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470" windowWidth="12195" windowHeight="5250"/>
  </bookViews>
  <sheets>
    <sheet name="I TRIM" sheetId="4" r:id="rId1"/>
    <sheet name="II TRIM" sheetId="3" r:id="rId2"/>
    <sheet name="III TRIM" sheetId="2" r:id="rId3"/>
    <sheet name="IV TRIM" sheetId="1" r:id="rId4"/>
  </sheets>
  <definedNames>
    <definedName name="_xlnm._FilterDatabase" localSheetId="0" hidden="1">'I TRIM'!$A$5:$P$43</definedName>
    <definedName name="_xlnm._FilterDatabase" localSheetId="1" hidden="1">'II TRIM'!$A$5:$P$67</definedName>
    <definedName name="_xlnm._FilterDatabase" localSheetId="2" hidden="1">'III TRIM'!$A$3:$P$73</definedName>
    <definedName name="_xlnm._FilterDatabase" localSheetId="3" hidden="1">'IV TRIM'!$A$3:$P$65</definedName>
  </definedNames>
  <calcPr calcId="145621"/>
</workbook>
</file>

<file path=xl/calcChain.xml><?xml version="1.0" encoding="utf-8"?>
<calcChain xmlns="http://schemas.openxmlformats.org/spreadsheetml/2006/main">
  <c r="O43" i="4" l="1"/>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66" i="3" l="1"/>
  <c r="O65" i="3"/>
  <c r="O64" i="3"/>
  <c r="O63" i="3"/>
  <c r="N62" i="3"/>
  <c r="O62" i="3" s="1"/>
  <c r="O61" i="3"/>
  <c r="M61" i="3"/>
  <c r="O60" i="3"/>
  <c r="O59" i="3"/>
  <c r="O58" i="3"/>
  <c r="O57" i="3"/>
  <c r="O56" i="3"/>
  <c r="O55" i="3"/>
  <c r="O54" i="3"/>
  <c r="O53" i="3"/>
  <c r="O52" i="3"/>
  <c r="O51" i="3"/>
  <c r="O50" i="3"/>
  <c r="M50" i="3"/>
  <c r="O49" i="3"/>
  <c r="O48" i="3"/>
  <c r="O47" i="3"/>
  <c r="O46" i="3"/>
  <c r="O45" i="3"/>
  <c r="O44" i="3"/>
  <c r="O43" i="3"/>
  <c r="O42" i="3"/>
  <c r="O41" i="3"/>
  <c r="L40" i="3"/>
  <c r="O40" i="3" s="1"/>
  <c r="O39" i="3"/>
  <c r="O38" i="3"/>
  <c r="O37" i="3"/>
  <c r="O36" i="3"/>
  <c r="O35" i="3"/>
  <c r="O34" i="3"/>
  <c r="O33" i="3"/>
  <c r="O32" i="3"/>
  <c r="O31" i="3"/>
  <c r="O30" i="3"/>
  <c r="O29" i="3"/>
  <c r="O28" i="3"/>
  <c r="O27" i="3"/>
  <c r="O26" i="3"/>
  <c r="O25" i="3"/>
  <c r="O24" i="3"/>
  <c r="L23" i="3"/>
  <c r="O23" i="3" s="1"/>
  <c r="O22" i="3"/>
  <c r="O21" i="3"/>
  <c r="O20" i="3"/>
  <c r="O19" i="3"/>
  <c r="O18" i="3"/>
  <c r="O17" i="3"/>
  <c r="O16" i="3"/>
  <c r="O15" i="3"/>
  <c r="L14" i="3"/>
  <c r="O14" i="3" s="1"/>
  <c r="O13" i="3"/>
  <c r="O12" i="3"/>
  <c r="O11" i="3"/>
  <c r="O10" i="3"/>
  <c r="O9" i="3"/>
  <c r="O8" i="3"/>
  <c r="O7" i="3"/>
  <c r="O6" i="3"/>
  <c r="O73" i="2" l="1"/>
  <c r="M73" i="2"/>
  <c r="L73" i="2"/>
  <c r="M72" i="2"/>
  <c r="O72" i="2" s="1"/>
  <c r="L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N22" i="2"/>
  <c r="M22" i="2"/>
  <c r="O21" i="2"/>
  <c r="O20" i="2"/>
  <c r="O19" i="2"/>
  <c r="O18" i="2"/>
  <c r="O17" i="2"/>
  <c r="O16" i="2"/>
  <c r="O15" i="2"/>
  <c r="O14" i="2"/>
  <c r="O13" i="2"/>
  <c r="O12" i="2"/>
  <c r="O11" i="2"/>
  <c r="O10" i="2"/>
  <c r="O9" i="2"/>
  <c r="O8" i="2"/>
  <c r="O7" i="2"/>
  <c r="O6" i="2"/>
  <c r="O5" i="2"/>
  <c r="O4" i="2"/>
  <c r="O68" i="1" l="1"/>
  <c r="M69" i="1"/>
  <c r="O69" i="1" s="1"/>
  <c r="M67" i="1"/>
  <c r="O67" i="1" s="1"/>
  <c r="N21" i="1" l="1"/>
  <c r="O66" i="1" l="1"/>
  <c r="O44" i="1"/>
  <c r="O65" i="1"/>
  <c r="O64" i="1"/>
  <c r="O61" i="1"/>
  <c r="O63" i="1" l="1"/>
  <c r="O62" i="1" l="1"/>
  <c r="O60" i="1" l="1"/>
  <c r="O59" i="1" l="1"/>
  <c r="O41" i="1" l="1"/>
  <c r="O42" i="1"/>
  <c r="O40" i="1"/>
  <c r="M39" i="1"/>
  <c r="O39" i="1" s="1"/>
  <c r="O58" i="1"/>
  <c r="O57" i="1" l="1"/>
  <c r="O56" i="1"/>
  <c r="O55" i="1"/>
  <c r="O54" i="1" l="1"/>
  <c r="O53" i="1" l="1"/>
  <c r="O52" i="1"/>
  <c r="O51" i="1"/>
  <c r="O50" i="1"/>
  <c r="O33" i="1" l="1"/>
  <c r="O48" i="1" l="1"/>
  <c r="O43" i="1"/>
  <c r="O47" i="1"/>
  <c r="O46" i="1"/>
  <c r="O45" i="1"/>
  <c r="O27" i="1" l="1"/>
  <c r="O26" i="1"/>
  <c r="O31" i="1"/>
  <c r="O30" i="1"/>
  <c r="O21" i="1" l="1"/>
  <c r="O28" i="1"/>
  <c r="N20" i="1"/>
  <c r="O20" i="1" s="1"/>
  <c r="O16" i="1" l="1"/>
  <c r="O15" i="1"/>
  <c r="O35" i="1" l="1"/>
  <c r="O34" i="1"/>
  <c r="O25" i="1" l="1"/>
  <c r="O19" i="1"/>
  <c r="O22" i="1" l="1"/>
  <c r="O37" i="1" l="1"/>
  <c r="O38" i="1"/>
  <c r="O36" i="1"/>
  <c r="O10" i="1" l="1"/>
  <c r="O13" i="1"/>
  <c r="O5" i="1"/>
  <c r="O11" i="1" l="1"/>
  <c r="O18" i="1" l="1"/>
  <c r="O17" i="1"/>
  <c r="O9" i="1"/>
  <c r="O24" i="1" l="1"/>
  <c r="O23" i="1"/>
  <c r="O49" i="1" l="1"/>
  <c r="O12" i="1"/>
  <c r="O7" i="1" l="1"/>
  <c r="O4" i="1"/>
  <c r="O6" i="1" l="1"/>
  <c r="N14" i="1" l="1"/>
  <c r="O14" i="1" s="1"/>
  <c r="O29" i="1"/>
</calcChain>
</file>

<file path=xl/sharedStrings.xml><?xml version="1.0" encoding="utf-8"?>
<sst xmlns="http://schemas.openxmlformats.org/spreadsheetml/2006/main" count="1818" uniqueCount="869">
  <si>
    <t>Fecha Inicio</t>
  </si>
  <si>
    <t>Fecha Fin</t>
  </si>
  <si>
    <t>Cargo</t>
  </si>
  <si>
    <t>CURSO</t>
  </si>
  <si>
    <t>ANALISTA DEL SISTEMA FINANCIERO</t>
  </si>
  <si>
    <t>ESPECIALISTA DEL SISTEMA FINANCIERO</t>
  </si>
  <si>
    <t>REUNION</t>
  </si>
  <si>
    <t>MARIO ERNESTO SILVA  ARGUERA</t>
  </si>
  <si>
    <t>JEFE DE DEPARTAMENTO DE ESTADISTICAS FINANCIERAS Y FISCALES</t>
  </si>
  <si>
    <t>CENTRO REGIONAL DE ASISTENCIA TECNICA Y FORMACION DE FMI PARA CENTROAMERICA, PANAMA Y LA REPUBLICA DOMINICANA ( CAPTAC-DR)</t>
  </si>
  <si>
    <t>CENTRO REGIONAL CONJUNTO DE CAPACITACION PARA AMERICA LATINA (CECAB)</t>
  </si>
  <si>
    <t>TALLER</t>
  </si>
  <si>
    <t>SEMINARIO</t>
  </si>
  <si>
    <t>SENIOR DEL SISTEMA FINANCIERO</t>
  </si>
  <si>
    <t>SENIOR DEL EXTERIOR</t>
  </si>
  <si>
    <t xml:space="preserve">Fecha de salida </t>
  </si>
  <si>
    <t xml:space="preserve">Fecha  de regreso </t>
  </si>
  <si>
    <t>Tipo de Capacitación</t>
  </si>
  <si>
    <t xml:space="preserve">Nombre Evento </t>
  </si>
  <si>
    <t xml:space="preserve">Objetivo del Evento </t>
  </si>
  <si>
    <t>Nombre Empleado</t>
  </si>
  <si>
    <t>Destino</t>
  </si>
  <si>
    <t>Organizador</t>
  </si>
  <si>
    <t>Boleto US$</t>
  </si>
  <si>
    <t>Viáticos 
(Incluye HOSPEDAJE) US$</t>
  </si>
  <si>
    <t>Otros Gastos US$</t>
  </si>
  <si>
    <t>Costo  total US$</t>
  </si>
  <si>
    <t xml:space="preserve">Aporte de Patrocinadores </t>
  </si>
  <si>
    <t>JOSE AGUSTIN VENTURA  HERRERA</t>
  </si>
  <si>
    <t>CENTRO DE ESTUDIOS MONETARIOS LATINOAMERICANOS (CEMLA)</t>
  </si>
  <si>
    <t>EDGAR ROLANDO CARTAGENA  GUARDADO</t>
  </si>
  <si>
    <t>GERENTE DE ESTADÍSTICAS ECONÓMICAS</t>
  </si>
  <si>
    <t>LUIS SALVADOR LIEVANO  ALVARADO</t>
  </si>
  <si>
    <t>JEFE DEPARTAMENTO DE COMUNICACIONES</t>
  </si>
  <si>
    <t>PROGRAMA</t>
  </si>
  <si>
    <t>ANALISTA DE CUENTAS NACIONALES</t>
  </si>
  <si>
    <t>ADMINISTRADOR DE RESERVAS Y PASIVOS</t>
  </si>
  <si>
    <t>BENJAMIN  MORAN  PINCHERLI</t>
  </si>
  <si>
    <t>ENRIQUE ARTURO CASTAÑEDA  SANCHEZ</t>
  </si>
  <si>
    <t>ESPECIALISTA DE RIESGOS FINANCIEROS</t>
  </si>
  <si>
    <t>JEFE DEPARTAMENTO DEL SECTOR EXTERNO</t>
  </si>
  <si>
    <t>LESLIE ROCIO ORANTES  ALFARO</t>
  </si>
  <si>
    <t>ESPECIALISTA DEL EXTERIOR</t>
  </si>
  <si>
    <t>SENIOR DE RIESGOS FINANCIEROS</t>
  </si>
  <si>
    <t>AUDITOR DE AREA</t>
  </si>
  <si>
    <t>INMER ANTONIO AVALOS  BAÑOS</t>
  </si>
  <si>
    <t>SILVIA JEANNETTE SANSIVIRINI  DE HERRERA</t>
  </si>
  <si>
    <t>BANCO INTERAMERICANO DE DESARROLLO (BID)</t>
  </si>
  <si>
    <t>JOSE VICTOR MANUEL PARADA  CARBAJAL</t>
  </si>
  <si>
    <t>CARLOS ALBERTO SANABRIA  COTO</t>
  </si>
  <si>
    <t>JEFE DEPARTAMENTO DE INVESTIGACION ECONOMICA Y FINANCIERA</t>
  </si>
  <si>
    <t>RESERVES ADVISORY AND MANAGEMENT PROGRAM (RAMP)</t>
  </si>
  <si>
    <t>CERTIFICACION</t>
  </si>
  <si>
    <t xml:space="preserve">SANDRA EUGENIA RODRIGUEZ  </t>
  </si>
  <si>
    <t xml:space="preserve">EVELYN MARISOL GRACIAS  </t>
  </si>
  <si>
    <t>JEFE DEPARTAMENTO DE NORMAS DEL SISTEMA FINANCIERO</t>
  </si>
  <si>
    <t>CLEMENTE ALFREDO BLANCO  VELASQUEZ</t>
  </si>
  <si>
    <t>SANTO DOMINGO, REPUBLICA DOMINICANA</t>
  </si>
  <si>
    <t>SAN JOSE, COSTA RICA</t>
  </si>
  <si>
    <t>WASHINGTON, ESTADOS UNIDOS</t>
  </si>
  <si>
    <t>NEW YORK, ESTADOS UNIDOS</t>
  </si>
  <si>
    <t>SANTIAGO, CHILE</t>
  </si>
  <si>
    <t>BOGOTA, COLOMBIA</t>
  </si>
  <si>
    <t>LIMA, PERU</t>
  </si>
  <si>
    <t>MADRID, ESPAÑA</t>
  </si>
  <si>
    <t>REPORTE DE VIAJES AL EXTERIOR</t>
  </si>
  <si>
    <t>FIXED INCOME PROFESSIONAL CERTIFICATE</t>
  </si>
  <si>
    <t>DECIMOSÉPTIMA REUNIÓN DEL COMITÉ EJECUTIVO DE LA CONFERENCIA ESTADÍSTICA DE 2331LAS AMÉRICAS DE LA COMISIÓN ECONÓMICA PARA AMÉRICA LATINA Y EL CARIBE (CEPAL)_x000D_SEMINARIO DE ALTO NIVEL SOBRE LA INTEGRACIÓN DE FUENTES DE DATOS NO TRADICIONALES EN LOS SISTEMA</t>
  </si>
  <si>
    <t>IMPLEMENTACION Y MEDICION DEL PROGRESO DE LA ESTRATEGIA DE INCLUSION FINANCIERA</t>
  </si>
  <si>
    <t xml:space="preserve"> LA CONFERENCIA TIENE COMO OBJETIVO:_x000D_
1) ANALIZAR LA EDUCACIÓN FINANCIERA COMO HERRAMIENTA DE PROTECCIÓN AL CONSUMIDOR FINANCIERO_x000D_
2) ANALIZAR LA EDUCACIÓN FINANCIERA DE LOS TRABAJADORES DE LAS ENTIDADES DE CRÉDITO_x000D_
3) REFLEXIONAR SOBRE SITUACIONES EX TRE</t>
  </si>
  <si>
    <t>PORTFOLIO MANAGEMENT CURRENT TRENDS IN DOLLAR ASSET MARKETS</t>
  </si>
  <si>
    <t>CPMI-CEMLA SOBRE MONEDAS DIGITALES Y EL BANCA CENTRAL</t>
  </si>
  <si>
    <t>XI CURSO SOBRE SISTEMAS DE PAGOS Y LIQUIDACION DE VALORES</t>
  </si>
  <si>
    <t>ADVANCED ASSET ALLOCATION</t>
  </si>
  <si>
    <t>CONGRESO</t>
  </si>
  <si>
    <t>XXIII CONGRESO LATINOAMERICANO DE AUDITORES INTERNOS-CLAI 2018.</t>
  </si>
  <si>
    <t>FINANCIAL SECTOR SURVEILLANCE (FSS)</t>
  </si>
  <si>
    <t>XIV REUNION DE TESOREROS DE BANCA CENTRAL Y VI REUNION DE EXPERTOS EN LA ATENCION DE LA CLASIFICACION DE MONEDA</t>
  </si>
  <si>
    <t>VI REUNIÓN DE EXPERTOS EN LA ATENCIÓN DE LA FALSIFICACIÓN DE LA MONEDA</t>
  </si>
  <si>
    <t>XLVIII REUNIÓN DE LA RED DE BANCOS CENTRALES Y MINISTERIOS DE FINANZAS</t>
  </si>
  <si>
    <t>TERCER TALLER DE CAPACITACIÓN PARA HOMOLOGAR LOS INDICADORES DEL SECTOR TURISMO DE LOS PAÍSES MIEMBROS DEL SICA 2018.</t>
  </si>
  <si>
    <t>SEMINARIO: "PREVENCIÓN DE RIESGOS DE LAVADO DE ACTIVOS Y FINANCIACIÓN DEL TERRORISMO (LA/FT)"</t>
  </si>
  <si>
    <t>FINANCIAL MODELING PROFESSIONAL CERTIFICATE</t>
  </si>
  <si>
    <t>IMS TRAINING APPLICATION SYSTEM (PROGRAMACION Y POLITICA FINANCIERA CON METAS DE INFLACION)</t>
  </si>
  <si>
    <t>REUNION DEL GRUPO DE TRABAJO DE ESTADISTICAS DE FINANZAS PUBLICAS</t>
  </si>
  <si>
    <t>NUEVOS RETOS LEGALES PARA LA BANCA CENTRAL MODERNA</t>
  </si>
  <si>
    <t>THE AMÉRICAS CASH CYCLE SEMINAR (ICCOS AMÉRICA 2018)</t>
  </si>
  <si>
    <t>X REUNION DE LA RED INTERAMERICANA DE VENTANILLAS UNICAS DE COMERCIO EXTERIOR Y FACILITACION</t>
  </si>
  <si>
    <t>XIII REUNION DE LA RED DE INVESTIGADORES DE BANCA CENTRAL</t>
  </si>
  <si>
    <t>'SEMINARIO ANUAL DE PROGRAMA DE ANUAL DE REMESAS E INCLUSIÓN FINANCIERA</t>
  </si>
  <si>
    <t>GOBIERNO CORPORATIVO</t>
  </si>
  <si>
    <t>CURSO REGIONAL SOBRE CUENTAS DE ACUMULACION Y BALANCE</t>
  </si>
  <si>
    <t>CHARTERE FINANCIAL ANALYS CFA</t>
  </si>
  <si>
    <t>YUDIS YANETTE BONILLA  DE BRIZUELA</t>
  </si>
  <si>
    <t>JEFE DEPARTAMENTO CUENTAS NACIONALES</t>
  </si>
  <si>
    <t>JORGE ALBERTO FLORES  TORRES</t>
  </si>
  <si>
    <t>ABOGADO BANCARIO Y FINANCIERO</t>
  </si>
  <si>
    <t>MARISELA JAZMIN RIVAS  HERNANDEZ</t>
  </si>
  <si>
    <t>ANALISTA DE INVESTIGACION ECONOMICA Y FINANCIERA</t>
  </si>
  <si>
    <t>ADONAY  FUENTES  MARTEL</t>
  </si>
  <si>
    <t>JEFE SECCION DE ADMINISTRACION DE SISTEMAS DE PAGO</t>
  </si>
  <si>
    <t>ROBERTO ESTANLEY AREVALO  SURIANO</t>
  </si>
  <si>
    <t>JEFE DE DEPARTAMENTO DE RIESGOS FINANCIEROS</t>
  </si>
  <si>
    <t>MARIA MAGDALENA HERNANDEZ  DE MARTÍNEZ</t>
  </si>
  <si>
    <t>JUAN HUMBERTO MOLINA  TOBAR</t>
  </si>
  <si>
    <t xml:space="preserve">CESAR RONEY FUENTES  </t>
  </si>
  <si>
    <t>JEFE DEPARTAMENTO DE TESORERIA</t>
  </si>
  <si>
    <t>JORGE ARMANDO HERRADOR  MARTINEZ</t>
  </si>
  <si>
    <t>CAJERO DE ESPECIES MONETARIAS</t>
  </si>
  <si>
    <t>HELENE MILADIS MARTINEZ  DE TORRES</t>
  </si>
  <si>
    <t>ANALISTA DE NEGOCIACIONES DEL SECTOR EXTERNO</t>
  </si>
  <si>
    <t>EDUARDO RAFAEL VASQUEZ  OSEGUEDA</t>
  </si>
  <si>
    <t>OFICIAL DE CUMPLIMIENTO</t>
  </si>
  <si>
    <t>ROBERTO JOSE ARTEAGA  ROJAS</t>
  </si>
  <si>
    <t>MARTHA LILIAN RECINOS  DE RAMIREZ</t>
  </si>
  <si>
    <t>ESPECIALISTA DE CUENTAS NACIONALES</t>
  </si>
  <si>
    <t>KAREN ELIZABETH VALLADARES  PONCE</t>
  </si>
  <si>
    <t>WALTER NEFTALI ESCOBAR  CARRANZA</t>
  </si>
  <si>
    <t>JOSE ARNULFO QUINTANILLA  DERAS</t>
  </si>
  <si>
    <t>FERNANDO ERNESTO MONTES  ROQUE</t>
  </si>
  <si>
    <t>ABOGADO SENIOR</t>
  </si>
  <si>
    <t>JOSE ANTONIO TOBAR  ABARCA</t>
  </si>
  <si>
    <t>TECNICO COORDINADOR DE TESORERIA-SERVICIOS DE CAJA</t>
  </si>
  <si>
    <t>ANA MILITZA FLORES  CORDOVA</t>
  </si>
  <si>
    <t>AUDITOR INTERNO</t>
  </si>
  <si>
    <t>LIDIA MARGARITA OCON  CASTELLANOS</t>
  </si>
  <si>
    <t>GERENTE INTERNACIONAL</t>
  </si>
  <si>
    <t>EMERITA ARELY CASTRO  DE FLAMENCO</t>
  </si>
  <si>
    <t>JEFE SECCION DE IMPORTACIONES</t>
  </si>
  <si>
    <t>XIOMARA CAROLINA HURTADO  DELGADO</t>
  </si>
  <si>
    <t>WENDY CAROLINA DOÑAN  DE VILLALTA</t>
  </si>
  <si>
    <t>HAZEL MIREYA GONZALEZ  DE SANCHEZ</t>
  </si>
  <si>
    <t>SENIOR DE CUENTAS NACIONALES</t>
  </si>
  <si>
    <t>AIDA MERCEDES ALVAREZ  RODRIGUEZ</t>
  </si>
  <si>
    <t>EDWIN ANAXIMANDRO BONILLA  ESTRADA</t>
  </si>
  <si>
    <t>SANDRA TERESA PEREZ  AVELAR</t>
  </si>
  <si>
    <t>NEW YORK INSTITUTE OF FINANCE</t>
  </si>
  <si>
    <t>RAMP:BOLETO Y ALOJAMIENTO_x000D_
BCR: ALIMENTACION Y GASTOS MENORES</t>
  </si>
  <si>
    <t>COMISIÓN ECONÓMICA PARA AMÉRICA LATINA Y EL CARIBE (CEPAL)</t>
  </si>
  <si>
    <t>ALIANZA PARA LA INCLUSION FINANCIERA Y BANCO TANZANIA</t>
  </si>
  <si>
    <t>FEDERAL RESERVE BANK OF NEW YORK</t>
  </si>
  <si>
    <t>FONDO MONETARIO INTERNACIONAL Y EL BANCO MUNDIAL</t>
  </si>
  <si>
    <t>FMI Y BM: BOLETO AEREO_x000D_
BCR: ALIMENTACION Y ALOJAMIENTO</t>
  </si>
  <si>
    <t>CENTRO DE ESTUDIOS MONETARIOS LATINOAMERICANOS (CEMLA) Y EL COMITE DE PAGOS E INFRAESTRUCTURA DEL MERCADO</t>
  </si>
  <si>
    <t>BANCO DE ESPAÑA</t>
  </si>
  <si>
    <t>BANCO DE ESPAÑA: OTORGA 500 EUROS PARA EL PASAJE, ALOJAMINENTO Y ALIMENTACION PARCIAL_x000D_
BCR: VIATICOS COMPLEMENTARIOS PARA ALIMENTACION</t>
  </si>
  <si>
    <t>FLAI - FUNDACIÓN LATINOAMERICANA DE AUDITORES INTERNOS</t>
  </si>
  <si>
    <t>FONDO MONETARIO INTERNACIONAL (FMI)</t>
  </si>
  <si>
    <t>FMI: BOLETO AEREO, ALOJAMIENTO Y ALIMENTACION _x000D_
BCR: VIATICOS COMPLEMENTARIOS</t>
  </si>
  <si>
    <t>CENTRO DE ESTUDIOS MONETARIOS LATINOAMERICANOS (CEMLA) Y BANCO CENTRAL DE RESERVA DE PERÚ</t>
  </si>
  <si>
    <t>SECRETARÍA DE INTEGRACIÓN TURÍSTICA CENTROAMERICANA (SITCA), Y SISTEMA DE INTEGRACIÓN CENTROAMERICANA (SICA)</t>
  </si>
  <si>
    <t>SICA:BOLETO AEREO, ALIMENTACION Y ALOJAMIENTO_x000D_
BCR: GASTOS MENORES</t>
  </si>
  <si>
    <t>CÁMARA DE COMERCIO DE BOGOTÁ</t>
  </si>
  <si>
    <t>FMI: BOLETO AEREO, ALOJAMIENTO Y ALIMENTACION._x000D_
BCR. VIATICOS COMPLEMENTARIOS PARA GASOTA MENORES</t>
  </si>
  <si>
    <t>CONSEJO MONETARIO CENTROAMÉRICANO (CMCA)</t>
  </si>
  <si>
    <t>BANCO CENTRAL DE RESERVA DEL PERU (BCRP)</t>
  </si>
  <si>
    <t>INTERNATIONAL COMERCIAL CASH OPERATION SEMINAR-ICCOS (CURRENCY RESEARCH USA CORP.)</t>
  </si>
  <si>
    <t>BANCO DE DESARROLLO INTERAMERICANO (BID)</t>
  </si>
  <si>
    <t>CENTRO DE ESTUDIOS MONETARIOS LATINOAMERICANOS (CEMLA) Y BANCO DE LA REPÚBLICA DE COLOMBIA.</t>
  </si>
  <si>
    <t>THE WORLD BANK (RAMP) RESERVAS ADVISORY AND MANAGEMENT PROGRAM</t>
  </si>
  <si>
    <t>DAR ES SALAAM, TANZANIA</t>
  </si>
  <si>
    <t>BALI, INDONESIA</t>
  </si>
  <si>
    <t>BRASIL, BRASIL</t>
  </si>
  <si>
    <t>BRASILIA, BRASIL</t>
  </si>
  <si>
    <t>GUATEMALA, GUATEMALA</t>
  </si>
  <si>
    <t>WAHISNTONG, ESTADOS UNIDOS</t>
  </si>
  <si>
    <t>LOS ANGELES, CALIFORNIA, ESTADOS UNIDOS</t>
  </si>
  <si>
    <t>CIUDAD GUATEMALA, GUATEMALA</t>
  </si>
  <si>
    <t>MIAMI, FLORIDA, ESTADOS UNIDOS</t>
  </si>
  <si>
    <t>WASHINGTON D.C, ESTADOS UNIDOS</t>
  </si>
  <si>
    <t>EL PROGRAMA DEL SEMINARIO DEL CICLO DE EFECTIVO DE LAS AMÉRICAS SE CENTRA EN LAS IMPLICACIONES REGIONALES PARA LA INDUSTRIA DE GESTIÓN DEL EFECTIVO.  EN EL CAMBIANTE CLIMA DE EFECTIVO DE HOY, LA ADAPTACIÓN ES FUNDAMENTAL NO SOLO PARA SOBREVIVIR SINO TAMBIÉN PARA PROSPERAR. POR TAL RAZÓN, ES IMPORTANTE  PARTICIPAR EN ESTE EVENTO YA QUE  PERMITIRÁ OBTENER ESTRATEGIAS QUE AYUDARÁN A NAVEGAR POR LA EVOLUCIÓN DEL CICLO DE EFECTIVO  Y DE ESTA MANERA MAXIMIZAR E INTERCAMBIAR CONOCIMIENTOS PARA RESOLVER PROBLEMAS ESPECÍFICOS Y AMPLIAR LA COMPRENSIÓN DE LOS TEMAS MÁS URGENTES DE LA ACTUALIDAD.</t>
  </si>
  <si>
    <t xml:space="preserve">DEBIDO A LA IMPORTANCIA DEL TEMA DE INCLUSIÓN FINANCIERA PARA EL BANCO Y EL PRÓXIMO LANZAMIENTO DE LA POLÍTICA NACIONAL DE INCLUSIÓN FINANCIERA EN EL PAÍS, CUYA PROPUESTA HA SIDO ELABORADA POR UN EQUIPO MULTIDISCIPLINARIO, DEL CUAL FORMA PARTE EL LICENCIADO FLORES, SE CONSIDERA CONVENIENTE SU PARTICIPACIÓN EN ESTE EVENTO PORQUE PERMITIRÁ CONTINUAR AL BCR CON UN ROL PROTAGÓNICO EN TEMAS DE INCLUSIÓN FINANCIERA Y ASI COMO FORMAR PARTE DE LAS DISCUSIONES QUE SE GENEREN SOBRE LAS EXPERIENCIAS DE OTROS PAÍSES, EN RELACIÓN AL DISEÑO, IMPLEMENTACIÓN Y EVALUACIÓN DE LAS ESTRATEGIAS NACIONALES DE INCLUSIÓN FINANCIERA.   </t>
  </si>
  <si>
    <t>AFI: BOLETO AEREO, ALOJAMIENTO Y ALIMENTACION_x000D_
BCR: GASTOS COMPLEMENTARIOS</t>
  </si>
  <si>
    <t xml:space="preserve">EL OBJETIVO DEL EVENTO ES DESARROLLAR UN CONJUNTO DE HABILIDADES SOBRE MERCADO DE RENTA FIJA. TAMBIÉN APRENDER CÓMO DETERMINAR VALORES RAZONABLES, RENDIMIENTOS Y MEDIDAS DE RIESGO PARA UNA AMPLIA VARIEDAD DE INSTRUMENTOS, INCLUIDOS BONOS DEL GOBIERNO, BONOS CORPORATIVOS, VALORES HIPOTECARIOS Y DERIVADOS DE RENTA FIJA, ASIMISMO, COMPRENDER LA ESTRUCTURA Y LAS CONVENCIONES COMERCIALES DE LOS MERCADOS DE RENTA FIJA. EL TERMINAL BLOOMBERG PROFESSIONAL SE USA AMPLIAMENTE EN ESTE PROGRAMA. </t>
  </si>
  <si>
    <t>PROGRAMA DE EDUCACION EN MONEDAS DE CIRCULACION</t>
  </si>
  <si>
    <t>ROYAL CANADIAN MINT (RCM)</t>
  </si>
  <si>
    <t>WINNIPEG, MANITOBA, CANADA</t>
  </si>
  <si>
    <t>CONOCER LA DIVERSAS TÉCNICAS MODERNAS DE ACUÑACIÓN DE MONEDA METÁLICA, Y MANTENER ACTUALIZADOS LOS CONOCIMIENTOS EN ESA MATERIA QUE PERMITAN PODER EMITIR OPINIÓN O RECOMENDACIONES ADECUADAS Y CERTERAS AL BANCO RELACIONADO CON EL TEMA DE GESTIÓN DE MONEDA MÉTALICA.
CONTENIDO A DESARROLLAR: TRES DÍAS DE SESIONES DE CAPACITACIÓN INTENSIVA SOBRE LA GESTIÓN DE MONEDAS, NUEVAS Y EMERGENTES; TECNOLOGÍAS DE RCM; PROGRAMAS DE MERCADOTECNIA Y COMUNICACIONES; VISITA A LA INSTALACIÓN DE VANGUARDIA PARA ELETRO DEPOSITADO Y MANUFACUTRA DE MONEDAS DE CIRCULACIÓN Y CENTRO DE EXCELENCIA EN INVESTIGACIÓN Y DESARROLLO DE ROYAL CANADIAN MINT</t>
  </si>
  <si>
    <t>EL CURSO PONE ENFASIS EN CUESTIONES ANALITICAS Y TECNICAS RELACIONADAS CON UN MARCO MONETARIO DE INFLACION (IT) Y CANALES DE TRANSMISION MONETARIA. PRESTA ESPECIAL ATENCION A COMO LOS BANQUEROS CENTRALES QUE SIGUEN UNA ESTRATEGIA DE TI RESPONDEN A LO S DESEQUILIBRIOS MACROECONOMICOS QUE SURGEN DE LAS CONMOCIONES INTERNAS Y EXTERNAS YA LOS EFECTOS CONSIGUIENTES SOBRE PRODUCTO Y LA INFLACION.</t>
  </si>
  <si>
    <t>OCTUBRE- DICIEMBRE DE 2018</t>
  </si>
  <si>
    <t>EXPLORAR LA APLICACIÓN DE TÉCNICAS DE ADMINISTRACIÓN DE CARTERA Y MONITOREO DE MERCADO PARA ADMINISTRAR LOS ACTIVOS DE RESERVA DEL BANCO CENTRAL. EL PROGRAMA SE ENFOCA ESPECÍFICAMENTE EN EL DESARROLLO DE LOS MERCADOS DE ACTIVOS EN DÓLARES, PARTICULARMENTE AQUELLOS CON ADMINISTRADORES DE RESERVAS MÁS ACTIVOS. ENTRE ALGUNOS TEMAS A TRATAR ESTÁN: NUEVAS TENDENCIAS EN LA GESTIÓN DE RESERVAS, PERSPECTIVA ECONÓMICA GLOBAL, DESAFÍOS EN LA IMPLEMENTACIÓN DE LA POLÍTICA MONETARIA DE LOS EE.UU., LIQUIDEZ, PRESERVACIÓN DEL CAPITAL Y MEJORA DEL RENDIMIENTO, RIESGO CIBERNÉTICO.</t>
  </si>
  <si>
    <t>ANALIZAR METODOLOGIAS Y ESTRATEGIAS PARA LA ESTIMACION DE REQUERIMIENTOS DE EFECTIVO Y LA MEDICION DE LA DEMANDA DE NUMERARIO, EL IMPACTO DE LA PROLIFERACION DE CORRESPONSABLES BANCARIOS SOBRE LA CALIDAD DEL CIRCULANTE, LAS NUEVAS TECNOLOGIAS Y SU IMPACTO EN EL USO Y GESTION DEL EFECTIVO, LOS RETOS Y TENDENCIAS EN EL AMBITO DE LA MONEDA</t>
  </si>
  <si>
    <t>LA REUNIÓN TIENE COMO OBJETIVO ANALIZAR LOS PROBLEMAS Y LAS MEJORES PRÁCTICAS EN LAS RELACIONES CON LOS MEDIOS, EL PAPEL DE LAS REDES SOCIALES COMO UN COMPONENTE DE LA POLÍTICA  DE COMUNICACIÓN, LAS COMUNICACIONES INTERNAS MÁS ALLÁ DE LA INTRANET Y E L DESAFÍO DE LAS RELACIONES ENTRE INSTITUCIONES.</t>
  </si>
  <si>
    <t>ANALIZAR LA EVOLUCION DE LAS MONEDAS DIGITALES Y SUS IMPLICACIONES PARA LOS BANCOS CENTRALES. EL SEMINARIO INCLUYE EL MARCO ANALITICO Y LAS APLICACIONES DE LAS TECNOLOGIAS DE REGISTROS DISTRIBUIDOS</t>
  </si>
  <si>
    <t>PROMOVER  EL DESARROLLO Y MEJORAMIENTO DE LAS ESTADÍSTICAS NACIONALES Y SU COMPARABILIDAD INTERNACIONAL, TENIENDO PRESENTES LAS RECOMENDACIONES DE LA CEPAL.  LA REUNIÓN COMPRENDE  ALGUNOS TEMAS COMO EL EXAMEN DE LAS ACTIVIDADES DE LA CONFERENCIA ENTORNO AL SEGUIMIENTO DE LOS OBJETIVOS DE DESARROLLO SOSTENIBLE Y DEL PROGRESO EN LA EJECUCIÓN DEL PROGRAMA BIENAL DE ACTIVIDADES DE COOPERACIÓN REGIONAL E INTERNACIONAL 2018-2019. 
ASI MISMO, SE PARTICIPA EN LA ACTIVIDAD ANEXA A LA REUNIÓN, EL SEMINARIO DE ALTO NIVEL QUE TIENE COMO OBJETIVO DISCUTIR SOBRE LAS MEJORES FORMAS DEL APROVECHAMIENTO DE LAS FUENTES DE DATOS NO TRADICIONALES, COMO DATOS GENERADOS POR LA SOCIEDAD CIVIL, INFORMACIÓN GEOESPACIAL, ENTRE OTROS.</t>
  </si>
  <si>
    <t>ADEMÁS, COMO PARTE DE SU COMPROMISO CON EL PROGRAMA DE ASESORAMIENTO Y GESTIÓN DE RESERVAS (RAMP), EL ING. ARÉVALO REALIZARÁ UNA VISITA DE OBSERVACIÓN AL TESORO DEL BANCO MUNDIAL LOS DÍAS 2Y 5 DE NOVIEMBRE.</t>
  </si>
  <si>
    <t>LOS OBJETIVOS PRINCIPALES DE ESTE TALLER SON PROPORCIONAR METODOLOGIAS Y HERRAMIENTAS AVANZADAS PARA ABORDAR CUESTIONES POLITICAS IMPORTANTES, ASI COMO PROBLEMAS PRÁCTICOS DE ASIGNACION DE ACTIVOS. EL TALLER INVOLUCRARA UNA VARIEDAD DE TEMAS IMPORTANTES COMO: TRAMOS, COMPOSICIÓN DE MONEDAS Y METODOS CUANTITATIVOS AVANZADOS, MODELOS AVANZADOS DE SUPUESTOS DEL MERCADO DE CAPITALES, TECNICAS DE CONSTRUCCIÓN DE PORTAFOLIOS, ASIGNACIÓN DINAMICA DE ACTIVOS QUE AYUDEN A ENFRENTAR LOS DESAFÍOS PRÁCTICOS DE LOS BANCOS CENTRALES Y OTROS INSTITUCIONES OFICIALES. 
ADEMÁS, COMO PARTE DE SU COMPROMISO CON EL PROGRAMA DE ASESORAMIENTO Y GESTION DE RESERVAS (RAMP), EL ING. AREVALO REALIZO UNA VISITA DE OBSERVACIÓN AL TESORO DEL BANCO MUNDIAL LOS DÍAS 2Y 5 DE NOVIEMBRE.</t>
  </si>
  <si>
    <t>ASISTIR COMO PARTE DE LA DELEGACIÓN OFICIAL DE EL SALVADOR QUE PARTICIPARÁ EN LAS REUNIONES ANUALES DEL FMI Y EL BANCO MUNDIAL;  EN LAS QUE SE PODRÁ DEBATIR TEMAS QUE GENERAN PREOCUPACIÓN EN TODO EL MUNDO, TALES COMO LAS PERSPECTIVAS ECONÓMICAS MUNDIALES, EL FIN DE LA POBREZA, EL DESARROLLO ECONÓMICO Y LA EFICACIA DE LA AYUDA. LAS DIFERENTES ACTIVIDADES A REALIZAR ESTARÁN  CENTRADAS EN LA ECONOMÍA MUNDIAL, EL DESARROLLO INTERNACIONAL Y EL SISTEMA FINANCIERO MUNDIAL.</t>
  </si>
  <si>
    <t>REUNIONES ANUALES DEL FONDO MONETARIO INTERNACIONAL Y EL BANCO MUNDIAL</t>
  </si>
  <si>
    <t>MEJORAR LOS CONOCIMIENTOS Y CAPACIDADES DE LOS PARTICIPANTES PARA LA SUPERVISIÓN DE LOS SISTEMAS DE GOBIERNO CORPORATIVO. ASIMISMO, INCREMENTRAR LA CONCIENCIA DE LA SENSBILIDAD E IMPORTANCIA DE LOS PROBLEMAS EN EL GOBIENO COPORTATIVO EN LAS ENTIDADES SUPERVISADAS. SE CUBRIRÁN TÓPICOS ESENCIALES, ESTNÁDARES INTERNACIONALES Y DIVERSOS CASOS DE ESTUDIO, PROPORCIONANDO LOS FUNDAMENTOS SOBRE LA SUPERVISIÓN DE SANAS PRÁCTICAS DE GOBIERNO CORPORATIVO DE BANCOS, OTROS INTERMEDIARIOS FINANCIEROS Y GRUPOS BANCARIOS.</t>
  </si>
  <si>
    <t>RAMP:BOLETO AEREO Y ALOJAMIENTO
BCR: ALIMENTACION</t>
  </si>
  <si>
    <t xml:space="preserve">PROMOVER LA DISCUCIÓN DE ALTO NIVEL DE POLÍTICAS RELACIONADAS CON ASPECTOS MACROECONÓMICOS Y FINANCIEROS, ASÍ COMO PROMOVER LAZOS ENTRE LOS BANCOS CENTRALES Y LOS MINISTERIOS DE FINANZAS. IGUALMENTE LA RED FOMENTA LOS VÍNCULOS ENTRE EL EQUIPO DE INVESTIGACIÓN DEL BID Y LOS DISEÑADORES DE POLÍTICAS DE LA REGIÓN, CONTRIBUYENDO ASÍ A ESTABLECER SU AGENDA DE INVESTIGACIÓN Y CENTRAR SU ASESORAMIENTO DE POLÍTICAS EN TEMAS RELEVANTES.
CONTENIDO A DESARROLLAR: LAS PERSPECTIVAS ECONÓMICAS MUNDIALES, LAC OUTLOOK, DESAFÍOS A LARGO PLAZO Y CORTO PLAZO DE ALC, POLÍTICA FISCAL, POLÍTICA MONETARÍA.
</t>
  </si>
  <si>
    <t xml:space="preserve"> ATENDER CONVOCATORIA DEL CMCA, EN SEGUIMIENTO AL MANDATO DE LA 282ª REUNIÓN ACORDARON APOYAR LA IMPLEMENTACIÓN DEL "PROYECTO DE ESTADÍSTICAS EN FINANZAS PÚBLICAS" CON LA ASISTENCIA TÉCNICA DEL CAPTAC-DR / DE DEL FMI.</t>
  </si>
  <si>
    <t>PROMOVER UN INTERCAMBIO DE EXPERIENCIAS Y CONOCIMIENTOS SOBRE LOS DISTINTOS ASPECTOS DE LOS TEMAS DE REMESAS, MIGRACIÓN E INCLUSIÓN FINANCIERA. TAMBIÉN SE CUBRIRÁN ASPECTOS TALES COMO LA EVOLUCIÓN RECIENTE DE LOS FLUJOS MIGRATORIOS ORIGINARIOS DE LOS PAÍSES DE AMÉRICA LATINA Y EL CARIBE Y DE SUS NIVELES DE EMPLEO EN LOS PAÍSES DE DESTINO; COMPORTAMIENTO RECIENTE DE LOS INGRESOS POR REMESAS Y SUS FACTORES EXPLICATIVOS; CARACTIRÍSTICAS DEL PERFIL Y ASPECTOS SOCIODEMOGRAFICOS DE LOS MIGRANTES; RESULTADOS DE ENCUESTAS RECABADAS EN MIGRANTES O EN HOGARES RECEPTORES DE REMESAS; TEMAS DE REGULACIÓN DE MERCADO DE REMESAS; POLÍTICAS PARA AUMENTAR EL IMPACTO POSITIVO DE LAS REMESAS Y PROMOVER SU INCLUSIÓN FINANCIERA; Y EL DESARROLLO DE NUEVOS INSTRUMENTOS PARA EL ENVÍO DE REMESAS. ASIMISMO, SE PRESENTARÁN LOS AVANCES EN LA INSTRUMENTACIÓN DEL PROGRAMA DE REMESAS E INCLUSIÓN FINANCIERA QUE ESTÁN LLEVANDO A CABO EL CEMLA Y EL FONDO MULTILATERAL DE INVERSIONES (FOMIN) DEL GRUPO BANCO INTERAMERICANO DE DESARROLLO (BID)</t>
  </si>
  <si>
    <t>CEMLA:  CUBRE ALIMENTACION, ALOJAMIENTO Y BOLETO AEREO. DEBIDO A QUE EXPUSO UN TEMA DE INVESTIGACION</t>
  </si>
  <si>
    <t>PROMOVER UN INTERCAMBIO DE EXPERIENCIAS Y CONOCIMIENTOS SOBRE LOS DISTINTOS ASPECTOS DE LOS TEMAS DE REMESAS, MIGRACIÓN E INCLUSIÓN FINANCIERA. TAMBIÉN SE CUBRIRÁN ASPECTOS TALES COMO LA EVOLUCIÓN RECIENTE DE LOS FLUJOS MIGRATORIOS ORIGINARIOS DE LOS PAÍSES DE AMÉRICA LATINA Y EL CARIBE Y DE SUS NIVELES DE EMPLEO EN LOS PAÍSES DE DESTINO; COMPORTAMIENTO RECIENTE DE LOS INGRESOS POR REMESAS Y SUS FACTORES EXPLICATIVOS; CARACTIRÍSTICAS DEL PERFIL Y ASPECTOS SOCIODEMOGRAFICOS DE LOS MIGRANTES; RESULTADOS DE ENCUESTAS RECABADAS EN MIGRANTES O EN HOGARES RECEPTORES DE REMESAS; TEMAS DE REGULACIÓN DE MERCADO DE REMESAS; POLÍTICAS PARA AUMENTAR EL IMPACTO POSITIVO DE LAS REMESAS Y PROMOVER SU INCLUSIÓN FINANCIERA; Y EL DESARROLLO DE NUEVOS INSTRUMENTOS PARA EL ENVÍO DE REMESAS. ASIMISMO, SE PRESENTARÁN LOS AVANCES EN LA INSTRUMENTACIÓN DEL PROGRAMA DE REMESAS E INCLUSIÓN FINANCIERA QUE ESTÁN LLEVANDO A CABO EL CEMLA Y EL FONDO MULTILATERAL DE INVERSIONES (FOMIN) DEL GRUPO BANCO INTERAMERICANO DE DESARROLLO (BID).CONSIDERANDO QUE LA LICENCIADA DOÑAN ACTUALMENTE ESTÁ DESARROLLANDO UNA PASANTÍA CON EL CEMLA Y SE LE HA SOLICITADO PRESENTAR SU TEMA DE INVESTIGACIÓN "EVALUACIÓN DE LA REGULACIÓN AL MERCADO DE LAS REMESAS EN CENTROAMERICA" EN EL SEMINARIO EN MENCIÓN</t>
  </si>
  <si>
    <t>PROPORCIONAR  LOS CONCEPTOS Y HERRAMIENTAS CLAVE QUE SE UTILIZAN PARA ANALIZAR Y MITIGAR LAS VULNERABILIDADES DEL SECTOR FINANCIERO CON EL FIN DE SENTAR LAS BASES SOBRE LAS CUALES CONSTRUIR SISTEMAS DE VIGILANCIA. UNA PRIORIDAD ES LA EVALUACIÓN DE LOS PRINCIPALES RIESGOS QUE ENFRENTAN LAS INSTITUCIONES FINANCIERAS TANTO BANCARIAS COMO NO BANCARIAS Y SUS IMPLICACIONES MACROECONÓMICAS. ADEMÁS SE EXPLICA CÓMO DETECTAR UNA ACUMULACIÓN DE VULNERABILIDADES QUE PUEDEN AMENAZAR LA ESTABILIDAD FINANCIERA Y CONTAMINAR A OTROS SECTORES DE LA ECONOMÍA.</t>
  </si>
  <si>
    <t>FOMENTAR EL INTERCAMBIO DE EXPERIENCIAS Y COLABORACIÓN ENTRE LAS ADMINITSRACIONES NACIONALES DE TURISMO, JEFES DE CUENTAS SATÉLITES DE LOS BANCOS CENTRALES Y JEFES DE ESTADÍSTICAS DE LOS INSTITUTOS DE MIGRACIÓN Y EXTRANJERÍA.
EL TALLER FORMA PARTE DEL PROCESO DE HOMOLOGACIÓN DE INDICADORES TURÍSTICOS ENMARCADOS EN EL PLAN ESTRATÉGICO DE DESARROLLO TURÍSTICO SOSTENIBLE 2014-2018 DEL CONSEJO CENTROAMERICANO DE TURISMO.</t>
  </si>
  <si>
    <t>ADQUIRIR INFORMACION ACTUALIZADA SOBRE GESTION DE RESERVAS DE LOS BANCOS CENTRALES EN EL EXTERIOR, EN PARTICULAR EL CUMPLIMIENTO INDIRECTO DE LA REGULACION QUE RIGE LA INVERSION EN LOS PRINCIPALES MERCARDOS INTERNACIONALES, LA POSICION CONTRACTUAL EN LAS OPERACIONES DE INVERSION, LOS RIESGOS QUE ENFRENTAN LAS ENTIDADES SOBERANAS Y LA PROTECCION DE LA LEGISLACION INTERNACIONAL A ESTAS ACTIVIDADES</t>
  </si>
  <si>
    <t>DISEÑAR, IMPLEMENTAR Y MONITOREAR LOS RIESGOS DEL LAVADO DE ACTIVOS Y FINANCIACIÓN AL TERRORISMO (LA/FT); - INTERRELACIONAR EFICIENTEMENTE EL SISTEMA SAO Y SARLAFT; - DEFINIR LA ESTRUCTURA DEL MANUAL DE RIESGOS LAVADO DE ACTIVOS Y FINANCIACIÓN DEL TERRORISMO (LA/FT); - DEFINIR LA ESTRUCTURA DE LOS PROCESOS Y PROCEDIMIENTOS DE LOS RIESGOS DE LAVADO DE ACCTIVOS Y FINANCIACIÓN DEL TERRORISMO (LA/FT) SARLAFT; - APLICAR LA METODOLOGÍA PARA LA IDENTIFICACIÓN Y MEDICIÓN DEL RIESGO, Y PARA LA DEFINICIÓN DE CONTROLES Y ALERTAS LA/FT; APLICAR UNA METODOLOGÍA PARA EL MONITOREO DE LOS RIESGOS DE LAVADO DE ACTIVOS Y FINANCIACIÓN DEL TERRORISMO (LA/FT).</t>
  </si>
  <si>
    <t>PROMOVER EL INTERCAMBIO DE CONOCIMIENTOS Y EXPERIENCIA DE LOS PARTICIPANTES EN LA GESTIÓN Y DIVERSIFICACIÓN DE CARTERA DE RESERVAS INTERNACIONALES, ASÍ COMO EN EL USO DE DIVERSOS INSTRUMENTOS FINANCIEROS PARA LA GESTIÓN DE RESERVAS, LA GESTIÓN DE RIESGOS Y BENCHMARKINGRELEVANTES PARA LA ADMINISTRACIÓN DE RESERVAS DEL BANCO CENTRAL. ALGUNOS DE LOS TEMAS QUE SE ABORDARÁN SON: ASPECTOS OPERATIVOS PARA LA GESTIÓN DE LA CARTERA DE RESERVAS , VISIÓN GENERAL Y TENDENCIAS EN LA GESTIÓN DE RESERVAS EN EL EUROSISTEMA, IMPLEMENTACIÓN Y DESARROLLO DE NUEVOS PRODUCTOS Y TÉCNICAS DE INVERSIÓN DE RESERVAS.</t>
  </si>
  <si>
    <t>CURSO TALLER REGIONAL SOBRE GESTION DE RESERVAS INTERNACIONALES</t>
  </si>
  <si>
    <t>LOS PARTICIPANTES PROPUESTOS FORMAN PARTE DEL EQUIPO DE PRECIOS,  ES CONVENIENTE QUE ASISTAN PORQUE LES PERMITIRÁ FORTALECER SUS CONOCIMIENTOS EN INDICADORES DE PRECIOS ESPECÍFICOS COMO LOS DE PROPIEDAD RESIDENCIAL.</t>
  </si>
  <si>
    <t>CECAB: BOLETO AEREO, ALOJAMIENTO Y GASTOS DE ALIMENTACION.
BCR: GASTOS MENORES</t>
  </si>
  <si>
    <t>MEDIR LA COMPETENCIA E INTEGRIDAD DE LOS ANALISTAS FINANCIEROS, A TRAVES DE LA OBTENCION DEL CERTIFICADO CFA, PARA GARANTIZAR EL AMPLIO DOMINIO DE UN CONJUTO DE HABILIDADES PARA REALIZAR GESTION DE PORTAFOLIO Y ANALISIS FINANCIERO AVANZADO, ADEMAS ES CONSIDERADA UNA CERTIFICACION ESTANDAR PARA FACILITARSE EL INGRESO A LAS MAYORES FIRMAS DEL MERCADO DE GESTION DE ACTIVOS</t>
  </si>
  <si>
    <t>DISCUTIR DESAFÍOS, PRÁCTICAS COMUNES Y EXPERIENCIAS APRENDIDAS SOBRE PRUEBAS DE TENSIÓN. LA AGENDA DEL SEMINARIO INCLUYE ENTRE OTROS TEMAS, (A) MEJORES PRÁCTICAS IDENTIFICADAS POR EL FSI; (B) EL MARCO DE PRUEBAS DE TENSIÓN DEL BANCO CENTRAL EUROPEO Y EL SISTEMA DE LA RESERVA LEGAL, ASÍ COMO EL DE BANCOS CENTRALES DE BRASIL, ESPAÑA Y PERÚ; C) ACTUALIZACIÓN DE TEMAS DEL COMITÉ DE SUPERVISIÓN BANCARIA DE BASILEA; (D) TEMAS RELACIONADOS CON EL SEGUIMIENTO DE VULNERABILIDADES FINANCIERAS USANDO DISTINTOS ENFOQUES.</t>
  </si>
  <si>
    <t xml:space="preserve">EL OBJETIVO DE LAS REUNIONES DE REDVUCE ES CREAR UN ESPACIO DE DIALOGO ENTRE LOS PAISES DE LA REGION PARA INTERCAMBIAR EXPERIENCIAS Y BUENAS PRACTICAS EN MATERIA DE FACILITACION COMERCIAL, CON ENFASIS EN LOS SISTEMAS DE VENTANILLA UNICA. </t>
  </si>
  <si>
    <t>TRINIDAD Y TOBAGO</t>
  </si>
  <si>
    <t>FORTALECER LA FUNCIÓN DE CONSULTORÍA DE LA AUDITORÍA INTERNA, EN LUGAR DE LIMITAR SU ALCANCE A LA SUPERVISIÓN DE TRANSACCIONES ESPECÍFICAS, A TRAVÉS DE LA IMPLEMENTACIÓN DE UN ENFOQUE DISCIPLINADO PARA LA EVALUACIÓN DE RIESGOS, LA CALIDAD DE LOS CONTROLES Y EL GOBIERNO CORPORATIVO EN LA GESTIÓN DE LAS RESERVAS DE DIVISAS. TAMBIÉN REVISARÁ LOS PROCESOS CLAVE INVOLUCRADOS EN LA GESTIÓN DE LAS RESERVAS DE DIVISAS DESDE UNA PERSPECTIVA DE AUDITORÍA QUE APROVECHE LAS MEJORES PRÁCTICAS INTERNACIONALES, LOS PROFESIONALES DE LA MATERIA, LA EXPERIENCIA DE LOS AUDITORES INTERNOS DE BANCO MUNDIAL Y DE OTRAS ORGANIZACIONES INTERNACIONALES.</t>
  </si>
  <si>
    <t>VISITA DE OBSERVACION</t>
  </si>
  <si>
    <t>VISITA DE OBSERVCIO A LA VENTANILLA UNICA DE COMERCIO EXTERIOR DE PERU</t>
  </si>
  <si>
    <t xml:space="preserve"> EL OBJETIVO DE LA VISITA ES CONOCER EL FUNCIONAMIENTO DE LA VENTANILLA ÚNICA DE COMERCIO EXTERIOR DEL PERÚ (VUCE), LA GESTIÓN ELECTRÓNICA DE DOCUMENTOS DE COMERCIO EXTERIOR, LAS INTERCONEXIONES ELECTRÓNICAS, MEJORES PRÁCTICAS EN SU ROL DE AUTORIDAD C ERTIFICADORA/VERIFICADORA DE ORIGEN, ASÍ COMO LAS ÁREAS DE COOPERACIÓN Y POSIBILIDADES DE INTEROPERBILIDAD ENTRE VENTANILLAS.</t>
  </si>
  <si>
    <t>NYDIA MILADY LOPEZ  DE CASTILLO</t>
  </si>
  <si>
    <t>JEFE SECCION DE EXPORTACIONES</t>
  </si>
  <si>
    <t>MINISTERIO DE COMERCIO EXTERIOR Y TURISMO DE PERU</t>
  </si>
  <si>
    <t>OMAR ANTONIO SOTO  MELGAR</t>
  </si>
  <si>
    <t>SENIOR DE TECNOLOGÍA DE INFORMACIÓN</t>
  </si>
  <si>
    <t>ERLINDA CRISTABEL MARTINEZ  PLATERO</t>
  </si>
  <si>
    <t>TECNICO DE CIEX</t>
  </si>
  <si>
    <t>FRANKLIM ALEXANDER AREVALO  GUEVARA</t>
  </si>
  <si>
    <t>ANALISTA DE CIEX</t>
  </si>
  <si>
    <t>138° REUNIÓN DEL COMITÉ DE POLÍTICA MONETARIA (CPM)</t>
  </si>
  <si>
    <t>MANAGUA, NICARAGUA</t>
  </si>
  <si>
    <t>INSTRUMENTOS DERIVADOS Y PRODUCTOS ESTRUCTURADOS.</t>
  </si>
  <si>
    <t>LUIS ALEJANDRO AVILES  JOVEL</t>
  </si>
  <si>
    <t>FRANCISCO ARTURO VELASQUEZ  VELASQUEZ</t>
  </si>
  <si>
    <t>ESPECIALISTA FINANCIERO</t>
  </si>
  <si>
    <t>OSCAR  LANDAVERDE  SANTAMARIA</t>
  </si>
  <si>
    <t>ANALISTA DE CONTABILIDAD</t>
  </si>
  <si>
    <t>COLOMBIA, BOGOTA</t>
  </si>
  <si>
    <t>ANALIZAR, MEDIANTE LA EXPOSICIÓN DETALLADA DE CASOS, MUCHOS DE LOS PRODUCTOS ESTRUCTURADOS EMITIDOS POR LAS ENTIDADES FINANCIERAS DURANTE LA ÚLTIMA DÉCADA. EL PROGRAMA COMPRENDE TEMAS COMO: LA VALORACIÓN DE LOS PRINCIPALES DERIVADOS PLAIN VANILLA, TÉCNICAS DE VALORACIÓN DE RIESGOS NEUTRALES, VALORACIÓN DE DERIVADOS EXÓTICOS,  MODELOS DE MERCADO DETASAS DE INTERÉS,  DERIVADOS DE CRÉDITO, PRODUCTOS ESTRUCTURADOS, RIESGOS Y COBERTURAS CON DERIVADOS, CONTABILIDAD DE LOS DERIVADOS EN EL MARCO DE LAS NIIF.</t>
  </si>
  <si>
    <t>CRECIMIENTO ECONOMICO Y PRODUCTIVIDAD EN AMERICA LATINA LA-KLMS</t>
  </si>
  <si>
    <t xml:space="preserve"> EL EVENTO PERMITIRÁ RECIBIR INFORMACIÓN SOBRE EL PROGRESO EN LA GENERACIÓN DE LA BASE ESTADÍSTICA, SE DISCUTIRÁN SOLUCIONES PARA LAS DIFICULTADES QUE EXISTAN PARA ALCANZAR LOS OBJETIVOS DEL PROYECTO, GESTIONAR ASISTENCIA TÉCNICA QUE PERMITA FINALIZAR  OPORTUNAMENTE LAS ACTIVIDADES Y ENTREGAR LOS PRODUCTOS REQUERIDOS POR EL PROYECTO. ASIMISMO SE CONSIDERA OPORTUNO REALIZAR UNA VISITA DE OBSERVACIÓN A FONDO MONETARIO INETRNACIONAL PARA PROFUNDIZAR EN LA METODOLOGÍA DE CÁLCULO DEL INDICADOR NOWCAST UTILIZANDO LA INFORMACIÓN DEL NUEVO SISTEMA DE CUENTAS NACIONALES.</t>
  </si>
  <si>
    <t>CESAR ANTONIO ALVARADO  ZEPEDA</t>
  </si>
  <si>
    <t>SENIOR DE INVESTIGACION ECONOMICA Y FINANCIERA</t>
  </si>
  <si>
    <t>BANCO CENTRAL DE RESERVA DE EL SALVADOR</t>
  </si>
  <si>
    <t>ESTADOS UNIDOS, WASHINGTON</t>
  </si>
  <si>
    <t>PPROPORCIONAR A LOS PARTICIPANTES LOS ELEMENTOS TEÓRICOS Y PRÁCTICOS PARA LA MEDICIÓN DE CUENTAS DE ACUMULACIÓN Y BALANCES POR SECTOR INSTITUCIONAL, PARTIENDO DE UN ESQUEMA INTEGRADO Y EMPLEANDO COMO FUENTE DE INFORMACIÓN OTRAS MACRO ESTADÍSTICAS; ASABER, COMO LAS ESTADÍSTICAS MONETARIAS Y FINANCIERAS, ESTADÍSTICAS DEL SECTOR EXTERNO Y ESTADÍSTICAS DE FINANZAS PÚBLICAS.</t>
  </si>
  <si>
    <t>CAPTAC-DR: BOLETO AEREO, ALOJAMIENTO, ALIMENTACION
BCR:GASTOS MENORES</t>
  </si>
  <si>
    <t>POLÍTICAS RELACIONADAS CON EL SECTOR FINANCIERO.</t>
  </si>
  <si>
    <t>SAUL ANTONIO CHICAS  CIENFUEGOS</t>
  </si>
  <si>
    <t>ESPECIALISTA DE INVESTIGACION ECONOMICA Y FINANCIERA</t>
  </si>
  <si>
    <t>PARAGUAY, ASUNCION</t>
  </si>
  <si>
    <t>17 REUNION DEL GRUPO DE ESTABILIDAD FINANCIERA REGIONAL</t>
  </si>
  <si>
    <t>LEILY MELANY MENDOZA  VALLADARES</t>
  </si>
  <si>
    <t>JEFE DEPARTAMENTO DE ESTABILIDAD DEL SISTEMA FINANCIERO</t>
  </si>
  <si>
    <t>CONSEJO MONETARIO CENTROAMERICANO (CMCA)</t>
  </si>
  <si>
    <t>DISCUTIR EL INFORME DE ESTABILIDAD FINANCIERA REGIONAL 2018, JUNTO A LA PRESENTACIÓN DE LAS HERRAMIENTAS DE TEST DE ESTRÉS QUE DISPONEN LOS RESPECTIVOS PAÍSES, EN ARAS DE LA ELABORACIÓN DE UN DIAGNÓSTICO QUE DETERMINE ACCIONES CONCRETAS PARA CERRAR BRECHAS ENTRE PAISES, TRABAJANDO ADEMAS EL DISEÑO DE NUEVOS INDICADORES PARA LA VIGILANCIA DE LA ESTABILIDAD FINANCIERA DE LA REGIÓN.</t>
  </si>
  <si>
    <t>CIUDAD PANAMA, PANAMA</t>
  </si>
  <si>
    <t>284 REUNION DEL CONSEJO MONETARIO CENTROAMERICANO</t>
  </si>
  <si>
    <t>REPUBLICA DOMINICANA, PUNTA CANA</t>
  </si>
  <si>
    <t>SEGUNDA REUNION DEL CONSEJO EDITORIAL DE LA RECARD</t>
  </si>
  <si>
    <t>EN LA REUNIÓN SE DISCUTIRÁN CAMBIOS AL FUNCIONAMIENTO DE LA REVISTA DE ECONOMÍA DE CENTROAMÉRICA Y REPÚBLICA DOMINICANDA (RECARD), SU  VINCULACIÓN CON EL FORO DE INVESTIGADORES DE BANCOS CENTRALES Y OTROS ASPECTOS OPERATIVOS QUE PERMITAN PUBLICAR EL PRIMER NÚMERO DE LA RECARD EN EL AÑO 2019, ASI COMO LA CREACIÓN DE UNA NUEVA RED DE MODELACIÓN.</t>
  </si>
  <si>
    <t>JUAN ANTONIO OSORIO MEJIA</t>
  </si>
  <si>
    <t>ANALIZAR COMO SE TRASMITEN LOS RIEGOS DENTRO Y ENTRE LOS SECTORES FINANCIERO Y REAL, EXAMINANDO LA FORMULACION Y EL IMPACTO DE LAS POLITICAS DEL SECTOR FINANCIERO DESTINADAS A MITIGAR LAS VULNERABILIDADES, ESTUDIANDO ADEMAS LOS FUNDAMENTOS DE LA POLI TICA MICROPRUDENCIALES Y MACROPRUDENCIALES ( ANALIZANDO SI ESTAS SON ADECUADAS Y SU INTERACCION CON OTRAS POLITICAS Y EFECTOS; PERMITIENDO CENTRARSE EN ESTRATEGIAS PREVENTIVAS PARA HACER FRENTE A SITUACIONES DE TENSION E IDENTIFICANDO CANALES DE TRNS MISION DE SHOCKS ENTRE EL SECTOR FINANCIERO Y LA ECONOMIA</t>
  </si>
  <si>
    <t>ACOMPAÑAR AL PRESIDENTE DEL BCR EN LAS  DIFERENTES REUNIONES, FOMENTANDO EL INTERCAMBIO DE EXPERIENCIAS Y COLABORACIÓN ENTRE BANCOS.</t>
  </si>
  <si>
    <t>TERCERA REUNION PARA LA CONSTRUCCION DE UNA MATRIZ INSUMO-PRODUCTO DE AMERICA LATINA</t>
  </si>
  <si>
    <t>RONY HERVIN AGUILAR  RIVERA</t>
  </si>
  <si>
    <t>COORDINADOR DE CUENTAS NACIONALES</t>
  </si>
  <si>
    <t>COMISION ECONOMICA PARA AMERCIA LATINA Y EL CARIBE (CEPAL) Y EL INSTITUTO NACIONAL DE ESTADISTICAS Y GEOGRAFIA (NEGI)</t>
  </si>
  <si>
    <t>WILLIAM ERNESTO SANCHEZ  VASQUEZ</t>
  </si>
  <si>
    <t xml:space="preserve"> FORTALECER LOS CONOCIMIENTOS SOBRE LA MATRIZ REGIONAL Y CONOCER NUEVAS HERRAMIENTAS PARA SU CONSTRUCCIÓN.</t>
  </si>
  <si>
    <t>GUATEMALA,GUATEMALA</t>
  </si>
  <si>
    <t>CEPAL: BOLETO AEREO, ALOJAMIENTO Y ALIMENTACION
BCR: GASTOS MENORES</t>
  </si>
  <si>
    <t>RESERVES ADVISORY AND MANAGEMENT PROGRAM</t>
  </si>
  <si>
    <t>RAMP: BOLETO AEREO, ALOJAMIENTO
BCR: ALIMENTACION Y GASTOS MENORES</t>
  </si>
  <si>
    <t>BID. BOLETO AEREO, ALOJAMIENTO Y ALIMENTACION</t>
  </si>
  <si>
    <t>RAMP:BOLETO AEREO Y ALOJAMIENTO
BCR: ALIMENTACION Y GASTOS MENORES</t>
  </si>
  <si>
    <t>INDICE DE PRECIOS DE PROPIEDAD RESIDENCIAL (RPPI)</t>
  </si>
  <si>
    <t>ENCUENTRO SPARKASSENSTIFTUNG LATINOÁMERICA Y EL CARIBE 2018</t>
  </si>
  <si>
    <t xml:space="preserve"> EL ENCUENTRO TIENE POR OBJETIVO PROMOVER UN ESPACIO DE INTEGRACIÓN E INTERCAMBIO DE EXPERIENCIAS, QUE PERMITA ESTABLECER LAS BASES PARA UNA MAYOR COOPERACIÓN EN EL FUTURO, Y COMPRENDE LOS SIGUIENTES TEMAS: INCLUSIÓN FINANCIERA Y LOS OBJETIVOS DEL DES ARROLLO SOSTENIBLE; EL ROL DE LA POLÍTICA PÚBLICA EN LA INCLUSIÓN Y EDUCACIÓN FINANCIERA; MEJORES PRÁCTICAS DE LA SPARKASSENSTIFTUNG EN AMÉRICA LATINA Y EL CARIBE.</t>
  </si>
  <si>
    <t>IRINA MIRNA RUTH CISNEROS  HENRIQUEZ</t>
  </si>
  <si>
    <t>SPARKASSENSTIFTUNG FÚR INTERNATIONALE KOOPERATION</t>
  </si>
  <si>
    <t>MEDELLIN, COLOMBIA</t>
  </si>
  <si>
    <t>ANALIZAR ACTIVIDADES Y HERRAMIENTAS DE FORMACIÓN DE LOS ELEMENTOS DE SEGURIDAD PARA PROFESIONALES Y PÚBLICO, MÉTODOS INTERNOS Y EQUIPOS DE LOS CENTROS NACIONALES DE ANÁLISIS, CONTROLES DE LA RECIRCULACIÓN Y APLICACIONES PARA USUARIOS.</t>
  </si>
  <si>
    <t>PROFUNDIZAR EN EL NIVEL DE CONOCIMIENTO ACERCA DE LOS ASPECTOS FUNDAMENTALES DE LOS SISTEMAS DE LIQUIDACIÓN Y DE LOS INSTRUMENTOS DE PAGO, ABORDÁNDOSE CUESTIONES RELEVANTES Y DE ACTUALIDAD PARA EL EJERCICIO DE LAS FUNCIONES PROPIAS DE UN BANCO CENTRAL</t>
  </si>
  <si>
    <t>CONFERENCIA</t>
  </si>
  <si>
    <t xml:space="preserve">X CONFERENCIA DE EDUCACIÓN FINANCIERA DE AMÉRICA LATINA Y EL CARIBE. MADRID
</t>
  </si>
  <si>
    <t>XVIII REUNION DE COMUNICACION DE BANCA CENTRAL</t>
  </si>
  <si>
    <t>BID:  CUBRE ALIMENTACION, ALOJAMIENTO Y BOLETO AEREO.</t>
  </si>
  <si>
    <t>EN SEGUIMIENTO AL PLAN DE TRABAJO APROBADO POR EL CONSEJO MONETARIO CENTROAMERICANO, SE PARTICIPARÁ EN LA REUNIÓN DEL COMITÉ DE POLÍTICA MONETARIA, DONDE ENTRE OTROS TEMAS SE CONOCERÁ LA SITUACIÓN MACRO REGIONAL: EVOLUCIÓN DE LA ECONOMÍA REGIONAL AL CIERRE DE 2018 Y PERSPECTIVAS PARA 2019.</t>
  </si>
  <si>
    <t>C.D MEXICO</t>
  </si>
  <si>
    <t>SEMINARIO REGIONAL FSI/CEMLA SOBRE PRUEBAS DE TESION</t>
  </si>
  <si>
    <t>PROMOVER EL INTERCAMBIO DE CONOCIMIENTOS Y EXPERIENCIA DE LOS PARTICIPANTES EN LA GESTIÓN Y DIVERSIFICACIÓN DE CARTERA DE RESERVAS INTERNACIONALES, ASÍ COMO EN EL USO DE DIVERSOS INSTRUMENTOS FINANCIEROS PARA LA GESTIÓN DE RESERVAS, LA GESTIÓN DE RIESGOS Y BENCHMARKING RELEVANTES PARA LA ADMINISTRACIÓN DE RESERVAS DEL BANCO CENTRAL. ALGUNOS DE LOS TEMAS QUE SE ABORDARÁN SON: ASPECTOS OPERATIVOS PARA LA GESTIÓN DE LA CARTERA DE RESERVAS , VISIÓN GENERAL Y TENDENCIAS EN LA GESTIÓN DE RESERVAS EN EL EUROSISTEMA, IMPLEMENTACIÓN Y DESARROLLO DE NUEVOS PRODUCTOS Y TÉCNICAS DE INVERSIÓN DE RESERVAS.</t>
  </si>
  <si>
    <t>ALEJANDRO SALVADOR GASTEAZORO FRANCO</t>
  </si>
  <si>
    <t>APRENDER COMO CONSTRUIR MODELOS FINANCIEROS COMUNES A COMPLEJOS EN EXCEL CON LA INFORMACIÓN PROPORCIONADA EN LOS ESTADOS FINANCIEROS Y DE FUENTES EXTERNAS. ALGUNOS DE LOS TEMAS A DESARROLLAR SON MODELIZACIÓN FINANCIERA, TECNICAS BASICAS DE VALORACION, ESTUDIO DE ADQUISICIONES,  PROYECCION DE ESTADOS FINANCIEROS PARA UNA m&amp;a COMPLEJA, CAPACIDAD DE DEUDA Y ANALISIS CREDITICIO PARA LA ADQUISICION, METODOS ALTERNATIVOS DE FINANCIAMIENTO, ANALISIS DE SENSIBILIDAD SOBRE FLUJOS DE CAJA, MARGEN DE BENEFICIO IMPLICITO, DESARROLLAR UN MODELO DE VALORACION CONTABLE DE ACUMULACION, REVISION Y DISCUSION, WARRANTS Y OPCIONES DE ACCIONES EJECUTIVAS, USO DE RECOMPRAS DE ACCIONES PARA CALCULAR EL CRECIMIENTO DE LAS DISTRIBUCIONES, TASA DE CRECIMIENTO SOSTENIBLE.</t>
  </si>
  <si>
    <t>MISIONES OFICIALES AL EXTERIOR</t>
  </si>
  <si>
    <t xml:space="preserve">LIII REUNIÓN DE GOBERNANDORES DE  AMÉRICA LATINA, ESPAÑA Y FILIPINAS ANTE EL FMI-BANCO MUNDIAL.
CVI REUNION DE GOBERNADORES DE BANCOS CENTRALES DEL CEMLA Y ASAMBLEA DEL CEMLA.
REUNIONES ANUALES 2018 DEL FMI Y BANCO MUNDIAL.
REUNIONES BILATERALES CON EL FONDO MONETARIO INTERNACIONAL Y BANCO MUNDIAL.
REUNION CON EL VICEPRESIDENTE DEL BANCO CENTRAL DE LA REPUBLICA POPULAR DE CHINA </t>
  </si>
  <si>
    <t>ATENDER CONVOCATORIA DEL FMI, BANCO MUNDIAL Y CEMLA PARA PARA ASISTIR A DIFERENTES REUNIONES.
REVISAR AVANCES DE MEMORÁNDUM DE ENTENDIMIENTO ACORDADO DURANTE LA VISITA A REPUBLICA POPULAR DE CHINA POR PARTE DE DELEGACIÓN SALVADOREÑA EN EL MARCO DEL ESTABLECIMIENTO DE RELACIONES DIPLOMATICAS ENTRE AMBOS PAISES.</t>
  </si>
  <si>
    <t>OSCAR CABRERA MELGAR</t>
  </si>
  <si>
    <t>PRESIDENTE</t>
  </si>
  <si>
    <t xml:space="preserve">CENTRO DE ESTUDIOS MONETARIOS LATINOAMERICANOS  (CEMLA), 
FONDO MONETARIO INTERNACIONAL (FMI) 
BANCO MUNDIAL (BM)
</t>
  </si>
  <si>
    <t>BANCO MUNDIAL: BOLETO AEREO Y ALOJAMIENTO PARCIAL</t>
  </si>
  <si>
    <t xml:space="preserve">CITY CYBER &amp; FINTECH FORUM </t>
  </si>
  <si>
    <t>ATENDER CONVOCATORIA DE CITI PARA PARTICIPAR EN EVENTO CON LOS REGULADORES DEL SECTOR FINANCIERO DE TODA LATINOAMERICA Y EL CARIBE.</t>
  </si>
  <si>
    <t>MARTA EVELYN AREVALO DE RIVERA</t>
  </si>
  <si>
    <t>VICEPRESIDENTE</t>
  </si>
  <si>
    <t>NUEVA YORK, ESTADOS UNIDOS</t>
  </si>
  <si>
    <t>CITI</t>
  </si>
  <si>
    <t>284 REUNION DEL CONSEJO MONETRARIO CENTROAMERICANO</t>
  </si>
  <si>
    <t>ATENDER CONVOCATORIA DEL CMCA</t>
  </si>
  <si>
    <t>PUNTA CANA, REPUBLICA DOMINICANA</t>
  </si>
  <si>
    <t xml:space="preserve">CONSEJO MONETARIO CENTROAMERICANO (CMCA) </t>
  </si>
  <si>
    <t>JULIO - SEPTIEMBRE DE 2018</t>
  </si>
  <si>
    <t>COMO ENTENDER Y APLICAR BASILEA III EN LAS ECONOMIAS EMERGENTES</t>
  </si>
  <si>
    <t>CONOCER UNA VISIÓN INTEGRAL, ANALÍTICA Y PONDERADA SOBRE LAS DIFERENTES PROPUESTAS QUE EL COMITÉ DE SUPERVISIÓN BANCARIA DE BASILEA A ELABORADO TRAS LA EMERGENCIA DE LA CRISIS FINANCIERA. EN ESTE CURSO, SE DESTACA LA ADECUACIÓN DE LOS ESTÁNDARES DE B ASILEA A ECONOMÍAS SIMILARES A LA SALVADOREÑA, CONTANDO CON EJERCICIOS PRÁCTICOS Y LA EXPERIENCIA DE LOS PAISES MIEMBROS DEL CEMLA, CONSIDERANDO QUE EL INGENIERO JUAN CALOS SÁNCHEZ ESTA TRABAJANDO EN LA ADECUACÓN DE LOS ESTANDARES INTERNACIONALES PAR A EL SISTEMA FINANCIERO DE EL SALVADOR, ESTA CAPACITACIÓN CONTRIBUYE AL AVANCE DE ESTE PROYECTO PERMITIENDO TENER UNA VISIÓN MAS AMPLIA DE LA ADECUACIÓN DE DICHOS ESTÁNDARES.</t>
  </si>
  <si>
    <t>JUAN CARLOS SANCHEZ  RUIZ</t>
  </si>
  <si>
    <r>
      <t>137</t>
    </r>
    <r>
      <rPr>
        <vertAlign val="superscript"/>
        <sz val="12"/>
        <rFont val="Arial"/>
        <family val="2"/>
      </rPr>
      <t>a</t>
    </r>
    <r>
      <rPr>
        <sz val="12"/>
        <rFont val="Arial"/>
        <family val="2"/>
      </rPr>
      <t xml:space="preserve"> REUNION DEL COMITE DE POLITICA MONETARIA</t>
    </r>
  </si>
  <si>
    <t>DAR SEGUIMIENTO AL PLAN DE TRABAJO APROBADO POR EL CONSEJO MONETARIO CENTROAMERICANO (CMCA) EN LO CONCIERNE A LAS ACTIVIDADES DEL COMITE DE POLITICA MONETARIA (CPM) PARA 2018. ENTRE LOS TEMA A TRATAR SON: PERSPECTIVA MACRO REGIONAL: EVOLUCION DE LA ECONOMIA REGIONAL AL I SEMESTRE 2018. MESA REDONDA EL USO DE VARIABLE NO OBSERVADAS EN EL ANALISIS ECONOMICO Y SU APLICACION EN LAS DESICIONES DE LA POLITICA MONETARIA, TIPO DE CAMBIO REAL DE EQUILIBRIO, EL ROL DE LA POLITICA ECONOMICA ANTE LOS RETOS DEL CAMBIO CLIMATICO</t>
  </si>
  <si>
    <t>SECRETARIA EJECUTIVA DEL CONSEJO MONETARIO CENTROAMERICANO (SECMCA)</t>
  </si>
  <si>
    <t>FORTALECIMIENTO DE LAS CAPACIDADES EN PROGRAMACION EN R PARA EL ANALISIS ECONOMICO</t>
  </si>
  <si>
    <t>EL SEMINARIO SE ENFOCA EN FORTALECER LA CAPACIDAD TÉCNICA DEL PERSONAL DE LA SECMCA Y TÉCNICOS DE LOS BANCOS CENTRALES EN PROGRAMACIÓN EN R, ESPECÍFICAMENTE EN LA ELABORACIÓN DE ALGORITMOS EN R PARA EL ANÁLISIS DE DATOS, PRESENTACIÓN GRÁFICA DE DATOS Y LEVANTAMIENTO DE BASE DE DATOS. SEGÚN INVITACIÓN RECIBIDA, EL CURSO ESTÁ CONCEBIDO PARA QUE PARTICIPEN TÉCNICOS DEDICADOS AL ÁREA DE ESTABILIDAD FINANCIERA.</t>
  </si>
  <si>
    <t>MIGUEL HUMBERTO RAMIREZ  MONTERROSA</t>
  </si>
  <si>
    <t>CONSEJO MONETARIO CENTROAMERICANO (CMCA) Y CENTRO REGIONAL DE ASISTENCIA TECNICA Y FORMACION DE FMI PARA CENTROAMERICA, PANAMA Y LA REPUBLICA DOMINICANA ( CAPTAC-DR)</t>
  </si>
  <si>
    <t>ALEJANDRO SALVADOR GASTEAZORO  FRANCO</t>
  </si>
  <si>
    <t>II REUNION DE RESPONSABLES DE GESTION DOCUMENTAL DE BANCO CENTRALES</t>
  </si>
  <si>
    <t>COMPARTIR Y EXAMINAR EXPERIENCIAS Y PROYECTOS SOBRE LA GESTION DE DOCUMENTAL ANTE LAS NUEVAS EXIGENCIAS DEL ENTORNO. SE TRATO TEMAS COMO LOS SISTEMAS Y LA GESTION DOCUMENTAL ELECTRONICA; EL USO Y LA APLICACION DE METADATOS A LAS PIEZAS DE INFORMACION  Y SU IMPORTANCIA PARA LA GESTION DOCUMENTAL: LA INCIDENCIA DE LAS LEYES DE TRANSPARENCIA, GOBIERNO DIGITAL Y PROTECCION DE DATOS; Y LOS ARCHIVOS HISTORICOS</t>
  </si>
  <si>
    <t>FREDY ERNESTO SANTAMARIA  MIRANDA</t>
  </si>
  <si>
    <t>OFICIAL DE GESTIÓN DOCUMENTAL Y ARCHIVO</t>
  </si>
  <si>
    <t>FOREIGN RESERVE MANAGEMENT</t>
  </si>
  <si>
    <t>CONOCER LAS POLITICAS Y PRACTICAS DEL DEUSTSCHE BUNDESBANCK Y EL BANCO CENTRAL EUROPEO EN EL CONTEXTO DE LA GESTION DE LAS RESERVAS INTERNACIONALES; CON UN ENFOQUE EN  EL MANEJO Y DIVERSIFICACION DE PORTAFOLIOS DE INVERSION, ASI COMO TAMBIEN EN LOS INSTRUMENTOS FINANCIEROS UTILIZADOS PARA LLEVAR A CABO DICHA GESTION</t>
  </si>
  <si>
    <t>FRANKFURT, ALEMANIA</t>
  </si>
  <si>
    <t>DEUSTSCHE BUNDESBANK</t>
  </si>
  <si>
    <t>DEUTSCHE BUNDESBANK: ALOJAMIENTO Y ALIMENTACION PARCIAL
BCR: COMPLEMENTO DE VIATICOS PARA ALIMENTACION Y BOLETO AEREO</t>
  </si>
  <si>
    <t>APPLIED ASSET ALLOCATION FOR FIXED INCOME PORTAFOLIO</t>
  </si>
  <si>
    <t>APRENDER SOBRE MÉTODOS CUANTITATIVOS Y TÉCNICAS DE MODELACIÓN REQUERIDAS PARA DIRECCIONAR ADECUADAMENTE LOS PROBLEMAS A LOS CUALES SE ENFRENTAN LOS BANCOS CENTRALES. EL EVENTO SERÁ DESARROLLADO POR MEDIO DE PRESENTACIONES, PANEL DE DISCUSIÓN Y EL DES ARROLLO DE UN CASO DE ESTUDIO Y PRESENTACIÓN REALIZADA POR LOS PARTICIPANTES, INCLUYENDO TEMAS DE GOBIERNO Y DELEGACIÓN DE RESPONSABILIDADES EN LA ASIGNACIÓN ESTRATEGICA DE ACTIVOS, MODELACIÓN Y TÉCNICAS DE ASIGACIÓN, DEFINICIÓN DE ESCENARIOS Y EXPEC TATIVAS DE FUTURO, CONSTRUCCIÓN DE UN PORTAFOLIO VALIDANDO E IMPLEMENTANDO LA DECISIÓN DE ASIGNACIÓN ESTRATÉGICA DE ACTIVOS. ADEMAS SE INCORPORA EL USO DE LA HERRAMIENTA ANALÍTICA "THE ASSET ALLOCATION WORKBENCH"</t>
  </si>
  <si>
    <t>VERONICA MICHELLE GIRON  DE ROMERO</t>
  </si>
  <si>
    <t>BANCO MUNDIAL</t>
  </si>
  <si>
    <t>BANCO MUNDIAL: BOLEO AEREO, ALOJAMIENTO Y ALIMENACION. 
BCR: VIATICOS COMPLEMENTARIOS PARA ALIMENTACION Y GASTOS MENORES</t>
  </si>
  <si>
    <r>
      <t>10</t>
    </r>
    <r>
      <rPr>
        <vertAlign val="superscript"/>
        <sz val="12"/>
        <rFont val="Arial"/>
        <family val="2"/>
      </rPr>
      <t>a</t>
    </r>
    <r>
      <rPr>
        <sz val="12"/>
        <rFont val="Arial"/>
        <family val="2"/>
      </rPr>
      <t xml:space="preserve">  REUNION DEL GRUPO AD HOC CUENTAS NACIONALES</t>
    </r>
  </si>
  <si>
    <t>DETECTAR LAS FORTALEZAS EN LA ADOPCION DE LAS RECOMENDACIONES DEL SCN 2008, ASI COMO DEFINIR LAS NECESIDADES DE ASISTENCIA TECNICA DE LOS BANCOS CENTRALES.</t>
  </si>
  <si>
    <t>WUILFREDO ANTONIO VIERA  OSTORGA</t>
  </si>
  <si>
    <t>GESTION DE LIQUIDEZ</t>
  </si>
  <si>
    <t xml:space="preserve"> EL OBJETIVO ES FAMILIARIZAR A LOS PARTICIPANTES CON LOS TEMAS ACTUALES SOBRE GESTION DE RIESGO DE LIQUIDEZ. LOS TEMAS CUBIERTOS PERMITIRAN IDENTIFICAR Y EVALUAR LOS PROBLEMAS DE RIESGO DE LIQUIDEZ PRESENTES EN LA MAYORIA DE INSTITUCIONES FINANCIERAS, INCLUYENDO VULNERABILIDADES DE FINANCIAMIENTO, GRADO DE LIQUIDEZ DE ACTIVOS, RIESGO DE REINVERSION, RIESGO DE LIQUIDEZ DE FINANCIAMIENTO, RIESGO DE LIQUIDEZ BASADO EN EL MERCADO, RIESGO DE LIQUIDEZ INTRA DIA Y RIESGO CONTINGENTE DE LIQUIDEZ. EL SEMINARIO TAMBIEN PROPORCIONARA UNA EXPOSICION PROFUNDA A LOS CONCEPTOS Y METODOLOGIAS DE GESTION DE LIQUIDEZ, TALES COMO MODELOS DE FLUJO DE CAJA DE PURBAS DE ESTRES Y REQUISITOS NORMATIVOS INTERNACIONALES.</t>
  </si>
  <si>
    <t>MOTEVIDEO, URUGUAY</t>
  </si>
  <si>
    <t>ASOCIACION DE SUPERVISORES BANCARIOS DE LAS AMERICAS (ASBA)</t>
  </si>
  <si>
    <t>XV CONFERENCIA REGIONAL SOBRE CENTROAMERICA, PANAMA Y REPUBLICA DOMINICANA 
283 REUNIÓN DEL CMCA Y REUNIÓN CONJUNTA DE PRESIDENTES DE BANCOS CENTRALES Y SUPERINTENDENTES DE BANCOS DE LA REGIÓN CAPARD Y COLOMBIA</t>
  </si>
  <si>
    <t>ATENDER CONVOCATORIA DEL CMCA PARA ASISTIR A DIFERENTES REUNIONES, EN LAS QUE SE CONOCERÁN TEMAS MACROECONÓMICOS Y FINANCIEROS PERTINENTES PARA LA REGIÓN, ASÍ  CÓMO LA DISCUSIÓN DE POLÍTICAS ECONÓMICAS Y ESTRUCTURALES ENTRE AUTORIDADES REGIONALES.</t>
  </si>
  <si>
    <t>TEGUCIGALPA, HONDURAS</t>
  </si>
  <si>
    <t>283 REUNIÓN DEL CMCA Y REUNIÓN CONJUNTA DE PRESIDENTES DE BANCOS CENTRALES Y SUPERINTENDENTES DE BANCOS DE LA REGIÓN CAPARD Y COLOMBIA</t>
  </si>
  <si>
    <t>ACOMAPAÑAR AL PRESIDENTE DEL BCR EN LAS  DIFERENTES REUNIONES, EN LAS QUE SE CONOCERÁN TEMAS MACROECONÓMICOS Y FINANCIEROS PERTINENTES PARA LA REGIÓN, ASÍ  CÓMO LA DISCUSIÓN DE POLÍTICAS ECONÓMICAS Y ESTRUCTURALES ENTRE AUTORIDADES REGIONALES.</t>
  </si>
  <si>
    <r>
      <t>11</t>
    </r>
    <r>
      <rPr>
        <u/>
        <vertAlign val="superscript"/>
        <sz val="12"/>
        <rFont val="Arial"/>
        <family val="2"/>
      </rPr>
      <t>a</t>
    </r>
    <r>
      <rPr>
        <sz val="12"/>
        <rFont val="Arial"/>
        <family val="2"/>
      </rPr>
      <t xml:space="preserve"> REUNION DEL GRUPO AD HOC BALANZA DE PAGOS</t>
    </r>
  </si>
  <si>
    <t>EN LA REUNION SE EVALUA LOS AVANCES DEL PLAN DE TRABAJO CONJUNTO DE LOS PAISES DE LA REGION CENTROAMERICANA Y REPUBLICA DOMINICANA (CARD) DE LAS PAEM SE PROPONDRAN LOS AJUSTES NECESARIOS AL MISMO CON LA FINALIDAD DE ALCANZAR LOS OBJETIVOS TRAZADOS PARA EL CORRIENTE AÑO.</t>
  </si>
  <si>
    <t>XIOMARA CAROLINA HURTADO  DE GARCIA</t>
  </si>
  <si>
    <t>CIUDAD GUATEMA, GUATEMALA</t>
  </si>
  <si>
    <t>SECRETARIA DEL CONSEJO MONETARIO CENTROAMERICANO</t>
  </si>
  <si>
    <t>ESTRATEGIA Y DATOS DE INCLUSION FINANCIERA</t>
  </si>
  <si>
    <t>EL PROGRAMA DE APRENDIZAJE PERTIMITIRA OBTENER HERRAMIENTAS CLAVES PARA FORTALECER LA PROPUESTA DE POLÍTICA NACIONAL DE INCLUSIÓN FINANCIERA QUE SE ENCUENTRA ELABORANDO EL BANCO CENTRAL, ADEMÁS PERMITIRÁ OBTENER INSUMOS FUNDAMENTALES QUE PUEDEN SER CONSIDERADOS PARA LA IMPLEMENTACIÓN DE LA POLÍTICA, TOMANDO EN CUNETA LAS PRÁCTICAS QUE MEJORES RESULTADOS HAN GENERADO A ALGUNOS PAÍSES. DE ACUERDO DE LA IMPORTANCIA QUE TIENE PARA EL BANCO CENTRAL LA INCLUSIÓN FINANCIERA, SE CONSIDERA RELEVANTE PARTICIPAR Y REALIZAR UN INTERCAMBIO DE CONOCIMIENTO CON ENTIDADES PIONERAS EN LAS TEMATICAS DE INCLUSIÓN FINANCIERA Y SU MEDICIÓN</t>
  </si>
  <si>
    <t>HAZELL RAQUEL DEL CID  MARROQUIN</t>
  </si>
  <si>
    <t>KAULA LUMPUR, MALASIA</t>
  </si>
  <si>
    <t>BANK NIGERIA MALAYSIA Y ALIANZA PARA LA INCLUSION FINANCIERA</t>
  </si>
  <si>
    <t>AFI: BOLETO AEREO, ALOJAMIENTO, ALIMENTACION.
BCR: VIATICOS COMPLEMENTARIOS PARA GASTOS MENORES</t>
  </si>
  <si>
    <t>TALLER METODOLOGICO BID/LA-KLEMS</t>
  </si>
  <si>
    <t>CONOCER LOS ASPECTOS METODOLOGICOS SOBRE EL TRATAMIENTO DE LA INFORMACION Y CALCULOS RELAICONADOS A LA INFORMACION BRUTA DE CAPITAL Y EMPLEO REQUERIDO PARA OBTENER LA PRODUCTIVIDAD DE DICHOS FACTORES PRODUCTIVOS EN EL MERCADO DEL PROYECTO LA-KLMES, E L CUAL ESTA SIENDO COORDINADO POR EL DEPARTAMENTO DE INVESTIGACIONES ECONOMICA Y FINANCIERA</t>
  </si>
  <si>
    <t>CIUDAD DE MEXICO, MEXICO</t>
  </si>
  <si>
    <t>CONOCER LOS ASPECTOS METODOLOGICOS SOBRE EL TRATAMIENTO DE LA INFORMACION Y CALCULOS RELACIONADOS A LA INFORMACION BRUTA DE CAPITAL Y EMPLEO REQUERIDO PARA OBTENER LA PRODUCTIVIDAD DE DICHOS FACTORES PRODUCTIVOS EN EL MERCADO DEL PROYECTO LA-KLMES, E L CUAL ESTA SIENDO COORDINADO POR EL DEPARTAMENTO DE INVESTIGACIONES ECONOMICA Y FINANCIERA</t>
  </si>
  <si>
    <t>MARGARITA ISABEL PEÑATE  GUERRA</t>
  </si>
  <si>
    <t>BID. BOLETO AEREO, HOSPEDAJE Y ALIMENTACION COMPLETA</t>
  </si>
  <si>
    <t>26 A REUNION DEL COMITE TECNICO DE SISTEMAS DE PAGO DEL CONSEJO MONETARIO</t>
  </si>
  <si>
    <t>ATENDER EL MANDATO DE LA 282 A DEL CMCA PARA ASISTIR A LA REUNION, EN LA QUE ENTRE OTROS TEMAS SE ANALIZARA LOS REFERIDOS DEL SISTEMA DE INTERCONEXION DE  PAGOS-SIPA EN EL CONTEXTO DE LA UNION ADUANERA</t>
  </si>
  <si>
    <t>MARIA DE LOS ANGELES DELGADO  DE ALVARADO</t>
  </si>
  <si>
    <t>JEFE DEPARTAMENTO DE PAGOS Y VALORES</t>
  </si>
  <si>
    <t>EL LICENCIADO DERAS SE INCORPORA EL DEL 30 DE JULIO PARA PARTICIPAR EN EL ANALISIS DEL SISTEMA DE INTERCONEXION DE  PAGOS-SIPA EN EL CONTEXTO DE LA UNION ADUANERA.</t>
  </si>
  <si>
    <t>JOSE CORNELIO DERAS  ROBLES</t>
  </si>
  <si>
    <t>JEFE DEPARTAMENTO DE CIEX</t>
  </si>
  <si>
    <t>12 A CONFERENCIA ANUAL SOBRE ALD Y DELITOS FINANCIEROS</t>
  </si>
  <si>
    <t>LA CONFERENCIA REUNE A PROFESIONALES DE LA INDUSTRIA ALD LATINOAMERICANA PARA DEBATIR SOBRE LAS MEJORES TACTICAS Y ESTRATEGIAS PARA EVITAR PRACTICAS ILEGALES QUE COMPROMETEN LA ETICA CORPORATIVA DE LA INSTITUCIONES PUBLICAS Y/O PRIVADAS, ENTRE LOS TEMAS SE INCLUYE LA APLICACION DEL ENFOQUE BASADO EN RIESGOS EN SUS PROCESOS PREVENTIVOS, EL ANALSIS DE LA FILTRACION DE DATOS EN EQUIFAX Y LA ADMINISTRACION DE LOS RIESGOS ALD Y REGULATORIO ASOCIADOS A FINTECH Y LAS CRIPTOMONEDAS. EL LIC AVALOS CUENTA CON LA CERTIFICACION INTERNACIONAL DE ESPECIALISTA EN PREVENSION DE LAVADO DE DINERO.</t>
  </si>
  <si>
    <t>CANCUN, MEXICO</t>
  </si>
  <si>
    <t>ADVANCING FINANCIAL CRIME PROFESSIONALS (ACAMS)</t>
  </si>
  <si>
    <t>III SEMINARIO REGIONAL GESTION DE RIESGO PARA EL SECTOR PUBLICO: DESAFIOS Y OPORTUNIDADES PARA EL MANEJO DE DEUDA EN UN ENTORNO GLOBAL VOLATIL</t>
  </si>
  <si>
    <t>FORTALECER EL ROL DEL BCR COMO ASESOR Y AGENTE FINANCIERO DEL GOES, LA ASISTENCIA Y PARTICIPACION EN EL EVENTO CONTRIBUYE A ADQUIRIR CONOCIMIENTOS PARA BRINDAR ASESORIA Y APOYO TECNICO EN LA EMISION DE DEUDA DEL GOES EN EL MERCADO LOCAL</t>
  </si>
  <si>
    <t>JOSE FREDI LOPEZ  QUIJADA</t>
  </si>
  <si>
    <t>JEFE DEPARTAMENTO DE ADMINISTRACION DE RESERVAS INTERNACIONALES</t>
  </si>
  <si>
    <t>BANCO CENTROAMERICANO DE INTEGRACION ECONOMICA (BCIE)</t>
  </si>
  <si>
    <t>LORENA GUADALUPE GOMEZ  MENDEZ</t>
  </si>
  <si>
    <t>JEFE SECCION DE VALORES</t>
  </si>
  <si>
    <t>ESTADISTICAS MONETARIAS Y FINANCIERAS</t>
  </si>
  <si>
    <t>FORTALECER LAS COMPETENCIAS DIRECTAMENTE RELACIONADAS CON LAS ESTADÍSTICAS MONETARIAS Y FINANCIERAS, POR LO QUE SE CONSIDERA NECESARIO QUE SE CAPACITE EN ESTA TEMÁTICA PARA PREPARAR AL LIC. MENA EN LA COMPILACIÓN DE ESTADÍSTICAS MONETARIAS QUE ENVUEL VEN EL BANCO CENTRAL Y OTRAS CORPORACIONES DEPOSITARIAS Y BALANCES CONTABLES SECTORIALES, DE ACUERDO A LOS ESTÁNDARES INTERNACIONALES Y EL MANUAL DE ESTADÍSTICAS MONETARIAS Y FINANCIERAS.</t>
  </si>
  <si>
    <t xml:space="preserve">GERMAN FRANCISCO MENA  </t>
  </si>
  <si>
    <t>ANALISTA DE ESTADÍSTICAS FINANCIERAS Y FISCALES</t>
  </si>
  <si>
    <t>CECAB: BOLETO AEREO, ALOJAMIENTO Y ALIMENTACION. 
BCR: VIATICOS COMPLEMENTARIOS</t>
  </si>
  <si>
    <t>ASPECTOS CLAVES BAJO LAS ACTUALES NORMAS INTERNACIONALES DE INFORMACION FINANCIERA (NIIF)</t>
  </si>
  <si>
    <t>ABORDAR TEMAS RELACIONADOS A LOS ACTIVOS Y PASIVOS FINANCIEROS, LAS PERDIDAS CREDITICIAS DE ACUERDO A  LAS NORMAS INTERNACIONALES DE INFORMACION FINANCIERA, ASI COMO LAS CONSIDERACIONES SOBRE EL CAPITAL Y EL RESULTADO FINANCIERO</t>
  </si>
  <si>
    <t>GUADALUPE  DE LEON  DE JIMENEZ</t>
  </si>
  <si>
    <t>QUITO, ECUADOR</t>
  </si>
  <si>
    <t>CENTRO DE ESTUDIOS MONETARIOS LATINOAMERICANOS (CEMLA) - ASOCIACION DE SUPERVISORES BANCARIOS DE LAS AMERICAS (ASBA)</t>
  </si>
  <si>
    <t xml:space="preserve">JOSE JAVIER MIRANDA  </t>
  </si>
  <si>
    <t>ADVANCED FIXED INCOME PROFESSIONAL CERTIFACTE</t>
  </si>
  <si>
    <t>DESARROLLAR HABILIDADES AVANZADAS PARA PROFESIONALES DE INGRESOS FIJOS, APRENDER SOBRE LA VALORACION DE DERIVADOS DE TASAS DE INTERES DE UNA MANERA ACCESIBLE E INTUITIVA, ADEMAS DE COMPRENDER Y APLICAR LOS DIVERSOS ENFOQUES PARA CONSTRUIR CURVAS DE RENDIMIENTOS Y CREAR MODELOS DE TASAS DE INTERES EN TIEMPO DISCRETO Y CONTINUO.</t>
  </si>
  <si>
    <t>NEW YORK INSTITUTE OF FINANCE (NYIF)-THE WORLD BANK-RAMP RESERVES ADVISORY AND MANAGAMENT PROGRAM</t>
  </si>
  <si>
    <t>RAMP: BOLETO AEREO Y ALOJAMIENTO
BCR: ALIMENTACION Y GASTOS MENORES</t>
  </si>
  <si>
    <t>XIII REUNION SOBRE ADMINISTRACIN DE RECURSOS HUMANOS DE BANCA CENTRAL</t>
  </si>
  <si>
    <t>ANALIZAR LOS RETOS ASOCIADOS A LA FORMULACION DE PLANES DE CARRERA, EL PAPEL DE LAS NUEVAS TECNOLOGIAS EN LA GESTION INTEGRAL DE LOS RECURSOS HUMANO, ASI COMO EL CODIGO DE ETICA PARA LA GESTION Y ACCESO A INFORMACION PRIVILIGIADA Y LA CULTURA DE GESTION PUBLICA Y PRIVADA</t>
  </si>
  <si>
    <t>BLADIMIR ALY HENRIQUEZ  MANCIA</t>
  </si>
  <si>
    <t>GERENTE DE ADMINISTRACION Y DESARROLLO</t>
  </si>
  <si>
    <t>ELTVILLE AM RHEIN, ALEMANIA</t>
  </si>
  <si>
    <t>FORO</t>
  </si>
  <si>
    <t>XII FORO DE INVESTIGADORES DE BANCO CENTRALES</t>
  </si>
  <si>
    <t>EXPONER LAS INVESTIGACIONES PRESENTADAS POR EL BCR, LAS CUALES FUERON SELECCIONADAS POR EL CMCA PARA PARTICIPAR EN EL FORO, LOS TEMAS PRESENTADOS SON LOS SIGUIENTES: 1) UNA APROXIMACION A LOS MULTIPLICADORES DEL GASTO PUBLICO EN EL SALVADOR, 2) ESTIMACION DEL RIESGO DE CREDITO PARA PORTAFOLIOS DE RESERVAS INTERNACIONALES</t>
  </si>
  <si>
    <t>PABLO JOSE AMAYA  VALENCIA</t>
  </si>
  <si>
    <t xml:space="preserve"> EXPONER LAS INVESTIGACIONES PRESENTADAS POR EL BCR, LAS CUALES FUERON SELECCIONADAS POR EL CMCA PARA PARTICIPAR EN EL FORO, LOS TEMAS PRESENTADOS SON LOS SIGUIENTES: 1) UNA APROXIMACION A LOS MULTIPLICADORES DEL GASTO PUBLICO EN EL SALVADOR, 2) ESTIMACION DEL RIESGO DE CREDITO PARA PORTAFOLIOS DE RESERVAS INTERNACIONALES</t>
  </si>
  <si>
    <t>SALVADOR HUMBERTO MEJIA  VALLE</t>
  </si>
  <si>
    <t>CONTABILIDAD NACIONAL Y SU MEDICION</t>
  </si>
  <si>
    <t>PRESENTAR LOS TEMAS DE IMPORTANCIA EN LA CONTABILIDAD NACIONAL, ENFATIZANDO LAS DIFICULTADES Y ASPECTOS PRACTICOS DE SU MEDICION E INSTRUMENTACION. ADEMAS SE BUSCA PROMOVER QUE LOS PAISES DE LA REGION DE AMERICA LATINA Y EL CARIBE, LA ELABORACION Y MEDICION DE LAS CUENTAS NACIONALES SE LLEVE A CABO ADOPTANDO LAS MEJORES PRACTICAS Y ESTANDARES INTERNACIONALES</t>
  </si>
  <si>
    <t>CENTRO DE ESTUDIOS MONETARIOS LATINOAMERICANOS (CEMLA) Y INSTITUTO NACIONAL DE ESTADISTICAS Y GEOGRAFIA DE MEXICO (INEGI)</t>
  </si>
  <si>
    <t>TALLER SOBRE GESTION DE RIESGO Y VIGILANCIA DE SISTEMA DE PAGOS</t>
  </si>
  <si>
    <t>EL OBJETIVO DEL TALLER ES INTERCAMBIAR EXPERIENCIAS RECIENTES Y NUEVOS DESARROLLOS RELACIONADOS CON EL DISEÑO E IMPLEMENTACIÓN DE LA VIGILANCIA DE SISTEMAS DE PAGO, DE ACUERDO A LAS MEJORES PRÁCTICAS  INTERNACIONALES. ENTRE LOS TEMAS INCLUIDOS EN ELT ALLER SE ENCUENTRAN: EL ESTADO ACTUAL DE LA IMPLEMENTACIÓN DE LOS PRINCIPIOS APLICABLES A LAS INFREAESTRUCTURAS DEL MERCADO FINANCIERO (PIMF), MONEDAS DIGITALES Y OTRAS INNOVACIONES EN PAGOS, INCLUSIÓN FINANCIERA Y LOS SISTEMAS DE PAGO, VIGILANCIA E INDICADORES CUANTITATIVOS; CONTINUIDAD OPERATIVA DE LOS SISTEMAS DE PAGO.</t>
  </si>
  <si>
    <t>IVETTE PATRICIA SOTO  SANDOVAL</t>
  </si>
  <si>
    <t>ESPECIALISTA</t>
  </si>
  <si>
    <t>LA PAZ, BOLIVIA</t>
  </si>
  <si>
    <t>CENTRO DE ESTUDIOS MONETARIOS LATINOAMERICANOS (CEMLA) Y BANCO CENTRAL DE BOLIVIA</t>
  </si>
  <si>
    <t>MONITOREO DEL SECTOR FINANCIERO</t>
  </si>
  <si>
    <t>FAMILIARIZAR A LOS PARTICIPANTES CON LOS PRINCIPALES ELEMENTOS Y HERRAMIENTAS UTILIZADAS EN EL ANALISIS Y LA MITIGACION DE  VULNERABILIDAD DEL SECTOR FINANCIERO QUE SIRVE DE BASE PARA EL ESTABLECIMIENTO DE SISTEMAS DE SUPERVICION</t>
  </si>
  <si>
    <t>IV SEMINARIO SOBRE GESTION DE LA SEGURIDAD DE LA INFORMACION</t>
  </si>
  <si>
    <t>ANALIZAR LOS DESAFIOS DE LA CIBERSEGURIDAD PARA LA COMUNIDAD  FINANCIERA, LOS MECANISMOS PARA REFORZAR LA SEGURIDAD EN SISTEMAS DE OPERACION CRITICOS, ASI COMO LOS REQUISITOS DE SEGURIDAD PARA LA APLICACION WEB Y EL USO DE DINERO ELECTRONICO, TAMBIEN  SE IMPARTIRAN LOS TEMAS: EL GOBIERNOS DE LA SEGURIDAD DE LA INFORMACION EN LA BANCA CENTRAL, ACCCIONES IMPLEMENTACION PARA MITIGAR EL PELIGRO.</t>
  </si>
  <si>
    <t>VLADIMIR ANTONIO MARTINEZ  MOLINA</t>
  </si>
  <si>
    <t>ESPECIALISTA DE SEGURIDAD INFORMATICA</t>
  </si>
  <si>
    <t>WILLIAM MEDARDO RODRIGUEZ  ROSALES</t>
  </si>
  <si>
    <t>SENIOR DE SISTEMAS DE INFORMACIÓN</t>
  </si>
  <si>
    <t>ENTRENAMIENTO</t>
  </si>
  <si>
    <t>XII FORO INTERNACIONAL DE LA CALIDAD</t>
  </si>
  <si>
    <t>LA PARTICIPACIÓN DEL INGENIERO RODRÍGUEZ LE PERMITIRÁ ESPECIALIZARSE EN TEMAS DE CALIDAD QUE CONTRIBUIRÁ A LA VISIÓN ESTRATÉGICA TANTO EN CONDICIONES INTERNAS Y EXTERNAS QUE SON INFLUYENTES  AL DEPARTAMENTO DE DESARROLLO HUMANO. ENTRE EL CONTENIDO A  DESARROLLAR ESTA: ISO 19600: GESTIÓN DEL CUMPLIMIENTO (COMPLIANCE), PRINCIPIOS Y VALORES ORGANIZACIONALES: EJES DE CULTURA Y LOS SISTEMAS DE GESTIÓN, ISO 31000:2018-GESTIÓN DE RIESGOS, ISO 37001-GESTIÓN ANTISOBORNO, ENTRE OTROS TEMAS.</t>
  </si>
  <si>
    <t>GABRIEL ALBERTO RODRIGUEZ  MENDEZ</t>
  </si>
  <si>
    <t>ANALISTA DE ADMINISTRACIÓN DE RECURSOS HUMANOS</t>
  </si>
  <si>
    <t>CARTAGENA DE INDIAS, COLOMBIA</t>
  </si>
  <si>
    <t>FORTALECIMIENTO DE LAS ESTADISTICAS PARA EL ANALISIS FISCAL</t>
  </si>
  <si>
    <t>APOYAR EL FORTALECIMIENTO DEL MARCO DE ESTADÍSTICAS DE FINANZAS PÚBLICAS Y DE DEUDA DEL SECTOR PÚBLICO Y EL ANÁLISIS DE LA POLÍTICA FÍSCAL EN LA REGIÓN. ENTRE LOS TEMAS A DESARROLLAR SE ENCUENTRAN LOS SIGUIENTES: ESTADÍSTICAS DE FINANZAS PÚBLICAS (EFP) Y MONITOREO, ESTADÍSTICAS DE FINANZAS PÚBLICAS Y DE DEUDA DEL SECTOR PÚBLICO (EDSP): SITUACIÓN REGIONAL, EL USO DE EFP Y EDSP PARA ANÁLISIS Y TOMA DE DECISIONES, LA EXPERIENCIA DE LOS PAÍSES Y LAS SOLUCIONES DE IMPLEMENTACIÓN, ESTRATEGIA REGIONAL PARA LA ARMONIZACIÓN GRADUAL DE LAS EFP Y EDSP: PRIMEROS PASOS (CEMCA &amp; COSEFIN, CONSISTENCIA ENTRE EFP/EDSP Y OTRAS ESTADÍSTICAS MACROECONÓMICAS.</t>
  </si>
  <si>
    <t>CAPTAC-DR: BOLETO AEREO, ALOJAMIENTO Y ALIMENTACION.
BCR: VIATICOS PARA GASTOS MENORES</t>
  </si>
  <si>
    <t>VISITA DE OBSERVACIÓN SOBRE LOS PROCESOS DE EDICIÓN DE LIBROS AL BANCO CENTRALES DE COLOMBIA</t>
  </si>
  <si>
    <t xml:space="preserve"> FORTALECER EL PROCESO DE EDICIÓN DE LIBROS EN EL BANCO CENTRAL DE RESERVA DE EL SALVADOR A TRAVÉS DE EXPERIENCIAS QUE HA TENIDO EL BANCO CENTRAL DE COLOMBIA EN EL MANEJO DE ORIGINALES, CORRECCIÓN DE ESTILO, DISEÑO Y DIAGRAMACIÓN, IMPRESIÓN Y REPRODUCCIÓN, DISTRIBUCIÓN, TRADUCCIÓN, MANUAL DE IDENTIDAD CORPORATIVA Y BRANDING, DISEÑO DE DIFUSIÓN, GESTIONES EN REDES SOCIALES Y CANALES VIRTUALES, CONTENIDO MULTIMEDIA EN LAS REDES Y EN PORTALES. 
LA ESTRATEGIA DE COMUNICACIÓN INTERNA, EXPLICACIÓN DEL OS MEDIOS INTERNOS PARA EMPLEADOS Y PENSIONADOS, PRODUCCIÓN AUDIOVISUAL Y MULTIMEDIO PARA DIVERSOS MEDIOS, ESTRATEGIAS PARA REDES SOCIALES, CONTENIDOS MULTIMEDIA PARA REDES SOCIALES, DIFUSIÓN DE LAS PRESENTACIÓN PÚBLICAS, INFORMES DE TENDENCIAS ECONÓ MICAS/ CRISIS BIG DATA, MANEJOS DE COMUNICACIONES EXTERNAS. LOGISTICA DE EVENTOS, VISITA AL MUSEO DEL ORO.
VISITA AL CAIE, INCLUYENDO CONOCER ESTRATEGIA DE RED DE INVESTIGACIONES, REPOSITORIO Y PORTAL DE INVESTIGACIONES. VISITA SERANKUA, CONOCERLA  ADMINISTRACIÓN Y GESTIÓN DEL DATA WARE HOUSE, INCLUYENDO MONITOREO</t>
  </si>
  <si>
    <t>BANCO CENTRAL DE COLOMBIA</t>
  </si>
  <si>
    <t>FORTALECER EL PROCESO DE EDICIÓN DE LIBROS EN EL BANCO CENTRAL DE RESERVA DE EL SALVADOR A TRAVÉS DE EXPERIENCIAS QUE HA TENIDO EL BANCO CENTRAL DE COLOMBIA EN EL MANEJO DE ORIGINALES, CORRECCIÓN DE ESTILO, DISEÑO Y DIAGRAMACIÓN, IMPRESIÓN Y REPRODUC CIÓN, DISTRIBUCIÓN, TRADUCCIÓN, MANUAL DE IDENTIDAD CORPORATIVA Y BRANDING, DISEÑO DE DIFUSIÓN, GESTIONES EN REDES SOCIALES Y CANALES VIRTUALES, CONTENIDO MULTIMEDIA EN LAS REDES Y EN PORTALES. 
LA ESTRATEGIA DE COMUNICACIÓN INTERNA, EXPLICACIÓN DE LOS MEDIOS INTERNOS PARA EMPLEADOS Y PENSIONADOS, PRODUCCIÓN AUDIOVISUAL Y MULTIMEDIO PARA DIVERSOS MEDIOS, ESTRATEGIAS PARA REDES SOCIALES, CONTENIDOS MULTIMEDIA PARA REDES SOCIALES, DIFUSIÓN DE LAS PRESENTACIÓN PÚBLICAS, INFORMES DE TENDENCIAS ECONÓMICAS/ CRISIS BIG DATA, MANEJOS DE COMUNICACIONES EXTERNAS. LOGISTICA DE EVENTOS, VISITA AL MUSEO DEL ORO.
VISITA AL CAIE, INCLUYENDO CONOCER ESTRATEGIA DE RED DE INVESTIGACIONES, REPOSITORIO Y PORTAL DE INVESTIGACIONES. VISITA SERANKUA, CONOCERLA  ADMINISTRACIÓN Y GESTIÓN DEL DATA WARE HOUSE, INCLUYENDO MONITOREO</t>
  </si>
  <si>
    <t>VISITA DE OBSERVACIÓN SOBRE ADMINISTRACIÓN DE CANALES DIGITALES, APLICACIONES Y NUEVAS TENDENCIAS DEL DISEÑO GRÁFICO</t>
  </si>
  <si>
    <t xml:space="preserve">FORTALECER EL PROCESO DE EDICIÓN DE LIBROS EN EL BANCO CENTRAL DE RESERVA DE EL SALVADOR A TRAVÉS DE EXPERIENCIAS QUE HA TENIDO EL BANCO CENTRAL DE COLOMBIA EN EL MANEJO DE ORIGINALES, CORRECCIÓN DE ESTILO, DISEÑO Y DIAGRAMACIÓN, IMPRESIÓN Y REPRODUC CIÓN, DISTRIBUCIÓN, TRADUCCIÓN, MANUAL DE IDENTIDAD CORPORATIVA Y BRANDING, DISEÑO DE DIFUSIÓN, GESTIONES EN REDES SOCIALES Y CANALES VIRTUALES, CONTENIDO MULTIMEDIA EN LAS REDES Y EN PORTALES. </t>
  </si>
  <si>
    <t>JUNIOR ALEJANDRO GUARDADO  BAIRES</t>
  </si>
  <si>
    <t>ANALISTA COLABORADOR DE DISEÑO GRÁFICO</t>
  </si>
  <si>
    <t>BANCO CENTRAL DE COLOMBIA (UNIDAD DE DISEÑO GRÁFICO Y CANALES WEB)</t>
  </si>
  <si>
    <t>EBC SEMINAR ON MARKET INFRAESTRUCTURE AND PAYMENTES</t>
  </si>
  <si>
    <t>EL OBJETIVO DEL CURSO SERÁ DOBLE: PRIMERO, COMPARTIR LA EXPERIENCIA ADQUIRIDA POR ECB EN EL VERTIGINOSO CAMPO DE LA INFRAESTRUCTURA Y LOS PAGOS DEL MERCADO Y, SEGUNDO, INFORMAR A LOS BANCOS CENTRALES SOBRE EL EUROSISTEMA, SUS TAREAS, SUS OBJETIVOS Y SUS LOGROS. EL CURSO CUBRIRÁ CUESTIONES OPERACIONALES, DE CATALIZADOR Y DE SUPERVISIÓN RELACIONADAS CON PAGOS, ASÍ COMO LIQUIDACIÓN DE VALORES Y DERIVADOS.</t>
  </si>
  <si>
    <t>CARLOS JOSE HERRERA COTO</t>
  </si>
  <si>
    <t>ESPECIALISTA DE PAGOS Y VALORES</t>
  </si>
  <si>
    <t>FRANKUT AM MAIN, ALEMANIA</t>
  </si>
  <si>
    <t>EUROPEAN CENTRAL BANK</t>
  </si>
  <si>
    <t>REUNION DE LA INICIATIVA REGIONAL DE LA INCLUSION FINANCIERA (FILAC), REUNIONES DE LOS GRUPOS DE TRABAJO Y 10 FORO MUNDIAL DE POLITICAS DE INCLUSION FINANCIERA (GPF), ASAMBLEA GENERA ANUAL DE LA AFI(AGM)</t>
  </si>
  <si>
    <t>LAS REUNIONES DE LOS DIFERENTES GRUPOS DE TRABAJO DE LA AFI, FORTALECEN LAS ÁREAS EN LAS CUALES EL BANCO SE ENCUENTRA TRABAJANDO COMO: LA ESTRATEGIA PARA LA INCLUSIÓN FINANCIERA Y LA ADOPCIÓN DE ESTÁNDARES INTERNACIONALES. ESTOS GRUPOS PROPORCIONAN L A POSIBILIDAD DE FORTALECER LOS DEBATES E INTERCAMBIO DE CONOCIMIENTO DE TEMAS RELACIONADOS A INCLUSIÓN FINANCIERA, ENTRE LÍDERES Y PIONEROS EN LA TEMÁTICA. ADEMÁS, SUS PARTICIPACIONES EN EL FORO LES PERMITIRÁ TENER COMO REPRESENTANTES DEL BCR UN ROL  PROTAGÓNICO EN LAS DISCUSIONES QUE SE GENEREN SOBRE ESTAS TEMÁTICAS.</t>
  </si>
  <si>
    <t>OTTO BORIS RODRIGUEZ  MARROQUIN</t>
  </si>
  <si>
    <t>JEFE DEPARTAMENTO DE DESARROLLO DEL SISTEMA FINANCIERO</t>
  </si>
  <si>
    <t>SOCHI, RUSIA</t>
  </si>
  <si>
    <t>ALIANZA PARA LA INCLUSION FINANCIERA (AFI)</t>
  </si>
  <si>
    <r>
      <t>1) 9</t>
    </r>
    <r>
      <rPr>
        <vertAlign val="superscript"/>
        <sz val="12"/>
        <rFont val="Arial"/>
        <family val="2"/>
      </rPr>
      <t>a</t>
    </r>
    <r>
      <rPr>
        <sz val="12"/>
        <rFont val="Arial"/>
        <family val="2"/>
      </rPr>
      <t xml:space="preserve"> REUNION DEL COMITE DE GENERO E INLCUSION FINANCIERA DE LA MUJER 2) 10 FORO MUNDIAL DE POLITICAS DE INCLUSION FINANCIERA (GPF)-ASAMBLEA GENERAL ANUAL DE LA AFI (AG,)</t>
    </r>
  </si>
  <si>
    <t>LA INGENIERO GARCIA ES MIEMBRO TITULAR DEL COMITE DE GENERO DE INCLUSION FINANCIERA DE MUJERES EN LA AFI. COMO REPRESENTANTE DEL BANCO TENDRA UN ROL PROTAGONICO EN LAS DISCUSIONES QUE SE GENEREN SOBRE TEMATICA DE GENERO E INCLUSION FINANCIERA</t>
  </si>
  <si>
    <t>ALIANZA PARA LA INCLUSION FINANCIERA (AFI) Y EL BANCO DE RUSIA</t>
  </si>
  <si>
    <t xml:space="preserve">AFI: BOLETO AEREO PARCIAL, ALOJAMIENTO Y ALIMENACION.
BCR: COMPLEMENTO DEL BOLETO AEREO Y VIATICOS COMPLEMENTARIOS
</t>
  </si>
  <si>
    <t>DÉCIMO FORO MUNDIAL DE POLÍTICAS DE INCLUSIÓN FINANCIERA DE AFI (GPF, POR SUS SIGLAS EN INGLÉS), Y SEGUNDA ASAMBLEA GENERAL ANUAL (AGM, POR SUS SIGLAS EN INGLES)</t>
  </si>
  <si>
    <t>ATENDER CONVOCATORIA DE LA AFI  PARA ASISTIR AL FORO  MUNDIAL DE INCLUSION FINANCIERA. 
EL FORO TIENE POR OBJETIVO COMPARTIR E INTERCAMBIAR CONOCIMIENTOS ACERCA DE LAS POLITICAS DE INCLUSION FINANCIERA ANALIZANDOLAS AL TIEMPO DE ESTE AÑO. DONDE El GPF SERVIRA DE ESCENARIO PARA QUE LA RED DE LA AFI ESTABLEZCA UN CLARO RUMBO PARA SU TRANSICION HACIA UNA INSTITUCIÓN INDEPENDIENTE DE ORGANISMOS FORMULAORES DE POLITICAS PUBLICAS DE PAISES EN DESARROLLO Y EMERGENTES QUE SEA PROPIEDAD DE SUS MIEMBROS.</t>
  </si>
  <si>
    <t>1) REUNIONES DE LOS GRUPOS DE TRABAJO 2) 10 FORO MUNDIAL DE POLITICAS DE INCLUSION FINANCIERA</t>
  </si>
  <si>
    <t>LAS REUNIONES DE LOS GRUPOS DE TRABAJO FORTALECEN LAS AREAS EN LAS CUALES EL BANCO SE ENCUENTRA TRABAJANDO COMO: LA ESTRATEGIA PARA LA INCLUSION FINANCIERA Y LA ADOPCION DE ESTANDARES INTERNACIONAL. ESTOS GRUPOS PROPORCIONAN LA POSIBILIDAD DE FORTALE CER LOS DEBATES E INTERCAMBIO DE CONOCIMIENTO DE TEMAS RELACIONADOS A LA INCLUSION FINANCIERA ENTRE LIDERES Y PIONEROS DE LA  TEMATICA. ADEMAS LAS PARTICIPACIONES EN EL FORO PERMITIRA TENER COMO REPRESENTANTES DEL BCR, UN ROL MAS PROTAGONICO</t>
  </si>
  <si>
    <t>AUDA MARIA ESCOBAR  RAMIREZ</t>
  </si>
  <si>
    <t xml:space="preserve"> LAS REUNIONES DE LOS GRUPOS DE TRABAJO FORTALECEN LAS AREAS EN LAS CUALES EL BANCO SE ENCUENTRA TRABAJANDO COMO: LA ESTRATEGIA PARA LA INCLUSION FINANCIERA Y LA ADOPCION DE ESTANDARES INTERNACIONAL. ESTOS GRUPOS PROPORCIONAN LA POSIBILIDAD DE FORTALECER LOS DEBATES E INTERCAMBIO DE CONOCIMIENTO DE TEMAS RELACIONADOS A LA INCLUSION FINANCIERA ENTRE LIDERES Y PIONEROS DE LA  TEMATICA. ADEMAS LAS PARTICIPACIONES EN EL FORO PERMITIRA TENER COMO REPRESENTANTES DEL BCR, UN ROL MAS PROTAGONICO</t>
  </si>
  <si>
    <r>
      <t>REUNION DE LOS GRUPOS DE TRABAJO Y 10</t>
    </r>
    <r>
      <rPr>
        <vertAlign val="superscript"/>
        <sz val="12"/>
        <rFont val="Arial"/>
        <family val="2"/>
      </rPr>
      <t>o</t>
    </r>
    <r>
      <rPr>
        <sz val="12"/>
        <rFont val="Arial"/>
        <family val="2"/>
      </rPr>
      <t xml:space="preserve"> FORO MUNDIAL DE POLITICAS DE INCLUSION FINANCIERA, ASAMBLEA GENERAL ANUAL DE LA AFI (AGM)</t>
    </r>
  </si>
  <si>
    <t xml:space="preserve"> FORTALECEN LAS ÁREAS EN LAS CUALES EL BANCO SE ENCUENTRA TRABAJANDO COMO: LA ESTRATEGIA PARA LA INCLUSIÓN FINANCIERA Y LA ADOPCIÓN DE ESTÁNDARES INTERNACIONALES. ESTOS GRUPOS PROPORCIONAN LA POSIBILIDAD DE FORTALECER LOS DEBATES E INTERCAMBIO DE CONO CIMIENTO DE TEMAS RELACIONADOS A INCLUSIÓN FINANCIERA, ENTRE LÍDERES Y PIONEROS EN LA TEMÁTICA. ADEMÁS, SUS PARTICIPACIONES EN EL FORO LES PERMITIRÁ TENER COMO REPRESENTANTES DEL BCR UN ROL PROTAGÓNICO EN LAS DISCUSIONES QUE SE GENEREN SOBRE ESTAS TE MÁTICAS.</t>
  </si>
  <si>
    <t>DANIEL ADOLFO DERAS  VALLE</t>
  </si>
  <si>
    <t>AFI: BOLETOS AERO, ALIMENTACION Y ALOJAMIENTO
BCR: VIATICOS COMPLEMENTARIO
.</t>
  </si>
  <si>
    <t xml:space="preserve"> FORTALECEN LAS ÁREAS EN LAS CUALES EL BANCO SE ENCUENTRA TRABAJANDO COMO: LA ESTRATEGIA PARA LA INCLUSIÓN FINANCIERA Y LA ADOPCIÓN DE ESTÁNDARES INTERNACIONALES. ESTOS GRUPOS PROPORCIONAN LA POSIBILIDAD DE FORTALECER LOS DEBATES E INTERCAMBIO DE CONOCIMIENTO DE TEMAS RELACIONADOS A INCLUSIÓN FINANCIERA, ENTRE LÍDERES Y PIONEROS EN LA TEMÁTICA. ADEMÁS, SUS PARTICIPACIONES EN EL FORO LES PERMITIRÁ TENER COMO REPRESENTANTES DEL BCR UN ROL PROTAGÓNICO EN LAS DISCUSIONES QUE SE GENEREN SOBRE ESTAS TEMÁTICAS.</t>
  </si>
  <si>
    <t>LAILA BADIYEH RESBAIN SHOLEH RAMIREZ  ABARCA</t>
  </si>
  <si>
    <t>AFI: BOLETOS AEREO, ALIMENTACION Y ALOJAMIENTO
BCR: VIATICOS COMPLEMENTARIO
.</t>
  </si>
  <si>
    <r>
      <t>10</t>
    </r>
    <r>
      <rPr>
        <vertAlign val="superscript"/>
        <sz val="12"/>
        <rFont val="Arial"/>
        <family val="2"/>
      </rPr>
      <t>o</t>
    </r>
    <r>
      <rPr>
        <sz val="12"/>
        <rFont val="Arial"/>
        <family val="2"/>
      </rPr>
      <t xml:space="preserve"> FORO MUNDIAL DE POLITICA DE INCLUSION FINANCIERA (GPF) Y ASAMBLEA GENERAL ANUAL DE LA AFI (AGM)</t>
    </r>
  </si>
  <si>
    <t>EL LICIENCIADO AVALOS FUE NOMBRADO POR LA PRESIDENCIA PARA INTEGRAR EL COMITE DE AUDITORIA DE LA AF, SU RATIFICACION SERA EN LA ASAMBLEA GENERAL ANUAL DE LA AFI (AGM).</t>
  </si>
  <si>
    <t>AFI: BOLETOS AEREO, ALIMENTACION Y HOSPEDAJE.
BCR: VIATICOS COMPLEMENTARIOS</t>
  </si>
  <si>
    <t>SEMINARIO INTERNACIONAL DE REGULACIÓN Y SUPERVISIÓN DE COOPERATIVAS DE AHORRO Y CRÉDITO EN AMÉRICA LATINA Y EL CARIBE.</t>
  </si>
  <si>
    <t>CONOCER EL ENFOQUE DE REGULACIÓN Y SUPERVISIÓN DE LAS COOPERATIVAS DE AHORRO Y CRÉDITO QUE CAPTAN DEPÓSITOS ÚNICAMENTE DE SUS SOCIOS PARA EL CASO DE EL SALVADOR. ENTRE LOS TEMAS A DESARROLLARSE EN EL SEMINARIO SE ENCUENTRAN: DES ARROLLO DE LAS SOCAP A PARTIR DE LA REGULACIÓN DEL SECTOR Y PENDIENTES, TENDENCIAS INTERNACIONALES EN LA SUPERVISIÓN DE CAC, REGULACIÓN Y SUPERVISIÓN DE BANCOS COOPERTIVOS EN ALEMANIA Y EUROPA, REGULACIÓN Y SUPERVISIÓN DE CAC EN ALC, LA TECNOLOGÍA EN  LOS PROCESOS DE SUPERVISIÓN,  LOS SISTEMAS DE PROTECCIÓN DE DEPÓSITOS DE BANCOS COOPERATIVOS EN ALEMANANIA Y EUROPA, DESAFÍOS OPERATIVOS EN LA COORDINACIÓN DE TAREAS ENTRE SUPERVISORES Y ENTIDADES DE PROTECCIÓN DE DEPÓSITOS, PROGRAMA DE SISTEMAS DEP ROTECCIÓN DE DEPÓSITOS PARA CAC EN AMÉRICA LATINA Y EL CARIBE, LA DIGITALIZACIÓ EN CAC Y EL CONTEXTO CON LA REGULACIÓN, IMPORTANCIA Y SUPERVISIÓN DEL PROCESO DE LA PLANEACIÓN ESTRATÉGICA DE LAS CAC.</t>
  </si>
  <si>
    <t>DGRV - DEUTSCHER GENOSSENSCHAFTS- UND RAIFFEISENVERBAND E V.</t>
  </si>
  <si>
    <t>DGRV :BOLETO AEREO, ALOJAMIENTO Y ALIMENTACION
BCR: VIATICOS COMPLEMENTARIOS..</t>
  </si>
  <si>
    <t>ENCUENTRO</t>
  </si>
  <si>
    <t>IV ENCUENTRO DE RESPONSABLES DE ADQUISICIONES Y CONTRATAIONES DE SERVICIOS</t>
  </si>
  <si>
    <t>ANALIZAR LOS PRINCIPALES RETOS ENFRENTADOS POR LOS BANCOS CENTRALES DE LATINOAMERICA Y EL CARIBE EN MATERIA DE ADQUISICIONES Y CONTRATACIONES DE SERVICIOS, LA MITIGACION Y GESTION DE RIESGOS POR PARTE DE LOS SERVICIOS PUBLICOS DE LOS BANCOS CENTRALES  EN EL AMBITO DE LAS CONTRATACIONES PUBLICAS, EXPERIENCIA RECIENTES EN MATERIA DE CONTRATACION DE OBRA PUBLICA Y SERVICIOS RELACIONADOS, ASI COMO LA REDICION DE CUENTAS Y ACCESO A LA INFORMACION EN ESTE AMBITO</t>
  </si>
  <si>
    <t>MERCEDES ELIZABETH PINEDA  DE LAGRAVA</t>
  </si>
  <si>
    <t>JEFE DEPARTAMENTO DE ADQUISICIONES Y CONTRATACIONES</t>
  </si>
  <si>
    <t>SEMINARIO TALLER</t>
  </si>
  <si>
    <t>WORKSHOP ON ADVENCED CREDIT RISK MANAGAMENT</t>
  </si>
  <si>
    <t>OBTENER HERRAMIENTAS Y TECNICAS AVANZADAS EN LA MEDICION DEL RIEGO DE CREDITO, CENTRASE EN LA APLICACION PRATICA DE ESTAS HERRAMIENTAS, INLUIDOS SU ALCANCE Y LIMITACIONES. ENTRE LOS ASPECTOS CLAVES DE LA GESTION DEL RIESGO DE CREDITO QUE SE TRATAN: DESARROLLO EN EL FRENTE REGULATORIO, COMO MEDIR LA EXPOSICION AL RIESGO DE CREDITO, LAS PROBABILIDADES DE INCUMPLIMIENTO ENTRE OTROS</t>
  </si>
  <si>
    <t>MARIA ANTONIETA ZEPEDA  GUERRERO</t>
  </si>
  <si>
    <t>WORLD BANK GROUP</t>
  </si>
  <si>
    <t>RAMP: BOLETO AEREO, ALOJAMIENTO, ALIMENTACION PARCIAL.
BCR: VIATICOS COMPLEMENTARIOS</t>
  </si>
  <si>
    <t>WORKSHOP SETTLEMENT AND CUSTODIAN RELATIONS</t>
  </si>
  <si>
    <t>EN EL TALLER DE TRABAJO, ENTRE LOS TEMAS A ABORDAR SE ENCUENTRAN LOS SIGUIENTES: SELECCIÓN DEL SISTEMA DE BACK OFFICE Y GESTIÓN DEL PROVEEDOR, ACTUALIZACIONES DE TECNOLOGÍA SWIFT, CICLO DE VIDA DEL COMERCIO DE RENTA FIJA: BONOS Y MERCADOS DE DINERO,E STUDIOS DE CASO SOBRE MENSAJERÍA SWIFT, CUPONES Y PAGOS, STOCK Y RECONCILIACIÓN DE EFECTIVO, FALLA EN LA GESTIÓN E INVESTIGACIÓN, PRÉSTAMO DE VALORES, PAPEL DEL INTERCAMBIO (DCM) Y CLEARING HOUSE (DCO), INDUSTRIA DE CUSTODIA - ESTADO ACTUAL, EVALUACI ÓN Y SELECCIÓN DE UN CUSTODIO, SERVICIOS DE CUSTODIA (CUSTODIA GLOBAL VS. CSD'S Y RESERVA FEDERAL), RIESGO OPERACIONAL</t>
  </si>
  <si>
    <t>NICOLAS OTILIO PORTILLO  HERNANDEZ</t>
  </si>
  <si>
    <t>ANALISTA DEL EXTERIOR</t>
  </si>
  <si>
    <t>TBILISI, GEORGIA</t>
  </si>
  <si>
    <t>RAMP:BOLETO AEREO, ALOJAMIENTO 
BCR: VIATICOS COMPLEMENTARIOS PARA ALIMENTACION Y GASTOS MENORES</t>
  </si>
  <si>
    <t>MEDICION Y EVALUACION AVANZADA DEL RIESGO DE CREDITO</t>
  </si>
  <si>
    <t>PROPORCIONAR UNA VISION GENERAL DE LAS TECNICAS AVANZADAS DE MEDICION Y GESTION DEL RIESGO DE CREDITO DESDE UNA PERSPECTIVA INTERNA DE ADMINISTRACION Y SUPERVISION, ASI COMO SISTEMAS AVANZADOS Y GESTION DE RIESGOS QUE LOS BANCOS EMPLEAN PARA MONITOREAR EL RIESGO DE CREDITO</t>
  </si>
  <si>
    <t>VIII REUNION DE RESPONSABLES DE BANCOS CENTRALES</t>
  </si>
  <si>
    <t>PROFUNDIZAR EN LAS TENDENCIAS Y MEJORES PRACTICAS EN LA GESTION DE INFORMACION COMO APOYO PARA LA INVESTIGACION Y LA DIFUSION DE CONOCIMIENTO ECONOMICO ESPECIALIZADO EN BANCA CENTRAL, ASI COMO CONOCER LOS AVANCES EN EL PROYECTO DEL REPOSITORIO FEDERADO DE PUBLICACIONES ACADEMICAS Y CIENTIFICAS QUE ESTAN REALIZANDO BIBLIOTECAS PARTICIPANTES</t>
  </si>
  <si>
    <t>OLIVIA ISABEL FLORES  VELASQUEZ</t>
  </si>
  <si>
    <t>BIBLIOTECARIO</t>
  </si>
  <si>
    <t>REUNION BILATERAL ENTRE LA REPUBLICA DEL EL SALVADOR Y LA REPUBLICA POPULAR DE CHINA</t>
  </si>
  <si>
    <t xml:space="preserve"> EL OBJETIVO DE LA REUNIÓN ES QUE FUNCIONARIOS DEL GOBIERNO DE EL SALVADOR, EN SU CALIDAD DE MIEMBROS DE COMISIÓN NEGOCIADORA, DESARROLLEN AGENDA DE TRABAJO PARA ESTRECHAR LOS LAZOS DE COOPERACIÓN Y DE APOYO AL COMERCIO Y ACTIVIDAD ECONÓMICA PARA EL P AÍS POR PARTE DE LA REPÚBLICA POPULAR CHINA. COMO BANCO CENTRAL, SE TENDRÁ UNA MAYOR PARTICIPACIÓN IMPULSANDO EN LA AGENDA EL ESTRECHAMIENTO DE RELACIONES DE COOPERACIÓN Y ECONÓMICAS EN TEMÁTICA SOBRE CONECTIVIDAD DE SISTEMAS DE PAGOS, FINANCIAMIENTO  DE ACTIVIDADES PRODUCTIVAS, FACILITACIÓN DE COMERCIO A TRAVÉS DE VENTANILLAS ELECTRÓNICAS, APERTURA DE RELACIONES CON BANCOS CORRESPONSALES DE LA REPÚBLICA POPULAR CHINA, ENTRE OTROS TEMAS DE IMPORTANCIA ESTRATÉGICA PARA EL DESARROLLO ECONÓMICO DEL PAÍS.</t>
  </si>
  <si>
    <t>BEIJIN, CHINA</t>
  </si>
  <si>
    <t>MINISTERIO DE RELACIONES EXTERIORES</t>
  </si>
  <si>
    <t>TECNOLOGIA DE INFORMACION BANCARIA</t>
  </si>
  <si>
    <t>LA PARTICIPACION DEL INGENIERO RODRIGUEZ ES DE SUMA IMPORTACIA, YA QUE EL TEMA DE REGULACION FINANCIERA ESTA TOMANDO AUGE EN EL PAIS, ESPECIALMENTE EN LO RELACIONADO CON LA INNOVACION EN TECNOLOGIAS DE INFORMACION TALES COMO: INTELIGENCIA ARTIFICIAL, VIRTUALIZACION DE EQUIPOS Y APLICACIONES, SERVICIOS DE NUBES, ENTRE OTROS.</t>
  </si>
  <si>
    <t>MILTON EDUARDO RODRIGUEZ  CHICAS</t>
  </si>
  <si>
    <t>BANCA CENTRAL Y GOBERNANZA 2018: HACIA LA NUEVA ESTRATEGIA Y FUNCIONES DE LOS BANCO CENTRALES</t>
  </si>
  <si>
    <t xml:space="preserve"> EL SEMINARIO OFRECE UN MARCO DE REFLEXIÓN COMÚN PARA ANALIZAR, ENTRE LOS DISTINTOS REPRESENTANTES DE LOS BANCOS CENTRALES PARTICIPANTES, CUÁLES SON LOS MODELOS A SEGUIR Y LAS MEJORES EXPERIENCIAS ADQUIRIDAS EN LA GOBERNANZA DE UN BANCO CENTRAL. SE ABORDARÁN TEMAS COMO LAS FUNCIONES Y LA ACTUACIÓN DE LOS BANCOS CENTRALES; LA TRANSPARENCIA DE LOS BANCOS CENTRALES Y EL ACCESO A LA INFORMACIÓN DE TERCEROS; MEJORAS EN EL ÁMBITO DEL GOBIERNO CORPORATIVO DE LOS BANCOS CENTRALES; ORGANIZACIÓN DE COMITÉS  Y COMISIONES DE LOS BANCOS CENTRALES, ENTRE OTROS.</t>
  </si>
  <si>
    <t>MARTA ELIZABETH CEA  DE PINTO</t>
  </si>
  <si>
    <t>ESPECIALISTA DE GESTIÓN ESTRATÉGICA</t>
  </si>
  <si>
    <t>BANCO DE ESPAÑA: 500 EUROS, ALOJAMIENTO Y ALIMENTACION.
BCR. VIATICOS COMPLEMENTARIOS PARA ALIMENTACION</t>
  </si>
  <si>
    <t>VIII REUNION DE ESTABILIDAD FINANCIERA</t>
  </si>
  <si>
    <t>ANALIZAR DIVERSOS ASPECTOS DE LAS PRUEBAS DE TENSIÓN, LA GESTIÓN DE RIESGO, LAS POLÍTICAS MACROPRUDENCIALES, ASÍ COMO EXPERIENCIAS RECIENTES EN LA BANCA CENTRAL CON LOS CONSEJOS DE ESTABILIDAD FINANCIERA Y LA IMPLEMENTACIÓN DE BASILEA III. 
ENTRE LOS TEMAS A DESARROLLAR SE ENCUENTRAN: ARTICULACIÓN DE TOP DOWN BOTTON UP: MEJORES PRÁCTICAS INTERNACIONALES, GOBIERNO CORPORATIVO Y ADMINISTRACIÓN DE RIESGOS EN LA BANCA, EXPERIENCIAS Y MEJORES PRÁCTICAS, RIESGOS Y DESAFÍOS DE LA REGULACIÓN, Y SUPERVI SIÓN DE BANCA EN SOMBRA (SHADOW BANKING) EN ECONOMÍAS PEQUEÑAS, CICLO FINANCIERO Y CICLO ECONÓMICOS: DESAFÍOS Y VINCULACÍÓN CON POLÍTICAS MACROPRUDENCIALES.</t>
  </si>
  <si>
    <t>PORTFOLIO MANAGEMENT CERTIFICATE.</t>
  </si>
  <si>
    <t xml:space="preserve"> FORTALECER LOS CONOCIMIENTOS Y COMPETENCIAS DE LOS PARTICIPANTES EN TEMAS COMO: INTRODUCCION A LOS FONDOS DE COBERTURA, GESTION ACTIVA DE LA CARTERA DE RENTA FIJA, GESTION PASIVA DE LA CARTERA DE INGRESOS FIJOS, OPERACIONES DE FONDOS DE CARTERA, ENTR E OTROS.</t>
  </si>
  <si>
    <t>THE WORLD BANK-RESERVES ADVISORY AND MANAGEMENT PROGRAM (RAMP)</t>
  </si>
  <si>
    <t>RAMP: BOLETO AEREO, ALOJAMIENTO 
BCR: ALIMENTACION Y GASTOS MENORES</t>
  </si>
  <si>
    <t>WORK ON APPLYING IFRS TO INVESTMENT PORTFOLIOS</t>
  </si>
  <si>
    <t>DAR UNA COMPRENSION PRACTICA DE LA CONTABILIDAD DE LAS SEGURIDADES Y DERIVADOS DE INVERSION DE ALTO RENDIMIENTO DE RENTA FIJA, MEDICION DE VALOR RAZONABLE Y CONTROLES INTERNOS RELEVANTES PARA LA GESTION DE RESERVAS DE DIVISAS DE LOS BANCOS CENTRALES.
LA CAPACITACION FORTALECERA LOS CONOCIMIENTOS DE LA LICENCIADA RODRIGUEZ PARA LA IMPLEMENTACION DE LAS NIFF 9</t>
  </si>
  <si>
    <t>ROMANIA, SINAIA</t>
  </si>
  <si>
    <t>CRECIMIENTO INCLUSIVO.</t>
  </si>
  <si>
    <t>INVOLUCRAR A LOS PARTICIPANTES EN LOS CONCEPTOS DE CRECIMIENTO INCUSIVO Y PROPORCIONARLES LAS HERRAMIENTAS ANALÍTICAS Y OPERACIONALES PARA EVALUAR, MEDIR Y DARLE SEGUIMIENTO A CÓMO LAS POLÍTICAS MACROECONÓMICAS PUEDEN AFECTAR EL CRECIMIENTO ECONÓMICO, LA POBREZA, LA DESIGUALDAD Y LA GENERACIÓN DE EMPLEO. ENTRE LOS TEMAS A DESARROLLAR SE ENCUENTRAN: INTRODUCCIÓN Y MEDICIÓN AL CRECIMIENTO INCLUSIVO, DISEÑO DE ESTRATEGIAS DE CRECIMIENTO INCLUSIVO; POLITICA FISCAL Y CRECIMIENTO INCLUSIVO; CAPITAL HU MANO, MERCADO DE TRABAJO Y POLÍTICAS DE COMPETENCIA: TENDENCIAS DEMOGRÁFICAS Y DESIGUALDAD DE GÉNERO; Y EL PAPEL DE LA CORRUPCIÓN.</t>
  </si>
  <si>
    <t>MAURICIO  MEJIA  COLORADO</t>
  </si>
  <si>
    <t>CENTRO REGIONAL DE ASISTENCIA TECNICA Y FORMACION DE FMI PARA CENTROAMERICA, PANAMA Y LA REPUBLICA DOMINICANA ( CAPTAC-DR) Y FMI</t>
  </si>
  <si>
    <t>CAPTAC-DR: BOLETO AEREO, ALOJAMIENTO Y ALIMENTACION.
BCR: VIATICOS COMPLEMENTARIOS PARA GASTOS MENORES</t>
  </si>
  <si>
    <t xml:space="preserve"> INVOLUCRAR A LOS PARTICIPANTES EN LOS CONCEPTOS DE CRECIMIENTO INCUSIVO Y PROPORCIONARLES LAS HERRAMIENTAS ANALÍTICAS Y OPERACIONALES PARA EVALUAR, MEDIR Y DARLE SEGUIMIENTO A CÓMO LAS POLÍTICAS MACROECONÓMICAS PUEDEN AFECTAR EL CRECIMIENTO ECONÓMICO , LA POBREZA, LA DESIGUALDAD Y LA GENERACIÓN DE EMPLEO. ENTRE LOS TEMAS A DESARROLLAR SE ENCUENTRAN: INTRODUCCIÓN Y MEDICIÓN AL CRECIMIENTO INCLUSIVO, DISEÑO DE ESTRATEGIAS DE CRECIMIENTO INCLUSIVO; POLITICA FISCAL Y CRECIMIENTO INCLUSIVO; CAPITAL HU MANO, MERCADO DE TRABAJO Y POLÍTICAS DE COMPETENCIA: TENDENCIAS DEMOGRÁFICAS Y DESIGUALDAD DE GÉNERO; Y EL PAPEL DE LA CORRUPCIÓN.</t>
  </si>
  <si>
    <t>ESPECIALISTA DE ESTADÍSTICAS FINANCIERAS Y FISCALES</t>
  </si>
  <si>
    <t>CRECIMIENTO INCLUSIVO</t>
  </si>
  <si>
    <t>JOSE ENRIQUE ESCALANTE  VIDAL</t>
  </si>
  <si>
    <t>CENTRO REGIONAL DE ASISTENCIA TECNICA Y FORMACION DE FMI PARA CENTROAMERICA, PANAMA Y LA REPUBLICA DOMINICANA ( CAPTAC-DR) Y CENTRO DE ESTUDIOS MONETARIOS LATINOAMERICANOS (CEMLA)</t>
  </si>
  <si>
    <t>EDWAR JOSUE LIZAMA  ARGUETA</t>
  </si>
  <si>
    <t>ANALISTA DE OPERACIONES DEL SECTOR EXTERNO</t>
  </si>
  <si>
    <t>RIESGO OPERACIONAL EN LA BANCA CENTRAL</t>
  </si>
  <si>
    <t>PRESENTAR UNA VISION GENERAL SOBRE LA GESTION DEL RIESGO OPERACIONAL; UNA DESCRIPCION DE LOS PROCESOS SUJETOS AEL; LA IDENTIFICACION Y MEDICION DE DICHOS RIESGOS, LOS CONTROLES PARA SU MITIGACION; LA PROBLEMATICA ASOCIADA A SU SEGUIMIENTO Y A LA ELAB ORACION DE INFORMES SOBRE EL MISMO, ENTRE OTROS</t>
  </si>
  <si>
    <t>ALCIDES ALEJANDRO ARRIOLA  HERNANDEZ</t>
  </si>
  <si>
    <r>
      <t xml:space="preserve">66 </t>
    </r>
    <r>
      <rPr>
        <vertAlign val="superscript"/>
        <sz val="12"/>
        <rFont val="Arial"/>
        <family val="2"/>
      </rPr>
      <t>a</t>
    </r>
    <r>
      <rPr>
        <sz val="12"/>
        <rFont val="Arial"/>
        <family val="2"/>
      </rPr>
      <t xml:space="preserve"> REUNION ORDINARIA DEL COMITE DE ESTUDIOS JURIDICOS (CEJ) DEL CONSEJO MONETARIO</t>
    </r>
  </si>
  <si>
    <t>ATENDER EL MANDATO DE LA 283° DEL CMCA PARA ASISTIR A LA REUNIÓN, EN LA QUE ENTRE OTROS TEMAS SE ANALIZARÁ LOS REFERIDOS A LA ELABORACIÓN DE LOS INSTRUMENTOS JURÍDICOS REQUERIDOS PARA IMPLEMENTAR LOS ACUERDOS  TOMADOS EN DICHA REUNIÓN. ASIMISMO, EN LA AGENDA DE LA REUNIÓN SE INCLUYE LA ATENCIÓN DE DOS MANDATOS DEL CMCA DEFINIDOS EN SU 282 REUNION, RELATIVOS AL ANÁLISIS DEL TRATAMIENTO LEGAL DEL DEFICIT CUASIFISCAL EN LOS PAISES MIEMBROS.</t>
  </si>
  <si>
    <t>LAURA PATRICIA AYALA  DE FLORES</t>
  </si>
  <si>
    <t>JEFE DEPARTAMENTO JURIDICO</t>
  </si>
  <si>
    <t>CONSOLIDACION DE LOS ESTADOS FINANCIEROS EN EL SECTOR PUBLICO</t>
  </si>
  <si>
    <t>COORDINAR LA INFORMACION ENTRE LOS PROVEEDORES DE LA INFORMACION, EN LA IMPORTANCIA Y CONSISTENCIA DE LOS DATOS Y EN LAS DIFERENCIAS ENTRE LOS PROCESOS DE CONSOLIDACION</t>
  </si>
  <si>
    <t>KENNY JAZMIN MENDOZA  DE ESCOBAR</t>
  </si>
  <si>
    <t>SENIOR DE ESTADÍSTICAS FINANCIERAS Y FISCALES</t>
  </si>
  <si>
    <t>CENTRO REGIONAL DE ASISTENCIA TECNICA Y FORMACION DE FMI PARA CENTROAMERICA, PANAMA Y LA REPUBLICA DOMINICANA ( CAPTAC-DR) Y CEMLA</t>
  </si>
  <si>
    <t>DECIMA REUNION DEL GRUPO DE ESTABILIDAD FINANCIERA REGIONAL</t>
  </si>
  <si>
    <t>DISCUTIR EL INFORME DE ESTABILIDAD FINANCIERA REGIONAL 2017 JUNTO A LA HOJA DE RUTA DEL GRUPO PARA LOS PROXIMOS AÑOS. TRABAJAR EN EL DISEÑO DE NUEVOS INSTRUMENTOS PARA VIGILANCIA DE LA ESTABILIDAD FINANCIERA. AMBOS DELEADOS DE BCR SON TITULAR Y SUPLE NTE DE ESTE GRUPO</t>
  </si>
  <si>
    <t>JUAN ANTONIO OSORIO  MEJIA</t>
  </si>
  <si>
    <t>REPORTE VIAJES AL EXTERIOR</t>
  </si>
  <si>
    <t>ABRIL-JUNIO DE 2018</t>
  </si>
  <si>
    <t>CURSO DE INDICADORES DE SOLIDEZ FINANCIERA</t>
  </si>
  <si>
    <t>CONOCER METODOLOGIAS Y TECNICAS EN LA CONSTRUCION DE INDICADORES DE SOLIDEZ FINANCIERA (ISF). EL CURSO ABORDO ITEMS DE MUCHO INTERES PARA EL BANCO TALES COMO: INTRODUCCION A LOS ISF, MARCO REGULADOR DE LAS INSTITUCIONES DE DEPOSITO, MERCADOS FINANCIEROS, BASE DE CONSOLIDACION, PRINCIPIOS CONTABLES PARA ISF, ENTRE OTROS.</t>
  </si>
  <si>
    <t>WALTER ALFREDO PIMENTEL  GOMEZ</t>
  </si>
  <si>
    <t>CECAB: BOLETO AEREO, ALOJAMIENTO Y ALIMENTACION
BCR: VIATICOS COMPLEMENTARIOS</t>
  </si>
  <si>
    <t>SEMINARIO SOBRE SUPERVISION BASADA EN RIESGOS Y EVALUACION DE RIESGOS.</t>
  </si>
  <si>
    <t>MEJORAR LA CAPACIDAD ANALITICA Y DE TOMA DE DESICIONES DE LOS PARTICIPANTES, ABARCANDO LAS CUATRO CATEGORIAS DE RIESGO PRINCIPALES: CREDITO, OPERACIONAL, MERCADO Y LIQUIDEZ. EL SEMINARIO SE ENFOCO EN LOS PROCESOS Y TECNICAS PARA DESARROLLAR UNA EVALUACION DE RIESGOS EN PREPARACION DEL ALCANCE DE LA INSPECCION Y EL PLAN DE SUPERVISION.</t>
  </si>
  <si>
    <t>GABRIELA MICHELLE VIERA  PINEDA</t>
  </si>
  <si>
    <t>CUIDAD GUATEMALA, GUATEMALA</t>
  </si>
  <si>
    <r>
      <t>10</t>
    </r>
    <r>
      <rPr>
        <vertAlign val="superscript"/>
        <sz val="12"/>
        <rFont val="Arial"/>
        <family val="2"/>
      </rPr>
      <t>a</t>
    </r>
    <r>
      <rPr>
        <sz val="12"/>
        <rFont val="Arial"/>
        <family val="2"/>
      </rPr>
      <t xml:space="preserve"> REUNION DEL GRUPO DE TRABAJO FINANCIAMIENTO A LAS MICRO Y PEQUEÑAS EMPRESAS (SMEF) Y 17 REUNION DEL GRUPO DE TRABAJO DE SERVICIOS FINANCIEROS DIGITALES (DFS)</t>
    </r>
  </si>
  <si>
    <t>LAS REUNIONES DE LOS DIFERENTES GRUPOS DE TRABAJO DE LA AFI, FORTALECEN LAS ÁREAS EN LAS CUALES EL BANCO SE ENCUENTRA TRABAJANDO COMO : FINANCIAMIENTO A LAS MYPES, Y SERVICIOS FINANCIEROS DIGITALES. 
EN EL GRUPO SMEF SE DISCUTEN POLITICAS QUE FACILITEN EL ACCESO DE LAS MYPES A LOS SERVICIOS FINANCIEROS Y ACCESO A FINANCIAMIENTO. EL GRUPO DFS PROPORCIONA UNA OPORTUNIDAD PARA LA DISCUSIÓN DE LOS LEGISLADORES SOBRE CUESTIONES REGULATORIAS EN RELACIÓN A LOS SERVICIOS FINANCIEROS DIGITALES (DFS) INCLUIDOS LA BANCA SIN SUCURSALES, DINERO ELECTRÓNICO</t>
  </si>
  <si>
    <t>AMMAN, JORDANIA</t>
  </si>
  <si>
    <t>AFI: BOLETO AEREO, ALIMENTACION Y ALOJAMIENTO</t>
  </si>
  <si>
    <t>RICARDO RAFAEL CONTRERAS  PERLA</t>
  </si>
  <si>
    <r>
      <t>23</t>
    </r>
    <r>
      <rPr>
        <vertAlign val="superscript"/>
        <sz val="12"/>
        <rFont val="Arial"/>
        <family val="2"/>
      </rPr>
      <t>a</t>
    </r>
    <r>
      <rPr>
        <sz val="12"/>
        <rFont val="Arial"/>
        <family val="2"/>
      </rPr>
      <t xml:space="preserve"> CONFERENCIA ANUAL INTERNACIONAL SOBRE ALD Y DELITOS FINANCIEROS DE ACAMS MONEYLAUNDERING.COM</t>
    </r>
  </si>
  <si>
    <t>FORTALECER EL SISTEMA DE PREVENCION DE LAVADO DE DINERO DEL BCR Y CUMPLIR CON LA OBLIGACION ESTABLECIDA EN ARTICULO 14 DE LA LEY CONTRA LAVADO DE DINERO, QUE ESTABLECE QUE EL OFICIAL DE CUMPLIMIENTO DEBERÁ POSEER CERTIFICACION RATIFICADA POR LA FISCALIA GENERAL DE LA REPUBLICA, EN MATERIA DE PREVISION DE LAVADO DE DINERO Y FINANCIAMIENTO AL TERRORISMO. PARA MANTENER LA CERTIFICACION, EL OFICIAL DE CUMPLIMIENTO DEBE ASISTIR A SUS CURSOS PARA GANAR O ACREDITAR HORAS DE ESTUDIO.</t>
  </si>
  <si>
    <t>HOLLYWOOD, ESTADOS UNIDOS</t>
  </si>
  <si>
    <t>ASSOCIATION OF CERTIFIED ANTI-MONEY LAUNDERING SPECIALIST (ACAMS)</t>
  </si>
  <si>
    <t xml:space="preserve">SEMINARIO SOBRE EURO Y LAS RESERVAS INTERNACIONALES </t>
  </si>
  <si>
    <t>EL EVENTO ESTUVO DIRIGIDO A LOS PROFESIONALES DE BANCOS CENTRALES LATINOAMERICANOS QUE TRABAJAN EN LAS AREAS DE GESTION DE CARTERAS Y LIQUIDACION DE ACTIVOS EXTERIORES. EL SEMINARIO ABORDO EL PROCESO DE GESTION DE LAS RESERVAS INTERNACIONALES DE MANERA INTEGRAL DESDE LA NEGOCIACION HASTA LA LIQUIDACION. LOS PARTICPANTES CONOCIERON LOS ASPECTOS ESENCIALES QUE APLICA EL BANCO DE ESPAÑA, INCLUYENDO LOS PRINCIPALES ASPECTOS RELACIONADOS CON LA LIQUIDACION DE LAS OPERACIONES.</t>
  </si>
  <si>
    <t>BANCO DE ESPAÑA: 500 EUROS PARA EL BOLETO AEREO, ALOJAMIENTO Y ALIMENTACIÓN
BCR: COMPLEMENTO DE BOLETO AEREO Y DE VIATICOS</t>
  </si>
  <si>
    <t>SEMINARIO SOBRE EURO Y LAS RESERVAS INTERNACIONALES</t>
  </si>
  <si>
    <t>JULIO ERNESTO ALVARENGA  ALFARO</t>
  </si>
  <si>
    <t>JEFE DEPARTAMENTO DEL EXTERIOR</t>
  </si>
  <si>
    <t>XVI SEMINARIO INTERNACIONAL FIAP Y XI CONGRESO FIAP ASAFONDOS</t>
  </si>
  <si>
    <t xml:space="preserve">DISCUTIR LOS RETOS QUE ENFRENTAN LOS SISTEMAS DE PENSIONES EN EL MUNDO, ASI COMO ANALIZAR PROPUESTAS DE SOLUCION A ESAS PROBLEMATICAS. EL FIAP CONVOCÓ A ESTE  SEMINARIO, A LAS 15 ASOCIACIONES DE FONDO DE PENSION DE LOS DISTINTOS PAISES QUE FORMAN DICHA FEDERACION, ASI COMO TAMBIEN A UN NUMERO SIMILAR DE FONDOS MUTUALES QUE ADMINISTRAN AHORROS DE PENSION. </t>
  </si>
  <si>
    <t>FEDERACION INTERNACIONAL DE ADMINISTRADORES DE FONDOS DE PENSIONES, (FIAP) Y LA ASOCIACION COLOMBIANA DE ADMINISTRADORAS DE FONDOS DE PENSIONES Y CESANTIAS, ASOFONDOS</t>
  </si>
  <si>
    <t xml:space="preserve">DISCUTIR LOS RETOS QUE ENFRENTAN LOS SISTEMAS DE PENSIONES EN EL MUNDO, ASI COMO ANALIZAR PROPUESTAS DE SOLUCION A ESAS PROBLEMATICAS. EL FIAP CONVOCA A ESTE  SEMINARIO, A LAS 15 ASOCIACIONES DE FONDO DE PENSION DE LOS DISTINTOS PAISES QUE FORMA DICHA FEDERACION, ASI COMO TAMBIEN A UN NUMERO SIMILAR DE FONDOS MUTUALES QUE ADMINISTRAN AHORROS DE PENSION. </t>
  </si>
  <si>
    <t>JACQUELINE XIOMARA BARAHONA  RIVERA</t>
  </si>
  <si>
    <t>FEDERACION INTERNACIONAL DE ADMINISTRADORES DE FONDOS DE PENSIONES, (FIAP) Y LA ASOCIACION COLOMBIANA DE ADMINISTRADORES DE FONDOS DE PENSIONES Y CESANTIAS, ASOFONDOS</t>
  </si>
  <si>
    <t>SISTEMA DE PAGOS, PANORAMA ACTUAL Y PERSPECTIVAS</t>
  </si>
  <si>
    <t>PROPORCIONAR LOS ELEMENTOS PRIMORDIALES PARA UNA VISION INTEGRAL DE LOS PRINCIPALES ASPECTOS DE LOS SISTEMAS DE PAGOS Y EL INTERCAMBIO DE EXPERIENCIAS, PROFUNDIZANDO EN AQUELLOS QUE AFECTAN LA ACTIVIDAD DE LOS BANCO CENTRALES</t>
  </si>
  <si>
    <t>REGINA YAMILETH RAMOS  RUANO</t>
  </si>
  <si>
    <t>ANALISTA DE PAGOS Y VALORES</t>
  </si>
  <si>
    <t>MEXICO DF, MEXICO</t>
  </si>
  <si>
    <t>REUNIONES DE PRIMAVERA</t>
  </si>
  <si>
    <t>ATENDER CONVOCATORIA DEL BANCO MUNDIAL Y FONDO MONETARIO INTERNACIONAL</t>
  </si>
  <si>
    <t>WASHINGTON D.C., ESTADOS UNIDOS</t>
  </si>
  <si>
    <t>BANCO MUNDIAL Y FONDO MONETARIO INTERNACIONAL</t>
  </si>
  <si>
    <t>ACOMPAÑAR AL PRESIDENTE DEL BCR, A LAS REUNONES DE PRIMAVERA, ASI COMO TAMBIEN A LAS RUEDAS DE PRENSA Y EVENTOS CENTRADOS EN LA ECONOMIA MUNDIAL Y DESARROLLO INTERNACIONAL</t>
  </si>
  <si>
    <t>BANCO MUNDIAL, BANCO INTERAMERICANO DE DESARROLLO</t>
  </si>
  <si>
    <r>
      <t>5</t>
    </r>
    <r>
      <rPr>
        <vertAlign val="superscript"/>
        <sz val="12"/>
        <rFont val="Arial"/>
        <family val="2"/>
      </rPr>
      <t xml:space="preserve">a </t>
    </r>
    <r>
      <rPr>
        <sz val="12"/>
        <rFont val="Arial"/>
        <family val="2"/>
      </rPr>
      <t>CONFERENCIA ANUAL DE LAS AMERICAS SOBRE GESTION DE RIESGOS ALD-ACAMS</t>
    </r>
  </si>
  <si>
    <t>FORTALECER LOS CONOCIMIENTOS EN GESTION DE RIESGO DE LAVADO DE DINERO, PARA CONOCER LOS SISTEMAS DE ANALISIS, CONTROL Y MEDICION DE DICHO RIESGO. EN LA CONFERENCIA SE TRATO LOS SIGUIENTES TEMAS : RIESGOS Y OPORTUNIDADES DEL BLOCKCHAIN Y EL BALANCE ENTRE INCLUSION FINANCIERA Y EL "DE-RISKING".</t>
  </si>
  <si>
    <t>CARMEN ELENA PINEDA  DE SOSA</t>
  </si>
  <si>
    <t>CUIDAD PANAMA, PANAMA</t>
  </si>
  <si>
    <t>ASOCIACION DE ESPECIALISTAS CERTIFICADOS EN ANTI LAVADO DE DINERO (ACAMS, POR SUS SIGLAS EN INGLES)</t>
  </si>
  <si>
    <r>
      <t>6</t>
    </r>
    <r>
      <rPr>
        <vertAlign val="superscript"/>
        <sz val="12"/>
        <rFont val="Arial"/>
        <family val="2"/>
      </rPr>
      <t xml:space="preserve">a </t>
    </r>
    <r>
      <rPr>
        <sz val="12"/>
        <rFont val="Arial"/>
        <family val="2"/>
      </rPr>
      <t>REUNION DEL COMITE DE COMUNICACION ESTRATEGICA CCE</t>
    </r>
  </si>
  <si>
    <t>ELABORAR DE PROPUESTAS DE LOGOTIPOS Y DE UNA PROPUESTA ESTRATEGIA DE COMUNICACION DEL CMCA QUE DEBERA SER PRESENTADA AL FORO DE GERENTES ANTES DE SER CONOCIDA POR EL CMCE EN UNA PROXIMA REUNION</t>
  </si>
  <si>
    <t>CIUDAD DE GUATEMALA, GUATEMALA</t>
  </si>
  <si>
    <t xml:space="preserve">SEMINARIO PARA DIRECTORES DE ENTRENAMIENTO EN EL HEMISFERIO OCCIDENTAL </t>
  </si>
  <si>
    <t xml:space="preserve"> DURANTE EL SEMINARIO LOS PARTICIPANTES EXPUSIERON LAS NECESIDADES DE CAPACITACION DE SUS RESPECTIVAS INSTITUCIONES.  FMI EXPLICÓ COMO SU PROGRAMA DE ENTRENAMIENTO PARA EL HEMISFERIO OCCIDENTAL HA IDO EVOLUCIONANDO.</t>
  </si>
  <si>
    <t>FMI: BOLETO AEREO, ALOJAMIENTO Y ALMIENTACION._x000D_
BCR:VIATICOS COMPLEMENTARIOS</t>
  </si>
  <si>
    <t>MACRO-FINANCIAL POLICY MAKING IN EMERGING MARKETS PROGRAM 2018</t>
  </si>
  <si>
    <t>EL PROGRAMA CUBRIO TEMAS DE ANALISIS MACRO-FINANCIERO Y PROVEYO ASISMISMO HERRAMIENTAS CUANTITATIVAS SOBRE TEMAS DE LIQUIDEZ INTERNACIONAL, VULNERABILIDAD A CRISIS FINANCIERAS Y TEST DE STRESS BANCARIO . EL PROGRAMA ESTUVO DIRIGIDO A SERVIDORES PUBLICOS DE INSTITUCIONES FINANCIERAS</t>
  </si>
  <si>
    <t>UNIVERSIDAD DE COLUMBIA</t>
  </si>
  <si>
    <t>XXV ASAMBLEA GENERAL ORDINARIA Y XXV CONGRESO INTERAMERICANO DE SECRETARIAS</t>
  </si>
  <si>
    <t xml:space="preserve"> FORTALECER Y ACTUALIZAR LOS CONOCIMIENTOS DE LAS ASISTENTES DE PRESIDENCIA EN TEMAS TALES COMO: EL DESARROLLO Y ESTABILIDAD, IMAGEN EJECUTIVA, LOS CAMBIOS TECNOLOGICOS Y SU IMPACTO.</t>
  </si>
  <si>
    <t>SILVIA MARGARITA CAMPOS  PONCE</t>
  </si>
  <si>
    <t>ASISTENTE EJECUTIVA DE CONSEJO DIRECTIVO</t>
  </si>
  <si>
    <t>FEREDERACION INTERAMERICANA DE ASOCIACIONES DE SECRETARIAS (FIAS) Y LA ASOCIACION DE ASISTENTES Y SECRETARIAS  (ASES)</t>
  </si>
  <si>
    <t xml:space="preserve"> FORTALECER Y ACTUALIZAR LOS CONOCIMIENTOS DE LAS ASISTENTES</t>
  </si>
  <si>
    <t>ALBA MODESTA RIVAS  DE NAVARRO</t>
  </si>
  <si>
    <t>ASISTENTE EJECUTIVA DE PRESIDENCIA</t>
  </si>
  <si>
    <t>SONIA ELIZABETH HERNANDEZ  DE REYES</t>
  </si>
  <si>
    <t>SEMINARIO REGIONAL SOBRE ENFOQUES ESTANDARIZADOS EN BASILEA III</t>
  </si>
  <si>
    <t>FAMILIAZAR A LOS PARTICIPANTES CON LOS ASPECTOS CLAVES DEL PAQUETE DE BASILEA III, SE ORIENTÓ EN EL ENFOQUE ESTANDARIZADO,  DADA SU APLICABILIDAD A UN GRUPO NUMEROSO DE BANCO REGIONALES Y LOCALES. ADEMAS SE CUBRIO EL TRATAMIENTO DE LAS PRINCIPALES CLASES DE RIESGO BAJO EL ENFOQUE ESTANDARIZADO.</t>
  </si>
  <si>
    <t>NELSON OSWALDO RAMIREZ  JIMENEZ</t>
  </si>
  <si>
    <t>CURSO Y ENTRENAMIENTO</t>
  </si>
  <si>
    <t>OFICIAL DEL BUSINESS CONTINUITY INSTITUTE (BCI) PARA LA GESTION DE CRISIS Y RESPUESTA A INCIDENTES Y "DRJ DAY", ENTRENAMIENTO "INTEGRANDO LA GESTION DEL FACTOR HUMANO DURANTE LA EMERGENCIA EN LA GESTION DE CRISIS Y CONTINUIDAD DE NEGOCIO.</t>
  </si>
  <si>
    <t>EL BCI PERIMITIRA COMPRENDER LOS PRINCIPIOS, ESTRATEGIAS Y TÉCNICAS PARA LA RESPUESTA A INCIDENTES Y LA GESTIÓN DE CRISIS, ASÍ COMO DESARROLLAR EL CONOCIMIENTO Y LAS HABILIDADES NECESARIAS PARA IMPLEMENTAR UNA ESTRUCTURA Y PROCESOS EFECTIVOS PARA RESPONDER Y GESTIONAR INDICENTES Y CRISIS.
EL ENTRENAMIENTO" DRJDAY" FORTALECERÁ LOS CONOCIMIENTOS Y LA HABILIDADES DEL PARTICIPANTE, PERMITIÉNDOLE ORGANIZAR AL DEPARTAMENTO DE DESARROLLO HUMANO (DDH) PARA HACER FRENTE A LA CRISIS, ADEMÁS LE AYUDARÁ A SELECCIONAR Y CAPACITAR AL PERSONAL QUE FORMA DEL  EQUIPO  CONTIGUENCIA DEL DDH .</t>
  </si>
  <si>
    <t>CARLOS NAPOLEON CONSTANZA  MERCADO</t>
  </si>
  <si>
    <t>ESPECIALISTA DE DESARROLLO DE RECURSOS HUMANOS</t>
  </si>
  <si>
    <t>DISASTER RECOVERY JOURNAL(DRJ) EN ESPAÑOL. COMUNIDAD BCM.</t>
  </si>
  <si>
    <r>
      <t>12</t>
    </r>
    <r>
      <rPr>
        <vertAlign val="superscript"/>
        <sz val="12"/>
        <rFont val="Arial"/>
        <family val="2"/>
      </rPr>
      <t>a</t>
    </r>
    <r>
      <rPr>
        <sz val="12"/>
        <rFont val="Arial"/>
        <family val="2"/>
      </rPr>
      <t xml:space="preserve"> REUNION DEL GRUPO DE APRENDIZAJE ENTRE PARES SOBRE LA ESTRATEGIA DE INCLUSION FINANCIERA </t>
    </r>
    <r>
      <rPr>
        <b/>
        <sz val="12"/>
        <rFont val="Arial"/>
        <family val="2"/>
      </rPr>
      <t>(FISPLG)</t>
    </r>
    <r>
      <rPr>
        <sz val="12"/>
        <rFont val="Arial"/>
        <family val="2"/>
      </rPr>
      <t xml:space="preserve"> Y 8a REUNION DEL GRUPO DE TRABAJO DE PROPORCIONALIDAD DE ESTANDARES GLOBALES</t>
    </r>
    <r>
      <rPr>
        <b/>
        <sz val="12"/>
        <rFont val="Arial"/>
        <family val="2"/>
      </rPr>
      <t xml:space="preserve"> (GSPWG</t>
    </r>
    <r>
      <rPr>
        <sz val="12"/>
        <rFont val="Arial"/>
        <family val="2"/>
      </rPr>
      <t>), CAPACITACION SOBRE HERRAMIENTAS SOBRE DATOS DESAGREGADOS POR GENERO</t>
    </r>
  </si>
  <si>
    <r>
      <t xml:space="preserve">LAS REUNIONES DE LOS DIFERENTES GRUPOS DE TRABAJO DE LA AFI, FORTALECEN LAS ÁREAS EN LAS CUALES EL BANCO SE ENCUENTRA TRABAJANDO COMO: LA ESTRATEGIA PARA LA INCLUSIÓN FINANCIERA Y LA ADOPCIÓN DE ESTÁNDARES INTERNACIONALES. ESTOS GRUPOS PROPORCIONAN LA POSIBILIDAD DE FORTALECER LOS DEBATES E INTERCAMBIO DE CONOCIMIENTO DE TEMAS RELACIONADOS A INCLUSIÓN FINANCIERA, ENTRE LÍDERES Y PIONEROS EN LA TEMÁTICA. 
EN </t>
    </r>
    <r>
      <rPr>
        <b/>
        <sz val="12"/>
        <rFont val="Arial"/>
        <family val="2"/>
      </rPr>
      <t>EL FISPLG</t>
    </r>
    <r>
      <rPr>
        <sz val="12"/>
        <rFont val="Arial"/>
        <family val="2"/>
      </rPr>
      <t xml:space="preserve"> SE DISCUTEN POLÍTICAS QUE PERMITEN FORTALECER LAS ESTRATEGIAS DE INCLUSIÓN FINANCIERA DE CADA UNO DE LOS PAÍSES QUE ASISTEN, TEMÁTICA EN LAS QUE EL BANCO CENTRAL ESTÁ EN PROCESO DE PROMOVER LA POLÍTICA EN LA SECRETARÍA TÉCNICA PARA SU APROBACIÓN. POR SU PARTE EL</t>
    </r>
    <r>
      <rPr>
        <b/>
        <sz val="12"/>
        <rFont val="Arial"/>
        <family val="2"/>
      </rPr>
      <t xml:space="preserve"> GSPWG</t>
    </r>
    <r>
      <rPr>
        <sz val="12"/>
        <rFont val="Arial"/>
        <family val="2"/>
      </rPr>
      <t xml:space="preserve"> PROPORCIONO UNA OPORTUNIDAD PARA LA DISCUSIÓN DE ESTÁNDARES ADOPTADOS GLOBALMENTE SOBRE CUESTIONES REGULATORIAS RELACIONADAS DIRECTAMENTE CON EL TEMA PROMOCIÓN DE INCLUSIÓN FINANCIERA COMO LA LUCHA CONTRA EL LAVADO DE DINERO, PROTECCIÓN AL CONSUMIDOR, ENTRE OTROS. 
</t>
    </r>
  </si>
  <si>
    <t>ERIKA ALEXANDRA GARCIA  MENDEZ</t>
  </si>
  <si>
    <t>SIEM REAP, CAMBOYA</t>
  </si>
  <si>
    <t>BANCO NACIONAL DE CAMBOYA Y LA ALIANZA PARA LA INCLUSION FINANCIERA (AFI)</t>
  </si>
  <si>
    <t>AFI: BOLETO AEREO, ALOJAMIENTO Y ALIMENTACION.
BCR: VIATICOS COMPLEMENTARIOS</t>
  </si>
  <si>
    <t>EL "SECTOR" RESTO DEL MUNDO EN CUENTAS NACIONALES Y SUS VINCULOS CON LA BALANZA DE PAGOS</t>
  </si>
  <si>
    <t>EL SEMINARIO TUVO POR OBJETIVO PROPORCIONAR UN INTERCAMBIO DE IDEAS Y EXPERIENCIAS SOBRE ASPECTOS METODOLOGICOS DE MEDICION DE LOS REGLONES AFINES A LA CUENTA DEL RESTO DEL MUNDO EN CUENTAS NACIONALES Y LA BALANZA DE PAGOS, CON EL PROPÓSITO DE AVANZAR EN LA MEJORÍA DE AMBAS ESTADÍSTICAS Y EN LA IMPLEMENTACIÓN DE LAS CORRESPONDIENTES RECOMENDACIONES DEL MANUAL DEL SISTEMA DE CUENTAS NACIONALES 2008 (SCN 2008) Y DE LA SEXTA EDICIÓN DEL MANUAL DE BALANZA DE PAGOS Y POSICIÓN DE INVERSIÓN INTERNACIONAL (MBP6)</t>
  </si>
  <si>
    <t>CELSO RICARDO COTO  ROMERO</t>
  </si>
  <si>
    <t>CAPTAC-DR: BOLETO AEREO, ALIMENTACION Y ALOJAMIENTO._x000D_
BCR: VIATICOS PARA GASTOS MENORES</t>
  </si>
  <si>
    <t>EL SEMINARIO TIENE POR OBJETIVO PROPORCIONAR UN INTERCAMBIO DE IDEAS Y EXPERIENCIAS SOBRE ASPECTOS METODOLOGICOS DE MEDICION DE LOS REGLONES AFINES A LA CUENTA DEL RESTO DEL MUNDO EN CUENTAS NACIONALES Y LA BALANZA DE PAGOS, CON EL PROPÓSITO DE AVANZAR EN LA MEJORÍA DE AMBAS ESTADÍSTICAS Y EN LA IMPLEMENTACIÓN DE LAS CORRESPONDIENTES RECOMENDACIONES DEL MANUAL DEL SISTEMA DE CUENTAS NACIONALES 2008 (SCN 2008) Y DE LA SEXTA EDICIÓN DEL MANUAL DE BALANZA DE PAGOS Y POSICIÓN DE INVERSIÓN INTERNACIONAL (MBP6)</t>
  </si>
  <si>
    <t>JOSE LUIS GARCIA  MONGE</t>
  </si>
  <si>
    <t>COORDINADOR DEL SECTOR EXTERNO</t>
  </si>
  <si>
    <t xml:space="preserve">EDGARDO OVIDIO LUNA  </t>
  </si>
  <si>
    <t>RESERVE &amp; ASSET MANAGEMENT</t>
  </si>
  <si>
    <t>ACTUALIZAR Y PROFUNDIZAR EN EL MARCO, PROCESO Y TECNICAS PARA LA ADMINISTRACION DE PORTAFOLIO DE INVERSION EN LA BANCA CENTRAL, PARA POTENCIAR LA GESTION DE RESERVAS INTERNACIONALES, EN UNA COYUNTURA DE RETOS MULTIPLES</t>
  </si>
  <si>
    <t>LUCERNA, SUIZA</t>
  </si>
  <si>
    <t>BANK FOR INTERNATIONAL SETTLEMENTS</t>
  </si>
  <si>
    <t>ESTADISTICAS DE CUENTAS NACIONALES EN INGLES, HQ 18.03</t>
  </si>
  <si>
    <t xml:space="preserve">EL CURSO CUBRIO ASPECTOS TEORICOS Y PRACTICOS DE LA COMPILACION DE ESTADISTICAS DE CUENTA NACIONALES BASADAS EN EL SISTEMA DE CUENTAS NACIONALES DE 2008 (SCN 2008). ABARCA LOS PRINCIPALES CONCEPTOS RELACIONADOS CON LAS TRANSACCIONES, OTROS FLUJOS ECONOMICOS, ACCIONES, UNIDADES INSTITUCIONALES, CLASIFICACIONES; COMPILACION DEL PIB UTILIZANDO ENFOQUES DE PRODUCCION, GASTO O INGRESO. </t>
  </si>
  <si>
    <t>JOAQUIN ALBERTO PINTO MEDRANO</t>
  </si>
  <si>
    <t>FONDO MONETARIO INTERNACIONAL</t>
  </si>
  <si>
    <t>FMI: BOLETO AREO, ALOJAMIENTO Y ALIMENTACION_x000D_
BCR: VIATICOS PARA GASTOS MENORES</t>
  </si>
  <si>
    <t>ADVANCED PORTFOLIO ANALYTICS FOR FIXED INCOME</t>
  </si>
  <si>
    <t>EL CONTENIDO DEL EVENTO FUE DE SUMA IMPORTANCIA PARA EL CONOCIMIENTO E IMPLEMENTACION DE LAS BUENAS PRACTICAS EN LA ADMINISTRACION DE RIESGOS DE MERCADO DE LIQUIDEZ, ESPECIALMENTE EN EL TEMA DE INDICADORES PARA LA TOMA DE DECISIONES INSTITUCIONALES. EL TALLER PROVEYO A LOS PARTICIPANTES TECNICAS Y HERRAMIENTAS AVANZADAS PARA LA MEDICION DE RIESGOS Y PRESUPUESTO DE RIESGO ACTIVO, CON LO QUE SE OBTUVO INFORMACION IMPORTANTE PARA LA GESTION DE PORTAFOLIOS INTERNOS.</t>
  </si>
  <si>
    <t>ESPECIALISTA DE RESERVAS INTERNACIONALES</t>
  </si>
  <si>
    <t>THE WORLD BANK (RAMP) RESERVES ADVISORY AND MANAGEMENT PROGRAM</t>
  </si>
  <si>
    <t>RAMP: BOLETO AEREO Y ALOJAMIENTO_x000D_
BCR: VIATICOS PARA ALIMIENTACION</t>
  </si>
  <si>
    <t>DIAGNOSTICO MACROECONOMICO</t>
  </si>
  <si>
    <t xml:space="preserve">FORTALECER LA CAPACIDAD DE REALIZAR ANALISIS MACROECONOMICOS DEL PAIS Y APLICARLO A LA INTERPRETACION DEL COMPORTAMIENTO DE LOS DIFERENTES AGREGADOS Y ACTIVIDADES ECONOMICAS, TENIENDO COMO REFERENCIA LOS DIFERENTES INDICADORES ASOCIADOS CON LA PRODUCCION, GASTO, INFLACCION, DEUDA PUBLICA, ENTRE OTROS, QUE PROVEAN INFORMACION PARA REALIZAR CALCULOS DE LAS PERSPECTIVAS DE LA ECONOMIA A MEDIANO PLAZO
</t>
  </si>
  <si>
    <t>VANESSA BEATRIZ SORTO  SANDOVAL</t>
  </si>
  <si>
    <t>CECAB:BOLETO AEREO, ALOJAMIENTO Y ALMENTACION_x000D_
BCR: VIATICOS COMPLENTARIOS</t>
  </si>
  <si>
    <t>CAROLINA BEATRIZ MOLINA  MEDINA</t>
  </si>
  <si>
    <t>ANALISIS DE ESTADOS FINANCIEROS Y COSTES DE BANCOS CENTRALES 2018</t>
  </si>
  <si>
    <t>EL SEMINARIO ABORDO EL ESTUDIO Y ANÁLISIS DE LOS ESTADOS FINANCIEROS DE LOS BANCOS CENTRALES DESDE DISTINTAS PERSPECTIVAS, ENTRE OTRAS, LAS OPERACIONES DE LA BANCA CENTRAL,  LA INSTRUMENTACIÓN DE LA POLÍTICA MONETARIA Y  DE LA GESTIÓN DE ACTIVOS FINANCIEROS. PARA ELLO, SE INTRODUJERON LOS ASPECTOS MÁS SOBRESALIENTES DE LA CONTABILIDAD  DE LOS BANCOS CENTRALES COMO PASO PREVIO AL ANALISIS DE SUS ESTADOS FINANCIEROS, CON ESPECIAL CONSIDERACIÓN AL ANÁLISIS PATRIMONIAL Y FINANCIERO  Y A LA CONTABILIDAD DE COSTES DE LOS BANCOS CENTRALES. POR SU RELEVANCIA EN EL CONTEXTO ACTUAL, SE DEDICO UNA SESIÓN AL ESTUDIO DEL EFECTO DE LA CRISIS FINANCIERA EN LOS BALANCES DE LOS BANCOS CENTRALES.</t>
  </si>
  <si>
    <t>JHONNY WILMAR MUÑOZ  HERRERA</t>
  </si>
  <si>
    <t>SENIOR FINANCIERO</t>
  </si>
  <si>
    <t>MADRID ESPAÑA, ESPAÑA</t>
  </si>
  <si>
    <t>CENTRO DE ESTUDIOS MONETARIOS LATINOAMERICANOS (CEMLA) Y BANCOS DE ESPAÑA</t>
  </si>
  <si>
    <t>BANCO DE ESPAÑA: 500 EUROS PARA EL BOLETO AEREO, ALOJAMIENTO Y ALIMENTACION.
BCR: COMPLEMENTO DE BOLETO AEREO Y VIATICOS COMPLEMENTARIOS</t>
  </si>
  <si>
    <t>REUNION ANUAL DEL GRUPO AD HOC ESTIDISTICAS MONETARIAS Y FINANCIERAS (GAEMF)</t>
  </si>
  <si>
    <t>EL BANCO CENTRAL ES MIEMBRO DEL CMCA Y LOS GOBERNADORES DE ESTE INSTRUYERON QUE LOS PAISES MIEMBROS SE REUNAN ANUALMENTE PARA REVISAR LOS AVANCES DEL PROGRAMA DE ARMONIZACION DE LAS ESTADISTICAS MACROECONOMICAS A NIVEL DE LA REGION CENTRO AMERICANA  Y REPUBLICA DOMINICANA. EL OBJETIVO DEL EVENTO FUE EVALUAR LOS AVANCES DEL PLAN DE TRABAJO CONJUNTO DE LOS PAISES DE LA REGION PARA 2018. SE PROPUSIERON LOS AJUSTES NECESARIOS AL MISMO. EL REPRESENTANTE DEL BANCO ES EL JEFE DEL DEPARTAMENTO DE ESTADISTICAS FINANCIERAS Y FISCALES, POR TANTO ES REPONSABLE DE LA IMPLEMENTACION Y SEGUIMIENTO DEL PLAN DE TRABAJO DE ESTE GRUPO  PARA EL SALVADOR</t>
  </si>
  <si>
    <t>CONSEJO MONETARIO CENTROAMERICANA (CMCA)</t>
  </si>
  <si>
    <t>CUENTAS NACIONALES PARA AMERICA LATINA Y EL CARIBE: IMPLEMENTACION REGIONAL DEL SISTEMA DE CUENTAS NACIONALES 2008 Y SU RELACION CON OTROS SISTEMAS</t>
  </si>
  <si>
    <t>EL SEMINARIO ABORDARA ENTRE OTROS TEMAS: EL ESTADO DE IMPLEMENTACION DEL SISTEMA DE CUENTAS NACIONALES 2008 A NIVEL GLOBAL, LA ARMONIZACION DE LA BALANZA DE PAGOS Y LAS CUENTAS NACIONALES: LA MATRIZ INSUMO-PRODUCTO Y CADENAS DE VALOR GLOBAL Y LAS CUENTAS NACIONALES EN EL PROGRAMA DE COMPARACION INTERNACIONAL.  SE COMPARTIRA EXPERIENCIA DE OTROS PAISES, QUE FORTALECERA EL PROCESO DE SOSTENIBILIDAD DEL SISTEMA DE CUENTAS NACIONALES DE EL SALVADOR</t>
  </si>
  <si>
    <t>LA COMISION ECONOMICA PARA AMERICA LATINA Y EL CARIBE</t>
  </si>
  <si>
    <t>CURSO REGIONAL SOBRE "MONITOREO DEL SECTOR FINANCIERO"</t>
  </si>
  <si>
    <t xml:space="preserve"> REFORZAR LA CAPACIDAD DE ANALISIS DE LOS PARTICIPANTES DE LOS BANCOS CENTRALES Y SUPERINTENDENCIAS DE LA REGION PARA LA EVALUACION DE LOS PRINCIPALES RIESGOS A LOS QUE SE ENFRENTAN LOS BANCOS Y LAS INSTITUCIONES FINANCIERAS NO BANCARIAS Y SUS CONSECUENCIAS MACROECONOMICAS. EL CURSO CUBRE TEMAS RELACIONADOS A LA DETECCION OPORTUNA DE ACUMULACION DE VULNERABILIDAD QUE PUEDAN PONER EN PELIGRO LA ESTABILIDAD FINANCIERA Y AFECTAR A OTRAS SECTORES DE LA ECONOMIA</t>
  </si>
  <si>
    <t>TANIA ELIZABETH PANIAGUA  DE PORTILLO</t>
  </si>
  <si>
    <t>CAPTAC-DR: BOLETO AREO, ALOJAMIENTO Y ALIMENTACION_x000D_
BCR: VIATICOS PARA GASTOS MENORES</t>
  </si>
  <si>
    <t>FATIMA PATRICIA VELASQUEZ  CHAVEZ</t>
  </si>
  <si>
    <t>TALLER: INMERSION TOTAL EN EL CAFTA-RD</t>
  </si>
  <si>
    <t>OFRECER A LOS PARTICIPANTES LECCIONES CLAVES SOBRE EL APROVECHAMIENTO DEL TRATADO QUE REGULA EL COMERCIO ENTRE LOS PAISES DE CENTROAMERICA Y ESTADOS UNIDOS COMO SU PRINCIPAL SOCIO COMERCIAL. TAMBIEN SE TRATARON ASPECTOS GENERALES Y SE OFRECIERON HERRAMIENTAS PRACTICAS PARA SU APLICACION EN LA GESTION COMERCIAL DE LAS EMPRESAS Y EMPRESARIOS PARTICIPANTES.</t>
  </si>
  <si>
    <t>SECRETARIA DE INTEGRACION ECONOMICA CENTROAMERICANA (SIECA) A TRAVES DEL CENTRO DE ESTUDIOS PARA LA INTEGRACION ECONOMICA (CEIE)</t>
  </si>
  <si>
    <t>TALLER REGIONAL BIS-CEMLA SOBRE SISTEMAS DE PAGO</t>
  </si>
  <si>
    <t>EL OBJETIVO DEL TALLER FUE DEBATIR ACERCA DE NUEVOS DESARROLLOS EN INNOVACIONES EN PAGO, EN ESPECIAL AQUELLOS RELACIONADOS CON EL FENÓMENO FINTECH. EL PROGRAMA DEL TALLER CONTEMPLA TEMAS  TALES COMO: MONEDAS DIGITALES, LA TECNOLOGÍA DE REGISTROS DISTRIBUIDOS EN PAGOS, COMPENSACIÓN Y LIQUIDACIÓN, INNOVACIONES EN PAGOS TRANSFRONTERIZOS, ENTRE OTROS TEMAS.</t>
  </si>
  <si>
    <t>NASSAU, BAHAMAS</t>
  </si>
  <si>
    <t>CENTRO DE ESTUDIOS MONETARIOS LATINOAMERICANOS (CEMLA) Y EL BANCO DE PAGOS INTERNACIONALES (BIS)</t>
  </si>
  <si>
    <t>BANKNOTE CONFERENCE 2018</t>
  </si>
  <si>
    <t xml:space="preserve">LAS CONFERENCIAS ESTUVIERON ORIENTADAS AL TEMA DEL EFECTIVO, SUS TENDENCIAS Y EVOLUCIÓN, ASÍ COMO LAS PRINCIPALES TECNOLOGÍAS EN LA INDUSTRIA DE LOS BILLETES. LOS PRINCIPALES TEMAS QUE SE ABORDARON SON EL ENTORNO DE LAS AMENAZAS DE LA FALSIFICACIÓN, LA EVOLUCIÓN DE LOS SUSTRATOS DE LOS BILLETES, EL ENTORNO DEL MANEJO DEL EFECTIVO DEL FUTURO, TECNOLOGÍAS EMERGENTES Y EL FUTURO DE LOS BILLETES.  SE CONSIDERO CONVENIENTE LA PARTICIPACIÓN EN EL EVENTO PARA FORTALECER LA DEFINICIÓN DE ESTRATEGIAS DEL BCR SOBRE LA CIRCULACIÓN DEL DINERO EN EL PAÍS. </t>
  </si>
  <si>
    <t>JUAN ALBERTO HERNANDEZ  AREVALO</t>
  </si>
  <si>
    <t>GERENTE DE OPERACIONES FINANCIERAS</t>
  </si>
  <si>
    <t>DALLAS, TEXAS, ESTADOS UNIDOS</t>
  </si>
  <si>
    <t>CURRENCY RESEARCH</t>
  </si>
  <si>
    <t>TALLER DE COMUNICACION DE GENERO E INCLUSION FINANCIERA PARA MUJERES</t>
  </si>
  <si>
    <t>EN SEPTIEMBRE DE 2016, EL BANCO CONFIRMO SU COMPROMISO CON LA INCLUSIÓN FINANCIERA DE LAS MUJERES POR MEDIO DEL PLAN DE ACCION DE DENARAU, DURANTE EL FORO MUNDIAL DE POLITICAS DE INCLUSION FINANCIERA. PARA CREAR MAYOR CONCIENTIZACIÓN SOBRE LA IMPORTANCIA DE ESTE TEMA E IMPULSAR LA IMPLEMENTACIÓN DE ESTE PLAN, EL COMITÉ DE GÉNERO E INCLUSIÓN FINANCIERA PARA MUJERES DE LA ALIANZA PARA LA INCLUSIÓN FINANCIERA (AFI) SOLICITO LA PARTICIPACION DEL BANCO A ESTE TALLER, PARA CONOCER COMO CONSTRUIRMENSAJES CLAVES E INCIATIVA DE COMUNCIACION ESTRATEGICA SOBRE GÉNERO E INCLUSIÓN FINANCIERA PARA MUJERES</t>
  </si>
  <si>
    <t>FATIMA MARIA KISTE  GONZALEZ</t>
  </si>
  <si>
    <t>ANALISTA DE COMUNICACIONES</t>
  </si>
  <si>
    <t>KUALA LUMPUR, MALASIA</t>
  </si>
  <si>
    <t>CAPTAC-DR: BOLETO AEREO, ALOJAMIENTO Y ALIMENTACION_x000D_
BCR: VIATICOS PARA GASTOS MENORES</t>
  </si>
  <si>
    <t>5° REUNION DEL FORO DE GERENTES</t>
  </si>
  <si>
    <t xml:space="preserve">ATENDER CONVOCATORIA DEL CONSEJO MONETARIO </t>
  </si>
  <si>
    <t>MARTA EVELYN DE RIVERA</t>
  </si>
  <si>
    <t>VICEPRESIDENTA</t>
  </si>
  <si>
    <t>CAPITAL MARKETS BACK-OFFICE CERTIFICATION (CAMBOC)</t>
  </si>
  <si>
    <t>FORTALECER LOS CONOCIMIENTOS Y CAPACIDADES, ATRAVES DE LA ACTUALIZACION CONTINUA Y LA IMPLEMENTACION DE METODOLOGIAS Y TECNICAS QUE REDUZCAN TIEMPOS Y MITIGUEN RIESGOS INHERENTES A LAS OPERACIONES RELACIONADAS A UN BACK OFFICE.</t>
  </si>
  <si>
    <t>LUXEMBURGO</t>
  </si>
  <si>
    <t>HOUSE OF TRAINING Y ATTF</t>
  </si>
  <si>
    <t>IV REUNION DEL FORO DE INFORMACION FINANCIERA</t>
  </si>
  <si>
    <t>EN LA REUNION SE DISCUTIO Y COMPARTIO EXPERIENCIAS SOBRE: RETOS Y OPORTUNIDADES DE LA TECNOLOGIA FINANCIERA PARA LA GESTION DE LA INFORMACION FINANCIERA, ESFUERZOS PARA PROMOVER LA ARMONIZACION DE LA INFORMACION FINANCIERA, DESARROLLO DE LAS CENTRALES DE RIESGOS COMO HERRAMIENTA PARA LA REGULACION Y ESTABILIDAD FINANCIERA, CAMBIOS IMPORTANTES EN LA FUNCIONES ESTADISTICA EN LA BANCA CENTRAL Y NOVEDADES EN MATERIA DE DIVULGACION</t>
  </si>
  <si>
    <t>DOMINGO JULIO CESAR AVENDAÑO  FUENTES</t>
  </si>
  <si>
    <t>CENTRO DE ESTUDIOS MONETARIOS LATINOAMERICANOS (CEMLA) Y BANCO DE ESPAÑA</t>
  </si>
  <si>
    <t>SEMINARIO SOBRE PRINCIPIOS BASICOS DE BASILEA PARA UNA SUPERVISION BANCARIA EFECTIVA</t>
  </si>
  <si>
    <t>PROPORCIONAR A LOS PARTICIPANTES LOS COMPONENTES FUNDAMENTALES SOBRE LA IMPLEMENTACION Y LA METODOLOGIA DE EVALUACION DE DICHOS ESTANDARES INTERNACIONALES EMITIDOS POR EL COMITE DE BASILEA PARA LA SUPERVISION BANCARIA</t>
  </si>
  <si>
    <t>XI MESA REDONDA BIS-CEMLA GLOBALIZACION Y DESGLOBALIZACION EN AMERICA LATINA</t>
  </si>
  <si>
    <t>PROPORCIONAR UN FORO PARA DISCUTIR TEMAS RELACIONADOS CON LA GLOBALIZACION EN LATINOAMERICA Y EN PARTICULAR CON SU POSIBLE ESTACAMIENTO Y SUS DETERMINANTES, EFECTOS MACROECONOMICOS Y DISTRIBUCIONES E IMPLICACIONES DE POLITICA</t>
  </si>
  <si>
    <t>MARIO ROGER HERNANDEZ  CALDERON</t>
  </si>
  <si>
    <t>GERENTE DE PROYECTOS ESTADÍSTICOS</t>
  </si>
  <si>
    <t>CIUDAD MEXICO, MEXICO</t>
  </si>
  <si>
    <t>SEGUNDA REUNION PARA LA CONSTRUCCION DE UNA MATRIZ INSUMO-PRODUCTO DE AMERICA LATINA</t>
  </si>
  <si>
    <t xml:space="preserve"> APOYAR EL FORTALECIMIENTO DE LA MATRIZ REGIONAL Y CONOCER NUEVAS HERRAMIENTAS PARA SU CONSTRUCCION</t>
  </si>
  <si>
    <t>COMISION ECONOMICA PARA AMERICA LATINA Y EL CARIBE (CEPAL) Y EL INSTITUTO NACIONAL DE ESTADISTICAS Y GEOGRAFIA (INEGI)</t>
  </si>
  <si>
    <t>CEPAL: BOLETO AEREO, ALOJAMIENTO Y ALIMENTACION._x000D_
BCR: VIATICOS PARA GASTOS MENORES</t>
  </si>
  <si>
    <t>WILLIAM ERNESTO SANCHEZ VASQUEZ</t>
  </si>
  <si>
    <t>PROGRAMA DE APRENDIZAJE CONJUNTO SOBRE DATOS DE INCLUSION FINANCIERA: EL CAMINOS A SEGUIR EN LA ERA DIGITAL</t>
  </si>
  <si>
    <t xml:space="preserve"> EL PROGRAMA DE APRENDIZAJE PERMITIO APLICAR EN EL CONTEXTO NACIONAL LOS COMPONENTES CLAVES PARA CONTINUAR CON EL DESARROLLO E IMPLEMENTACION DEL MARCO DE DATOS DE INCLUSION FINANCIERA RELACIONADO CON LOS SERVICIOS FINANCIEROS DIGITALES, ESTO CONSIDERANDO LOS ELEMENTOS CLAVES QUE SE DEBEN CUMPLIR AL DESARROLLAR Y UTILIZAR UN SISTEMA DE RECOPILACION DE DATOS DE INCLUSION FINANCIERA DE PROVEEDORES DE SERVICIOS FINANCIEROS.</t>
  </si>
  <si>
    <t>ROBERTO BENJAMIN IGLESIAS  GONZALEZ</t>
  </si>
  <si>
    <t>ACCRA, GHANA</t>
  </si>
  <si>
    <t>BANCO DE GHANA Y ALIANZA PARA LA INCLUSION FINANCIERA (AFI)</t>
  </si>
  <si>
    <t>AFI: BOLETO AEREO, ALOJAMIENTO Y ALIMENTACION_x000D_
BCR: VIATICOS  PARA GASTOS MENORES</t>
  </si>
  <si>
    <t>CV REUNION DE GOBERNADORES DE BANCOS CENTRALES DEL CENTRO DE ESTUDIOS MONETARIOS LATINOAMERICANOS</t>
  </si>
  <si>
    <t xml:space="preserve"> ACOMPAÑAR AL SEÑOR PRESIDENTE, EN LA REUNION DE LOS BANCOS CENTRALES ASOCIADOS DEL CEMLA, DONDE SE IMPARTIERON LOS SIGUIENTES TEMAS: EVALUACION DE LAS ACTIVIDADES DEL CEMLA Y PROPUESTAS, PERSPECTIVAS ECONOMICAS Y FINANCIERAS INTERNACIONALES, DESARROLLO DEL SECTOR FINANCIERO EN AMERICA LATINA EN LOS ULTIMOS AÑOS, PRESENTACION DEL DOCUMENTO "NORMALIZACION DE LA TASA DE INTERES EN EUA, DESAFIOS QUE PRESENTAN LAS NUEVAS TECNOLOGIAS EN LA INTERMEDIACION FINANCIERA, RETOS DE POLITICA MONETARIA EN AMERICA LATINA Y EL CARIBE.</t>
  </si>
  <si>
    <t>MIGUEL ANTONIO CHORRO  SERPAS</t>
  </si>
  <si>
    <t>ASESOR ECONOMICO</t>
  </si>
  <si>
    <t>ASUNCION, PARAGUAY</t>
  </si>
  <si>
    <t>CENTRO DE ESTUDIOS MONETARIOS LATINOAMERICANOS (CEMLA) Y BANCO CENTRAL DEL PARAGUAY</t>
  </si>
  <si>
    <t>REUNION DE POLITICAS DE IMPLEMENTACION SOBRE EL PAQUETE FINAL DE BASILEA III Y PROPORCIONALIDAD EN REGULACION BANCARIA</t>
  </si>
  <si>
    <t>ESTA REUNION AGRUPO A ESPECIALISTAS TECNICOS Y MIEMBROS ASOCIADOS Y DEL COMITÉ DE BASILEA PARA ANALIZAR LOS DESAFIOS Y OPORTUNIDADES QUE REPRESENTAN LA ADOPCION DEL PAQUETE DE BASILEA III PARA LOS MERCADOS FINANCIEROS DE LA REGION, SU ESTRUCTURA, PERFIL DE RIESGO Y SEGMENTOS ATENDIDOS. LA PARTICIPACION DEL BCR PERMITE FORTALECER EL CRITERIO TECNICO, SOBRE LA IMPLEMENTACION DE LAS DIFERENTES PROPUESTAS NORMATIVAS A IMPLUSAR EN LA REGULACION SALVADOREÑA.</t>
  </si>
  <si>
    <t>CUIDAD DE MEXICO, MEXICO</t>
  </si>
  <si>
    <t>MEDICION DEL RIESGO SISTEMICO</t>
  </si>
  <si>
    <t>OFRECER A LOS PARTICIPANTES UN FORO PARA INTERCAMBIAR PUNTOS DE VISTA SOBRE LAS EXPERIENCIAS EUROPEAS Y LATINOAMERICANAS EN EL DISEÑO DE MODELOS PARA MEDIR EL RIESGO SISTÉMICO Y EN LA EVALUACIÓN Y SEGUIMIENTO DE LAS MEDICIONES DE RIESGO SISTEMICO. ALGUNOS DE LOS TEMAS A TRATAR FUERON: RIESGO SISTEMICO Y SISTEMAS DE ALERTA TEMPRANA, PRUEBAS DE MACRO-ESTRES PARA FINES MACROPRUDENCIALES EN LA ZONA EURO (STAMP€), INFORMACIÓN DE LOS SISTEMAS DE PAGO Y RED DE EXPOSICIONES, CONTAGIO Y VULNERABILIDADES DEL SISTEMA FINANCIERO, INDICADORES MACROPRUDENCIALES PARA LA IDENTIFICACIÓN TEMPRANA DE VULNERABILIDADES, PRUEBAS DE ESTRES "TOP-DOWN":EXPERIENCIA DEL BDE CON EL MACRO FLESB Y MESA REDONDA SOBRE MEDICIÓN DE RIESGO SISTÉMICO.</t>
  </si>
  <si>
    <t>ENCUESTA DE MERCADO</t>
  </si>
  <si>
    <t>ENCUESTA DE REMESAS FAMILIARES</t>
  </si>
  <si>
    <t xml:space="preserve">REALIZAR EN DIFERENTES CONSULADOS DE ESTADOS UNIDOS ENCUESTA DE REMESAS FAMILIARES, QUE SIRVA DE BASE PARA LA ESTIMACIÓN DEL PORCENTAJE EN EFECTIVO DE REMESAS QUE INGRESAN AL PAÍS. ESTAS ENCUENTAS TIENEN COMO OBJETIVOS: A) OBTENER EL PORCENTAJE DE REMESAS EN EFECTIVO ENVIADOS POR LOS SALVADOREÑOS RESIDENTES EN EL EXTERIOR; B) INVESTIGAR EL VALOR DE LAS TRANSFERENCIAS PERIÓDICAS DE REMESAS EN ESPECIE; C) CONOCER LAS CARACTERÍSTICAS DEMOGRÁFICAS Y ECONÓMICAS DE LA POBLACIÓN SALVADOREÑA RESIDENTE EN LOS ESTADOS UNIDOS; D) CONOCER LAS ACCIONES DE LA POBLACIÓN MIGRANTE EN RELACIÓN A LAS NUEVAS MEDIDAS MIGRATORIAS IMPUESTAS POR EL GOBIERNO DE ESTADOS UNIDOS; E) EXPLORAR EL ACCESO A SERVICIOS FINANCIEROS Y DE SEGURIDAD SOCIAL DE LA POBLACIÓN SALVADOREÑA. A SOLICITUD DEL DIRECTOR DE ASUNTOS CONSULARES DEL MINISTERIO DE RELACIONES EXTERIORES, SE INCLUYERON PREGUNTAS SOBRE LA PERCEPCIÓN DE LOS USUARIOS ACERCA DE LOS SERVICIOS CONSULARES. 
LA MISIÓN SE DESARROLLA EN LOS CONSULADOS DE: HOUSTON, LONG ISLAND, VIRGINIA/MARYLAND Y LOS ÁNGELES.
</t>
  </si>
  <si>
    <t>CLAUDIA MARIA CAMPOS  MEJIA</t>
  </si>
  <si>
    <t>VIRGINIA, HOUSTON, LOS ANGELES, LONG ISLAND, NEW YORK, ESTADOS UNIDOS</t>
  </si>
  <si>
    <t>MORENA GUADALUPE ORANTES  DE PALACIOS</t>
  </si>
  <si>
    <t>ESPECIALISTA DE OPERACIONES DEL SECTOR EXTERNO</t>
  </si>
  <si>
    <t>XXVII CICLO DE JORNADAS ECONOMICAS</t>
  </si>
  <si>
    <t>EL OBJETIVO DE LAS JORNADAS ECONOMICAS ES EL ANALISIS Y DISCUSION DE TOPICOS MONETARIOS Y FINANCIEROS DE INTERES ENTRE PROFESIONALES DE LA ECONOMIA, ACADEMICOS Y FUNCIONARIOS DE GOBIERNO</t>
  </si>
  <si>
    <t>JUAN JOSE MARTINEZ  CIENFUEGOS</t>
  </si>
  <si>
    <t>BANCO DE GUATEMALA</t>
  </si>
  <si>
    <t>CONFERENCIA REGIONAL "HIGH SECURITY PRINTING LATINOAMERICA 2018" VISITA AL AREA DE ATENCION DE EFECTIVO DEL BANCO CENTRAL DE LA REPUBLICA DOMINICANA.</t>
  </si>
  <si>
    <t>EL BCR FUE INVITADO PARA REALIZAR PRESENTACION SOBRE LA EXPERIENCIA DEL PROGRAMA "CONOZCA SU DINERO" . ASI MISMO, EN LA CONFERNCIA SE DISERTARON SOBRE VARIOS TEMAS DE INTERES PARA LAS AREAS DE TESORERIA DE LOS BANCO CENTRALES ENTRE LOS CUALES SE DESTACARON: MEDIDAS DE SEGURIDAD DE NIVEL 2, VEA SU BILLETE COMO UNA MAQUINA, LA LUCHA CONTRA EL FRAUDE Y LA FALSIFICACION DE DOCUMENTOS-PERSPECTIVA DE UN PROFESIONAL, LA EVOLUCION DE LA GESTION DE EFECTIVO EN LA REPUBLICA DOMINICANA, ENTRE OTROS.</t>
  </si>
  <si>
    <t>GLORIA MARINA ORTIZ  HERNANDEZ</t>
  </si>
  <si>
    <t>ESPECIALISTA DE TESORERÍA</t>
  </si>
  <si>
    <t>RECONNAISSANCE INTERNACIONAL EN COORDIANCION CON EL BANCO CENTRAL DE LA REPUBLICA DOMINCANA</t>
  </si>
  <si>
    <t>RECONNAISSANCE INTERNACIONAL: BOLETO AEREO, ALOJAMIENTO Y ALIMENTACION
BCR: VIATICOS COMPLEMENTARIOS</t>
  </si>
  <si>
    <t>GESTION DE PRESTAMOS DUDOSOS (NON-PERFORMING LOANS): ASPECTOS CONTABLES (IFRS 9) Y PRUDENCIALES</t>
  </si>
  <si>
    <t xml:space="preserve">FAMILIARIZAR A LOS PARTICIPANTES CON LAS PRACTICAS PARA LA INDENTIFICACION, MEDICION Y TRATAMIENTO DE PRESTAMOS DUDOSOS (NON-PERFORMING LOANS) DESDE DOS PERSPECTIVAS:ESTANDARES DE CONTABILIDAD Y ESTANDARES PRUDENCIALES. EL PARTICIPANTE A ANALIZADO LA NORMATIVA QUE REGULA EL TEMA DE LAS RESERVAS DE CREDITO INCURRIDAD, ASI COMO DEL PROYECTO DE MODIFICACION DE LA METODOLOGIA PARA QUE SEA DE ACUERDO A ESTANDARES INTERNACIONALES DE PERDIDAS ESPERADAS.
</t>
  </si>
  <si>
    <t>VICTOR  PALACIOS  REYES</t>
  </si>
  <si>
    <t>SEMINARIO PORTAFOLIO ANALYTICS</t>
  </si>
  <si>
    <t xml:space="preserve">CONOCER METODOLOGIAS TECNICAS PARA MONITOREAR Y GESTIONAR LAS EXPOSICIONES DIARIAS DE PORTAFOLIO, YA SEA EN ESTRATEGIAS ACTIVAS O PASIVOS
</t>
  </si>
  <si>
    <t>BRUNNEN, SUIZA</t>
  </si>
  <si>
    <t>BANK FOR INTERNATIONAL SETTLEMENTES (BIS)</t>
  </si>
  <si>
    <t>ENERO-MARZO DE 2018</t>
  </si>
  <si>
    <t>INTERNATIONAL PROGRAMME IN BANK MANAGEMENT, FOCUS: RISK MANAGEMENT AND BASEL II &amp; III ACCORD</t>
  </si>
  <si>
    <t>ADQUIRIR MAYORES CONOCIMIENTOS SOBRE EL TEMA DE MANEJO DE RIESGOS Y LAS DISPOSICIONES DICTADAS POR EL COMITÉ DE BASILEA.  ASI COMO TAMBIEN CONOCER LA EXPERIENCIA INTERNACIONAL  EN GESTIÓN DE RIESGO, LA REVISIÓN DEL MARCO TEÓRICO DEL MANEJO DE RIESGOS Y LAS DISPOSICIONES DE BASILEA II Y III.</t>
  </si>
  <si>
    <t>PUNE, REPUBLICA INDIA</t>
  </si>
  <si>
    <t>NATIONAL INSTITUTE OF BANK MANAGEMENT - GOBIERNO DE INDIA</t>
  </si>
  <si>
    <t>GOBIERNO DE LA INDIA: BOLETO AEREO, ALOJAMIENTO Y ALIMENTACION._x000D_
BCR: VIATICOS PARA GASTOS MENORES</t>
  </si>
  <si>
    <t>TALLER REGIONAL SOBRE GESTIÓN DE FLUJOS DE CAPITAL: ANÁLISIS MACROECONÓMICOS Y POLÍTICAS.</t>
  </si>
  <si>
    <t xml:space="preserve">FORTALECER LOS CONOCIMIENTOS DE LOS PARTICIPANTES DE LOS BANCO CENTRALES, MINISTERIOS DE FINANZAS Y OTRAS INSTITUCIONES DE LA REGIÓN EN TEMAS RELACIONADOS CON LA DINÁMICA DE LOS FLUJOS DE CAPITAL Y SUS EFECTOS EN EL CRECIEMIENTO, LA VOLATILIDAD MACROECONÓMICA Y EL RIEGOS DE CRISIS.  EL TALLER TAMBIEN TUVO COMO OBJETIVO IDENTIFICAR COMO LAS MEDIDAS DE POLITCA PUEDEN INFLUIR EN LAS CRISIS DE LA CUENTA DE CAPITAL Y DETERMINAR LOS DESAFIOS A LOS QUE SE ENFRETAN UN PAÍS PARA ESTABILIZAR LA ECONOMIA EN DIFERENTES ESCENARIOS ECONÓMICOS.
</t>
  </si>
  <si>
    <t>CARLOS ALBERTO SIERRA  CERRITOS</t>
  </si>
  <si>
    <t>ANTIGUA GUATEMALA, GUATEMALA</t>
  </si>
  <si>
    <t>CENTRO REGIONAL DE ASISTENCIA TÉCNICA Y FORMACIÓN DEL FMI PARA CENTROAMÉRICA, PANAMÁ Y LA REPÚBLICA DOMINICANA (CAPTAC-DR) Y EL INSTITUTO DE DESARROLLO DE CAPACIDADES DEL FONDO MONETARIO INTERNACIONAL (ICD).</t>
  </si>
  <si>
    <t>EMMANUEL ERNESTO LOPEZ  NUÑEZ</t>
  </si>
  <si>
    <t>MARIA DEL CARMEN GUEVARA  DE SURIO</t>
  </si>
  <si>
    <r>
      <t>136</t>
    </r>
    <r>
      <rPr>
        <vertAlign val="superscript"/>
        <sz val="10"/>
        <rFont val="Arial"/>
        <family val="2"/>
      </rPr>
      <t xml:space="preserve">a </t>
    </r>
    <r>
      <rPr>
        <sz val="10"/>
        <rFont val="Arial"/>
      </rPr>
      <t>REUNIÓN DEL COMITÉ DE POLÍTICA MONETARIA</t>
    </r>
  </si>
  <si>
    <t>EL LICIENCIADO SILVA PARTICIPO EN LA REUNIÓN, EN SU CALIDAD DE MIEMBRO ALTERNO DEL COMITÉ, EN LA CUAL SE TRATO LA PERSPECTIVA MACRO REGIONAL, LA MESA REDONDA SOBRE EL DÉFICIT CUASIFISCAL: CAUSAS, IMPACTO EN EL PATRIMONIO DE LOS BANCO CENTRALES Y POSIBLES SOLUCIONES.</t>
  </si>
  <si>
    <t>CURSO APLICADO A ESTADISTICAS EN FINANZAS PUBLICAS</t>
  </si>
  <si>
    <t xml:space="preserve">APOYAR EL FORTALECIMIENTO DEL MARCO DE ESTADÍSTICAS Y EL ANÁLISIS DE LA POLÍTICA FISCAL EN LA REGIÓN. EL CURSO SE ENFOCÓ EN LOS PROCESOS DE SELECCIÓN, RECOLECIÓN , TRATAMIENTO, CONSOLIDACIÓN Y CONSISTENCIA DE DATOS FISCALES Y EN LAS DIRECTRICES DE LA  RUTA DE TRABAJO CONJUTAMENTE ELABORADA.
EL LICENCIADO ACOSTA FORTALECIO SUS CONOCIMIENTOS Y ADEMAS LE PERMITIO CONOCER LA EXPERIENCIA DE OTROS BANCOS EN LA TEMÁTICA DE ESTADÍSTICAS FISCALES.
</t>
  </si>
  <si>
    <t>MANUEL JOSE ACOSTA  GARAY</t>
  </si>
  <si>
    <t>CAPTAC-DR: BOLETO AEREO, ALOJAMIENTO Y ALIMENTACION_x000D_
BCR: VIÁTICOS PARA GASTOS MENORES</t>
  </si>
  <si>
    <t>CONOCER LA HERRAMIENTAS DE MEDICIÓN Y ANÁLISIS DEL CRECIMIENTO Y SU IMPACTO EN LA POBREZA, EMPLEO, DESIGUALDAD ENTRE OTROS, PARA TENER CRITERIOS QUE PERMITAN HACER INVESTIGACIONES ENCAMINADAS A PROPONER MEDIDAS VIABLES QUE SE TRADUZCAN EN UN AUMENTO DE BIENESTAR DE LA POBLACIÓN. ESTE CURSO PERMTÍO ADQUIRIR CONOCIMIENTOS DE LOS FENÓMENOS RELACIONADOS AL CRECIMIENTO, ESPECIALMENTE DE LAS MEDICIONES DE EMPLEO, TEMÁTICA QUE FORMA PARTE DE LA AGENDA DE INVESTIGACIÓN DEL BCR.</t>
  </si>
  <si>
    <t>NELLY KAROLINA GARCIA  GONZALEZ</t>
  </si>
  <si>
    <t>CECAB: BOLETO AEREO, ALIMENTACION Y ALOJAMIENTO_x000D_
BCR: VIATICOS PARA GASTOS MENORES</t>
  </si>
  <si>
    <t>VISITA DE OBSERVACIÓN A BANCO DE GUATEMALA PARA INSPECCIÓN DEL SISTEMA DE ALERTAS PARA EL MONITOREO DE OPERACIONES PARA LA PREVENCIÓN DE LAVADO DE DINERO Y FINANCIAMIENTO AL TERRORISMO</t>
  </si>
  <si>
    <t xml:space="preserve">CONOCER LA EXPERIENCIA DEL BANCO DE GUATEMALA EN LO QUE SE REFIERE A LA IMPLEMENTACIÓN DE LA HERRAMIENTA TECNOLÓGICA ADQUIRIDA POR DICHO BANCO, PARA MONITOREO DE OPERACIONES EN REFERENTE AL LAVADO DINERO Y FINANCIAMIENTO AL TERRORISMO Y PARA LUEGO VERIFICAR LA EJECUCIÓN DEL SISTEMA Y APLICAR ALGUNAS DIRECTRICES EN EL SISTEMA QUE EL BANCO ESTA IMPLEMENTADO. </t>
  </si>
  <si>
    <t>ANA DEL CARMEN FERNANDEZ  VDA. DE ESCOBAR</t>
  </si>
  <si>
    <t>CUIDAD DE GUATEMALA, GUATEMALA</t>
  </si>
  <si>
    <t>RUBEN BALTAZAR RAMIREZ  TURCIOS</t>
  </si>
  <si>
    <t>ENCUESTA COORDINADA SOBRE INVERSIÓN DE CARTERA</t>
  </si>
  <si>
    <t>CONOCER LOS ASPECTOS METODOLÓGICOS DE LA COMPILACIÓN DE LA INFORMACIÓN PARA ELEBORAR LA ENCUESTA COORIDINADA DE INVERSIÓN DE CARTERA  DEL FMI, LA UNICA ENCUESTA GLOBAL SOBRE POSICIONES TRANSFORTERIZAS DE INVERSIÓN DE CARTERA CON INFORMACIÓN DE LOS PAÍSES DE CONTRAPARTE.</t>
  </si>
  <si>
    <t>ANGELA ROXANA NOYOLA  DE HIDALGO</t>
  </si>
  <si>
    <t>ESPECIALISTA DEL SECTOR EXTERNO</t>
  </si>
  <si>
    <t>CIUDAD DE MÉXICO, MÉXICO</t>
  </si>
  <si>
    <t>CENTRO DE ESTUDIOS MONETARIOS LATINOAMERICANOS (CEMLA) Y FONDO MONETARIO INTERNACIONAL (FMI).</t>
  </si>
  <si>
    <t>WORKSHOP ON IFRS 9 IMPLEMENTATION AND PRACTIAL CONSIDERATIONS</t>
  </si>
  <si>
    <t>EQUIPAR A LOS PARTICIPANTES DEL RAMP CON UN PROFUNDO CONOCIMIENTO Y PRACTICA PARA PREPARARSE PARA LA IMPLEMENTACIÓN DE LA NIIF 9. ESTE NUEVO ESTANDAR REUNE VARIAS DIMENSIONES CLAVES DENTRO DEL TEMA RESERVAS/GESTIÓN DE ACTIVOS.</t>
  </si>
  <si>
    <t>WASHINTONG. D.C., ESTADOS UNIDOS</t>
  </si>
  <si>
    <t>THE WORD BANK, RESERVES ADVISORY AND MANAGEMENT PROGRAM (RAMP)</t>
  </si>
  <si>
    <t>RAMP: ALOJAMIENTO Y BOLETO AEREO_x000D_
BCR:  ALIMENTACION Y GASTOS COMPLEMENTARIOS</t>
  </si>
  <si>
    <t>REUNION ANUAL DE LOS MIEMBROS DEL COMITE DE AUDITORÍA DEL CONSEJO MONETARIO CENTROMERICANO</t>
  </si>
  <si>
    <t xml:space="preserve"> EN CUMPLIMIENTO AL REGLAMENTO DEL COMITE DE AUDITORÍA DEL CMCA, EN EL ARTÍCULO 6, LITERAL D) ESTABLECE QUE EL PRESIDENTE ( ACTUALMENTE LA LIC. FLORES) CONVOCARÁ A LAS REUNIONES, DIRIGIRA LOS DEBATES Y PRESENTARA AL CONSEJO LOS INFORMES QUE EL COMITÉ ACUERDE ELEVAR A SU CONSIDERACIÓN.
EN ESTA SESIÓN TRATARON LOS SIGUIENTES TEMAS: PRESENTACIÓN DE LOS NUEVOS MIEMBROS DEL COMITÉ, EXPOSICIÓN DE LOS OBJETIVOS DE LA VISITA, SEGUIMIENTO A LAS RECOMENDACIONES ANTERIORES, REVISIÓN Y ANÁLISIS DE LA EJECUCIÓN PRESUPUESTARIA Y ELABORACIÓN DEL PLAN DE TRABAJO PARA EL AÑO 2018.
</t>
  </si>
  <si>
    <t>ANA MILITZA FLORES  ALVARADO</t>
  </si>
  <si>
    <t>ANTI-MONEY LAUDERING COURSE</t>
  </si>
  <si>
    <t xml:space="preserve">REVISAR LOS RIESGOS POTENCIALES DEL LAVADO DE ACTIVOS QUE ENFRENTAN LAS INSTITUCIONES FINANCIERAS: EVALUAR LA ADECUACIÓN DE SUS POLÍTICAS, PROCEDIMIENTOS Y PRÁCTICAS DE CUMPLIMIENTO; Y MANTENER ACTUALIZADO AL PARTICIPANTE EN LAS INCIATIVAS INTERNACIONALES Y TENDENCIAS RELEVANTES EN MATERIA DE PREVENCIÓN DE LAVADO DE DINERO Y FINANCIAMIENTO AL TERRORISMO.
</t>
  </si>
  <si>
    <r>
      <t>282</t>
    </r>
    <r>
      <rPr>
        <vertAlign val="superscript"/>
        <sz val="10"/>
        <rFont val="Arial"/>
        <family val="2"/>
      </rPr>
      <t>a</t>
    </r>
    <r>
      <rPr>
        <sz val="10"/>
        <rFont val="Arial"/>
      </rPr>
      <t xml:space="preserve"> REUNION DEL CONSEJO MONETARIO CENTROMERICANO</t>
    </r>
  </si>
  <si>
    <r>
      <t>282</t>
    </r>
    <r>
      <rPr>
        <vertAlign val="superscript"/>
        <sz val="10"/>
        <rFont val="Arial"/>
        <family val="2"/>
      </rPr>
      <t>a</t>
    </r>
    <r>
      <rPr>
        <sz val="10"/>
        <rFont val="Arial"/>
      </rPr>
      <t xml:space="preserve"> REUNION DEL CONSEJO MONETARIO CENTROAMERICANO</t>
    </r>
  </si>
  <si>
    <t xml:space="preserve"> ACOMPAÑO AL SEÑOR PRESDIENTE</t>
  </si>
  <si>
    <t>COORDINADORA DE SISTEMAS DE PAGO</t>
  </si>
  <si>
    <t xml:space="preserve"> ACOMPANAR AL SEÑOR PRESIDENTE</t>
  </si>
  <si>
    <t>PREDICCIÓN Y ANÁLISIS MACRO-ECONOMÉTRICO</t>
  </si>
  <si>
    <t>EL CURSO ESTUVO DIRIGIDO A FUNCIONARIOS GUBERNAMENTALES INVOLUCRADOS EN EL DESARROLLO DE MODELOS MACROECONÓMICOS Y PRONÓSTICOS PARA EL ANÁLISIS, DISEÑO E IMPLEMENTACIÓN DE POLÍTICAS MACROECONÓMICAS.</t>
  </si>
  <si>
    <t>WASHINGTON DC, ESTADOS UNIDOS</t>
  </si>
  <si>
    <t>FMI: BOLETO AEREO, ALOJAMIENTO Y ALIMENTACION
BCR: VIÁTICOS PARA GASTOS MENORES</t>
  </si>
  <si>
    <t>CONVENCION</t>
  </si>
  <si>
    <r>
      <t>19</t>
    </r>
    <r>
      <rPr>
        <vertAlign val="superscript"/>
        <sz val="10"/>
        <rFont val="Arial"/>
        <family val="2"/>
      </rPr>
      <t>th</t>
    </r>
    <r>
      <rPr>
        <sz val="10"/>
        <rFont val="Arial"/>
      </rPr>
      <t xml:space="preserve">  RISK CONVENTION-THE NEW AGE OF RISK-OPPORTUNITIES AND THREATS</t>
    </r>
  </si>
  <si>
    <t xml:space="preserve">LA CONVENCION DE RIESGOS ES ORGANIZADA POR EL GARP,  ORGANISMO QUE OTORGA LA CERTIFICACIÓN FRM (FINANCIAL RISK MANAGER) Y CUYO PROPÓSITO ES LIDERAR LA PROFESIÓN DE RIESGOS A TRAVÉS DE LA EDUCACIÓN, CAPACITACIÓN Y PROMOCIÓN DE LAS MEJORES PRÁCTICAS A NIVEL MUNDIAL. ESTE AÑO LAS TEMÁTICAS A DESARROLLAR CUBREN VARIOS TEMAS QUE SON DE MUCHA ACTUALIDAD EN LOS MERCADOS FINANCIEROS INTERNACIONALES COMO LOS CAMBIOS DE BASILEA III, PRUEBAS DE ESTRÉS, CRÍMENES FINANCIEROS, SEGURIDAD CIBERNÉTICA, RIESGO RE PUTACIONAL Y RIESGOS GEOPOLÍTICOS, ENTRE OTROS TÓPICOS. EL CONTENIDO DEL EVENTO SE CONSIDERA IMPORTANTE PARA EL CONOCIMIENTO DE LAS NUEVAS TENDENCIAS EN LA ADMINISTRACIÓN DE RIESGOS FINANCIEROS.
</t>
  </si>
  <si>
    <t>JEFE DE UNIDAD DE ANÁLISIS DE RIESGOS DE INVERSIÓN</t>
  </si>
  <si>
    <t>GLOBAL ASOCIATION OF RISK PROFESIONAL (GARP)</t>
  </si>
  <si>
    <r>
      <t>16</t>
    </r>
    <r>
      <rPr>
        <vertAlign val="superscript"/>
        <sz val="10"/>
        <rFont val="Arial"/>
        <family val="2"/>
      </rPr>
      <t>th</t>
    </r>
    <r>
      <rPr>
        <sz val="10"/>
        <rFont val="Arial"/>
      </rPr>
      <t xml:space="preserve"> CONSUMER EMPOWERMENT &amp; MARKET CONDUCT (CEMC) WORKING GROUP AND 17th. FINANCIAL INCLUSION DATA (FID) WORKING GRUOP.</t>
    </r>
  </si>
  <si>
    <t xml:space="preserve">LA LICENCIADA CISNEROS ES MIEMBRO TITULAR  DE LOS GRUPOS CONSUMER EMPOWERMENT &amp; MARKET CONDUCT (CEMC) Y Y FINANCIAL INCLUSION (FID).
ATRAVES DE LAS DISCUSIONES E INTERCAMBIOS DE EXPERIENCIA EN LOS GRUPOS DE TRABAJO SE FORTALECERION SUS CONOCIMIENTOS EN MATERIA DE MEDICIÓN DE LA INCLUSIÓN FINANCIERA Y EMPODERAMIENTO AL CONSUMIDOR. AMBOS TEMAS SON RELEVANTES DEBIDO A QUE EL BANCO SE ENCUENTRA TRABAJANDO EN DICHAS TEMATICAS
</t>
  </si>
  <si>
    <t>IRINA RUTH CISNEROS HENRIQUEZ</t>
  </si>
  <si>
    <t>MERIDA, MEXICO</t>
  </si>
  <si>
    <t>COMISION NACIONAL BANCARIA Y DE VALORES DE MÉXICO (CNBV) AND THE ALLIANCE FOR FINANCIAL INCLUSION (AFI)</t>
  </si>
  <si>
    <t>AFI: BOLETO AEREO, ALIMENTACION Y HOSPEDAJE_x000D_
BCR: VIATICOS PARA GASTOS MENORES</t>
  </si>
  <si>
    <t xml:space="preserve"> EL INGENIERO SÁNCHEZ ES MIEMBRO SUPLENTE DE LOS GRUPOS CONSUMER EMPOWERMENT &amp; MARKET CONDUCT (CEMC) Y FINANCIAL INCLUSION (FID). ATRAVES DE LAS DISCUSIONES E INTERCAMBIOS DE EXPERIENCIA EN LOS GRUPOS DE TRABAJO SE FORTALECERION SUS CONOCIMIENTOS EN MATERIA DE MEDICIÓN DE LA INCLUSIÓN FINANCIERA Y EMPODERAMIENTO AL CONSUMIDOR. AMBOS TEMAS SON RELEVANTES DEBIDO A QUE EL BANCO SE ENCUENTRA TRABAJANDO EN DICHAS TEMATICAS
</t>
  </si>
  <si>
    <t>REUNIÓN ANUAL DEL COMITÉ TÉCNICO DE ESTÁNDARES REGIONALES Y VISITA DE OBSERVACIÓN AL BANCO CENTRAL DE LA REPUBLICA DOMINICANA</t>
  </si>
  <si>
    <t xml:space="preserve"> LA INGENIERO DE ALVARADO ES MIEMBRO TITULAR DEL COMITÉ TÉCNICO DE ESTÁNDARES REGIONALES POR LO QUE SU ASISTENCIA A DICHA REUNION FUE DE VITAL IMPORTANCIA. 
POR OTRA PARTE LA VISITA DE OBSERVACIÓN  AL BANCO DE LA REPUBLICA DOMINCANA, TUVO POR OBJETIVO CONOCER EL FUNCIONAMIENTO DEL SISTEMA DE COMPENSACIÓN DE CHEQUES DE DICHA INSTITUCIÓN, DADO QUE EL DEPARTAMENTO DE PAGOS Y VALORES DEL BCR DE EL SALVADOR SE ENCUENTRA TRABAJANDO EN EL PROYECTO DE MODERNIZACIÓN DE LA COMPENSACIÓN DE CHEQUES Y OTROS INSTRUMENTOS DE PAGO TIPO ACH"
</t>
  </si>
  <si>
    <t>SANTO DOMINGO, REPÚBLICA DOMINICANA</t>
  </si>
  <si>
    <t>CUMBRE</t>
  </si>
  <si>
    <t>COMPENSATION SUMMIT</t>
  </si>
  <si>
    <t>FORTALECER LOS CONOCIMIENTOS RELACIONADOS A COMPENSACIONES FIJA Y VARIABLE, BENEFICIOS, BIENESTAR Y CULTURA.
LOS EXPOSITORES COMPARTIERON SUS EXPERIENCIAS IMPLEMENTANDO ESTRATEGIAS RETRIBUTIVAS EN LAS ORGANIZACIONES.</t>
  </si>
  <si>
    <t>SILVIA ELENA HERNANDEZ GONZALEZ</t>
  </si>
  <si>
    <t>ANALISTA DE DESARROLLO HUMANO</t>
  </si>
  <si>
    <t>PRICEWATERHOUSECOOOPERS ACADEMY</t>
  </si>
  <si>
    <t>WORKSHOP ON MONEY MARKET INVESTMENTS</t>
  </si>
  <si>
    <t>FORTALECER LOS CONOCIMIENTOS SOBRE LA EFICIENTE GESTIÓN DE LA ADMINISTRACIÓN DE LAS RESERVAS INTERNACIONALES ASÍ COMO TAMBIEN SOBRE LOS INSTRUMENTOS DE INVERSIÓN QUE SE NEGOCIAN CON LAS CONTRAPARTES.</t>
  </si>
  <si>
    <t>RAMP: BOLETO AEREO Y ALOJAMIENTO_x000D_
BCR ALIMENTACION Y GASTOS MENORES.</t>
  </si>
  <si>
    <t>CURSO - FDIC 101 INTRODUCCIÓN AL SEGURO DE DEPÓSITOS, SUPERVISIÓN BANCARIA Y RESOLUCIÓN.</t>
  </si>
  <si>
    <t>CONOCER UNA DESCRIPCIÓN GENERAL DE ALTO NIVEL DE LAS POLÍTICAS Y OPERACIONES DEL FEDERAL DEPOSIT INSURANCE CORPORATION (FDIC) PARA COMPRENDER LOS SISTEMAS REGULATORIOS Y EL MARCO DE GESTIÓN DE CRISIS.</t>
  </si>
  <si>
    <t>ARLINTONG, VAESTADOS UNIDOS</t>
  </si>
  <si>
    <t>ASOCIACIÓN DE SUPERVISORES BANCARIOS DE LAS AMÉRICAS (ASBA)</t>
  </si>
  <si>
    <r>
      <t>3</t>
    </r>
    <r>
      <rPr>
        <vertAlign val="superscript"/>
        <sz val="10"/>
        <rFont val="Arial"/>
        <family val="2"/>
      </rPr>
      <t>a</t>
    </r>
    <r>
      <rPr>
        <sz val="10"/>
        <rFont val="Arial"/>
      </rPr>
      <t>. REUNIÓN DEL "GRUPO DE EXPERTOS EN POLÍTICA DE INCLUSIÓN FINANCIERA" (EGFIP) DE LA INCIATIVA DE INCLUSIÓN FINANCIERA PARA AMÉRICA LATINA Y EL CARIBE (FILAC)</t>
    </r>
  </si>
  <si>
    <t xml:space="preserve">EN LA REUNIÓN SE DISCUTIÓ LAS PRINCIPALES ACTIVIDADES DEL PLAN DE TRABAJO DE LA INCIATIVA DE INCLUSIÓN FINANCIERA PARA AMÉRICA LATINA Y EL CARIBE, ASÍ COMO LAS PRIORIDADES QUE EL GRUPO DE EXPERTOS EN POLÍTCA DE INCLUSIÓN FINANCIERA (EGFIP) IMPLEMENTARÁ DURANTE EL 2018. </t>
  </si>
  <si>
    <t>SUPERINTENDENCIA GENERAL DE ENTIDADES FINANCIERAS DE COSTA RICA (SUGEF) Y LA ALIANZA PARA LA INCLUSIÓN FINANCIERA (AFI)</t>
  </si>
  <si>
    <t>AFI: BOLETO AEREO, ALOJAMIENTO ALIMENTACION._x000D_
BCR: VIATICOS COMPLEMENTARIOS PARA GASTOS MENORES</t>
  </si>
  <si>
    <t>REUNION SOBRE LA IMPLEMENTACIÓN DE POLÍTICAS PARA EL TRAMIENTO DE MOROSIDAD DE CARTERA DE PRESTAMOS</t>
  </si>
  <si>
    <t>DISCUTIR E INTERCAMBIAR EXPERIENCIAS SOBRE LA IDENTIDAD Y MEDICIÓN DE LOS ACTIVOS MOROSOS, EL TRAMIENTO CONTABLE Y PRUDENCIAL DE LAS PROVISIONES, ASI COMO OTROS ASPECTOS CLAVES SOBRE EL TEMA.</t>
  </si>
  <si>
    <t>CENTRO DE ESTUDIOS MONETARIOS LATINOAMERICANOS (CEMLA) Y EL FINANCIAL STABILITY INSTITUTE (FSI)</t>
  </si>
  <si>
    <t>II REUNION DE EXPERTOS FINTECH</t>
  </si>
  <si>
    <t xml:space="preserve">EL OBJETIVO DE LA REUNION FUE PROMOVER EL INTERCAMBIO DE EXPERIENCIAS SOBRE TEMAS RELACIONADOS AL FINTECH, PERSPECTIVA DE LOS BANCOS CENTRALES ACERCA DEL FINTECH, ENTRE OTROS TEMAS.
</t>
  </si>
  <si>
    <t>BUENOS AIRES, ARGENTINA</t>
  </si>
  <si>
    <t xml:space="preserve">CENTRO DE ESTUDIOS MONETARIOS LATINOAMERICANOS (CEMLA)
</t>
  </si>
  <si>
    <t>CONGRESO LATINOAMERICANO DE PREVENCION DE FRAUDE ORGANIZACIONES</t>
  </si>
  <si>
    <t>APRENDER SOBRE HERRAMIENTAS EFECTIVAS CONTRA EL FRAUDE, PARA PREVENIR Y DETECTAR LAS CONDUCTAS ILICITAS, DE TAL MANERA QUE SE PUEDA DISMINUIR LAS AMENZAS EN LA INSTITUCIÓN. ADEMAS SE CONOCIERON LAS EXPERIENCIAS DE EXPERTOS INTERNACIONALES SOBRE EL COMBATE A LA CORRUPCIÓN Y EL LAVADO DE ACTIVOS.</t>
  </si>
  <si>
    <t>ROXANA MARLENE PEREZ  GIL</t>
  </si>
  <si>
    <t>ESPECIALISTA DE RIESGOS</t>
  </si>
  <si>
    <t>INSTITUTO PARA EL CUMPLIMIENTO NORMATIVO Y PREVENCIÓN DEL FRAUDE DE ESPAÑA-ICPF Y CAPACITA</t>
  </si>
  <si>
    <t>PROGRAMA DE APRENDIZAJE CONJUNTO SOBRE LA REGULACIÓN Y SUPERVISIÓN DE CONDUCTA MEJORADA DE MERCADO PARA LA INCLUSIÓN FINANCIERA</t>
  </si>
  <si>
    <t xml:space="preserve"> ACTUALMENTE SE ESTA TRABAJANDO LAS NORMAS TÉCNICAS PARA LA TRANSPARENCIA DE LA INFORMACIÓN DE LOS SERVICIOS FINANCIEROS, NORMAS TÉCNICAS PARA EL SISTEMA DE TARJETAS DE CRÉDITO, POR TAL RAZON SE CONSIDERÓ CONVENIENTE LA PARTICIPACIÓN DADO QUE EL PROGRAMA PERMITIO CONOCER CÓMO INTEGRAN LAS PRÁCTICAS  DE SUPERVISIÓN / CONDUCTA DE MERCADO DE PERSPECTIVA DE GÉNERO, COMPRENDER LOS VÍNCULOS ENTRE LA CONDUCTA DEL MERCADO, EL EMPODERAMIENTO DEL CONSUMIDOR Y LA EVALUACIÓN DE SU IMPACTO DADA LA CRECIENTE IMPORTANCIA DE LA CONDUCTA DEL MERCADO DE LAS ENTIDADES FINANCIERAS. </t>
  </si>
  <si>
    <t>VITTIA MARITZA LANDAVERDE  DE LOPEZ</t>
  </si>
  <si>
    <t>DILIJAN, ARMENIA</t>
  </si>
  <si>
    <t>BANCO CENTRAL DE ARMENIA Y ALIANZA PARA LA INCLUSION FINANCIERA (AFI)</t>
  </si>
  <si>
    <t>MANTENIMIENTO DE ELEVADORES MODELO NMONO-SPACE</t>
  </si>
  <si>
    <t>DAR CUMPLIMIENTO A LO SOLICITADO EN LOS TERMINOS DE REFERENCIA LP-09/2017 "SUMINISTRO E INSTALACIÓN DE ELEVADORES DE PERSONAS PARA EDIFICIO BCR JUAN PABLO II". LA CAPACITACIÓN CONSISTE EN LA CONSTRUCCIÓN  Y FUNCIONAMIENTO DE ELEVADORES, SU SISTEMA RE GENERATIVO Y EL CONTROL POR SOFTWARE, ASÍ COMO EL MANTENIMIENTO PREVENTIVO Y CORRECTIVO DE LOS MISMOS. EN VISTA DE LO ANTERIOR, DOS TÉCNICOS DEL BCR PARTICIPARÁN CON EL OBJETIVO DE ADQUIRIR LOS CONOCIMIENTOS TÉCNICOS PARA LA INTERVENCIÓN DE FALLAS EN  LOS ELEVADORES, ASÍ COMO PARA LA RECEPCIÓN DE MANTENIMIENTOS QUE REALICEN LOS PROVEEDORES.</t>
  </si>
  <si>
    <t xml:space="preserve">JOSE ANIBAL DOMINGUEZ  </t>
  </si>
  <si>
    <t>TECNICO ELECTRICISTA</t>
  </si>
  <si>
    <t>CEFINCO, S.A</t>
  </si>
  <si>
    <t>CEFINCO, S.A:BOLETO AEREO
BCR: VIATICOS PARA ALOJAMIENTO Y ALIMENTACION</t>
  </si>
  <si>
    <t>ROGELIO ALEXANDER AQUINO  MARTINEZ</t>
  </si>
  <si>
    <t>RIESGO DE MERCADO Y LIQUIDEZ COMO UNA HERRAMIENTA GERENCIAL EN LA BANCA</t>
  </si>
  <si>
    <t>CONSTRUIR E INTERPRETAR LOS INDICADORES DE RIESGO DE MERCADO Y LIQUIDEZ DE MAYOR UTILIDAD EN LA TOMA DE DECISIONES, CONTRASTAR EL ENFOQUE DE DIFERENTES METODOLOGÍAS UTILIZADAS EN EL ANÁLISIS DE RIESGO: ANALISIS GAP, MADURACIÓN, DURACIÓN Y VALOR EN RIESGO (VAR), INDICADORES DE MARGEN ENTRE OTROS.</t>
  </si>
  <si>
    <t>SENIOR DE ANALISIS DE RIESGOS DE INVERSIÓN</t>
  </si>
  <si>
    <t>ASOCIACION LATINOAMERICANA DE INSTITUCIONES FINANCIERAS PARA EL DESARROLLO (ALIDE)</t>
  </si>
  <si>
    <r>
      <t>5</t>
    </r>
    <r>
      <rPr>
        <vertAlign val="superscript"/>
        <sz val="10"/>
        <rFont val="Arial"/>
        <family val="2"/>
      </rPr>
      <t xml:space="preserve">a </t>
    </r>
    <r>
      <rPr>
        <sz val="10"/>
        <rFont val="Arial"/>
      </rPr>
      <t>REUNIÓN ORDINARIA DEL COMITÉ DE TECNOLOGÍA DE INFORMACIÓN DEL CONSEJO MONETARIO CENTROAMERICANO</t>
    </r>
  </si>
  <si>
    <t>MIEMBROS DEL COMITÉ DE TECNOLOGÍA DE INFORMACIÓN DEL CMCA SE REUNIERON CON EL OBJETIVO DE ATENDER LAS NECESIDADES DE DESARROLLO EN TECNOLOGÍA DE COMUNICACIONES Y PROCESAMIENTO MÁSIVO DE INFORMACIÓN, FUNDAMENTAL PARA LAS ESTRATEGÍAS DE LA BANCA CENTRAL</t>
  </si>
  <si>
    <t>ANA DELMY PONCE  DE CORPEÑO</t>
  </si>
  <si>
    <t>JEFE DEPARTAMENTO DE INFORMATICA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</si>
</sst>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yyyy/mm/dd"/>
    <numFmt numFmtId="166" formatCode="yyyy\-mm\-dd;@"/>
  </numFmts>
  <fonts count="16" x14ac:knownFonts="1">
    <font>
      <sz val="10"/>
      <name val="Arial"/>
    </font>
    <font>
      <sz val="10"/>
      <name val="Arial"/>
      <family val="2"/>
    </font>
    <font>
      <sz val="10"/>
      <name val="Arial"/>
      <family val="2"/>
    </font>
    <font>
      <b/>
      <sz val="12"/>
      <name val="Arial"/>
      <family val="2"/>
    </font>
    <font>
      <sz val="12"/>
      <name val="Arial"/>
      <family val="2"/>
    </font>
    <font>
      <b/>
      <sz val="18"/>
      <name val="Arial"/>
      <family val="2"/>
    </font>
    <font>
      <sz val="14"/>
      <name val="Arial"/>
      <family val="2"/>
    </font>
    <font>
      <b/>
      <sz val="20"/>
      <name val="Arial"/>
      <family val="2"/>
    </font>
    <font>
      <vertAlign val="superscript"/>
      <sz val="12"/>
      <name val="Arial"/>
      <family val="2"/>
    </font>
    <font>
      <sz val="12"/>
      <color rgb="FFFF0000"/>
      <name val="Arial"/>
      <family val="2"/>
    </font>
    <font>
      <u/>
      <vertAlign val="superscript"/>
      <sz val="12"/>
      <name val="Arial"/>
      <family val="2"/>
    </font>
    <font>
      <b/>
      <sz val="16"/>
      <name val="Arial"/>
      <family val="2"/>
    </font>
    <font>
      <b/>
      <sz val="11"/>
      <name val="Arial"/>
      <family val="2"/>
    </font>
    <font>
      <sz val="11"/>
      <name val="Arial"/>
      <family val="2"/>
    </font>
    <font>
      <vertAlign val="superscript"/>
      <sz val="10"/>
      <name val="Arial"/>
      <family val="2"/>
    </font>
    <font>
      <sz val="10"/>
      <color rgb="FF00B0F0"/>
      <name val="Arial"/>
      <family val="2"/>
    </font>
  </fonts>
  <fills count="4">
    <fill>
      <patternFill patternType="none"/>
    </fill>
    <fill>
      <patternFill patternType="gray125"/>
    </fill>
    <fill>
      <patternFill patternType="solid">
        <fgColor indexed="27"/>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5">
    <xf numFmtId="0" fontId="0" fillId="0" borderId="0"/>
    <xf numFmtId="0" fontId="2" fillId="0" borderId="0"/>
    <xf numFmtId="0" fontId="1" fillId="0" borderId="0"/>
    <xf numFmtId="44" fontId="1" fillId="0" borderId="0" applyFont="0" applyFill="0" applyBorder="0" applyAlignment="0" applyProtection="0"/>
    <xf numFmtId="0" fontId="1" fillId="0" borderId="0"/>
  </cellStyleXfs>
  <cellXfs count="124">
    <xf numFmtId="0" fontId="0" fillId="0" borderId="0" xfId="0" applyNumberFormat="1" applyFont="1" applyFill="1" applyBorder="1" applyAlignment="1" applyProtection="1"/>
    <xf numFmtId="0" fontId="4" fillId="0" borderId="0" xfId="0" applyNumberFormat="1" applyFont="1" applyFill="1" applyBorder="1" applyAlignment="1" applyProtection="1"/>
    <xf numFmtId="15" fontId="4" fillId="0" borderId="0" xfId="0" applyNumberFormat="1" applyFont="1" applyFill="1" applyBorder="1" applyAlignment="1" applyProtection="1"/>
    <xf numFmtId="15" fontId="4" fillId="0" borderId="0" xfId="0" applyNumberFormat="1" applyFont="1" applyFill="1" applyBorder="1" applyAlignment="1" applyProtection="1">
      <alignment wrapText="1"/>
    </xf>
    <xf numFmtId="4" fontId="4" fillId="0" borderId="0" xfId="0" applyNumberFormat="1" applyFont="1" applyFill="1" applyBorder="1" applyAlignment="1" applyProtection="1"/>
    <xf numFmtId="0" fontId="3" fillId="2" borderId="2" xfId="2" applyNumberFormat="1" applyFont="1" applyFill="1" applyBorder="1" applyAlignment="1" applyProtection="1">
      <alignment horizontal="center" vertical="center" wrapText="1"/>
    </xf>
    <xf numFmtId="15" fontId="3" fillId="2" borderId="2" xfId="2" applyNumberFormat="1" applyFont="1" applyFill="1" applyBorder="1" applyAlignment="1" applyProtection="1">
      <alignment horizontal="center" vertical="center" wrapText="1"/>
    </xf>
    <xf numFmtId="0" fontId="3" fillId="2" borderId="2" xfId="2" applyNumberFormat="1" applyFont="1" applyFill="1" applyBorder="1" applyAlignment="1" applyProtection="1">
      <alignment horizontal="left" vertical="center" wrapText="1"/>
    </xf>
    <xf numFmtId="164" fontId="3" fillId="2" borderId="2" xfId="2" applyNumberFormat="1" applyFont="1" applyFill="1" applyBorder="1" applyAlignment="1" applyProtection="1">
      <alignment horizontal="center" vertical="center"/>
    </xf>
    <xf numFmtId="164" fontId="3" fillId="2" borderId="2" xfId="2" applyNumberFormat="1" applyFont="1" applyFill="1" applyBorder="1" applyAlignment="1" applyProtection="1">
      <alignment horizontal="left" vertical="center" wrapText="1"/>
    </xf>
    <xf numFmtId="164" fontId="3" fillId="2" borderId="2" xfId="2" applyNumberFormat="1" applyFont="1" applyFill="1" applyBorder="1" applyAlignment="1" applyProtection="1">
      <alignment horizontal="center" vertical="center" wrapText="1"/>
    </xf>
    <xf numFmtId="4" fontId="3" fillId="2" borderId="2" xfId="2" applyNumberFormat="1" applyFont="1" applyFill="1" applyBorder="1" applyAlignment="1" applyProtection="1">
      <alignment horizontal="right" vertical="center" wrapText="1"/>
    </xf>
    <xf numFmtId="4" fontId="3" fillId="2" borderId="2" xfId="2"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vertical="top"/>
    </xf>
    <xf numFmtId="4" fontId="6" fillId="3" borderId="1" xfId="0" applyNumberFormat="1" applyFont="1" applyFill="1" applyBorder="1" applyAlignment="1" applyProtection="1">
      <alignment vertical="top"/>
    </xf>
    <xf numFmtId="0" fontId="6" fillId="3" borderId="0" xfId="0" applyNumberFormat="1" applyFont="1" applyFill="1" applyBorder="1" applyAlignment="1" applyProtection="1">
      <alignment vertical="top"/>
    </xf>
    <xf numFmtId="0" fontId="6" fillId="0" borderId="1" xfId="0" applyNumberFormat="1" applyFont="1" applyFill="1" applyBorder="1" applyAlignment="1" applyProtection="1">
      <alignment vertical="top"/>
    </xf>
    <xf numFmtId="15" fontId="6" fillId="0" borderId="1" xfId="1" applyNumberFormat="1" applyFont="1" applyBorder="1" applyAlignment="1">
      <alignment vertical="top"/>
    </xf>
    <xf numFmtId="0" fontId="6" fillId="0" borderId="1" xfId="0" applyNumberFormat="1" applyFont="1" applyFill="1" applyBorder="1" applyAlignment="1" applyProtection="1">
      <alignment vertical="top" wrapText="1"/>
    </xf>
    <xf numFmtId="0" fontId="6" fillId="0" borderId="1" xfId="0" applyNumberFormat="1" applyFont="1" applyFill="1" applyBorder="1" applyAlignment="1" applyProtection="1">
      <alignment horizontal="justify" vertical="justify" wrapText="1"/>
    </xf>
    <xf numFmtId="0" fontId="6" fillId="0" borderId="1" xfId="0" applyNumberFormat="1" applyFont="1" applyFill="1" applyBorder="1" applyAlignment="1" applyProtection="1">
      <alignment horizontal="justify" vertical="top" wrapText="1"/>
    </xf>
    <xf numFmtId="0" fontId="6" fillId="0" borderId="2" xfId="0" applyNumberFormat="1" applyFont="1" applyFill="1" applyBorder="1" applyAlignment="1" applyProtection="1">
      <alignment vertical="top"/>
    </xf>
    <xf numFmtId="0" fontId="6" fillId="0" borderId="2" xfId="0" applyNumberFormat="1" applyFont="1" applyFill="1" applyBorder="1" applyAlignment="1" applyProtection="1">
      <alignment vertical="top" wrapText="1"/>
    </xf>
    <xf numFmtId="0" fontId="6" fillId="3" borderId="3" xfId="0" applyNumberFormat="1" applyFont="1" applyFill="1" applyBorder="1" applyAlignment="1" applyProtection="1">
      <alignment vertical="top"/>
    </xf>
    <xf numFmtId="0" fontId="6" fillId="0" borderId="2" xfId="0" applyNumberFormat="1" applyFont="1" applyFill="1" applyBorder="1" applyAlignment="1" applyProtection="1">
      <alignment horizontal="justify" vertical="top" wrapText="1"/>
    </xf>
    <xf numFmtId="0" fontId="6" fillId="3" borderId="3" xfId="0" applyNumberFormat="1" applyFont="1" applyFill="1" applyBorder="1" applyAlignment="1" applyProtection="1">
      <alignment horizontal="justify" vertical="top" wrapText="1"/>
    </xf>
    <xf numFmtId="0" fontId="6" fillId="3" borderId="1" xfId="0" applyNumberFormat="1" applyFont="1" applyFill="1" applyBorder="1" applyAlignment="1" applyProtection="1">
      <alignment vertical="top" wrapText="1"/>
    </xf>
    <xf numFmtId="0" fontId="6" fillId="0" borderId="1" xfId="0" applyNumberFormat="1" applyFont="1" applyFill="1" applyBorder="1" applyAlignment="1" applyProtection="1">
      <alignment horizontal="justify" vertical="top"/>
    </xf>
    <xf numFmtId="4" fontId="6" fillId="3" borderId="1" xfId="0" applyNumberFormat="1" applyFont="1" applyFill="1" applyBorder="1" applyAlignment="1" applyProtection="1">
      <alignment horizontal="justify" vertical="top"/>
    </xf>
    <xf numFmtId="0" fontId="6" fillId="3" borderId="0" xfId="0" applyNumberFormat="1" applyFont="1" applyFill="1" applyBorder="1" applyAlignment="1" applyProtection="1">
      <alignment horizontal="justify" vertical="top"/>
    </xf>
    <xf numFmtId="4" fontId="6" fillId="0" borderId="1" xfId="0" applyNumberFormat="1" applyFont="1" applyFill="1" applyBorder="1" applyAlignment="1" applyProtection="1">
      <alignment vertical="top"/>
    </xf>
    <xf numFmtId="4" fontId="6" fillId="0" borderId="1" xfId="0" applyNumberFormat="1" applyFont="1" applyFill="1" applyBorder="1" applyAlignment="1" applyProtection="1">
      <alignment horizontal="justify" vertical="top"/>
    </xf>
    <xf numFmtId="4" fontId="6" fillId="3" borderId="0" xfId="0" applyNumberFormat="1" applyFont="1" applyFill="1" applyBorder="1" applyAlignment="1" applyProtection="1">
      <alignment vertical="top"/>
    </xf>
    <xf numFmtId="4" fontId="6" fillId="3" borderId="2" xfId="0" applyNumberFormat="1" applyFont="1" applyFill="1" applyBorder="1" applyAlignment="1" applyProtection="1">
      <alignment vertical="top"/>
    </xf>
    <xf numFmtId="4" fontId="6" fillId="3" borderId="3" xfId="0" applyNumberFormat="1" applyFont="1" applyFill="1" applyBorder="1" applyAlignment="1" applyProtection="1">
      <alignment vertical="top"/>
    </xf>
    <xf numFmtId="165" fontId="6" fillId="0" borderId="1" xfId="1" applyNumberFormat="1" applyFont="1" applyBorder="1" applyAlignment="1">
      <alignment vertical="top"/>
    </xf>
    <xf numFmtId="15" fontId="5" fillId="0" borderId="0" xfId="0" applyNumberFormat="1" applyFont="1" applyFill="1" applyBorder="1" applyAlignment="1" applyProtection="1">
      <alignment horizontal="center"/>
    </xf>
    <xf numFmtId="15" fontId="5"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7" fillId="0" borderId="4" xfId="0" applyNumberFormat="1" applyFont="1" applyFill="1" applyBorder="1" applyAlignment="1" applyProtection="1">
      <alignment horizontal="center"/>
    </xf>
    <xf numFmtId="15" fontId="3" fillId="2" borderId="1" xfId="2" applyNumberFormat="1" applyFont="1" applyFill="1" applyBorder="1" applyAlignment="1" applyProtection="1">
      <alignment horizontal="center" vertical="center" wrapText="1"/>
    </xf>
    <xf numFmtId="0" fontId="3" fillId="2" borderId="1" xfId="2" applyNumberFormat="1" applyFont="1" applyFill="1" applyBorder="1" applyAlignment="1" applyProtection="1">
      <alignment horizontal="left" vertical="center" wrapText="1"/>
    </xf>
    <xf numFmtId="0" fontId="3" fillId="2" borderId="1" xfId="2" applyNumberFormat="1" applyFont="1" applyFill="1" applyBorder="1" applyAlignment="1" applyProtection="1">
      <alignment horizontal="center" vertical="center" wrapText="1"/>
    </xf>
    <xf numFmtId="164" fontId="3" fillId="2" borderId="1" xfId="2" applyNumberFormat="1" applyFont="1" applyFill="1" applyBorder="1" applyAlignment="1" applyProtection="1">
      <alignment horizontal="center" vertical="center"/>
    </xf>
    <xf numFmtId="164" fontId="3" fillId="2" borderId="1" xfId="2" applyNumberFormat="1" applyFont="1" applyFill="1" applyBorder="1" applyAlignment="1" applyProtection="1">
      <alignment horizontal="left" vertical="center" wrapText="1"/>
    </xf>
    <xf numFmtId="164" fontId="3" fillId="2" borderId="1" xfId="2" applyNumberFormat="1" applyFont="1" applyFill="1" applyBorder="1" applyAlignment="1" applyProtection="1">
      <alignment horizontal="center" vertical="center" wrapText="1"/>
    </xf>
    <xf numFmtId="44" fontId="3" fillId="2" borderId="1" xfId="3" applyFont="1" applyFill="1" applyBorder="1" applyAlignment="1" applyProtection="1">
      <alignment horizontal="center" vertical="center" wrapText="1"/>
    </xf>
    <xf numFmtId="15" fontId="4" fillId="3" borderId="1" xfId="4" applyNumberFormat="1" applyFont="1" applyFill="1" applyBorder="1" applyAlignment="1">
      <alignment vertical="top"/>
    </xf>
    <xf numFmtId="0" fontId="4" fillId="3" borderId="1" xfId="0" applyNumberFormat="1" applyFont="1" applyFill="1" applyBorder="1" applyAlignment="1" applyProtection="1">
      <alignment vertical="top" wrapText="1"/>
    </xf>
    <xf numFmtId="0" fontId="4" fillId="3" borderId="1" xfId="0" applyNumberFormat="1" applyFont="1" applyFill="1" applyBorder="1" applyAlignment="1" applyProtection="1">
      <alignment horizontal="justify" vertical="top" wrapText="1"/>
    </xf>
    <xf numFmtId="44" fontId="4" fillId="3" borderId="1" xfId="3" applyFont="1" applyFill="1" applyBorder="1" applyAlignment="1" applyProtection="1">
      <alignment horizontal="center" vertical="top"/>
    </xf>
    <xf numFmtId="44" fontId="4" fillId="3" borderId="1" xfId="3" applyFont="1" applyFill="1" applyBorder="1" applyAlignment="1" applyProtection="1">
      <alignment horizontal="center" vertical="top" wrapText="1"/>
    </xf>
    <xf numFmtId="0" fontId="4" fillId="3" borderId="0" xfId="0" applyNumberFormat="1" applyFont="1" applyFill="1" applyBorder="1" applyAlignment="1" applyProtection="1">
      <alignment vertical="top"/>
    </xf>
    <xf numFmtId="0" fontId="4" fillId="3" borderId="1" xfId="0" applyNumberFormat="1" applyFont="1" applyFill="1" applyBorder="1" applyAlignment="1" applyProtection="1">
      <alignment vertical="top"/>
    </xf>
    <xf numFmtId="44" fontId="4" fillId="0" borderId="1" xfId="3" applyFont="1" applyFill="1" applyBorder="1" applyAlignment="1" applyProtection="1">
      <alignment horizontal="center" vertical="top"/>
    </xf>
    <xf numFmtId="0" fontId="9" fillId="3" borderId="0" xfId="0" applyNumberFormat="1" applyFont="1" applyFill="1" applyBorder="1" applyAlignment="1" applyProtection="1">
      <alignment vertical="top"/>
    </xf>
    <xf numFmtId="15" fontId="4" fillId="0" borderId="1" xfId="4" applyNumberFormat="1" applyFont="1" applyFill="1" applyBorder="1" applyAlignment="1">
      <alignment vertical="top"/>
    </xf>
    <xf numFmtId="0" fontId="4" fillId="0" borderId="1" xfId="0" applyNumberFormat="1" applyFont="1" applyFill="1" applyBorder="1" applyAlignment="1" applyProtection="1">
      <alignment vertical="top" wrapText="1"/>
    </xf>
    <xf numFmtId="0" fontId="4" fillId="0" borderId="1" xfId="0" applyNumberFormat="1" applyFont="1" applyFill="1" applyBorder="1" applyAlignment="1" applyProtection="1">
      <alignment horizontal="justify" vertical="top" wrapText="1"/>
    </xf>
    <xf numFmtId="44" fontId="4" fillId="0" borderId="1" xfId="3" applyFont="1" applyFill="1" applyBorder="1" applyAlignment="1" applyProtection="1">
      <alignment horizontal="center" vertical="top" wrapText="1"/>
    </xf>
    <xf numFmtId="0" fontId="4" fillId="0" borderId="0" xfId="0" applyNumberFormat="1" applyFont="1" applyFill="1" applyBorder="1" applyAlignment="1" applyProtection="1">
      <alignment vertical="top"/>
    </xf>
    <xf numFmtId="0" fontId="4" fillId="3" borderId="1" xfId="0" applyNumberFormat="1" applyFont="1" applyFill="1" applyBorder="1" applyAlignment="1" applyProtection="1">
      <alignment horizontal="justify" vertical="justify" wrapText="1"/>
    </xf>
    <xf numFmtId="4" fontId="4" fillId="3" borderId="1" xfId="0" applyNumberFormat="1" applyFont="1" applyFill="1" applyBorder="1" applyAlignment="1" applyProtection="1">
      <alignment vertical="top" wrapText="1"/>
    </xf>
    <xf numFmtId="14" fontId="4" fillId="0" borderId="0" xfId="0" applyNumberFormat="1" applyFont="1" applyFill="1" applyBorder="1" applyAlignment="1" applyProtection="1"/>
    <xf numFmtId="44" fontId="4" fillId="0" borderId="0" xfId="3" applyFont="1" applyFill="1" applyBorder="1" applyAlignment="1" applyProtection="1">
      <alignment horizontal="center"/>
    </xf>
    <xf numFmtId="0" fontId="11"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166" fontId="4" fillId="0" borderId="0" xfId="0" applyNumberFormat="1" applyFont="1" applyFill="1" applyBorder="1" applyAlignment="1" applyProtection="1"/>
    <xf numFmtId="166" fontId="3" fillId="2" borderId="5" xfId="2" applyNumberFormat="1" applyFont="1" applyFill="1" applyBorder="1" applyAlignment="1" applyProtection="1">
      <alignment horizontal="center" vertical="center" wrapText="1"/>
    </xf>
    <xf numFmtId="0" fontId="3" fillId="2" borderId="5" xfId="2" applyNumberFormat="1" applyFont="1" applyFill="1" applyBorder="1" applyAlignment="1" applyProtection="1">
      <alignment horizontal="center" vertical="center" wrapText="1"/>
    </xf>
    <xf numFmtId="164" fontId="3" fillId="2" borderId="5" xfId="2" applyNumberFormat="1" applyFont="1" applyFill="1" applyBorder="1" applyAlignment="1" applyProtection="1">
      <alignment horizontal="center" vertical="center" wrapText="1"/>
    </xf>
    <xf numFmtId="4" fontId="3" fillId="2" borderId="5" xfId="2" applyNumberFormat="1" applyFont="1" applyFill="1" applyBorder="1" applyAlignment="1" applyProtection="1">
      <alignment horizontal="center" vertical="center" wrapText="1"/>
    </xf>
    <xf numFmtId="0" fontId="3" fillId="2" borderId="6" xfId="2" applyNumberFormat="1" applyFont="1" applyFill="1" applyBorder="1" applyAlignment="1" applyProtection="1">
      <alignment horizontal="center" vertical="center" wrapText="1"/>
    </xf>
    <xf numFmtId="166" fontId="4" fillId="0" borderId="1" xfId="4" applyNumberFormat="1" applyFont="1" applyBorder="1" applyAlignment="1">
      <alignment vertical="top" wrapText="1"/>
    </xf>
    <xf numFmtId="44" fontId="4" fillId="0" borderId="1" xfId="3" applyFont="1" applyFill="1" applyBorder="1" applyAlignment="1" applyProtection="1">
      <alignment vertical="top" wrapText="1"/>
    </xf>
    <xf numFmtId="15" fontId="4" fillId="0" borderId="1" xfId="0" applyNumberFormat="1" applyFont="1" applyFill="1" applyBorder="1" applyAlignment="1" applyProtection="1">
      <alignment vertical="top" wrapText="1"/>
    </xf>
    <xf numFmtId="166" fontId="4" fillId="0" borderId="1" xfId="4" applyNumberFormat="1" applyFont="1" applyFill="1" applyBorder="1" applyAlignment="1">
      <alignment vertical="top" wrapText="1"/>
    </xf>
    <xf numFmtId="166" fontId="4" fillId="0" borderId="1" xfId="4" applyNumberFormat="1" applyFont="1" applyBorder="1" applyAlignment="1">
      <alignment horizontal="justify" vertical="top" wrapText="1"/>
    </xf>
    <xf numFmtId="44" fontId="4" fillId="0" borderId="1" xfId="3" applyFont="1" applyFill="1" applyBorder="1" applyAlignment="1" applyProtection="1">
      <alignment horizontal="justify" vertical="top" wrapText="1"/>
    </xf>
    <xf numFmtId="0" fontId="4" fillId="0" borderId="0" xfId="0" applyNumberFormat="1" applyFont="1" applyFill="1" applyBorder="1" applyAlignment="1" applyProtection="1">
      <alignment horizontal="justify" vertical="top"/>
    </xf>
    <xf numFmtId="166" fontId="4" fillId="0" borderId="1" xfId="0" applyNumberFormat="1" applyFont="1" applyFill="1" applyBorder="1" applyAlignment="1" applyProtection="1">
      <alignment vertical="top" wrapText="1"/>
    </xf>
    <xf numFmtId="0" fontId="4" fillId="0" borderId="1" xfId="0" applyNumberFormat="1" applyFont="1" applyFill="1" applyBorder="1" applyAlignment="1" applyProtection="1">
      <alignment horizontal="center" vertical="top" wrapText="1"/>
    </xf>
    <xf numFmtId="0" fontId="11" fillId="0" borderId="0" xfId="2" applyNumberFormat="1" applyFont="1" applyFill="1" applyBorder="1" applyAlignment="1" applyProtection="1">
      <alignment horizontal="center"/>
    </xf>
    <xf numFmtId="0" fontId="1" fillId="0" borderId="0" xfId="2" applyNumberFormat="1" applyFont="1" applyFill="1" applyBorder="1" applyAlignment="1" applyProtection="1"/>
    <xf numFmtId="0" fontId="6" fillId="0" borderId="0" xfId="2" applyNumberFormat="1" applyFont="1" applyFill="1" applyBorder="1" applyAlignment="1" applyProtection="1">
      <alignment horizontal="center"/>
    </xf>
    <xf numFmtId="15" fontId="1" fillId="0" borderId="0" xfId="2" applyNumberFormat="1" applyFont="1" applyFill="1" applyBorder="1" applyAlignment="1" applyProtection="1"/>
    <xf numFmtId="15" fontId="12" fillId="2" borderId="7" xfId="2" applyNumberFormat="1" applyFont="1" applyFill="1" applyBorder="1" applyAlignment="1" applyProtection="1">
      <alignment horizontal="center" vertical="center" wrapText="1"/>
    </xf>
    <xf numFmtId="0" fontId="12" fillId="2" borderId="7" xfId="2" applyNumberFormat="1" applyFont="1" applyFill="1" applyBorder="1" applyAlignment="1" applyProtection="1">
      <alignment horizontal="left" vertical="center" wrapText="1"/>
    </xf>
    <xf numFmtId="0" fontId="12" fillId="2" borderId="7" xfId="2" applyNumberFormat="1" applyFont="1" applyFill="1" applyBorder="1" applyAlignment="1" applyProtection="1">
      <alignment horizontal="center" vertical="center" wrapText="1"/>
    </xf>
    <xf numFmtId="164" fontId="12" fillId="2" borderId="7" xfId="2" applyNumberFormat="1" applyFont="1" applyFill="1" applyBorder="1" applyAlignment="1" applyProtection="1">
      <alignment horizontal="center" vertical="center"/>
    </xf>
    <xf numFmtId="164" fontId="12" fillId="2" borderId="7" xfId="2" applyNumberFormat="1" applyFont="1" applyFill="1" applyBorder="1" applyAlignment="1" applyProtection="1">
      <alignment horizontal="left" vertical="center" wrapText="1"/>
    </xf>
    <xf numFmtId="164" fontId="12" fillId="2" borderId="7" xfId="2" applyNumberFormat="1" applyFont="1" applyFill="1" applyBorder="1" applyAlignment="1" applyProtection="1">
      <alignment horizontal="center" vertical="center" wrapText="1"/>
    </xf>
    <xf numFmtId="4" fontId="12" fillId="2" borderId="7" xfId="2" applyNumberFormat="1" applyFont="1" applyFill="1" applyBorder="1" applyAlignment="1" applyProtection="1">
      <alignment horizontal="right" vertical="center" wrapText="1"/>
    </xf>
    <xf numFmtId="4" fontId="12" fillId="2" borderId="7" xfId="2" applyNumberFormat="1" applyFont="1" applyFill="1" applyBorder="1" applyAlignment="1" applyProtection="1">
      <alignment horizontal="center" vertical="center" wrapText="1"/>
    </xf>
    <xf numFmtId="0" fontId="12" fillId="2" borderId="8" xfId="2" applyNumberFormat="1" applyFont="1" applyFill="1" applyBorder="1" applyAlignment="1" applyProtection="1">
      <alignment horizontal="left" vertical="center" wrapText="1"/>
    </xf>
    <xf numFmtId="0" fontId="13" fillId="0" borderId="0" xfId="2" applyNumberFormat="1" applyFont="1" applyFill="1" applyBorder="1" applyAlignment="1" applyProtection="1"/>
    <xf numFmtId="15" fontId="1" fillId="0" borderId="1" xfId="4" applyNumberFormat="1" applyFont="1" applyBorder="1" applyAlignment="1">
      <alignment vertical="top"/>
    </xf>
    <xf numFmtId="166" fontId="1" fillId="0" borderId="1" xfId="4" applyNumberFormat="1" applyFont="1" applyBorder="1" applyAlignment="1">
      <alignment vertical="top"/>
    </xf>
    <xf numFmtId="0" fontId="1" fillId="0" borderId="1" xfId="2" applyNumberFormat="1" applyFont="1" applyFill="1" applyBorder="1" applyAlignment="1" applyProtection="1">
      <alignment vertical="top" wrapText="1"/>
    </xf>
    <xf numFmtId="0" fontId="1" fillId="0" borderId="1" xfId="2" applyNumberFormat="1" applyFont="1" applyFill="1" applyBorder="1" applyAlignment="1" applyProtection="1">
      <alignment horizontal="justify" vertical="top" wrapText="1"/>
    </xf>
    <xf numFmtId="0" fontId="1" fillId="0" borderId="1" xfId="2" applyNumberFormat="1" applyFont="1" applyFill="1" applyBorder="1" applyAlignment="1" applyProtection="1">
      <alignment vertical="top"/>
    </xf>
    <xf numFmtId="4" fontId="1" fillId="0" borderId="1" xfId="2" applyNumberFormat="1" applyFont="1" applyFill="1" applyBorder="1" applyAlignment="1" applyProtection="1">
      <alignment vertical="top"/>
    </xf>
    <xf numFmtId="0" fontId="1" fillId="0" borderId="0" xfId="2" applyNumberFormat="1" applyFont="1" applyFill="1" applyBorder="1" applyAlignment="1" applyProtection="1">
      <alignment vertical="top"/>
    </xf>
    <xf numFmtId="0" fontId="1" fillId="0" borderId="1" xfId="2" applyNumberFormat="1" applyFont="1" applyFill="1" applyBorder="1" applyAlignment="1" applyProtection="1">
      <alignment horizontal="justify" vertical="top"/>
    </xf>
    <xf numFmtId="0" fontId="1" fillId="0" borderId="9" xfId="2" applyNumberFormat="1" applyFont="1" applyFill="1" applyBorder="1" applyAlignment="1" applyProtection="1">
      <alignment horizontal="justify" vertical="top" wrapText="1"/>
    </xf>
    <xf numFmtId="0" fontId="1" fillId="0" borderId="9" xfId="2" applyNumberFormat="1" applyFont="1" applyFill="1" applyBorder="1" applyAlignment="1" applyProtection="1">
      <alignment vertical="top"/>
    </xf>
    <xf numFmtId="0" fontId="1" fillId="0" borderId="9" xfId="2" applyNumberFormat="1" applyFont="1" applyFill="1" applyBorder="1" applyAlignment="1" applyProtection="1">
      <alignment vertical="top" wrapText="1"/>
    </xf>
    <xf numFmtId="0" fontId="1" fillId="0" borderId="1" xfId="2" quotePrefix="1" applyNumberFormat="1" applyFont="1" applyFill="1" applyBorder="1" applyAlignment="1" applyProtection="1">
      <alignment horizontal="justify" vertical="top" wrapText="1"/>
    </xf>
    <xf numFmtId="0" fontId="1" fillId="0" borderId="2" xfId="2" applyNumberFormat="1" applyFont="1" applyFill="1" applyBorder="1" applyAlignment="1" applyProtection="1">
      <alignment vertical="top"/>
    </xf>
    <xf numFmtId="0" fontId="1" fillId="0" borderId="1" xfId="2" applyNumberFormat="1" applyFont="1" applyFill="1" applyBorder="1" applyAlignment="1" applyProtection="1">
      <alignment horizontal="left" vertical="top" wrapText="1"/>
    </xf>
    <xf numFmtId="0" fontId="15" fillId="0" borderId="0" xfId="2" applyNumberFormat="1" applyFont="1" applyFill="1" applyBorder="1" applyAlignment="1" applyProtection="1">
      <alignment vertical="top"/>
    </xf>
    <xf numFmtId="0" fontId="1" fillId="0" borderId="1" xfId="2" applyNumberFormat="1" applyFont="1" applyFill="1" applyBorder="1" applyAlignment="1" applyProtection="1">
      <alignment horizontal="justify" wrapText="1"/>
    </xf>
    <xf numFmtId="14" fontId="1" fillId="0" borderId="1" xfId="2" applyNumberFormat="1" applyFont="1" applyFill="1" applyBorder="1" applyAlignment="1" applyProtection="1">
      <alignment vertical="top"/>
    </xf>
    <xf numFmtId="15" fontId="1" fillId="0" borderId="1" xfId="2" applyNumberFormat="1" applyFont="1" applyFill="1" applyBorder="1" applyAlignment="1" applyProtection="1">
      <alignment vertical="top"/>
    </xf>
    <xf numFmtId="166" fontId="1" fillId="0" borderId="2" xfId="4" applyNumberFormat="1" applyFont="1" applyBorder="1" applyAlignment="1">
      <alignment vertical="top"/>
    </xf>
    <xf numFmtId="14" fontId="1" fillId="0" borderId="0" xfId="2" applyNumberFormat="1" applyFont="1" applyFill="1" applyBorder="1" applyAlignment="1" applyProtection="1">
      <alignment vertical="top"/>
    </xf>
    <xf numFmtId="0" fontId="1" fillId="0" borderId="2" xfId="2" applyNumberFormat="1" applyFont="1" applyFill="1" applyBorder="1" applyAlignment="1" applyProtection="1">
      <alignment vertical="top" wrapText="1"/>
    </xf>
    <xf numFmtId="0" fontId="1" fillId="0" borderId="2" xfId="2" applyNumberFormat="1" applyFont="1" applyFill="1" applyBorder="1" applyAlignment="1" applyProtection="1">
      <alignment horizontal="justify" vertical="top" wrapText="1"/>
    </xf>
    <xf numFmtId="4" fontId="1" fillId="0" borderId="2" xfId="2" applyNumberFormat="1" applyFont="1" applyFill="1" applyBorder="1" applyAlignment="1" applyProtection="1">
      <alignment vertical="top"/>
    </xf>
    <xf numFmtId="0" fontId="1" fillId="0" borderId="10" xfId="2" applyNumberFormat="1" applyFont="1" applyFill="1" applyBorder="1" applyAlignment="1" applyProtection="1">
      <alignment vertical="top" wrapText="1"/>
    </xf>
    <xf numFmtId="15" fontId="1" fillId="0" borderId="2" xfId="4" applyNumberFormat="1" applyFont="1" applyBorder="1" applyAlignment="1">
      <alignment vertical="top"/>
    </xf>
    <xf numFmtId="0" fontId="1" fillId="0" borderId="10" xfId="2" applyNumberFormat="1" applyFont="1" applyFill="1" applyBorder="1" applyAlignment="1" applyProtection="1">
      <alignment vertical="top"/>
    </xf>
    <xf numFmtId="4" fontId="1" fillId="0" borderId="0" xfId="2" applyNumberFormat="1" applyFont="1" applyFill="1" applyBorder="1" applyAlignment="1" applyProtection="1"/>
    <xf numFmtId="14" fontId="1" fillId="0" borderId="0" xfId="2" applyNumberFormat="1" applyFont="1" applyFill="1" applyBorder="1" applyAlignment="1" applyProtection="1"/>
  </cellXfs>
  <cellStyles count="5">
    <cellStyle name="Millares" xfId="1" builtinId="3"/>
    <cellStyle name="Millares 2" xfId="4"/>
    <cellStyle name="Moneda 2" xfId="3"/>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tabSelected="1" workbookViewId="0">
      <selection activeCell="B8" sqref="B8"/>
    </sheetView>
  </sheetViews>
  <sheetFormatPr baseColWidth="10" defaultRowHeight="12.75" x14ac:dyDescent="0.2"/>
  <cols>
    <col min="1" max="4" width="11.42578125" style="83"/>
    <col min="5" max="5" width="21.140625" style="85" customWidth="1"/>
    <col min="6" max="6" width="45" style="85" customWidth="1"/>
    <col min="7" max="7" width="52.42578125" style="83" customWidth="1"/>
    <col min="8" max="8" width="38.7109375" style="83" customWidth="1"/>
    <col min="9" max="9" width="27.7109375" style="83" customWidth="1"/>
    <col min="10" max="10" width="27.28515625" style="83" customWidth="1"/>
    <col min="11" max="11" width="41.28515625" style="83" customWidth="1"/>
    <col min="12" max="12" width="11.42578125" style="83"/>
    <col min="13" max="13" width="19" style="83" customWidth="1"/>
    <col min="14" max="15" width="11.42578125" style="83"/>
    <col min="16" max="16" width="39.140625" style="83" customWidth="1"/>
    <col min="17" max="16384" width="11.42578125" style="83"/>
  </cols>
  <sheetData>
    <row r="1" spans="1:16" ht="20.25" x14ac:dyDescent="0.3">
      <c r="A1" s="82" t="s">
        <v>544</v>
      </c>
      <c r="B1" s="82"/>
      <c r="C1" s="82"/>
      <c r="D1" s="82"/>
      <c r="E1" s="82"/>
      <c r="F1" s="82"/>
      <c r="G1" s="82"/>
      <c r="H1" s="82"/>
      <c r="I1" s="82"/>
      <c r="J1" s="82"/>
      <c r="K1" s="82"/>
      <c r="L1" s="82"/>
      <c r="M1" s="82"/>
      <c r="N1" s="82"/>
      <c r="O1" s="82"/>
      <c r="P1" s="82"/>
    </row>
    <row r="2" spans="1:16" ht="18" x14ac:dyDescent="0.25">
      <c r="A2" s="84" t="s">
        <v>753</v>
      </c>
      <c r="B2" s="84"/>
      <c r="C2" s="84"/>
      <c r="D2" s="84"/>
      <c r="E2" s="84"/>
      <c r="F2" s="84"/>
      <c r="G2" s="84"/>
      <c r="H2" s="84"/>
      <c r="I2" s="84"/>
      <c r="J2" s="84"/>
      <c r="K2" s="84"/>
      <c r="L2" s="84"/>
      <c r="M2" s="84"/>
      <c r="N2" s="84"/>
      <c r="O2" s="84"/>
      <c r="P2" s="84"/>
    </row>
    <row r="4" spans="1:16" ht="13.5" thickBot="1" x14ac:dyDescent="0.25"/>
    <row r="5" spans="1:16" s="95" customFormat="1" ht="52.5" customHeight="1" x14ac:dyDescent="0.2">
      <c r="A5" s="86" t="s">
        <v>0</v>
      </c>
      <c r="B5" s="86" t="s">
        <v>1</v>
      </c>
      <c r="C5" s="86" t="s">
        <v>15</v>
      </c>
      <c r="D5" s="86" t="s">
        <v>16</v>
      </c>
      <c r="E5" s="87" t="s">
        <v>17</v>
      </c>
      <c r="F5" s="88" t="s">
        <v>18</v>
      </c>
      <c r="G5" s="89" t="s">
        <v>19</v>
      </c>
      <c r="H5" s="90" t="s">
        <v>20</v>
      </c>
      <c r="I5" s="90" t="s">
        <v>2</v>
      </c>
      <c r="J5" s="91" t="s">
        <v>21</v>
      </c>
      <c r="K5" s="88" t="s">
        <v>22</v>
      </c>
      <c r="L5" s="92" t="s">
        <v>23</v>
      </c>
      <c r="M5" s="93" t="s">
        <v>24</v>
      </c>
      <c r="N5" s="93" t="s">
        <v>25</v>
      </c>
      <c r="O5" s="93" t="s">
        <v>26</v>
      </c>
      <c r="P5" s="94" t="s">
        <v>27</v>
      </c>
    </row>
    <row r="6" spans="1:16" s="102" customFormat="1" ht="108" customHeight="1" x14ac:dyDescent="0.2">
      <c r="A6" s="96">
        <v>43108</v>
      </c>
      <c r="B6" s="96">
        <v>43120</v>
      </c>
      <c r="C6" s="97">
        <v>43105</v>
      </c>
      <c r="D6" s="97">
        <v>43122</v>
      </c>
      <c r="E6" s="98" t="s">
        <v>3</v>
      </c>
      <c r="F6" s="99" t="s">
        <v>754</v>
      </c>
      <c r="G6" s="99" t="s">
        <v>755</v>
      </c>
      <c r="H6" s="100" t="s">
        <v>620</v>
      </c>
      <c r="I6" s="98" t="s">
        <v>4</v>
      </c>
      <c r="J6" s="98" t="s">
        <v>756</v>
      </c>
      <c r="K6" s="99" t="s">
        <v>757</v>
      </c>
      <c r="L6" s="101"/>
      <c r="M6" s="101">
        <v>445.5</v>
      </c>
      <c r="N6" s="101"/>
      <c r="O6" s="101">
        <f>+N6+M6+L6</f>
        <v>445.5</v>
      </c>
      <c r="P6" s="99" t="s">
        <v>758</v>
      </c>
    </row>
    <row r="7" spans="1:16" s="102" customFormat="1" ht="89.25" x14ac:dyDescent="0.2">
      <c r="A7" s="96">
        <v>43108</v>
      </c>
      <c r="B7" s="96">
        <v>43120</v>
      </c>
      <c r="C7" s="97">
        <v>43105</v>
      </c>
      <c r="D7" s="97">
        <v>43122</v>
      </c>
      <c r="E7" s="98" t="s">
        <v>3</v>
      </c>
      <c r="F7" s="99" t="s">
        <v>754</v>
      </c>
      <c r="G7" s="99" t="s">
        <v>755</v>
      </c>
      <c r="H7" s="100" t="s">
        <v>552</v>
      </c>
      <c r="I7" s="98" t="s">
        <v>4</v>
      </c>
      <c r="J7" s="98" t="s">
        <v>756</v>
      </c>
      <c r="K7" s="99" t="s">
        <v>757</v>
      </c>
      <c r="L7" s="101"/>
      <c r="M7" s="101">
        <v>445.5</v>
      </c>
      <c r="N7" s="101"/>
      <c r="O7" s="101">
        <f t="shared" ref="O7:O43" si="0">+N7+M7+L7</f>
        <v>445.5</v>
      </c>
      <c r="P7" s="99" t="s">
        <v>758</v>
      </c>
    </row>
    <row r="8" spans="1:16" s="102" customFormat="1" ht="89.25" x14ac:dyDescent="0.2">
      <c r="A8" s="96">
        <v>43108</v>
      </c>
      <c r="B8" s="96">
        <v>43120</v>
      </c>
      <c r="C8" s="97">
        <v>43105</v>
      </c>
      <c r="D8" s="97">
        <v>43122</v>
      </c>
      <c r="E8" s="98" t="s">
        <v>3</v>
      </c>
      <c r="F8" s="99" t="s">
        <v>754</v>
      </c>
      <c r="G8" s="99" t="s">
        <v>755</v>
      </c>
      <c r="H8" s="100" t="s">
        <v>457</v>
      </c>
      <c r="I8" s="98" t="s">
        <v>5</v>
      </c>
      <c r="J8" s="98" t="s">
        <v>756</v>
      </c>
      <c r="K8" s="99" t="s">
        <v>757</v>
      </c>
      <c r="L8" s="101"/>
      <c r="M8" s="101">
        <v>445.5</v>
      </c>
      <c r="N8" s="101"/>
      <c r="O8" s="101">
        <f t="shared" si="0"/>
        <v>445.5</v>
      </c>
      <c r="P8" s="99" t="s">
        <v>758</v>
      </c>
    </row>
    <row r="9" spans="1:16" s="102" customFormat="1" ht="178.5" x14ac:dyDescent="0.2">
      <c r="A9" s="96">
        <v>43122</v>
      </c>
      <c r="B9" s="96">
        <v>43126</v>
      </c>
      <c r="C9" s="97">
        <v>43121</v>
      </c>
      <c r="D9" s="97">
        <v>43127</v>
      </c>
      <c r="E9" s="100" t="s">
        <v>11</v>
      </c>
      <c r="F9" s="99" t="s">
        <v>759</v>
      </c>
      <c r="G9" s="99" t="s">
        <v>760</v>
      </c>
      <c r="H9" s="100" t="s">
        <v>761</v>
      </c>
      <c r="I9" s="98" t="s">
        <v>735</v>
      </c>
      <c r="J9" s="98" t="s">
        <v>762</v>
      </c>
      <c r="K9" s="103" t="s">
        <v>763</v>
      </c>
      <c r="L9" s="101"/>
      <c r="M9" s="101">
        <v>94.5</v>
      </c>
      <c r="N9" s="101">
        <v>33.14</v>
      </c>
      <c r="O9" s="101">
        <f t="shared" si="0"/>
        <v>127.64</v>
      </c>
      <c r="P9" s="104" t="s">
        <v>687</v>
      </c>
    </row>
    <row r="10" spans="1:16" s="102" customFormat="1" ht="178.5" x14ac:dyDescent="0.2">
      <c r="A10" s="96">
        <v>43122</v>
      </c>
      <c r="B10" s="96">
        <v>43126</v>
      </c>
      <c r="C10" s="97">
        <v>43121</v>
      </c>
      <c r="D10" s="97">
        <v>43127</v>
      </c>
      <c r="E10" s="100" t="s">
        <v>11</v>
      </c>
      <c r="F10" s="99" t="s">
        <v>759</v>
      </c>
      <c r="G10" s="99" t="s">
        <v>760</v>
      </c>
      <c r="H10" s="100" t="s">
        <v>764</v>
      </c>
      <c r="I10" s="98" t="s">
        <v>528</v>
      </c>
      <c r="J10" s="98" t="s">
        <v>762</v>
      </c>
      <c r="K10" s="103" t="s">
        <v>763</v>
      </c>
      <c r="L10" s="101"/>
      <c r="M10" s="101">
        <v>94.5</v>
      </c>
      <c r="N10" s="101">
        <v>33.14</v>
      </c>
      <c r="O10" s="101">
        <f t="shared" si="0"/>
        <v>127.64</v>
      </c>
      <c r="P10" s="104" t="s">
        <v>687</v>
      </c>
    </row>
    <row r="11" spans="1:16" s="102" customFormat="1" ht="178.5" x14ac:dyDescent="0.2">
      <c r="A11" s="96">
        <v>43122</v>
      </c>
      <c r="B11" s="96">
        <v>43126</v>
      </c>
      <c r="C11" s="97">
        <v>43121</v>
      </c>
      <c r="D11" s="97">
        <v>43127</v>
      </c>
      <c r="E11" s="100" t="s">
        <v>11</v>
      </c>
      <c r="F11" s="99" t="s">
        <v>759</v>
      </c>
      <c r="G11" s="99" t="s">
        <v>760</v>
      </c>
      <c r="H11" s="100" t="s">
        <v>527</v>
      </c>
      <c r="I11" s="98" t="s">
        <v>528</v>
      </c>
      <c r="J11" s="98" t="s">
        <v>762</v>
      </c>
      <c r="K11" s="103" t="s">
        <v>763</v>
      </c>
      <c r="L11" s="101"/>
      <c r="M11" s="101">
        <v>94.5</v>
      </c>
      <c r="N11" s="101">
        <v>33.159999999999997</v>
      </c>
      <c r="O11" s="101">
        <f t="shared" si="0"/>
        <v>127.66</v>
      </c>
      <c r="P11" s="104" t="s">
        <v>687</v>
      </c>
    </row>
    <row r="12" spans="1:16" s="102" customFormat="1" ht="178.5" x14ac:dyDescent="0.2">
      <c r="A12" s="96">
        <v>43122</v>
      </c>
      <c r="B12" s="96">
        <v>43126</v>
      </c>
      <c r="C12" s="97">
        <v>43121</v>
      </c>
      <c r="D12" s="97">
        <v>43127</v>
      </c>
      <c r="E12" s="100" t="s">
        <v>11</v>
      </c>
      <c r="F12" s="99" t="s">
        <v>759</v>
      </c>
      <c r="G12" s="99" t="s">
        <v>760</v>
      </c>
      <c r="H12" s="98" t="s">
        <v>765</v>
      </c>
      <c r="I12" s="98" t="s">
        <v>539</v>
      </c>
      <c r="J12" s="98" t="s">
        <v>762</v>
      </c>
      <c r="K12" s="103" t="s">
        <v>763</v>
      </c>
      <c r="L12" s="101"/>
      <c r="M12" s="101">
        <v>94.5</v>
      </c>
      <c r="N12" s="101"/>
      <c r="O12" s="101">
        <f t="shared" si="0"/>
        <v>94.5</v>
      </c>
      <c r="P12" s="104" t="s">
        <v>687</v>
      </c>
    </row>
    <row r="13" spans="1:16" s="102" customFormat="1" ht="89.25" x14ac:dyDescent="0.2">
      <c r="A13" s="96">
        <v>43132</v>
      </c>
      <c r="B13" s="96">
        <v>43133</v>
      </c>
      <c r="C13" s="97">
        <v>43131</v>
      </c>
      <c r="D13" s="97">
        <v>43134</v>
      </c>
      <c r="E13" s="98" t="s">
        <v>286</v>
      </c>
      <c r="F13" s="99" t="s">
        <v>766</v>
      </c>
      <c r="G13" s="99" t="s">
        <v>767</v>
      </c>
      <c r="H13" s="100" t="s">
        <v>7</v>
      </c>
      <c r="I13" s="98" t="s">
        <v>8</v>
      </c>
      <c r="J13" s="98" t="s">
        <v>553</v>
      </c>
      <c r="K13" s="99" t="s">
        <v>246</v>
      </c>
      <c r="L13" s="101">
        <v>630.33000000000004</v>
      </c>
      <c r="M13" s="101">
        <v>660</v>
      </c>
      <c r="N13" s="101">
        <v>54.24</v>
      </c>
      <c r="O13" s="101">
        <f t="shared" si="0"/>
        <v>1344.5700000000002</v>
      </c>
      <c r="P13" s="105"/>
    </row>
    <row r="14" spans="1:16" s="102" customFormat="1" ht="160.5" customHeight="1" x14ac:dyDescent="0.2">
      <c r="A14" s="96">
        <v>43136</v>
      </c>
      <c r="B14" s="96">
        <v>43147</v>
      </c>
      <c r="C14" s="97">
        <v>43135</v>
      </c>
      <c r="D14" s="97">
        <v>43147</v>
      </c>
      <c r="E14" s="98" t="s">
        <v>3</v>
      </c>
      <c r="F14" s="99" t="s">
        <v>768</v>
      </c>
      <c r="G14" s="99" t="s">
        <v>769</v>
      </c>
      <c r="H14" s="100" t="s">
        <v>770</v>
      </c>
      <c r="I14" s="98" t="s">
        <v>379</v>
      </c>
      <c r="J14" s="98" t="s">
        <v>167</v>
      </c>
      <c r="K14" s="99" t="s">
        <v>9</v>
      </c>
      <c r="L14" s="101"/>
      <c r="M14" s="101">
        <v>175.5</v>
      </c>
      <c r="N14" s="101"/>
      <c r="O14" s="101">
        <f t="shared" si="0"/>
        <v>175.5</v>
      </c>
      <c r="P14" s="106" t="s">
        <v>771</v>
      </c>
    </row>
    <row r="15" spans="1:16" s="102" customFormat="1" ht="153" x14ac:dyDescent="0.2">
      <c r="A15" s="96">
        <v>43136</v>
      </c>
      <c r="B15" s="96">
        <v>43140</v>
      </c>
      <c r="C15" s="97">
        <v>43134</v>
      </c>
      <c r="D15" s="97">
        <v>43141</v>
      </c>
      <c r="E15" s="100" t="s">
        <v>3</v>
      </c>
      <c r="F15" s="99" t="s">
        <v>524</v>
      </c>
      <c r="G15" s="99" t="s">
        <v>772</v>
      </c>
      <c r="H15" s="100" t="s">
        <v>773</v>
      </c>
      <c r="I15" s="98" t="s">
        <v>241</v>
      </c>
      <c r="J15" s="98" t="s">
        <v>163</v>
      </c>
      <c r="K15" s="103" t="s">
        <v>10</v>
      </c>
      <c r="L15" s="101"/>
      <c r="M15" s="101">
        <v>272</v>
      </c>
      <c r="N15" s="101">
        <v>54.24</v>
      </c>
      <c r="O15" s="101">
        <f t="shared" si="0"/>
        <v>326.24</v>
      </c>
      <c r="P15" s="106" t="s">
        <v>774</v>
      </c>
    </row>
    <row r="16" spans="1:16" s="102" customFormat="1" ht="162" customHeight="1" x14ac:dyDescent="0.2">
      <c r="A16" s="96">
        <v>43137</v>
      </c>
      <c r="B16" s="96">
        <v>43140</v>
      </c>
      <c r="C16" s="97">
        <v>43137</v>
      </c>
      <c r="D16" s="97">
        <v>43140</v>
      </c>
      <c r="E16" s="98" t="s">
        <v>209</v>
      </c>
      <c r="F16" s="99" t="s">
        <v>775</v>
      </c>
      <c r="G16" s="99" t="s">
        <v>776</v>
      </c>
      <c r="H16" s="98" t="s">
        <v>777</v>
      </c>
      <c r="I16" s="98" t="s">
        <v>578</v>
      </c>
      <c r="J16" s="98" t="s">
        <v>778</v>
      </c>
      <c r="K16" s="99" t="s">
        <v>739</v>
      </c>
      <c r="L16" s="101">
        <v>102.56</v>
      </c>
      <c r="M16" s="101">
        <v>660</v>
      </c>
      <c r="N16" s="101"/>
      <c r="O16" s="101">
        <f t="shared" si="0"/>
        <v>762.56</v>
      </c>
      <c r="P16" s="105"/>
    </row>
    <row r="17" spans="1:16" s="102" customFormat="1" ht="114.75" x14ac:dyDescent="0.2">
      <c r="A17" s="96">
        <v>43137</v>
      </c>
      <c r="B17" s="96">
        <v>43140</v>
      </c>
      <c r="C17" s="97">
        <v>43137</v>
      </c>
      <c r="D17" s="97">
        <v>43140</v>
      </c>
      <c r="E17" s="98" t="s">
        <v>209</v>
      </c>
      <c r="F17" s="99" t="s">
        <v>775</v>
      </c>
      <c r="G17" s="99" t="s">
        <v>776</v>
      </c>
      <c r="H17" s="100" t="s">
        <v>779</v>
      </c>
      <c r="I17" s="98" t="s">
        <v>418</v>
      </c>
      <c r="J17" s="98" t="s">
        <v>778</v>
      </c>
      <c r="K17" s="99" t="s">
        <v>739</v>
      </c>
      <c r="L17" s="101">
        <v>102.56</v>
      </c>
      <c r="M17" s="101">
        <v>660</v>
      </c>
      <c r="N17" s="101"/>
      <c r="O17" s="101">
        <f t="shared" si="0"/>
        <v>762.56</v>
      </c>
      <c r="P17" s="105"/>
    </row>
    <row r="18" spans="1:16" s="102" customFormat="1" ht="114.75" x14ac:dyDescent="0.2">
      <c r="A18" s="96">
        <v>43137</v>
      </c>
      <c r="B18" s="96">
        <v>43140</v>
      </c>
      <c r="C18" s="97">
        <v>43137</v>
      </c>
      <c r="D18" s="97">
        <v>43140</v>
      </c>
      <c r="E18" s="98" t="s">
        <v>209</v>
      </c>
      <c r="F18" s="99" t="s">
        <v>775</v>
      </c>
      <c r="G18" s="99" t="s">
        <v>776</v>
      </c>
      <c r="H18" s="100" t="s">
        <v>111</v>
      </c>
      <c r="I18" s="98" t="s">
        <v>112</v>
      </c>
      <c r="J18" s="98" t="s">
        <v>778</v>
      </c>
      <c r="K18" s="99" t="s">
        <v>739</v>
      </c>
      <c r="L18" s="101">
        <v>102.56</v>
      </c>
      <c r="M18" s="101">
        <v>660</v>
      </c>
      <c r="N18" s="101"/>
      <c r="O18" s="101">
        <f t="shared" si="0"/>
        <v>762.56</v>
      </c>
      <c r="P18" s="105"/>
    </row>
    <row r="19" spans="1:16" s="102" customFormat="1" ht="114.75" x14ac:dyDescent="0.2">
      <c r="A19" s="96">
        <v>43137</v>
      </c>
      <c r="B19" s="96">
        <v>43140</v>
      </c>
      <c r="C19" s="97">
        <v>43137</v>
      </c>
      <c r="D19" s="97">
        <v>43140</v>
      </c>
      <c r="E19" s="98" t="s">
        <v>209</v>
      </c>
      <c r="F19" s="99" t="s">
        <v>775</v>
      </c>
      <c r="G19" s="99" t="s">
        <v>776</v>
      </c>
      <c r="H19" s="100" t="s">
        <v>113</v>
      </c>
      <c r="I19" s="98" t="s">
        <v>487</v>
      </c>
      <c r="J19" s="98" t="s">
        <v>778</v>
      </c>
      <c r="K19" s="99" t="s">
        <v>739</v>
      </c>
      <c r="L19" s="101">
        <v>102.56</v>
      </c>
      <c r="M19" s="101">
        <v>660</v>
      </c>
      <c r="N19" s="101">
        <v>13.56</v>
      </c>
      <c r="O19" s="101">
        <f t="shared" si="0"/>
        <v>776.11999999999989</v>
      </c>
      <c r="P19" s="105"/>
    </row>
    <row r="20" spans="1:16" s="102" customFormat="1" ht="89.25" x14ac:dyDescent="0.2">
      <c r="A20" s="96">
        <v>43143</v>
      </c>
      <c r="B20" s="96">
        <v>43146</v>
      </c>
      <c r="C20" s="97">
        <v>43142</v>
      </c>
      <c r="D20" s="97">
        <v>43147</v>
      </c>
      <c r="E20" s="100" t="s">
        <v>3</v>
      </c>
      <c r="F20" s="99" t="s">
        <v>780</v>
      </c>
      <c r="G20" s="99" t="s">
        <v>781</v>
      </c>
      <c r="H20" s="100" t="s">
        <v>782</v>
      </c>
      <c r="I20" s="98" t="s">
        <v>783</v>
      </c>
      <c r="J20" s="98" t="s">
        <v>784</v>
      </c>
      <c r="K20" s="99" t="s">
        <v>785</v>
      </c>
      <c r="L20" s="101">
        <v>511</v>
      </c>
      <c r="M20" s="101">
        <v>810</v>
      </c>
      <c r="N20" s="101">
        <v>56.5</v>
      </c>
      <c r="O20" s="101">
        <f t="shared" si="0"/>
        <v>1377.5</v>
      </c>
      <c r="P20" s="105"/>
    </row>
    <row r="21" spans="1:16" s="102" customFormat="1" ht="76.5" x14ac:dyDescent="0.2">
      <c r="A21" s="96">
        <v>43143</v>
      </c>
      <c r="B21" s="96">
        <v>43147</v>
      </c>
      <c r="C21" s="97">
        <v>43142</v>
      </c>
      <c r="D21" s="97">
        <v>43148</v>
      </c>
      <c r="E21" s="100" t="s">
        <v>11</v>
      </c>
      <c r="F21" s="99" t="s">
        <v>786</v>
      </c>
      <c r="G21" s="99" t="s">
        <v>787</v>
      </c>
      <c r="H21" s="100" t="s">
        <v>486</v>
      </c>
      <c r="I21" s="98" t="s">
        <v>487</v>
      </c>
      <c r="J21" s="98" t="s">
        <v>788</v>
      </c>
      <c r="K21" s="107" t="s">
        <v>789</v>
      </c>
      <c r="L21" s="101"/>
      <c r="M21" s="101">
        <v>660</v>
      </c>
      <c r="N21" s="101"/>
      <c r="O21" s="101">
        <f t="shared" si="0"/>
        <v>660</v>
      </c>
      <c r="P21" s="99" t="s">
        <v>790</v>
      </c>
    </row>
    <row r="22" spans="1:16" s="102" customFormat="1" ht="191.25" x14ac:dyDescent="0.2">
      <c r="A22" s="96">
        <v>43153</v>
      </c>
      <c r="B22" s="96">
        <v>43154</v>
      </c>
      <c r="C22" s="97">
        <v>43152</v>
      </c>
      <c r="D22" s="97">
        <v>43155</v>
      </c>
      <c r="E22" s="98" t="s">
        <v>286</v>
      </c>
      <c r="F22" s="99" t="s">
        <v>791</v>
      </c>
      <c r="G22" s="99" t="s">
        <v>792</v>
      </c>
      <c r="H22" s="100" t="s">
        <v>793</v>
      </c>
      <c r="I22" s="98" t="s">
        <v>124</v>
      </c>
      <c r="J22" s="98" t="s">
        <v>58</v>
      </c>
      <c r="K22" s="99" t="s">
        <v>246</v>
      </c>
      <c r="L22" s="108">
        <v>671.64</v>
      </c>
      <c r="M22" s="102">
        <v>660</v>
      </c>
      <c r="N22" s="101">
        <v>27.12</v>
      </c>
      <c r="O22" s="101">
        <f t="shared" si="0"/>
        <v>1358.76</v>
      </c>
      <c r="P22" s="105"/>
    </row>
    <row r="23" spans="1:16" s="102" customFormat="1" ht="121.5" customHeight="1" x14ac:dyDescent="0.2">
      <c r="A23" s="96">
        <v>43157</v>
      </c>
      <c r="B23" s="96">
        <v>43161</v>
      </c>
      <c r="C23" s="97">
        <v>43156</v>
      </c>
      <c r="D23" s="97">
        <v>43162</v>
      </c>
      <c r="E23" s="100" t="s">
        <v>3</v>
      </c>
      <c r="F23" s="99" t="s">
        <v>794</v>
      </c>
      <c r="G23" s="99" t="s">
        <v>795</v>
      </c>
      <c r="H23" s="100" t="s">
        <v>113</v>
      </c>
      <c r="I23" s="98" t="s">
        <v>487</v>
      </c>
      <c r="J23" s="98" t="s">
        <v>674</v>
      </c>
      <c r="K23" s="109" t="s">
        <v>335</v>
      </c>
      <c r="L23" s="101">
        <v>1160.58</v>
      </c>
      <c r="M23" s="101">
        <v>1096</v>
      </c>
      <c r="N23" s="101">
        <v>27.12</v>
      </c>
      <c r="O23" s="101">
        <f t="shared" si="0"/>
        <v>2283.6999999999998</v>
      </c>
      <c r="P23" s="105"/>
    </row>
    <row r="24" spans="1:16" s="110" customFormat="1" ht="121.5" customHeight="1" x14ac:dyDescent="0.2">
      <c r="A24" s="96">
        <v>43160</v>
      </c>
      <c r="B24" s="96">
        <v>43161</v>
      </c>
      <c r="C24" s="97">
        <v>43159</v>
      </c>
      <c r="D24" s="97">
        <v>43162</v>
      </c>
      <c r="E24" s="100" t="s">
        <v>286</v>
      </c>
      <c r="F24" s="99" t="s">
        <v>796</v>
      </c>
      <c r="G24" s="99" t="s">
        <v>300</v>
      </c>
      <c r="H24" s="100" t="s">
        <v>289</v>
      </c>
      <c r="I24" s="98" t="s">
        <v>290</v>
      </c>
      <c r="J24" s="98" t="s">
        <v>222</v>
      </c>
      <c r="K24" s="99" t="s">
        <v>246</v>
      </c>
      <c r="L24" s="101">
        <v>655.1</v>
      </c>
      <c r="M24" s="101">
        <v>773.85</v>
      </c>
      <c r="N24" s="101">
        <v>400</v>
      </c>
      <c r="O24" s="101">
        <f t="shared" si="0"/>
        <v>1828.9499999999998</v>
      </c>
      <c r="P24" s="105"/>
    </row>
    <row r="25" spans="1:16" s="102" customFormat="1" ht="27" x14ac:dyDescent="0.2">
      <c r="A25" s="96">
        <v>43160</v>
      </c>
      <c r="B25" s="96">
        <v>43160</v>
      </c>
      <c r="C25" s="97">
        <v>43159</v>
      </c>
      <c r="D25" s="97">
        <v>43161</v>
      </c>
      <c r="E25" s="100" t="s">
        <v>286</v>
      </c>
      <c r="F25" s="99" t="s">
        <v>797</v>
      </c>
      <c r="G25" s="99" t="s">
        <v>798</v>
      </c>
      <c r="H25" s="100" t="s">
        <v>407</v>
      </c>
      <c r="I25" s="98" t="s">
        <v>799</v>
      </c>
      <c r="J25" s="98" t="s">
        <v>222</v>
      </c>
      <c r="K25" s="99" t="s">
        <v>246</v>
      </c>
      <c r="L25" s="101">
        <v>703.52</v>
      </c>
      <c r="M25" s="101">
        <v>600</v>
      </c>
      <c r="N25" s="101"/>
      <c r="O25" s="101">
        <f t="shared" si="0"/>
        <v>1303.52</v>
      </c>
      <c r="P25" s="105"/>
    </row>
    <row r="26" spans="1:16" s="102" customFormat="1" ht="27" x14ac:dyDescent="0.2">
      <c r="A26" s="96">
        <v>43160</v>
      </c>
      <c r="B26" s="96">
        <v>43161</v>
      </c>
      <c r="C26" s="97">
        <v>43159</v>
      </c>
      <c r="D26" s="97">
        <v>43162</v>
      </c>
      <c r="E26" s="100" t="s">
        <v>286</v>
      </c>
      <c r="F26" s="99" t="s">
        <v>796</v>
      </c>
      <c r="G26" s="99" t="s">
        <v>800</v>
      </c>
      <c r="H26" s="100" t="s">
        <v>720</v>
      </c>
      <c r="I26" s="98" t="s">
        <v>721</v>
      </c>
      <c r="J26" s="98" t="s">
        <v>222</v>
      </c>
      <c r="K26" s="99" t="s">
        <v>246</v>
      </c>
      <c r="L26" s="100">
        <v>703.52</v>
      </c>
      <c r="M26" s="100">
        <v>800</v>
      </c>
      <c r="N26" s="101">
        <v>27.12</v>
      </c>
      <c r="O26" s="101">
        <f t="shared" si="0"/>
        <v>1530.6399999999999</v>
      </c>
      <c r="P26" s="105"/>
    </row>
    <row r="27" spans="1:16" s="102" customFormat="1" ht="63.75" x14ac:dyDescent="0.2">
      <c r="A27" s="96">
        <v>43164</v>
      </c>
      <c r="B27" s="96">
        <v>43175</v>
      </c>
      <c r="C27" s="97">
        <v>43163</v>
      </c>
      <c r="D27" s="97">
        <v>43176</v>
      </c>
      <c r="E27" s="100" t="s">
        <v>3</v>
      </c>
      <c r="F27" s="103" t="s">
        <v>801</v>
      </c>
      <c r="G27" s="111" t="s">
        <v>802</v>
      </c>
      <c r="H27" s="100" t="s">
        <v>399</v>
      </c>
      <c r="I27" s="98" t="s">
        <v>234</v>
      </c>
      <c r="J27" s="98" t="s">
        <v>803</v>
      </c>
      <c r="K27" s="99" t="s">
        <v>147</v>
      </c>
      <c r="L27" s="101"/>
      <c r="M27" s="101">
        <v>231.8</v>
      </c>
      <c r="N27" s="101">
        <v>27.12</v>
      </c>
      <c r="O27" s="101">
        <f t="shared" si="0"/>
        <v>258.92</v>
      </c>
      <c r="P27" s="106" t="s">
        <v>804</v>
      </c>
    </row>
    <row r="28" spans="1:16" s="102" customFormat="1" ht="201.75" customHeight="1" x14ac:dyDescent="0.2">
      <c r="A28" s="96">
        <v>43164</v>
      </c>
      <c r="B28" s="96">
        <v>43166</v>
      </c>
      <c r="C28" s="97">
        <v>43164</v>
      </c>
      <c r="D28" s="97">
        <v>43167</v>
      </c>
      <c r="E28" s="102" t="s">
        <v>805</v>
      </c>
      <c r="F28" s="103" t="s">
        <v>806</v>
      </c>
      <c r="G28" s="99" t="s">
        <v>807</v>
      </c>
      <c r="H28" s="100" t="s">
        <v>101</v>
      </c>
      <c r="I28" s="98" t="s">
        <v>808</v>
      </c>
      <c r="J28" s="98" t="s">
        <v>60</v>
      </c>
      <c r="K28" s="99" t="s">
        <v>809</v>
      </c>
      <c r="L28" s="101">
        <v>676.57</v>
      </c>
      <c r="M28" s="101">
        <v>1396.6</v>
      </c>
      <c r="N28" s="101">
        <v>1249.25</v>
      </c>
      <c r="O28" s="101">
        <f t="shared" si="0"/>
        <v>3322.42</v>
      </c>
      <c r="P28" s="106"/>
    </row>
    <row r="29" spans="1:16" s="102" customFormat="1" ht="140.25" x14ac:dyDescent="0.2">
      <c r="A29" s="96">
        <v>43164</v>
      </c>
      <c r="B29" s="96">
        <v>43167</v>
      </c>
      <c r="C29" s="97">
        <v>43163</v>
      </c>
      <c r="D29" s="97">
        <v>43168</v>
      </c>
      <c r="E29" s="100" t="s">
        <v>6</v>
      </c>
      <c r="F29" s="99" t="s">
        <v>810</v>
      </c>
      <c r="G29" s="99" t="s">
        <v>811</v>
      </c>
      <c r="H29" s="100" t="s">
        <v>812</v>
      </c>
      <c r="I29" s="98" t="s">
        <v>13</v>
      </c>
      <c r="J29" s="98" t="s">
        <v>813</v>
      </c>
      <c r="K29" s="99" t="s">
        <v>814</v>
      </c>
      <c r="L29" s="101"/>
      <c r="M29" s="101">
        <v>81</v>
      </c>
      <c r="N29" s="101"/>
      <c r="O29" s="101">
        <f t="shared" si="0"/>
        <v>81</v>
      </c>
      <c r="P29" s="106" t="s">
        <v>815</v>
      </c>
    </row>
    <row r="30" spans="1:16" s="102" customFormat="1" ht="140.25" x14ac:dyDescent="0.2">
      <c r="A30" s="96">
        <v>43164</v>
      </c>
      <c r="B30" s="96">
        <v>43167</v>
      </c>
      <c r="C30" s="97">
        <v>43163</v>
      </c>
      <c r="D30" s="97">
        <v>43168</v>
      </c>
      <c r="E30" s="100" t="s">
        <v>6</v>
      </c>
      <c r="F30" s="99" t="s">
        <v>810</v>
      </c>
      <c r="G30" s="99" t="s">
        <v>816</v>
      </c>
      <c r="H30" s="100" t="s">
        <v>306</v>
      </c>
      <c r="I30" s="98" t="s">
        <v>5</v>
      </c>
      <c r="J30" s="98" t="s">
        <v>813</v>
      </c>
      <c r="K30" s="99" t="s">
        <v>814</v>
      </c>
      <c r="L30" s="101"/>
      <c r="M30" s="101">
        <v>81</v>
      </c>
      <c r="N30" s="101"/>
      <c r="O30" s="101">
        <f t="shared" si="0"/>
        <v>81</v>
      </c>
      <c r="P30" s="98" t="s">
        <v>815</v>
      </c>
    </row>
    <row r="31" spans="1:16" s="102" customFormat="1" ht="180" customHeight="1" x14ac:dyDescent="0.2">
      <c r="A31" s="96">
        <v>43165</v>
      </c>
      <c r="B31" s="96">
        <v>43166</v>
      </c>
      <c r="C31" s="97">
        <v>43164</v>
      </c>
      <c r="D31" s="97">
        <v>43167</v>
      </c>
      <c r="E31" s="100" t="s">
        <v>6</v>
      </c>
      <c r="F31" s="99" t="s">
        <v>817</v>
      </c>
      <c r="G31" s="99" t="s">
        <v>818</v>
      </c>
      <c r="H31" s="98" t="s">
        <v>360</v>
      </c>
      <c r="I31" s="98" t="s">
        <v>361</v>
      </c>
      <c r="J31" s="98" t="s">
        <v>819</v>
      </c>
      <c r="K31" s="99" t="s">
        <v>246</v>
      </c>
      <c r="L31" s="101">
        <v>800.06</v>
      </c>
      <c r="M31" s="101">
        <v>700</v>
      </c>
      <c r="N31" s="101"/>
      <c r="O31" s="101">
        <f t="shared" si="0"/>
        <v>1500.06</v>
      </c>
      <c r="P31" s="105"/>
    </row>
    <row r="32" spans="1:16" s="102" customFormat="1" ht="103.5" customHeight="1" x14ac:dyDescent="0.2">
      <c r="A32" s="96">
        <v>43166</v>
      </c>
      <c r="B32" s="96">
        <v>43168</v>
      </c>
      <c r="C32" s="97">
        <v>43165</v>
      </c>
      <c r="D32" s="97">
        <v>43169</v>
      </c>
      <c r="E32" s="100" t="s">
        <v>820</v>
      </c>
      <c r="F32" s="100" t="s">
        <v>821</v>
      </c>
      <c r="G32" s="99" t="s">
        <v>822</v>
      </c>
      <c r="H32" s="100" t="s">
        <v>823</v>
      </c>
      <c r="I32" s="98" t="s">
        <v>824</v>
      </c>
      <c r="J32" s="98" t="s">
        <v>819</v>
      </c>
      <c r="K32" s="99" t="s">
        <v>825</v>
      </c>
      <c r="L32" s="101">
        <v>743.56</v>
      </c>
      <c r="M32" s="101">
        <v>800</v>
      </c>
      <c r="N32" s="101">
        <v>600</v>
      </c>
      <c r="O32" s="101">
        <f t="shared" si="0"/>
        <v>2143.56</v>
      </c>
      <c r="P32" s="105"/>
    </row>
    <row r="33" spans="1:16" s="102" customFormat="1" ht="63.75" x14ac:dyDescent="0.2">
      <c r="A33" s="96">
        <v>43171</v>
      </c>
      <c r="B33" s="96">
        <v>43175</v>
      </c>
      <c r="C33" s="97">
        <v>43170</v>
      </c>
      <c r="D33" s="97">
        <v>43176</v>
      </c>
      <c r="E33" s="100" t="s">
        <v>11</v>
      </c>
      <c r="F33" s="99" t="s">
        <v>826</v>
      </c>
      <c r="G33" s="103" t="s">
        <v>827</v>
      </c>
      <c r="H33" s="100" t="s">
        <v>99</v>
      </c>
      <c r="I33" s="98" t="s">
        <v>14</v>
      </c>
      <c r="J33" s="98" t="s">
        <v>803</v>
      </c>
      <c r="K33" s="99" t="s">
        <v>789</v>
      </c>
      <c r="L33" s="101"/>
      <c r="M33" s="101">
        <v>610.5</v>
      </c>
      <c r="N33" s="101"/>
      <c r="O33" s="101">
        <f t="shared" si="0"/>
        <v>610.5</v>
      </c>
      <c r="P33" s="106" t="s">
        <v>828</v>
      </c>
    </row>
    <row r="34" spans="1:16" s="102" customFormat="1" ht="63.75" x14ac:dyDescent="0.2">
      <c r="A34" s="96">
        <v>43171</v>
      </c>
      <c r="B34" s="96">
        <v>43175</v>
      </c>
      <c r="C34" s="97">
        <v>43170</v>
      </c>
      <c r="D34" s="97">
        <v>43176</v>
      </c>
      <c r="E34" s="100" t="s">
        <v>3</v>
      </c>
      <c r="F34" s="99" t="s">
        <v>829</v>
      </c>
      <c r="G34" s="99" t="s">
        <v>830</v>
      </c>
      <c r="H34" s="100" t="s">
        <v>244</v>
      </c>
      <c r="I34" s="98" t="s">
        <v>245</v>
      </c>
      <c r="J34" s="98" t="s">
        <v>831</v>
      </c>
      <c r="K34" s="99" t="s">
        <v>832</v>
      </c>
      <c r="L34" s="101">
        <v>695.9</v>
      </c>
      <c r="M34" s="102">
        <v>2469.8000000000002</v>
      </c>
      <c r="N34" s="101">
        <v>500</v>
      </c>
      <c r="O34" s="101">
        <f t="shared" si="0"/>
        <v>3665.7000000000003</v>
      </c>
      <c r="P34" s="105"/>
    </row>
    <row r="35" spans="1:16" s="102" customFormat="1" ht="89.25" x14ac:dyDescent="0.2">
      <c r="A35" s="96">
        <v>43171</v>
      </c>
      <c r="B35" s="96">
        <v>43172</v>
      </c>
      <c r="C35" s="97">
        <v>43170</v>
      </c>
      <c r="D35" s="97">
        <v>43172</v>
      </c>
      <c r="E35" s="100" t="s">
        <v>6</v>
      </c>
      <c r="F35" s="99" t="s">
        <v>833</v>
      </c>
      <c r="G35" s="99" t="s">
        <v>834</v>
      </c>
      <c r="H35" s="100" t="s">
        <v>445</v>
      </c>
      <c r="I35" s="98" t="s">
        <v>446</v>
      </c>
      <c r="J35" s="98" t="s">
        <v>58</v>
      </c>
      <c r="K35" s="99" t="s">
        <v>835</v>
      </c>
      <c r="L35" s="101"/>
      <c r="M35" s="101">
        <v>49.5</v>
      </c>
      <c r="N35" s="101"/>
      <c r="O35" s="101">
        <f t="shared" si="0"/>
        <v>49.5</v>
      </c>
      <c r="P35" s="106" t="s">
        <v>836</v>
      </c>
    </row>
    <row r="36" spans="1:16" s="102" customFormat="1" ht="63" customHeight="1" x14ac:dyDescent="0.2">
      <c r="A36" s="96">
        <v>43173</v>
      </c>
      <c r="B36" s="96">
        <v>43174</v>
      </c>
      <c r="C36" s="97">
        <v>43172</v>
      </c>
      <c r="D36" s="97">
        <v>43175</v>
      </c>
      <c r="E36" s="100" t="s">
        <v>6</v>
      </c>
      <c r="F36" s="99" t="s">
        <v>837</v>
      </c>
      <c r="G36" s="99" t="s">
        <v>838</v>
      </c>
      <c r="H36" s="100" t="s">
        <v>130</v>
      </c>
      <c r="I36" s="98" t="s">
        <v>5</v>
      </c>
      <c r="J36" s="98" t="s">
        <v>58</v>
      </c>
      <c r="K36" s="99" t="s">
        <v>839</v>
      </c>
      <c r="L36" s="101">
        <v>488.5</v>
      </c>
      <c r="M36" s="101">
        <v>499.5</v>
      </c>
      <c r="N36" s="101"/>
      <c r="O36" s="101">
        <f t="shared" si="0"/>
        <v>988</v>
      </c>
      <c r="P36" s="105"/>
    </row>
    <row r="37" spans="1:16" s="102" customFormat="1" ht="76.5" x14ac:dyDescent="0.2">
      <c r="A37" s="96">
        <v>43174</v>
      </c>
      <c r="B37" s="96">
        <v>43175</v>
      </c>
      <c r="C37" s="97">
        <v>43173</v>
      </c>
      <c r="D37" s="97">
        <v>43176</v>
      </c>
      <c r="E37" s="100" t="s">
        <v>6</v>
      </c>
      <c r="F37" s="99" t="s">
        <v>840</v>
      </c>
      <c r="G37" s="99" t="s">
        <v>841</v>
      </c>
      <c r="H37" s="100" t="s">
        <v>445</v>
      </c>
      <c r="I37" s="98" t="s">
        <v>446</v>
      </c>
      <c r="J37" s="98" t="s">
        <v>842</v>
      </c>
      <c r="K37" s="99" t="s">
        <v>843</v>
      </c>
      <c r="L37" s="101">
        <v>1600.95</v>
      </c>
      <c r="M37" s="101">
        <v>700</v>
      </c>
      <c r="N37" s="101"/>
      <c r="O37" s="101">
        <f t="shared" si="0"/>
        <v>2300.9499999999998</v>
      </c>
      <c r="P37" s="105"/>
    </row>
    <row r="38" spans="1:16" s="102" customFormat="1" ht="89.25" x14ac:dyDescent="0.2">
      <c r="A38" s="96">
        <v>43174</v>
      </c>
      <c r="B38" s="96">
        <v>43175</v>
      </c>
      <c r="C38" s="97">
        <v>43173</v>
      </c>
      <c r="D38" s="97">
        <v>43176</v>
      </c>
      <c r="E38" s="100" t="s">
        <v>74</v>
      </c>
      <c r="F38" s="99" t="s">
        <v>844</v>
      </c>
      <c r="G38" s="99" t="s">
        <v>845</v>
      </c>
      <c r="H38" s="100" t="s">
        <v>846</v>
      </c>
      <c r="I38" s="98" t="s">
        <v>847</v>
      </c>
      <c r="J38" s="98" t="s">
        <v>58</v>
      </c>
      <c r="K38" s="99" t="s">
        <v>848</v>
      </c>
      <c r="L38" s="101">
        <v>329.66</v>
      </c>
      <c r="M38" s="101">
        <v>540</v>
      </c>
      <c r="N38" s="101">
        <v>555</v>
      </c>
      <c r="O38" s="101">
        <f t="shared" si="0"/>
        <v>1424.66</v>
      </c>
      <c r="P38" s="105"/>
    </row>
    <row r="39" spans="1:16" s="102" customFormat="1" ht="178.5" x14ac:dyDescent="0.2">
      <c r="A39" s="96">
        <v>43178</v>
      </c>
      <c r="B39" s="96">
        <v>43182</v>
      </c>
      <c r="C39" s="97">
        <v>43175</v>
      </c>
      <c r="D39" s="97">
        <v>43184</v>
      </c>
      <c r="E39" s="98" t="s">
        <v>286</v>
      </c>
      <c r="F39" s="99" t="s">
        <v>849</v>
      </c>
      <c r="G39" s="99" t="s">
        <v>850</v>
      </c>
      <c r="H39" s="100" t="s">
        <v>851</v>
      </c>
      <c r="I39" s="98" t="s">
        <v>4</v>
      </c>
      <c r="J39" s="98" t="s">
        <v>852</v>
      </c>
      <c r="K39" s="99" t="s">
        <v>853</v>
      </c>
      <c r="L39" s="101"/>
      <c r="M39" s="101">
        <v>313.5</v>
      </c>
      <c r="N39" s="101"/>
      <c r="O39" s="101">
        <f t="shared" si="0"/>
        <v>313.5</v>
      </c>
      <c r="P39" s="106" t="s">
        <v>836</v>
      </c>
    </row>
    <row r="40" spans="1:16" s="102" customFormat="1" ht="178.5" x14ac:dyDescent="0.2">
      <c r="A40" s="112">
        <v>43178</v>
      </c>
      <c r="B40" s="113">
        <v>43182</v>
      </c>
      <c r="C40" s="114">
        <v>43177</v>
      </c>
      <c r="D40" s="114">
        <v>43184</v>
      </c>
      <c r="E40" s="115" t="s">
        <v>3</v>
      </c>
      <c r="F40" s="99" t="s">
        <v>854</v>
      </c>
      <c r="G40" s="99" t="s">
        <v>855</v>
      </c>
      <c r="H40" s="113" t="s">
        <v>856</v>
      </c>
      <c r="I40" s="102" t="s">
        <v>857</v>
      </c>
      <c r="J40" s="116" t="s">
        <v>706</v>
      </c>
      <c r="K40" s="117" t="s">
        <v>858</v>
      </c>
      <c r="L40" s="118"/>
      <c r="M40" s="118">
        <v>283.5</v>
      </c>
      <c r="N40" s="118"/>
      <c r="O40" s="118">
        <f t="shared" si="0"/>
        <v>283.5</v>
      </c>
      <c r="P40" s="119" t="s">
        <v>859</v>
      </c>
    </row>
    <row r="41" spans="1:16" s="102" customFormat="1" ht="178.5" x14ac:dyDescent="0.2">
      <c r="A41" s="112">
        <v>43178</v>
      </c>
      <c r="B41" s="113">
        <v>43182</v>
      </c>
      <c r="C41" s="114">
        <v>43177</v>
      </c>
      <c r="D41" s="114">
        <v>43184</v>
      </c>
      <c r="E41" s="115" t="s">
        <v>3</v>
      </c>
      <c r="F41" s="99" t="s">
        <v>854</v>
      </c>
      <c r="G41" s="99" t="s">
        <v>855</v>
      </c>
      <c r="H41" s="108" t="s">
        <v>860</v>
      </c>
      <c r="I41" s="116" t="s">
        <v>857</v>
      </c>
      <c r="J41" s="116" t="s">
        <v>706</v>
      </c>
      <c r="K41" s="117" t="s">
        <v>858</v>
      </c>
      <c r="L41" s="118"/>
      <c r="M41" s="118">
        <v>283.5</v>
      </c>
      <c r="N41" s="118"/>
      <c r="O41" s="118">
        <f t="shared" si="0"/>
        <v>283.5</v>
      </c>
      <c r="P41" s="119" t="s">
        <v>859</v>
      </c>
    </row>
    <row r="42" spans="1:16" s="102" customFormat="1" ht="89.25" x14ac:dyDescent="0.2">
      <c r="A42" s="120">
        <v>43180</v>
      </c>
      <c r="B42" s="120">
        <v>43182</v>
      </c>
      <c r="C42" s="114">
        <v>43179</v>
      </c>
      <c r="D42" s="114">
        <v>43183</v>
      </c>
      <c r="E42" s="108" t="s">
        <v>12</v>
      </c>
      <c r="F42" s="117" t="s">
        <v>861</v>
      </c>
      <c r="G42" s="117" t="s">
        <v>862</v>
      </c>
      <c r="H42" s="108" t="s">
        <v>326</v>
      </c>
      <c r="I42" s="116" t="s">
        <v>863</v>
      </c>
      <c r="J42" s="116" t="s">
        <v>63</v>
      </c>
      <c r="K42" s="117" t="s">
        <v>864</v>
      </c>
      <c r="L42" s="118">
        <v>798</v>
      </c>
      <c r="M42" s="118">
        <v>675</v>
      </c>
      <c r="N42" s="118">
        <v>1000</v>
      </c>
      <c r="O42" s="118">
        <f t="shared" si="0"/>
        <v>2473</v>
      </c>
      <c r="P42" s="121"/>
    </row>
    <row r="43" spans="1:16" s="102" customFormat="1" ht="89.25" x14ac:dyDescent="0.2">
      <c r="A43" s="96">
        <v>43180</v>
      </c>
      <c r="B43" s="96">
        <v>43181</v>
      </c>
      <c r="C43" s="114">
        <v>43179</v>
      </c>
      <c r="D43" s="114">
        <v>43184</v>
      </c>
      <c r="E43" s="100" t="s">
        <v>286</v>
      </c>
      <c r="F43" s="99" t="s">
        <v>865</v>
      </c>
      <c r="G43" s="99" t="s">
        <v>866</v>
      </c>
      <c r="H43" s="100" t="s">
        <v>867</v>
      </c>
      <c r="I43" s="100" t="s">
        <v>868</v>
      </c>
      <c r="J43" s="98" t="s">
        <v>58</v>
      </c>
      <c r="K43" s="99" t="s">
        <v>246</v>
      </c>
      <c r="L43" s="101">
        <v>524.74</v>
      </c>
      <c r="M43" s="101">
        <v>990</v>
      </c>
      <c r="N43" s="101"/>
      <c r="O43" s="101">
        <f t="shared" si="0"/>
        <v>1514.74</v>
      </c>
      <c r="P43" s="100"/>
    </row>
    <row r="44" spans="1:16" ht="14.25" customHeight="1" x14ac:dyDescent="0.2">
      <c r="C44" s="122"/>
      <c r="D44" s="123"/>
      <c r="E44" s="83"/>
      <c r="F44" s="83"/>
      <c r="G44" s="122"/>
      <c r="H44" s="122"/>
    </row>
    <row r="45" spans="1:16" x14ac:dyDescent="0.2">
      <c r="C45" s="123"/>
      <c r="D45" s="85"/>
      <c r="E45" s="83"/>
      <c r="F45" s="122"/>
      <c r="G45" s="122"/>
      <c r="H45" s="122"/>
    </row>
    <row r="46" spans="1:16" x14ac:dyDescent="0.2">
      <c r="E46" s="83"/>
      <c r="F46" s="83"/>
      <c r="G46" s="122"/>
      <c r="H46" s="122"/>
    </row>
    <row r="47" spans="1:16" x14ac:dyDescent="0.2">
      <c r="C47" s="123"/>
      <c r="D47" s="85"/>
      <c r="E47" s="83"/>
      <c r="F47" s="83"/>
      <c r="G47" s="122"/>
      <c r="H47" s="122"/>
    </row>
  </sheetData>
  <autoFilter ref="A5:P43"/>
  <mergeCells count="2">
    <mergeCell ref="A1:P1"/>
    <mergeCell ref="A2:P2"/>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zoomScale="55" zoomScaleNormal="55" workbookViewId="0">
      <selection activeCell="C10" sqref="C10"/>
    </sheetView>
  </sheetViews>
  <sheetFormatPr baseColWidth="10" defaultRowHeight="15" x14ac:dyDescent="0.2"/>
  <cols>
    <col min="1" max="4" width="14.42578125" style="67" bestFit="1" customWidth="1"/>
    <col min="5" max="5" width="24.5703125" style="3" customWidth="1"/>
    <col min="6" max="6" width="45" style="2" customWidth="1"/>
    <col min="7" max="7" width="60.85546875" style="1" customWidth="1"/>
    <col min="8" max="8" width="38.7109375" style="1" customWidth="1"/>
    <col min="9" max="9" width="32.7109375" style="1" customWidth="1"/>
    <col min="10" max="10" width="29.42578125" style="1" customWidth="1"/>
    <col min="11" max="11" width="45.42578125" style="1" customWidth="1"/>
    <col min="12" max="12" width="12.5703125" style="1" bestFit="1" customWidth="1"/>
    <col min="13" max="13" width="19" style="1" customWidth="1"/>
    <col min="14" max="14" width="12.5703125" style="1" bestFit="1" customWidth="1"/>
    <col min="15" max="15" width="13.42578125" style="1" bestFit="1" customWidth="1"/>
    <col min="16" max="16" width="47.28515625" style="1" customWidth="1"/>
    <col min="17" max="16384" width="11.42578125" style="1"/>
  </cols>
  <sheetData>
    <row r="1" spans="1:16" ht="20.25" x14ac:dyDescent="0.3">
      <c r="A1" s="65" t="s">
        <v>544</v>
      </c>
      <c r="B1" s="65"/>
      <c r="C1" s="65"/>
      <c r="D1" s="65"/>
      <c r="E1" s="65"/>
      <c r="F1" s="65"/>
      <c r="G1" s="65"/>
      <c r="H1" s="65"/>
      <c r="I1" s="65"/>
      <c r="J1" s="65"/>
      <c r="K1" s="65"/>
      <c r="L1" s="65"/>
      <c r="M1" s="65"/>
      <c r="N1" s="65"/>
      <c r="O1" s="65"/>
      <c r="P1" s="65"/>
    </row>
    <row r="2" spans="1:16" ht="18" x14ac:dyDescent="0.25">
      <c r="A2" s="66" t="s">
        <v>545</v>
      </c>
      <c r="B2" s="66"/>
      <c r="C2" s="66"/>
      <c r="D2" s="66"/>
      <c r="E2" s="66"/>
      <c r="F2" s="66"/>
      <c r="G2" s="66"/>
      <c r="H2" s="66"/>
      <c r="I2" s="66"/>
      <c r="J2" s="66"/>
      <c r="K2" s="66"/>
      <c r="L2" s="66"/>
      <c r="M2" s="66"/>
      <c r="N2" s="66"/>
      <c r="O2" s="66"/>
      <c r="P2" s="66"/>
    </row>
    <row r="4" spans="1:16" ht="15.75" thickBot="1" x14ac:dyDescent="0.25"/>
    <row r="5" spans="1:16" ht="58.5" customHeight="1" x14ac:dyDescent="0.2">
      <c r="A5" s="68" t="s">
        <v>0</v>
      </c>
      <c r="B5" s="68" t="s">
        <v>1</v>
      </c>
      <c r="C5" s="68" t="s">
        <v>15</v>
      </c>
      <c r="D5" s="68" t="s">
        <v>16</v>
      </c>
      <c r="E5" s="69" t="s">
        <v>17</v>
      </c>
      <c r="F5" s="69" t="s">
        <v>18</v>
      </c>
      <c r="G5" s="70" t="s">
        <v>19</v>
      </c>
      <c r="H5" s="70" t="s">
        <v>20</v>
      </c>
      <c r="I5" s="70" t="s">
        <v>2</v>
      </c>
      <c r="J5" s="70" t="s">
        <v>21</v>
      </c>
      <c r="K5" s="69" t="s">
        <v>22</v>
      </c>
      <c r="L5" s="71" t="s">
        <v>23</v>
      </c>
      <c r="M5" s="71" t="s">
        <v>24</v>
      </c>
      <c r="N5" s="71" t="s">
        <v>25</v>
      </c>
      <c r="O5" s="71" t="s">
        <v>26</v>
      </c>
      <c r="P5" s="72" t="s">
        <v>27</v>
      </c>
    </row>
    <row r="6" spans="1:16" s="60" customFormat="1" ht="120" x14ac:dyDescent="0.2">
      <c r="A6" s="73">
        <v>43192</v>
      </c>
      <c r="B6" s="73">
        <v>43203</v>
      </c>
      <c r="C6" s="73">
        <v>43190</v>
      </c>
      <c r="D6" s="73">
        <v>43204</v>
      </c>
      <c r="E6" s="57" t="s">
        <v>3</v>
      </c>
      <c r="F6" s="57" t="s">
        <v>546</v>
      </c>
      <c r="G6" s="58" t="s">
        <v>547</v>
      </c>
      <c r="H6" s="57" t="s">
        <v>548</v>
      </c>
      <c r="I6" s="58" t="s">
        <v>379</v>
      </c>
      <c r="J6" s="57" t="s">
        <v>163</v>
      </c>
      <c r="K6" s="58" t="s">
        <v>10</v>
      </c>
      <c r="L6" s="74">
        <v>0</v>
      </c>
      <c r="M6" s="74">
        <v>384</v>
      </c>
      <c r="N6" s="74">
        <v>0</v>
      </c>
      <c r="O6" s="74">
        <f t="shared" ref="O6:O18" si="0">+N6+M6+L6</f>
        <v>384</v>
      </c>
      <c r="P6" s="57" t="s">
        <v>549</v>
      </c>
    </row>
    <row r="7" spans="1:16" s="60" customFormat="1" ht="120" x14ac:dyDescent="0.2">
      <c r="A7" s="73">
        <v>43192</v>
      </c>
      <c r="B7" s="73">
        <v>43203</v>
      </c>
      <c r="C7" s="73">
        <v>43190</v>
      </c>
      <c r="D7" s="73">
        <v>43204</v>
      </c>
      <c r="E7" s="57" t="s">
        <v>3</v>
      </c>
      <c r="F7" s="57" t="s">
        <v>546</v>
      </c>
      <c r="G7" s="58" t="s">
        <v>547</v>
      </c>
      <c r="H7" s="57" t="s">
        <v>104</v>
      </c>
      <c r="I7" s="57" t="s">
        <v>4</v>
      </c>
      <c r="J7" s="57" t="s">
        <v>163</v>
      </c>
      <c r="K7" s="58" t="s">
        <v>10</v>
      </c>
      <c r="L7" s="74">
        <v>0</v>
      </c>
      <c r="M7" s="74">
        <v>384</v>
      </c>
      <c r="N7" s="74">
        <v>0</v>
      </c>
      <c r="O7" s="74">
        <f t="shared" si="0"/>
        <v>384</v>
      </c>
      <c r="P7" s="58" t="s">
        <v>549</v>
      </c>
    </row>
    <row r="8" spans="1:16" s="60" customFormat="1" ht="135" x14ac:dyDescent="0.2">
      <c r="A8" s="73">
        <v>43192</v>
      </c>
      <c r="B8" s="73">
        <v>43196</v>
      </c>
      <c r="C8" s="73">
        <v>43191</v>
      </c>
      <c r="D8" s="73">
        <v>43197</v>
      </c>
      <c r="E8" s="57" t="s">
        <v>12</v>
      </c>
      <c r="F8" s="58" t="s">
        <v>550</v>
      </c>
      <c r="G8" s="58" t="s">
        <v>551</v>
      </c>
      <c r="H8" s="57" t="s">
        <v>552</v>
      </c>
      <c r="I8" s="57" t="s">
        <v>4</v>
      </c>
      <c r="J8" s="57" t="s">
        <v>553</v>
      </c>
      <c r="K8" s="57" t="s">
        <v>335</v>
      </c>
      <c r="L8" s="74">
        <v>103</v>
      </c>
      <c r="M8" s="74">
        <v>945</v>
      </c>
      <c r="N8" s="74">
        <v>0</v>
      </c>
      <c r="O8" s="74">
        <f t="shared" si="0"/>
        <v>1048</v>
      </c>
      <c r="P8" s="57"/>
    </row>
    <row r="9" spans="1:16" s="60" customFormat="1" ht="229.5" customHeight="1" x14ac:dyDescent="0.2">
      <c r="A9" s="73">
        <v>43192</v>
      </c>
      <c r="B9" s="73">
        <v>43196</v>
      </c>
      <c r="C9" s="73">
        <v>43189</v>
      </c>
      <c r="D9" s="73">
        <v>43197</v>
      </c>
      <c r="E9" s="57" t="s">
        <v>286</v>
      </c>
      <c r="F9" s="58" t="s">
        <v>554</v>
      </c>
      <c r="G9" s="58" t="s">
        <v>555</v>
      </c>
      <c r="H9" s="57" t="s">
        <v>28</v>
      </c>
      <c r="I9" s="57" t="s">
        <v>13</v>
      </c>
      <c r="J9" s="57" t="s">
        <v>556</v>
      </c>
      <c r="K9" s="57" t="s">
        <v>448</v>
      </c>
      <c r="L9" s="74">
        <v>0</v>
      </c>
      <c r="M9" s="74">
        <v>280.5</v>
      </c>
      <c r="N9" s="74">
        <v>0</v>
      </c>
      <c r="O9" s="74">
        <f t="shared" si="0"/>
        <v>280.5</v>
      </c>
      <c r="P9" s="57" t="s">
        <v>557</v>
      </c>
    </row>
    <row r="10" spans="1:16" s="60" customFormat="1" ht="210" x14ac:dyDescent="0.2">
      <c r="A10" s="73">
        <v>43192</v>
      </c>
      <c r="B10" s="73">
        <v>43196</v>
      </c>
      <c r="C10" s="73">
        <v>43189</v>
      </c>
      <c r="D10" s="73">
        <v>43197</v>
      </c>
      <c r="E10" s="57" t="s">
        <v>286</v>
      </c>
      <c r="F10" s="58" t="s">
        <v>554</v>
      </c>
      <c r="G10" s="58" t="s">
        <v>555</v>
      </c>
      <c r="H10" s="57" t="s">
        <v>558</v>
      </c>
      <c r="I10" s="57" t="s">
        <v>13</v>
      </c>
      <c r="J10" s="57" t="s">
        <v>556</v>
      </c>
      <c r="K10" s="57" t="s">
        <v>448</v>
      </c>
      <c r="L10" s="74">
        <v>0</v>
      </c>
      <c r="M10" s="74">
        <v>280.5</v>
      </c>
      <c r="N10" s="74">
        <v>0</v>
      </c>
      <c r="O10" s="74">
        <f t="shared" si="0"/>
        <v>280.5</v>
      </c>
      <c r="P10" s="57" t="s">
        <v>557</v>
      </c>
    </row>
    <row r="11" spans="1:16" s="60" customFormat="1" ht="180" x14ac:dyDescent="0.2">
      <c r="A11" s="73">
        <v>43198</v>
      </c>
      <c r="B11" s="73">
        <v>43201</v>
      </c>
      <c r="C11" s="73">
        <v>43197</v>
      </c>
      <c r="D11" s="73">
        <v>43202</v>
      </c>
      <c r="E11" s="57" t="s">
        <v>276</v>
      </c>
      <c r="F11" s="58" t="s">
        <v>559</v>
      </c>
      <c r="G11" s="58" t="s">
        <v>560</v>
      </c>
      <c r="H11" s="57" t="s">
        <v>111</v>
      </c>
      <c r="I11" s="57" t="s">
        <v>112</v>
      </c>
      <c r="J11" s="57" t="s">
        <v>561</v>
      </c>
      <c r="K11" s="58" t="s">
        <v>562</v>
      </c>
      <c r="L11" s="74">
        <v>587.30000000000007</v>
      </c>
      <c r="M11" s="74">
        <v>1120</v>
      </c>
      <c r="N11" s="74">
        <v>1895</v>
      </c>
      <c r="O11" s="74">
        <f t="shared" si="0"/>
        <v>3602.3</v>
      </c>
      <c r="P11" s="57"/>
    </row>
    <row r="12" spans="1:16" s="60" customFormat="1" ht="195" x14ac:dyDescent="0.2">
      <c r="A12" s="73">
        <v>43199</v>
      </c>
      <c r="B12" s="73">
        <v>43203</v>
      </c>
      <c r="C12" s="73">
        <v>43197</v>
      </c>
      <c r="D12" s="73">
        <v>43204</v>
      </c>
      <c r="E12" s="57" t="s">
        <v>12</v>
      </c>
      <c r="F12" s="57" t="s">
        <v>563</v>
      </c>
      <c r="G12" s="58" t="s">
        <v>564</v>
      </c>
      <c r="H12" s="57" t="s">
        <v>125</v>
      </c>
      <c r="I12" s="57" t="s">
        <v>126</v>
      </c>
      <c r="J12" s="57" t="s">
        <v>64</v>
      </c>
      <c r="K12" s="57" t="s">
        <v>144</v>
      </c>
      <c r="L12" s="74">
        <v>689.4</v>
      </c>
      <c r="M12" s="74">
        <v>700</v>
      </c>
      <c r="N12" s="74">
        <v>0</v>
      </c>
      <c r="O12" s="74">
        <f t="shared" si="0"/>
        <v>1389.4</v>
      </c>
      <c r="P12" s="58" t="s">
        <v>565</v>
      </c>
    </row>
    <row r="13" spans="1:16" s="60" customFormat="1" ht="195" x14ac:dyDescent="0.2">
      <c r="A13" s="73">
        <v>43199</v>
      </c>
      <c r="B13" s="73">
        <v>43203</v>
      </c>
      <c r="C13" s="73">
        <v>43197</v>
      </c>
      <c r="D13" s="73">
        <v>43204</v>
      </c>
      <c r="E13" s="57" t="s">
        <v>12</v>
      </c>
      <c r="F13" s="57" t="s">
        <v>566</v>
      </c>
      <c r="G13" s="58" t="s">
        <v>564</v>
      </c>
      <c r="H13" s="57" t="s">
        <v>567</v>
      </c>
      <c r="I13" s="57" t="s">
        <v>568</v>
      </c>
      <c r="J13" s="57" t="s">
        <v>64</v>
      </c>
      <c r="K13" s="57" t="s">
        <v>144</v>
      </c>
      <c r="L13" s="74">
        <v>689.4</v>
      </c>
      <c r="M13" s="74">
        <v>700</v>
      </c>
      <c r="N13" s="74">
        <v>0</v>
      </c>
      <c r="O13" s="74">
        <f t="shared" si="0"/>
        <v>1389.4</v>
      </c>
      <c r="P13" s="58" t="s">
        <v>565</v>
      </c>
    </row>
    <row r="14" spans="1:16" s="60" customFormat="1" ht="135" x14ac:dyDescent="0.2">
      <c r="A14" s="73">
        <v>43202</v>
      </c>
      <c r="B14" s="73">
        <v>43203</v>
      </c>
      <c r="C14" s="73">
        <v>43201</v>
      </c>
      <c r="D14" s="73">
        <v>43204</v>
      </c>
      <c r="E14" s="57" t="s">
        <v>12</v>
      </c>
      <c r="F14" s="57" t="s">
        <v>569</v>
      </c>
      <c r="G14" s="58" t="s">
        <v>570</v>
      </c>
      <c r="H14" s="57" t="s">
        <v>54</v>
      </c>
      <c r="I14" s="57" t="s">
        <v>55</v>
      </c>
      <c r="J14" s="57" t="s">
        <v>424</v>
      </c>
      <c r="K14" s="58" t="s">
        <v>571</v>
      </c>
      <c r="L14" s="74">
        <f>1206.94/2</f>
        <v>603.47</v>
      </c>
      <c r="M14" s="74">
        <v>660</v>
      </c>
      <c r="N14" s="74">
        <v>899.5</v>
      </c>
      <c r="O14" s="74">
        <f t="shared" si="0"/>
        <v>2162.9700000000003</v>
      </c>
      <c r="P14" s="57"/>
    </row>
    <row r="15" spans="1:16" s="60" customFormat="1" ht="135" x14ac:dyDescent="0.2">
      <c r="A15" s="73">
        <v>43202</v>
      </c>
      <c r="B15" s="73">
        <v>43203</v>
      </c>
      <c r="C15" s="73">
        <v>43201</v>
      </c>
      <c r="D15" s="73">
        <v>43204</v>
      </c>
      <c r="E15" s="57" t="s">
        <v>12</v>
      </c>
      <c r="F15" s="57" t="s">
        <v>569</v>
      </c>
      <c r="G15" s="58" t="s">
        <v>572</v>
      </c>
      <c r="H15" s="57" t="s">
        <v>573</v>
      </c>
      <c r="I15" s="57" t="s">
        <v>120</v>
      </c>
      <c r="J15" s="57" t="s">
        <v>424</v>
      </c>
      <c r="K15" s="58" t="s">
        <v>574</v>
      </c>
      <c r="L15" s="74">
        <v>603.47</v>
      </c>
      <c r="M15" s="74">
        <v>660</v>
      </c>
      <c r="N15" s="74">
        <v>899.5</v>
      </c>
      <c r="O15" s="74">
        <f t="shared" si="0"/>
        <v>2162.9700000000003</v>
      </c>
      <c r="P15" s="57"/>
    </row>
    <row r="16" spans="1:16" s="60" customFormat="1" ht="90" x14ac:dyDescent="0.2">
      <c r="A16" s="73">
        <v>43206</v>
      </c>
      <c r="B16" s="73">
        <v>43210</v>
      </c>
      <c r="C16" s="73">
        <v>43205</v>
      </c>
      <c r="D16" s="73">
        <v>43211</v>
      </c>
      <c r="E16" s="57" t="s">
        <v>3</v>
      </c>
      <c r="F16" s="57" t="s">
        <v>575</v>
      </c>
      <c r="G16" s="57" t="s">
        <v>576</v>
      </c>
      <c r="H16" s="57" t="s">
        <v>577</v>
      </c>
      <c r="I16" s="57" t="s">
        <v>578</v>
      </c>
      <c r="J16" s="57" t="s">
        <v>579</v>
      </c>
      <c r="K16" s="58" t="s">
        <v>29</v>
      </c>
      <c r="L16" s="74">
        <v>374.67</v>
      </c>
      <c r="M16" s="74">
        <v>945</v>
      </c>
      <c r="N16" s="74">
        <v>0</v>
      </c>
      <c r="O16" s="74">
        <f t="shared" si="0"/>
        <v>1319.67</v>
      </c>
      <c r="P16" s="57"/>
    </row>
    <row r="17" spans="1:16" s="60" customFormat="1" ht="30" x14ac:dyDescent="0.2">
      <c r="A17" s="73">
        <v>43206</v>
      </c>
      <c r="B17" s="73">
        <v>43212</v>
      </c>
      <c r="C17" s="73">
        <v>43206</v>
      </c>
      <c r="D17" s="73">
        <v>43212</v>
      </c>
      <c r="E17" s="75" t="s">
        <v>286</v>
      </c>
      <c r="F17" s="75" t="s">
        <v>580</v>
      </c>
      <c r="G17" s="57" t="s">
        <v>581</v>
      </c>
      <c r="H17" s="57" t="s">
        <v>289</v>
      </c>
      <c r="I17" s="57" t="s">
        <v>290</v>
      </c>
      <c r="J17" s="57" t="s">
        <v>582</v>
      </c>
      <c r="K17" s="57" t="s">
        <v>583</v>
      </c>
      <c r="L17" s="74">
        <v>1095.8</v>
      </c>
      <c r="M17" s="74">
        <v>3443.9</v>
      </c>
      <c r="N17" s="74">
        <v>1300</v>
      </c>
      <c r="O17" s="74">
        <f>+N17+M17+L17</f>
        <v>5839.7</v>
      </c>
      <c r="P17" s="57"/>
    </row>
    <row r="18" spans="1:16" s="60" customFormat="1" ht="75" x14ac:dyDescent="0.2">
      <c r="A18" s="73">
        <v>43207</v>
      </c>
      <c r="B18" s="73">
        <v>43214</v>
      </c>
      <c r="C18" s="73">
        <v>43206</v>
      </c>
      <c r="D18" s="73">
        <v>43215</v>
      </c>
      <c r="E18" s="57" t="s">
        <v>286</v>
      </c>
      <c r="F18" s="57" t="s">
        <v>580</v>
      </c>
      <c r="G18" s="58" t="s">
        <v>584</v>
      </c>
      <c r="H18" s="57" t="s">
        <v>30</v>
      </c>
      <c r="I18" s="57" t="s">
        <v>31</v>
      </c>
      <c r="J18" s="57" t="s">
        <v>59</v>
      </c>
      <c r="K18" s="57" t="s">
        <v>585</v>
      </c>
      <c r="L18" s="74">
        <v>1457.4</v>
      </c>
      <c r="M18" s="74">
        <v>4668.87</v>
      </c>
      <c r="N18" s="74">
        <v>0</v>
      </c>
      <c r="O18" s="74">
        <f t="shared" si="0"/>
        <v>6126.27</v>
      </c>
      <c r="P18" s="57"/>
    </row>
    <row r="19" spans="1:16" s="60" customFormat="1" ht="105" x14ac:dyDescent="0.2">
      <c r="A19" s="73">
        <v>43209</v>
      </c>
      <c r="B19" s="73">
        <v>43210</v>
      </c>
      <c r="C19" s="73">
        <v>43208</v>
      </c>
      <c r="D19" s="76">
        <v>43211</v>
      </c>
      <c r="E19" s="57" t="s">
        <v>276</v>
      </c>
      <c r="F19" s="57" t="s">
        <v>586</v>
      </c>
      <c r="G19" s="57" t="s">
        <v>587</v>
      </c>
      <c r="H19" s="57" t="s">
        <v>588</v>
      </c>
      <c r="I19" s="57" t="s">
        <v>96</v>
      </c>
      <c r="J19" s="57" t="s">
        <v>589</v>
      </c>
      <c r="K19" s="57" t="s">
        <v>590</v>
      </c>
      <c r="L19" s="74">
        <v>460.97</v>
      </c>
      <c r="M19" s="74">
        <v>560</v>
      </c>
      <c r="N19" s="74">
        <v>795</v>
      </c>
      <c r="O19" s="74">
        <f>+L19+M19+N19</f>
        <v>1815.97</v>
      </c>
      <c r="P19" s="57"/>
    </row>
    <row r="20" spans="1:16" s="60" customFormat="1" ht="75" x14ac:dyDescent="0.2">
      <c r="A20" s="73">
        <v>43209</v>
      </c>
      <c r="B20" s="73">
        <v>43210</v>
      </c>
      <c r="C20" s="73">
        <v>43208</v>
      </c>
      <c r="D20" s="73">
        <v>43211</v>
      </c>
      <c r="E20" s="57" t="s">
        <v>286</v>
      </c>
      <c r="F20" s="58" t="s">
        <v>591</v>
      </c>
      <c r="G20" s="57" t="s">
        <v>592</v>
      </c>
      <c r="H20" s="57" t="s">
        <v>32</v>
      </c>
      <c r="I20" s="57" t="s">
        <v>33</v>
      </c>
      <c r="J20" s="57" t="s">
        <v>593</v>
      </c>
      <c r="K20" s="58" t="s">
        <v>246</v>
      </c>
      <c r="L20" s="74">
        <v>635.79</v>
      </c>
      <c r="M20" s="74">
        <v>660</v>
      </c>
      <c r="N20" s="74">
        <v>0</v>
      </c>
      <c r="O20" s="74">
        <f t="shared" ref="O20:O66" si="1">+N20+M20+L20</f>
        <v>1295.79</v>
      </c>
      <c r="P20" s="57"/>
    </row>
    <row r="21" spans="1:16" s="60" customFormat="1" ht="75" x14ac:dyDescent="0.2">
      <c r="A21" s="73">
        <v>43213</v>
      </c>
      <c r="B21" s="73">
        <v>43213</v>
      </c>
      <c r="C21" s="73">
        <v>43212</v>
      </c>
      <c r="D21" s="73">
        <v>43214</v>
      </c>
      <c r="E21" s="58" t="s">
        <v>12</v>
      </c>
      <c r="F21" s="58" t="s">
        <v>594</v>
      </c>
      <c r="G21" s="57" t="s">
        <v>595</v>
      </c>
      <c r="H21" s="57" t="s">
        <v>393</v>
      </c>
      <c r="I21" s="58" t="s">
        <v>394</v>
      </c>
      <c r="J21" s="57" t="s">
        <v>582</v>
      </c>
      <c r="K21" s="57" t="s">
        <v>147</v>
      </c>
      <c r="L21" s="74">
        <v>0</v>
      </c>
      <c r="M21" s="74">
        <v>370</v>
      </c>
      <c r="N21" s="74">
        <v>0</v>
      </c>
      <c r="O21" s="74">
        <f t="shared" si="1"/>
        <v>370</v>
      </c>
      <c r="P21" s="57" t="s">
        <v>596</v>
      </c>
    </row>
    <row r="22" spans="1:16" s="60" customFormat="1" ht="105" x14ac:dyDescent="0.2">
      <c r="A22" s="73">
        <v>43213</v>
      </c>
      <c r="B22" s="73">
        <v>43217</v>
      </c>
      <c r="C22" s="73">
        <v>43212</v>
      </c>
      <c r="D22" s="73">
        <v>43218</v>
      </c>
      <c r="E22" s="58" t="s">
        <v>286</v>
      </c>
      <c r="F22" s="57" t="s">
        <v>597</v>
      </c>
      <c r="G22" s="58" t="s">
        <v>598</v>
      </c>
      <c r="H22" s="57" t="s">
        <v>312</v>
      </c>
      <c r="I22" s="57" t="s">
        <v>13</v>
      </c>
      <c r="J22" s="57" t="s">
        <v>60</v>
      </c>
      <c r="K22" s="57" t="s">
        <v>599</v>
      </c>
      <c r="L22" s="74">
        <v>825.73</v>
      </c>
      <c r="M22" s="74">
        <v>1428</v>
      </c>
      <c r="N22" s="74">
        <v>0</v>
      </c>
      <c r="O22" s="74">
        <f t="shared" si="1"/>
        <v>2253.73</v>
      </c>
      <c r="P22" s="57"/>
    </row>
    <row r="23" spans="1:16" s="60" customFormat="1" ht="75" x14ac:dyDescent="0.2">
      <c r="A23" s="73">
        <v>43214</v>
      </c>
      <c r="B23" s="73">
        <v>43218</v>
      </c>
      <c r="C23" s="73">
        <v>43213</v>
      </c>
      <c r="D23" s="73">
        <v>43219</v>
      </c>
      <c r="E23" s="57" t="s">
        <v>74</v>
      </c>
      <c r="F23" s="57" t="s">
        <v>600</v>
      </c>
      <c r="G23" s="57" t="s">
        <v>601</v>
      </c>
      <c r="H23" s="57" t="s">
        <v>602</v>
      </c>
      <c r="I23" s="57" t="s">
        <v>603</v>
      </c>
      <c r="J23" s="57" t="s">
        <v>57</v>
      </c>
      <c r="K23" s="58" t="s">
        <v>604</v>
      </c>
      <c r="L23" s="74">
        <f>2152.71/3</f>
        <v>717.57</v>
      </c>
      <c r="M23" s="74">
        <v>1690</v>
      </c>
      <c r="N23" s="74">
        <v>500</v>
      </c>
      <c r="O23" s="74">
        <f t="shared" si="1"/>
        <v>2907.57</v>
      </c>
      <c r="P23" s="57"/>
    </row>
    <row r="24" spans="1:16" s="60" customFormat="1" ht="60" x14ac:dyDescent="0.2">
      <c r="A24" s="73">
        <v>43214</v>
      </c>
      <c r="B24" s="73">
        <v>43218</v>
      </c>
      <c r="C24" s="73">
        <v>43213</v>
      </c>
      <c r="D24" s="73">
        <v>43219</v>
      </c>
      <c r="E24" s="57" t="s">
        <v>74</v>
      </c>
      <c r="F24" s="57" t="s">
        <v>600</v>
      </c>
      <c r="G24" s="57" t="s">
        <v>605</v>
      </c>
      <c r="H24" s="57" t="s">
        <v>606</v>
      </c>
      <c r="I24" s="57" t="s">
        <v>607</v>
      </c>
      <c r="J24" s="57" t="s">
        <v>57</v>
      </c>
      <c r="K24" s="58" t="s">
        <v>604</v>
      </c>
      <c r="L24" s="74">
        <v>717.57</v>
      </c>
      <c r="M24" s="74">
        <v>1690</v>
      </c>
      <c r="N24" s="74">
        <v>500</v>
      </c>
      <c r="O24" s="74">
        <f t="shared" si="1"/>
        <v>2907.57</v>
      </c>
      <c r="P24" s="57"/>
    </row>
    <row r="25" spans="1:16" s="60" customFormat="1" ht="60" x14ac:dyDescent="0.2">
      <c r="A25" s="73">
        <v>43214</v>
      </c>
      <c r="B25" s="73">
        <v>43218</v>
      </c>
      <c r="C25" s="73">
        <v>43213</v>
      </c>
      <c r="D25" s="73">
        <v>43219</v>
      </c>
      <c r="E25" s="57" t="s">
        <v>74</v>
      </c>
      <c r="F25" s="57" t="s">
        <v>600</v>
      </c>
      <c r="G25" s="57" t="s">
        <v>605</v>
      </c>
      <c r="H25" s="57" t="s">
        <v>608</v>
      </c>
      <c r="I25" s="57" t="s">
        <v>607</v>
      </c>
      <c r="J25" s="57" t="s">
        <v>57</v>
      </c>
      <c r="K25" s="58" t="s">
        <v>604</v>
      </c>
      <c r="L25" s="74">
        <v>717.57</v>
      </c>
      <c r="M25" s="74">
        <v>1690</v>
      </c>
      <c r="N25" s="74">
        <v>500</v>
      </c>
      <c r="O25" s="74">
        <f t="shared" si="1"/>
        <v>2907.57</v>
      </c>
      <c r="P25" s="57"/>
    </row>
    <row r="26" spans="1:16" s="60" customFormat="1" ht="120" x14ac:dyDescent="0.2">
      <c r="A26" s="73">
        <v>43214</v>
      </c>
      <c r="B26" s="73">
        <v>43216</v>
      </c>
      <c r="C26" s="73">
        <v>43213</v>
      </c>
      <c r="D26" s="73">
        <v>43217</v>
      </c>
      <c r="E26" s="57" t="s">
        <v>12</v>
      </c>
      <c r="F26" s="58" t="s">
        <v>609</v>
      </c>
      <c r="G26" s="58" t="s">
        <v>610</v>
      </c>
      <c r="H26" s="57" t="s">
        <v>54</v>
      </c>
      <c r="I26" s="58" t="s">
        <v>55</v>
      </c>
      <c r="J26" s="57" t="s">
        <v>168</v>
      </c>
      <c r="K26" s="58" t="s">
        <v>335</v>
      </c>
      <c r="L26" s="74">
        <v>603.12</v>
      </c>
      <c r="M26" s="74">
        <v>1000</v>
      </c>
      <c r="N26" s="74">
        <v>0</v>
      </c>
      <c r="O26" s="74">
        <f t="shared" si="1"/>
        <v>1603.12</v>
      </c>
      <c r="P26" s="57"/>
    </row>
    <row r="27" spans="1:16" s="60" customFormat="1" ht="120" x14ac:dyDescent="0.2">
      <c r="A27" s="73">
        <v>43214</v>
      </c>
      <c r="B27" s="73">
        <v>43216</v>
      </c>
      <c r="C27" s="73">
        <v>43213</v>
      </c>
      <c r="D27" s="73">
        <v>43217</v>
      </c>
      <c r="E27" s="57" t="s">
        <v>12</v>
      </c>
      <c r="F27" s="58" t="s">
        <v>609</v>
      </c>
      <c r="G27" s="58" t="s">
        <v>610</v>
      </c>
      <c r="H27" s="57" t="s">
        <v>611</v>
      </c>
      <c r="I27" s="58" t="s">
        <v>5</v>
      </c>
      <c r="J27" s="57" t="s">
        <v>168</v>
      </c>
      <c r="K27" s="58" t="s">
        <v>335</v>
      </c>
      <c r="L27" s="74">
        <v>595.21</v>
      </c>
      <c r="M27" s="74">
        <v>1000</v>
      </c>
      <c r="N27" s="74">
        <v>0</v>
      </c>
      <c r="O27" s="74">
        <f t="shared" si="1"/>
        <v>1595.21</v>
      </c>
      <c r="P27" s="57"/>
    </row>
    <row r="28" spans="1:16" s="60" customFormat="1" ht="225" x14ac:dyDescent="0.2">
      <c r="A28" s="73">
        <v>43214</v>
      </c>
      <c r="B28" s="73">
        <v>43216</v>
      </c>
      <c r="C28" s="73">
        <v>43213</v>
      </c>
      <c r="D28" s="73">
        <v>43217</v>
      </c>
      <c r="E28" s="57" t="s">
        <v>612</v>
      </c>
      <c r="F28" s="58" t="s">
        <v>613</v>
      </c>
      <c r="G28" s="58" t="s">
        <v>614</v>
      </c>
      <c r="H28" s="57" t="s">
        <v>615</v>
      </c>
      <c r="I28" s="57" t="s">
        <v>616</v>
      </c>
      <c r="J28" s="57" t="s">
        <v>63</v>
      </c>
      <c r="K28" s="57" t="s">
        <v>617</v>
      </c>
      <c r="L28" s="74">
        <v>800.26</v>
      </c>
      <c r="M28" s="74">
        <v>675</v>
      </c>
      <c r="N28" s="74">
        <v>1546.3</v>
      </c>
      <c r="O28" s="74">
        <f t="shared" si="1"/>
        <v>3021.5600000000004</v>
      </c>
      <c r="P28" s="57"/>
    </row>
    <row r="29" spans="1:16" s="60" customFormat="1" ht="407.25" x14ac:dyDescent="0.2">
      <c r="A29" s="73">
        <v>43214</v>
      </c>
      <c r="B29" s="73">
        <v>43217</v>
      </c>
      <c r="C29" s="73">
        <v>43211</v>
      </c>
      <c r="D29" s="73">
        <v>43219</v>
      </c>
      <c r="E29" s="57" t="s">
        <v>286</v>
      </c>
      <c r="F29" s="58" t="s">
        <v>618</v>
      </c>
      <c r="G29" s="58" t="s">
        <v>619</v>
      </c>
      <c r="H29" s="57" t="s">
        <v>620</v>
      </c>
      <c r="I29" s="57" t="s">
        <v>4</v>
      </c>
      <c r="J29" s="57" t="s">
        <v>621</v>
      </c>
      <c r="K29" s="57" t="s">
        <v>622</v>
      </c>
      <c r="L29" s="74">
        <v>0</v>
      </c>
      <c r="M29" s="74">
        <v>360</v>
      </c>
      <c r="N29" s="74">
        <v>0</v>
      </c>
      <c r="O29" s="74">
        <f t="shared" si="1"/>
        <v>360</v>
      </c>
      <c r="P29" s="57" t="s">
        <v>623</v>
      </c>
    </row>
    <row r="30" spans="1:16" s="60" customFormat="1" ht="407.25" x14ac:dyDescent="0.2">
      <c r="A30" s="73">
        <v>43214</v>
      </c>
      <c r="B30" s="73">
        <v>43217</v>
      </c>
      <c r="C30" s="73">
        <v>43211</v>
      </c>
      <c r="D30" s="73">
        <v>43219</v>
      </c>
      <c r="E30" s="57" t="s">
        <v>286</v>
      </c>
      <c r="F30" s="58" t="s">
        <v>618</v>
      </c>
      <c r="G30" s="58" t="s">
        <v>619</v>
      </c>
      <c r="H30" s="57" t="s">
        <v>445</v>
      </c>
      <c r="I30" s="57" t="s">
        <v>446</v>
      </c>
      <c r="J30" s="57" t="s">
        <v>621</v>
      </c>
      <c r="K30" s="57" t="s">
        <v>622</v>
      </c>
      <c r="L30" s="74">
        <v>0</v>
      </c>
      <c r="M30" s="74">
        <v>360</v>
      </c>
      <c r="N30" s="74">
        <v>0</v>
      </c>
      <c r="O30" s="74">
        <f t="shared" si="1"/>
        <v>360</v>
      </c>
      <c r="P30" s="57" t="s">
        <v>623</v>
      </c>
    </row>
    <row r="31" spans="1:16" s="60" customFormat="1" ht="195" x14ac:dyDescent="0.2">
      <c r="A31" s="73">
        <v>43215</v>
      </c>
      <c r="B31" s="73">
        <v>43217</v>
      </c>
      <c r="C31" s="73">
        <v>43215</v>
      </c>
      <c r="D31" s="73">
        <v>43217</v>
      </c>
      <c r="E31" s="57" t="s">
        <v>12</v>
      </c>
      <c r="F31" s="58" t="s">
        <v>624</v>
      </c>
      <c r="G31" s="58" t="s">
        <v>625</v>
      </c>
      <c r="H31" s="57" t="s">
        <v>626</v>
      </c>
      <c r="I31" s="57" t="s">
        <v>258</v>
      </c>
      <c r="J31" s="57" t="s">
        <v>354</v>
      </c>
      <c r="K31" s="58" t="s">
        <v>526</v>
      </c>
      <c r="L31" s="74">
        <v>0</v>
      </c>
      <c r="M31" s="74">
        <v>67.5</v>
      </c>
      <c r="N31" s="74">
        <v>0</v>
      </c>
      <c r="O31" s="74">
        <f t="shared" si="1"/>
        <v>67.5</v>
      </c>
      <c r="P31" s="57" t="s">
        <v>627</v>
      </c>
    </row>
    <row r="32" spans="1:16" s="60" customFormat="1" ht="210" x14ac:dyDescent="0.2">
      <c r="A32" s="73">
        <v>43215</v>
      </c>
      <c r="B32" s="73">
        <v>43217</v>
      </c>
      <c r="C32" s="73">
        <v>43215</v>
      </c>
      <c r="D32" s="73">
        <v>43217</v>
      </c>
      <c r="E32" s="57" t="s">
        <v>12</v>
      </c>
      <c r="F32" s="58" t="s">
        <v>624</v>
      </c>
      <c r="G32" s="58" t="s">
        <v>628</v>
      </c>
      <c r="H32" s="57" t="s">
        <v>629</v>
      </c>
      <c r="I32" s="57" t="s">
        <v>630</v>
      </c>
      <c r="J32" s="57" t="s">
        <v>354</v>
      </c>
      <c r="K32" s="58" t="s">
        <v>526</v>
      </c>
      <c r="L32" s="74">
        <v>0</v>
      </c>
      <c r="M32" s="74">
        <v>67.5</v>
      </c>
      <c r="N32" s="74">
        <v>0</v>
      </c>
      <c r="O32" s="74">
        <f t="shared" si="1"/>
        <v>67.5</v>
      </c>
      <c r="P32" s="57" t="s">
        <v>627</v>
      </c>
    </row>
    <row r="33" spans="1:16" s="60" customFormat="1" ht="210" x14ac:dyDescent="0.2">
      <c r="A33" s="73">
        <v>43215</v>
      </c>
      <c r="B33" s="73">
        <v>43217</v>
      </c>
      <c r="C33" s="73">
        <v>43215</v>
      </c>
      <c r="D33" s="73">
        <v>43217</v>
      </c>
      <c r="E33" s="57" t="s">
        <v>12</v>
      </c>
      <c r="F33" s="58" t="s">
        <v>624</v>
      </c>
      <c r="G33" s="58" t="s">
        <v>628</v>
      </c>
      <c r="H33" s="57" t="s">
        <v>631</v>
      </c>
      <c r="I33" s="57" t="s">
        <v>35</v>
      </c>
      <c r="J33" s="57" t="s">
        <v>354</v>
      </c>
      <c r="K33" s="58" t="s">
        <v>526</v>
      </c>
      <c r="L33" s="74">
        <v>0</v>
      </c>
      <c r="M33" s="74">
        <v>67.5</v>
      </c>
      <c r="N33" s="74">
        <v>0</v>
      </c>
      <c r="O33" s="74">
        <f t="shared" si="1"/>
        <v>67.5</v>
      </c>
      <c r="P33" s="57" t="s">
        <v>627</v>
      </c>
    </row>
    <row r="34" spans="1:16" s="60" customFormat="1" ht="90" x14ac:dyDescent="0.2">
      <c r="A34" s="73">
        <v>43220</v>
      </c>
      <c r="B34" s="73">
        <v>43224</v>
      </c>
      <c r="C34" s="73">
        <v>43218</v>
      </c>
      <c r="D34" s="73">
        <v>43225</v>
      </c>
      <c r="E34" s="57" t="s">
        <v>3</v>
      </c>
      <c r="F34" s="57" t="s">
        <v>632</v>
      </c>
      <c r="G34" s="58" t="s">
        <v>633</v>
      </c>
      <c r="H34" s="57" t="s">
        <v>224</v>
      </c>
      <c r="I34" s="57" t="s">
        <v>36</v>
      </c>
      <c r="J34" s="57" t="s">
        <v>634</v>
      </c>
      <c r="K34" s="57" t="s">
        <v>635</v>
      </c>
      <c r="L34" s="74">
        <v>1175.82</v>
      </c>
      <c r="M34" s="74">
        <v>2059.98</v>
      </c>
      <c r="N34" s="74">
        <v>0</v>
      </c>
      <c r="O34" s="74">
        <f t="shared" si="1"/>
        <v>3235.8</v>
      </c>
      <c r="P34" s="57"/>
    </row>
    <row r="35" spans="1:16" s="60" customFormat="1" ht="150" x14ac:dyDescent="0.2">
      <c r="A35" s="73">
        <v>43227</v>
      </c>
      <c r="B35" s="73">
        <v>43245</v>
      </c>
      <c r="C35" s="73">
        <v>43225</v>
      </c>
      <c r="D35" s="73">
        <v>43246</v>
      </c>
      <c r="E35" s="57" t="s">
        <v>3</v>
      </c>
      <c r="F35" s="57" t="s">
        <v>636</v>
      </c>
      <c r="G35" s="58" t="s">
        <v>637</v>
      </c>
      <c r="H35" s="57" t="s">
        <v>638</v>
      </c>
      <c r="I35" s="57" t="s">
        <v>35</v>
      </c>
      <c r="J35" s="57" t="s">
        <v>59</v>
      </c>
      <c r="K35" s="57" t="s">
        <v>639</v>
      </c>
      <c r="L35" s="74">
        <v>0</v>
      </c>
      <c r="M35" s="74">
        <v>363</v>
      </c>
      <c r="N35" s="74">
        <v>0</v>
      </c>
      <c r="O35" s="74">
        <f t="shared" si="1"/>
        <v>363</v>
      </c>
      <c r="P35" s="57" t="s">
        <v>640</v>
      </c>
    </row>
    <row r="36" spans="1:16" s="60" customFormat="1" ht="180" x14ac:dyDescent="0.2">
      <c r="A36" s="73">
        <v>43227</v>
      </c>
      <c r="B36" s="73">
        <v>43231</v>
      </c>
      <c r="C36" s="73">
        <v>43226</v>
      </c>
      <c r="D36" s="73">
        <v>43232</v>
      </c>
      <c r="E36" s="57" t="s">
        <v>12</v>
      </c>
      <c r="F36" s="57" t="s">
        <v>641</v>
      </c>
      <c r="G36" s="58" t="s">
        <v>642</v>
      </c>
      <c r="H36" s="57" t="s">
        <v>37</v>
      </c>
      <c r="I36" s="57" t="s">
        <v>643</v>
      </c>
      <c r="J36" s="57" t="s">
        <v>59</v>
      </c>
      <c r="K36" s="58" t="s">
        <v>644</v>
      </c>
      <c r="L36" s="74">
        <v>0</v>
      </c>
      <c r="M36" s="74">
        <v>610.5</v>
      </c>
      <c r="N36" s="74">
        <v>0</v>
      </c>
      <c r="O36" s="74">
        <f t="shared" si="1"/>
        <v>610.5</v>
      </c>
      <c r="P36" s="57" t="s">
        <v>645</v>
      </c>
    </row>
    <row r="37" spans="1:16" s="60" customFormat="1" ht="180" x14ac:dyDescent="0.2">
      <c r="A37" s="73">
        <v>43227</v>
      </c>
      <c r="B37" s="73">
        <v>43231</v>
      </c>
      <c r="C37" s="73">
        <v>43226</v>
      </c>
      <c r="D37" s="73">
        <v>43232</v>
      </c>
      <c r="E37" s="57" t="s">
        <v>12</v>
      </c>
      <c r="F37" s="57" t="s">
        <v>641</v>
      </c>
      <c r="G37" s="58" t="s">
        <v>642</v>
      </c>
      <c r="H37" s="57" t="s">
        <v>38</v>
      </c>
      <c r="I37" s="57" t="s">
        <v>39</v>
      </c>
      <c r="J37" s="57" t="s">
        <v>59</v>
      </c>
      <c r="K37" s="58" t="s">
        <v>644</v>
      </c>
      <c r="L37" s="74">
        <v>0</v>
      </c>
      <c r="M37" s="74">
        <v>610.5</v>
      </c>
      <c r="N37" s="74">
        <v>0</v>
      </c>
      <c r="O37" s="74">
        <f t="shared" si="1"/>
        <v>610.5</v>
      </c>
      <c r="P37" s="57" t="s">
        <v>645</v>
      </c>
    </row>
    <row r="38" spans="1:16" s="60" customFormat="1" ht="180" x14ac:dyDescent="0.2">
      <c r="A38" s="73">
        <v>43227</v>
      </c>
      <c r="B38" s="73">
        <v>43238</v>
      </c>
      <c r="C38" s="73">
        <v>43227</v>
      </c>
      <c r="D38" s="73">
        <v>43238</v>
      </c>
      <c r="E38" s="57" t="s">
        <v>3</v>
      </c>
      <c r="F38" s="57" t="s">
        <v>646</v>
      </c>
      <c r="G38" s="58" t="s">
        <v>647</v>
      </c>
      <c r="H38" s="57" t="s">
        <v>648</v>
      </c>
      <c r="I38" s="57" t="s">
        <v>115</v>
      </c>
      <c r="J38" s="57" t="s">
        <v>163</v>
      </c>
      <c r="K38" s="57" t="s">
        <v>10</v>
      </c>
      <c r="L38" s="74">
        <v>0</v>
      </c>
      <c r="M38" s="74">
        <v>384</v>
      </c>
      <c r="N38" s="74">
        <v>0</v>
      </c>
      <c r="O38" s="74">
        <f t="shared" si="1"/>
        <v>384</v>
      </c>
      <c r="P38" s="57" t="s">
        <v>649</v>
      </c>
    </row>
    <row r="39" spans="1:16" s="60" customFormat="1" ht="180" x14ac:dyDescent="0.2">
      <c r="A39" s="73">
        <v>43227</v>
      </c>
      <c r="B39" s="73">
        <v>43238</v>
      </c>
      <c r="C39" s="73">
        <v>43227</v>
      </c>
      <c r="D39" s="73">
        <v>43238</v>
      </c>
      <c r="E39" s="57" t="s">
        <v>3</v>
      </c>
      <c r="F39" s="57" t="s">
        <v>646</v>
      </c>
      <c r="G39" s="58" t="s">
        <v>647</v>
      </c>
      <c r="H39" s="57" t="s">
        <v>650</v>
      </c>
      <c r="I39" s="57" t="s">
        <v>35</v>
      </c>
      <c r="J39" s="57" t="s">
        <v>163</v>
      </c>
      <c r="K39" s="57" t="s">
        <v>10</v>
      </c>
      <c r="L39" s="74">
        <v>0</v>
      </c>
      <c r="M39" s="74">
        <v>384</v>
      </c>
      <c r="N39" s="74">
        <v>0</v>
      </c>
      <c r="O39" s="74">
        <f t="shared" si="1"/>
        <v>384</v>
      </c>
      <c r="P39" s="57" t="s">
        <v>649</v>
      </c>
    </row>
    <row r="40" spans="1:16" s="60" customFormat="1" ht="255" x14ac:dyDescent="0.2">
      <c r="A40" s="73">
        <v>43228</v>
      </c>
      <c r="B40" s="73">
        <v>43231</v>
      </c>
      <c r="C40" s="73">
        <v>43226</v>
      </c>
      <c r="D40" s="73">
        <v>43232</v>
      </c>
      <c r="E40" s="57" t="s">
        <v>12</v>
      </c>
      <c r="F40" s="57" t="s">
        <v>651</v>
      </c>
      <c r="G40" s="58" t="s">
        <v>652</v>
      </c>
      <c r="H40" s="57" t="s">
        <v>653</v>
      </c>
      <c r="I40" s="57" t="s">
        <v>654</v>
      </c>
      <c r="J40" s="57" t="s">
        <v>655</v>
      </c>
      <c r="K40" s="58" t="s">
        <v>656</v>
      </c>
      <c r="L40" s="74">
        <f>1502.08-618.5</f>
        <v>883.57999999999993</v>
      </c>
      <c r="M40" s="74">
        <v>536.25</v>
      </c>
      <c r="N40" s="74">
        <v>0</v>
      </c>
      <c r="O40" s="74">
        <f t="shared" si="1"/>
        <v>1419.83</v>
      </c>
      <c r="P40" s="57" t="s">
        <v>657</v>
      </c>
    </row>
    <row r="41" spans="1:16" s="60" customFormat="1" ht="255" x14ac:dyDescent="0.2">
      <c r="A41" s="73">
        <v>43228</v>
      </c>
      <c r="B41" s="73">
        <v>43228</v>
      </c>
      <c r="C41" s="73">
        <v>43227</v>
      </c>
      <c r="D41" s="73">
        <v>43229</v>
      </c>
      <c r="E41" s="57" t="s">
        <v>286</v>
      </c>
      <c r="F41" s="58" t="s">
        <v>658</v>
      </c>
      <c r="G41" s="58" t="s">
        <v>659</v>
      </c>
      <c r="H41" s="57" t="s">
        <v>7</v>
      </c>
      <c r="I41" s="58" t="s">
        <v>8</v>
      </c>
      <c r="J41" s="57" t="s">
        <v>222</v>
      </c>
      <c r="K41" s="58" t="s">
        <v>660</v>
      </c>
      <c r="L41" s="74">
        <v>703.52</v>
      </c>
      <c r="M41" s="74">
        <v>495</v>
      </c>
      <c r="N41" s="74">
        <v>0</v>
      </c>
      <c r="O41" s="74">
        <f t="shared" si="1"/>
        <v>1198.52</v>
      </c>
      <c r="P41" s="57"/>
    </row>
    <row r="42" spans="1:16" s="60" customFormat="1" ht="180" x14ac:dyDescent="0.2">
      <c r="A42" s="73">
        <v>43229</v>
      </c>
      <c r="B42" s="73">
        <v>43231</v>
      </c>
      <c r="C42" s="73">
        <v>43228</v>
      </c>
      <c r="D42" s="73">
        <v>43232</v>
      </c>
      <c r="E42" s="57" t="s">
        <v>12</v>
      </c>
      <c r="F42" s="57" t="s">
        <v>661</v>
      </c>
      <c r="G42" s="58" t="s">
        <v>662</v>
      </c>
      <c r="H42" s="57" t="s">
        <v>93</v>
      </c>
      <c r="I42" s="57" t="s">
        <v>94</v>
      </c>
      <c r="J42" s="57" t="s">
        <v>589</v>
      </c>
      <c r="K42" s="57" t="s">
        <v>663</v>
      </c>
      <c r="L42" s="74">
        <v>329.86</v>
      </c>
      <c r="M42" s="74">
        <v>875</v>
      </c>
      <c r="N42" s="74">
        <v>0</v>
      </c>
      <c r="O42" s="74">
        <f t="shared" si="1"/>
        <v>1204.8600000000001</v>
      </c>
      <c r="P42" s="57"/>
    </row>
    <row r="43" spans="1:16" s="60" customFormat="1" ht="180" x14ac:dyDescent="0.2">
      <c r="A43" s="73">
        <v>43234</v>
      </c>
      <c r="B43" s="73">
        <v>43238</v>
      </c>
      <c r="C43" s="73">
        <v>43233</v>
      </c>
      <c r="D43" s="73">
        <v>43239</v>
      </c>
      <c r="E43" s="57" t="s">
        <v>3</v>
      </c>
      <c r="F43" s="57" t="s">
        <v>664</v>
      </c>
      <c r="G43" s="58" t="s">
        <v>665</v>
      </c>
      <c r="H43" s="57" t="s">
        <v>666</v>
      </c>
      <c r="I43" s="57" t="s">
        <v>13</v>
      </c>
      <c r="J43" s="57" t="s">
        <v>58</v>
      </c>
      <c r="K43" s="58" t="s">
        <v>9</v>
      </c>
      <c r="L43" s="74">
        <v>0</v>
      </c>
      <c r="M43" s="74">
        <v>94.5</v>
      </c>
      <c r="N43" s="74">
        <v>0</v>
      </c>
      <c r="O43" s="74">
        <f t="shared" si="1"/>
        <v>94.5</v>
      </c>
      <c r="P43" s="57" t="s">
        <v>667</v>
      </c>
    </row>
    <row r="44" spans="1:16" s="60" customFormat="1" ht="180" x14ac:dyDescent="0.2">
      <c r="A44" s="73">
        <v>43234</v>
      </c>
      <c r="B44" s="73">
        <v>43238</v>
      </c>
      <c r="C44" s="73">
        <v>43233</v>
      </c>
      <c r="D44" s="73">
        <v>43239</v>
      </c>
      <c r="E44" s="57" t="s">
        <v>3</v>
      </c>
      <c r="F44" s="57" t="s">
        <v>664</v>
      </c>
      <c r="G44" s="58" t="s">
        <v>665</v>
      </c>
      <c r="H44" s="57" t="s">
        <v>668</v>
      </c>
      <c r="I44" s="57" t="s">
        <v>4</v>
      </c>
      <c r="J44" s="57" t="s">
        <v>58</v>
      </c>
      <c r="K44" s="57" t="s">
        <v>9</v>
      </c>
      <c r="L44" s="74">
        <v>0</v>
      </c>
      <c r="M44" s="74">
        <v>94.5</v>
      </c>
      <c r="N44" s="74">
        <v>0</v>
      </c>
      <c r="O44" s="74">
        <f t="shared" si="1"/>
        <v>94.5</v>
      </c>
      <c r="P44" s="57" t="s">
        <v>667</v>
      </c>
    </row>
    <row r="45" spans="1:16" s="60" customFormat="1" ht="135" x14ac:dyDescent="0.2">
      <c r="A45" s="73">
        <v>43234</v>
      </c>
      <c r="B45" s="73">
        <v>43235</v>
      </c>
      <c r="C45" s="73">
        <v>43233</v>
      </c>
      <c r="D45" s="73">
        <v>43236</v>
      </c>
      <c r="E45" s="57" t="s">
        <v>11</v>
      </c>
      <c r="F45" s="57" t="s">
        <v>669</v>
      </c>
      <c r="G45" s="58" t="s">
        <v>670</v>
      </c>
      <c r="H45" s="57" t="s">
        <v>343</v>
      </c>
      <c r="I45" s="57" t="s">
        <v>40</v>
      </c>
      <c r="J45" s="57" t="s">
        <v>167</v>
      </c>
      <c r="K45" s="58" t="s">
        <v>671</v>
      </c>
      <c r="L45" s="74">
        <v>92</v>
      </c>
      <c r="M45" s="74">
        <v>660</v>
      </c>
      <c r="N45" s="74">
        <v>0</v>
      </c>
      <c r="O45" s="74">
        <f t="shared" si="1"/>
        <v>752</v>
      </c>
      <c r="P45" s="57"/>
    </row>
    <row r="46" spans="1:16" s="60" customFormat="1" ht="135" x14ac:dyDescent="0.2">
      <c r="A46" s="73">
        <v>43235</v>
      </c>
      <c r="B46" s="73">
        <v>43236</v>
      </c>
      <c r="C46" s="73">
        <v>43233</v>
      </c>
      <c r="D46" s="73">
        <v>43238</v>
      </c>
      <c r="E46" s="57" t="s">
        <v>11</v>
      </c>
      <c r="F46" s="57" t="s">
        <v>672</v>
      </c>
      <c r="G46" s="58" t="s">
        <v>673</v>
      </c>
      <c r="H46" s="57" t="s">
        <v>407</v>
      </c>
      <c r="I46" s="57" t="s">
        <v>408</v>
      </c>
      <c r="J46" s="57" t="s">
        <v>674</v>
      </c>
      <c r="K46" s="58" t="s">
        <v>675</v>
      </c>
      <c r="L46" s="74">
        <v>988.65</v>
      </c>
      <c r="M46" s="74">
        <v>960</v>
      </c>
      <c r="N46" s="74">
        <v>0</v>
      </c>
      <c r="O46" s="74">
        <f t="shared" si="1"/>
        <v>1948.65</v>
      </c>
      <c r="P46" s="57"/>
    </row>
    <row r="47" spans="1:16" s="60" customFormat="1" ht="210" x14ac:dyDescent="0.2">
      <c r="A47" s="73">
        <v>43241</v>
      </c>
      <c r="B47" s="73">
        <v>43244</v>
      </c>
      <c r="C47" s="73">
        <v>43240</v>
      </c>
      <c r="D47" s="73">
        <v>43245</v>
      </c>
      <c r="E47" s="57" t="s">
        <v>276</v>
      </c>
      <c r="F47" s="57" t="s">
        <v>676</v>
      </c>
      <c r="G47" s="58" t="s">
        <v>677</v>
      </c>
      <c r="H47" s="57" t="s">
        <v>678</v>
      </c>
      <c r="I47" s="58" t="s">
        <v>679</v>
      </c>
      <c r="J47" s="57" t="s">
        <v>680</v>
      </c>
      <c r="K47" s="57" t="s">
        <v>681</v>
      </c>
      <c r="L47" s="74">
        <v>841.5</v>
      </c>
      <c r="M47" s="74">
        <v>1596.2</v>
      </c>
      <c r="N47" s="74">
        <v>1250</v>
      </c>
      <c r="O47" s="74">
        <f t="shared" si="1"/>
        <v>3687.7</v>
      </c>
      <c r="P47" s="57"/>
    </row>
    <row r="48" spans="1:16" s="60" customFormat="1" ht="210" x14ac:dyDescent="0.2">
      <c r="A48" s="73">
        <v>43243</v>
      </c>
      <c r="B48" s="73">
        <v>43245</v>
      </c>
      <c r="C48" s="73">
        <v>43240</v>
      </c>
      <c r="D48" s="73">
        <v>43247</v>
      </c>
      <c r="E48" s="57" t="s">
        <v>11</v>
      </c>
      <c r="F48" s="58" t="s">
        <v>682</v>
      </c>
      <c r="G48" s="58" t="s">
        <v>683</v>
      </c>
      <c r="H48" s="57" t="s">
        <v>684</v>
      </c>
      <c r="I48" s="57" t="s">
        <v>685</v>
      </c>
      <c r="J48" s="57" t="s">
        <v>686</v>
      </c>
      <c r="K48" s="57" t="s">
        <v>448</v>
      </c>
      <c r="L48" s="74">
        <v>0</v>
      </c>
      <c r="M48" s="74">
        <v>280.5</v>
      </c>
      <c r="N48" s="74">
        <v>0</v>
      </c>
      <c r="O48" s="74">
        <f t="shared" si="1"/>
        <v>280.5</v>
      </c>
      <c r="P48" s="57" t="s">
        <v>687</v>
      </c>
    </row>
    <row r="49" spans="1:16" s="60" customFormat="1" ht="30" x14ac:dyDescent="0.2">
      <c r="A49" s="73">
        <v>43244</v>
      </c>
      <c r="B49" s="73">
        <v>43245</v>
      </c>
      <c r="C49" s="73">
        <v>43243</v>
      </c>
      <c r="D49" s="73">
        <v>43246</v>
      </c>
      <c r="E49" s="75" t="s">
        <v>286</v>
      </c>
      <c r="F49" s="75" t="s">
        <v>688</v>
      </c>
      <c r="G49" s="57" t="s">
        <v>689</v>
      </c>
      <c r="H49" s="57" t="s">
        <v>690</v>
      </c>
      <c r="I49" s="57" t="s">
        <v>691</v>
      </c>
      <c r="J49" s="57" t="s">
        <v>58</v>
      </c>
      <c r="K49" s="57" t="s">
        <v>246</v>
      </c>
      <c r="L49" s="74">
        <v>523.41999999999996</v>
      </c>
      <c r="M49" s="74">
        <v>800</v>
      </c>
      <c r="N49" s="74">
        <v>400</v>
      </c>
      <c r="O49" s="74">
        <f>+N49+M49+L49</f>
        <v>1723.42</v>
      </c>
      <c r="P49" s="57"/>
    </row>
    <row r="50" spans="1:16" s="60" customFormat="1" ht="90" x14ac:dyDescent="0.2">
      <c r="A50" s="73">
        <v>43248</v>
      </c>
      <c r="B50" s="73">
        <v>43256</v>
      </c>
      <c r="C50" s="73">
        <v>43246</v>
      </c>
      <c r="D50" s="73">
        <v>43257</v>
      </c>
      <c r="E50" s="57" t="s">
        <v>3</v>
      </c>
      <c r="F50" s="57" t="s">
        <v>692</v>
      </c>
      <c r="G50" s="58" t="s">
        <v>693</v>
      </c>
      <c r="H50" s="57" t="s">
        <v>41</v>
      </c>
      <c r="I50" s="57" t="s">
        <v>42</v>
      </c>
      <c r="J50" s="57" t="s">
        <v>694</v>
      </c>
      <c r="K50" s="57" t="s">
        <v>695</v>
      </c>
      <c r="L50" s="74">
        <v>1469.99</v>
      </c>
      <c r="M50" s="74">
        <f>4679.5/2</f>
        <v>2339.75</v>
      </c>
      <c r="N50" s="74">
        <v>0</v>
      </c>
      <c r="O50" s="74">
        <f t="shared" si="1"/>
        <v>3809.74</v>
      </c>
      <c r="P50" s="57"/>
    </row>
    <row r="51" spans="1:16" s="60" customFormat="1" ht="90" x14ac:dyDescent="0.2">
      <c r="A51" s="73">
        <v>43248</v>
      </c>
      <c r="B51" s="73">
        <v>43256</v>
      </c>
      <c r="C51" s="73">
        <v>43246</v>
      </c>
      <c r="D51" s="73">
        <v>43257</v>
      </c>
      <c r="E51" s="57" t="s">
        <v>3</v>
      </c>
      <c r="F51" s="57" t="s">
        <v>692</v>
      </c>
      <c r="G51" s="58" t="s">
        <v>693</v>
      </c>
      <c r="H51" s="57" t="s">
        <v>113</v>
      </c>
      <c r="I51" s="57" t="s">
        <v>487</v>
      </c>
      <c r="J51" s="57" t="s">
        <v>694</v>
      </c>
      <c r="K51" s="57" t="s">
        <v>695</v>
      </c>
      <c r="L51" s="74">
        <v>1418.69</v>
      </c>
      <c r="M51" s="74">
        <v>2339.75</v>
      </c>
      <c r="N51" s="74">
        <v>0</v>
      </c>
      <c r="O51" s="74">
        <f t="shared" si="1"/>
        <v>3758.44</v>
      </c>
      <c r="P51" s="57"/>
    </row>
    <row r="52" spans="1:16" s="60" customFormat="1" ht="165" x14ac:dyDescent="0.2">
      <c r="A52" s="73">
        <v>43248</v>
      </c>
      <c r="B52" s="73">
        <v>43250</v>
      </c>
      <c r="C52" s="73">
        <v>43246</v>
      </c>
      <c r="D52" s="73">
        <v>43252</v>
      </c>
      <c r="E52" s="57" t="s">
        <v>286</v>
      </c>
      <c r="F52" s="58" t="s">
        <v>696</v>
      </c>
      <c r="G52" s="58" t="s">
        <v>697</v>
      </c>
      <c r="H52" s="57" t="s">
        <v>698</v>
      </c>
      <c r="I52" s="57" t="s">
        <v>5</v>
      </c>
      <c r="J52" s="57" t="s">
        <v>64</v>
      </c>
      <c r="K52" s="58" t="s">
        <v>699</v>
      </c>
      <c r="L52" s="74">
        <v>1336</v>
      </c>
      <c r="M52" s="74">
        <v>1155</v>
      </c>
      <c r="N52" s="74">
        <v>0</v>
      </c>
      <c r="O52" s="74">
        <f t="shared" si="1"/>
        <v>2491</v>
      </c>
      <c r="P52" s="57"/>
    </row>
    <row r="53" spans="1:16" s="60" customFormat="1" ht="90" x14ac:dyDescent="0.2">
      <c r="A53" s="73">
        <v>43248</v>
      </c>
      <c r="B53" s="73">
        <v>43250</v>
      </c>
      <c r="C53" s="73">
        <v>43247</v>
      </c>
      <c r="D53" s="73">
        <v>43251</v>
      </c>
      <c r="E53" s="57" t="s">
        <v>12</v>
      </c>
      <c r="F53" s="58" t="s">
        <v>700</v>
      </c>
      <c r="G53" s="58" t="s">
        <v>701</v>
      </c>
      <c r="H53" s="57" t="s">
        <v>620</v>
      </c>
      <c r="I53" s="57" t="s">
        <v>4</v>
      </c>
      <c r="J53" s="57" t="s">
        <v>593</v>
      </c>
      <c r="K53" s="58" t="s">
        <v>9</v>
      </c>
      <c r="L53" s="74">
        <v>0</v>
      </c>
      <c r="M53" s="74">
        <v>67.5</v>
      </c>
      <c r="N53" s="74">
        <v>0</v>
      </c>
      <c r="O53" s="74">
        <f t="shared" si="1"/>
        <v>67.5</v>
      </c>
      <c r="P53" s="57" t="s">
        <v>687</v>
      </c>
    </row>
    <row r="54" spans="1:16" s="79" customFormat="1" ht="90" x14ac:dyDescent="0.2">
      <c r="A54" s="77">
        <v>43251</v>
      </c>
      <c r="B54" s="77">
        <v>43252</v>
      </c>
      <c r="C54" s="77">
        <v>43250</v>
      </c>
      <c r="D54" s="77">
        <v>43253</v>
      </c>
      <c r="E54" s="58" t="s">
        <v>286</v>
      </c>
      <c r="F54" s="58" t="s">
        <v>702</v>
      </c>
      <c r="G54" s="58" t="s">
        <v>703</v>
      </c>
      <c r="H54" s="58" t="s">
        <v>704</v>
      </c>
      <c r="I54" s="58" t="s">
        <v>705</v>
      </c>
      <c r="J54" s="58" t="s">
        <v>706</v>
      </c>
      <c r="K54" s="58" t="s">
        <v>675</v>
      </c>
      <c r="L54" s="78">
        <v>382.97</v>
      </c>
      <c r="M54" s="78">
        <v>660</v>
      </c>
      <c r="N54" s="78">
        <v>0</v>
      </c>
      <c r="O54" s="78">
        <f t="shared" si="1"/>
        <v>1042.97</v>
      </c>
      <c r="P54" s="58"/>
    </row>
    <row r="55" spans="1:16" s="60" customFormat="1" ht="60" x14ac:dyDescent="0.2">
      <c r="A55" s="73">
        <v>43252</v>
      </c>
      <c r="B55" s="73">
        <v>43252</v>
      </c>
      <c r="C55" s="73">
        <v>43251</v>
      </c>
      <c r="D55" s="73">
        <v>43253</v>
      </c>
      <c r="E55" s="57" t="s">
        <v>286</v>
      </c>
      <c r="F55" s="58" t="s">
        <v>707</v>
      </c>
      <c r="G55" s="58" t="s">
        <v>708</v>
      </c>
      <c r="H55" s="57" t="s">
        <v>257</v>
      </c>
      <c r="I55" s="57" t="s">
        <v>258</v>
      </c>
      <c r="J55" s="57" t="s">
        <v>354</v>
      </c>
      <c r="K55" s="58" t="s">
        <v>709</v>
      </c>
      <c r="L55" s="74">
        <v>0</v>
      </c>
      <c r="M55" s="74">
        <v>40.5</v>
      </c>
      <c r="N55" s="74">
        <v>0</v>
      </c>
      <c r="O55" s="74">
        <f t="shared" si="1"/>
        <v>40.5</v>
      </c>
      <c r="P55" s="57" t="s">
        <v>710</v>
      </c>
    </row>
    <row r="56" spans="1:16" s="60" customFormat="1" ht="60" x14ac:dyDescent="0.2">
      <c r="A56" s="73">
        <v>43252</v>
      </c>
      <c r="B56" s="73">
        <v>43252</v>
      </c>
      <c r="C56" s="73">
        <v>43251</v>
      </c>
      <c r="D56" s="73">
        <v>43253</v>
      </c>
      <c r="E56" s="57" t="s">
        <v>286</v>
      </c>
      <c r="F56" s="58" t="s">
        <v>707</v>
      </c>
      <c r="G56" s="58" t="s">
        <v>708</v>
      </c>
      <c r="H56" s="57" t="s">
        <v>711</v>
      </c>
      <c r="I56" s="57" t="s">
        <v>115</v>
      </c>
      <c r="J56" s="57" t="s">
        <v>354</v>
      </c>
      <c r="K56" s="58" t="s">
        <v>709</v>
      </c>
      <c r="L56" s="74">
        <v>0</v>
      </c>
      <c r="M56" s="74">
        <v>40.5</v>
      </c>
      <c r="N56" s="74">
        <v>0</v>
      </c>
      <c r="O56" s="74">
        <f t="shared" si="1"/>
        <v>40.5</v>
      </c>
      <c r="P56" s="57" t="s">
        <v>710</v>
      </c>
    </row>
    <row r="57" spans="1:16" s="60" customFormat="1" ht="165" x14ac:dyDescent="0.2">
      <c r="A57" s="73">
        <v>43255</v>
      </c>
      <c r="B57" s="73">
        <v>43259</v>
      </c>
      <c r="C57" s="73">
        <v>43253</v>
      </c>
      <c r="D57" s="73">
        <v>43261</v>
      </c>
      <c r="E57" s="57" t="s">
        <v>34</v>
      </c>
      <c r="F57" s="58" t="s">
        <v>712</v>
      </c>
      <c r="G57" s="58" t="s">
        <v>713</v>
      </c>
      <c r="H57" s="57" t="s">
        <v>714</v>
      </c>
      <c r="I57" s="57" t="s">
        <v>4</v>
      </c>
      <c r="J57" s="57" t="s">
        <v>715</v>
      </c>
      <c r="K57" s="58" t="s">
        <v>716</v>
      </c>
      <c r="L57" s="74">
        <v>0</v>
      </c>
      <c r="M57" s="74">
        <v>297</v>
      </c>
      <c r="N57" s="74">
        <v>0</v>
      </c>
      <c r="O57" s="74">
        <f t="shared" si="1"/>
        <v>297</v>
      </c>
      <c r="P57" s="57" t="s">
        <v>717</v>
      </c>
    </row>
    <row r="58" spans="1:16" s="60" customFormat="1" ht="210" x14ac:dyDescent="0.2">
      <c r="A58" s="73">
        <v>43255</v>
      </c>
      <c r="B58" s="73">
        <v>43256</v>
      </c>
      <c r="C58" s="73">
        <v>43254</v>
      </c>
      <c r="D58" s="73">
        <v>43257</v>
      </c>
      <c r="E58" s="57" t="s">
        <v>286</v>
      </c>
      <c r="F58" s="58" t="s">
        <v>718</v>
      </c>
      <c r="G58" s="58" t="s">
        <v>719</v>
      </c>
      <c r="H58" s="57" t="s">
        <v>720</v>
      </c>
      <c r="I58" s="57" t="s">
        <v>721</v>
      </c>
      <c r="J58" s="57" t="s">
        <v>722</v>
      </c>
      <c r="K58" s="57" t="s">
        <v>723</v>
      </c>
      <c r="L58" s="74">
        <v>1094.6300000000001</v>
      </c>
      <c r="M58" s="74">
        <v>561</v>
      </c>
      <c r="N58" s="74">
        <v>0</v>
      </c>
      <c r="O58" s="74">
        <f t="shared" si="1"/>
        <v>1655.63</v>
      </c>
      <c r="P58" s="57"/>
    </row>
    <row r="59" spans="1:16" s="60" customFormat="1" ht="180" x14ac:dyDescent="0.2">
      <c r="A59" s="73">
        <v>43256</v>
      </c>
      <c r="B59" s="73">
        <v>43257</v>
      </c>
      <c r="C59" s="73">
        <v>43255</v>
      </c>
      <c r="D59" s="73">
        <v>43258</v>
      </c>
      <c r="E59" s="57" t="s">
        <v>286</v>
      </c>
      <c r="F59" s="58" t="s">
        <v>724</v>
      </c>
      <c r="G59" s="57" t="s">
        <v>725</v>
      </c>
      <c r="H59" s="57" t="s">
        <v>54</v>
      </c>
      <c r="I59" s="57" t="s">
        <v>55</v>
      </c>
      <c r="J59" s="57" t="s">
        <v>726</v>
      </c>
      <c r="K59" s="57" t="s">
        <v>335</v>
      </c>
      <c r="L59" s="74">
        <v>394.27</v>
      </c>
      <c r="M59" s="74">
        <v>660</v>
      </c>
      <c r="N59" s="74">
        <v>0</v>
      </c>
      <c r="O59" s="74">
        <f t="shared" si="1"/>
        <v>1054.27</v>
      </c>
      <c r="P59" s="57"/>
    </row>
    <row r="60" spans="1:16" s="60" customFormat="1" ht="270" x14ac:dyDescent="0.2">
      <c r="A60" s="73">
        <v>43258</v>
      </c>
      <c r="B60" s="73">
        <v>43259</v>
      </c>
      <c r="C60" s="80">
        <v>43256</v>
      </c>
      <c r="D60" s="80">
        <v>43260</v>
      </c>
      <c r="E60" s="57" t="s">
        <v>3</v>
      </c>
      <c r="F60" s="57" t="s">
        <v>727</v>
      </c>
      <c r="G60" s="58" t="s">
        <v>728</v>
      </c>
      <c r="H60" s="57" t="s">
        <v>244</v>
      </c>
      <c r="I60" s="57" t="s">
        <v>245</v>
      </c>
      <c r="J60" s="57" t="s">
        <v>64</v>
      </c>
      <c r="K60" s="57" t="s">
        <v>29</v>
      </c>
      <c r="L60" s="74">
        <v>1439.88</v>
      </c>
      <c r="M60" s="74">
        <v>1000</v>
      </c>
      <c r="N60" s="74">
        <v>0</v>
      </c>
      <c r="O60" s="74">
        <f t="shared" si="1"/>
        <v>2439.88</v>
      </c>
      <c r="P60" s="57"/>
    </row>
    <row r="61" spans="1:16" s="60" customFormat="1" ht="409.5" x14ac:dyDescent="0.2">
      <c r="A61" s="73">
        <v>43262</v>
      </c>
      <c r="B61" s="73">
        <v>43279</v>
      </c>
      <c r="C61" s="73">
        <v>43261</v>
      </c>
      <c r="D61" s="73">
        <v>43280</v>
      </c>
      <c r="E61" s="57" t="s">
        <v>729</v>
      </c>
      <c r="F61" s="57" t="s">
        <v>730</v>
      </c>
      <c r="G61" s="58" t="s">
        <v>731</v>
      </c>
      <c r="H61" s="57" t="s">
        <v>732</v>
      </c>
      <c r="I61" s="57" t="s">
        <v>528</v>
      </c>
      <c r="J61" s="58" t="s">
        <v>733</v>
      </c>
      <c r="K61" s="57" t="s">
        <v>235</v>
      </c>
      <c r="L61" s="74">
        <v>1998.22</v>
      </c>
      <c r="M61" s="74">
        <f>3300+441</f>
        <v>3741</v>
      </c>
      <c r="N61" s="74">
        <v>655.98</v>
      </c>
      <c r="O61" s="74">
        <f t="shared" si="1"/>
        <v>6395.2</v>
      </c>
      <c r="P61" s="57"/>
    </row>
    <row r="62" spans="1:16" s="60" customFormat="1" ht="409.5" x14ac:dyDescent="0.2">
      <c r="A62" s="73">
        <v>43262</v>
      </c>
      <c r="B62" s="73">
        <v>43279</v>
      </c>
      <c r="C62" s="73">
        <v>43261</v>
      </c>
      <c r="D62" s="73">
        <v>43280</v>
      </c>
      <c r="E62" s="57" t="s">
        <v>729</v>
      </c>
      <c r="F62" s="57" t="s">
        <v>730</v>
      </c>
      <c r="G62" s="58" t="s">
        <v>731</v>
      </c>
      <c r="H62" s="57" t="s">
        <v>734</v>
      </c>
      <c r="I62" s="57" t="s">
        <v>735</v>
      </c>
      <c r="J62" s="58" t="s">
        <v>733</v>
      </c>
      <c r="K62" s="57" t="s">
        <v>235</v>
      </c>
      <c r="L62" s="74">
        <v>1450.92</v>
      </c>
      <c r="M62" s="74">
        <v>3300</v>
      </c>
      <c r="N62" s="74">
        <f>294.98+213</f>
        <v>507.98</v>
      </c>
      <c r="O62" s="74">
        <f t="shared" si="1"/>
        <v>5258.9</v>
      </c>
      <c r="P62" s="57"/>
    </row>
    <row r="63" spans="1:16" s="60" customFormat="1" ht="75" x14ac:dyDescent="0.2">
      <c r="A63" s="73">
        <v>43262</v>
      </c>
      <c r="B63" s="73">
        <v>43263</v>
      </c>
      <c r="C63" s="73">
        <v>43261</v>
      </c>
      <c r="D63" s="73">
        <v>43264</v>
      </c>
      <c r="E63" s="57" t="s">
        <v>3</v>
      </c>
      <c r="F63" s="57" t="s">
        <v>736</v>
      </c>
      <c r="G63" s="81" t="s">
        <v>737</v>
      </c>
      <c r="H63" s="57" t="s">
        <v>738</v>
      </c>
      <c r="I63" s="58" t="s">
        <v>241</v>
      </c>
      <c r="J63" s="57" t="s">
        <v>164</v>
      </c>
      <c r="K63" s="57" t="s">
        <v>739</v>
      </c>
      <c r="L63" s="74">
        <v>102</v>
      </c>
      <c r="M63" s="74">
        <v>540</v>
      </c>
      <c r="N63" s="74">
        <v>0</v>
      </c>
      <c r="O63" s="74">
        <f t="shared" si="1"/>
        <v>642</v>
      </c>
      <c r="P63" s="57"/>
    </row>
    <row r="64" spans="1:16" s="60" customFormat="1" ht="195" x14ac:dyDescent="0.2">
      <c r="A64" s="73">
        <v>43263</v>
      </c>
      <c r="B64" s="73">
        <v>43265</v>
      </c>
      <c r="C64" s="73">
        <v>43262</v>
      </c>
      <c r="D64" s="73">
        <v>43266</v>
      </c>
      <c r="E64" s="57" t="s">
        <v>276</v>
      </c>
      <c r="F64" s="58" t="s">
        <v>740</v>
      </c>
      <c r="G64" s="58" t="s">
        <v>741</v>
      </c>
      <c r="H64" s="57" t="s">
        <v>742</v>
      </c>
      <c r="I64" s="57" t="s">
        <v>743</v>
      </c>
      <c r="J64" s="57" t="s">
        <v>57</v>
      </c>
      <c r="K64" s="58" t="s">
        <v>744</v>
      </c>
      <c r="L64" s="74">
        <v>0</v>
      </c>
      <c r="M64" s="74">
        <v>400</v>
      </c>
      <c r="N64" s="74">
        <v>0</v>
      </c>
      <c r="O64" s="74">
        <f t="shared" si="1"/>
        <v>400</v>
      </c>
      <c r="P64" s="57" t="s">
        <v>745</v>
      </c>
    </row>
    <row r="65" spans="1:16" s="60" customFormat="1" ht="195" x14ac:dyDescent="0.2">
      <c r="A65" s="73">
        <v>43270</v>
      </c>
      <c r="B65" s="73">
        <v>43272</v>
      </c>
      <c r="C65" s="73">
        <v>43269</v>
      </c>
      <c r="D65" s="73">
        <v>43273</v>
      </c>
      <c r="E65" s="57" t="s">
        <v>3</v>
      </c>
      <c r="F65" s="57" t="s">
        <v>746</v>
      </c>
      <c r="G65" s="58" t="s">
        <v>747</v>
      </c>
      <c r="H65" s="57" t="s">
        <v>748</v>
      </c>
      <c r="I65" s="57" t="s">
        <v>4</v>
      </c>
      <c r="J65" s="57" t="s">
        <v>63</v>
      </c>
      <c r="K65" s="57" t="s">
        <v>335</v>
      </c>
      <c r="L65" s="74">
        <v>879.36</v>
      </c>
      <c r="M65" s="74">
        <v>675</v>
      </c>
      <c r="N65" s="74">
        <v>0</v>
      </c>
      <c r="O65" s="74">
        <f t="shared" si="1"/>
        <v>1554.3600000000001</v>
      </c>
      <c r="P65" s="57"/>
    </row>
    <row r="66" spans="1:16" s="60" customFormat="1" ht="75" x14ac:dyDescent="0.2">
      <c r="A66" s="73">
        <v>43276</v>
      </c>
      <c r="B66" s="73">
        <v>43280</v>
      </c>
      <c r="C66" s="73">
        <v>43273</v>
      </c>
      <c r="D66" s="73">
        <v>43281</v>
      </c>
      <c r="E66" s="57" t="s">
        <v>12</v>
      </c>
      <c r="F66" s="57" t="s">
        <v>749</v>
      </c>
      <c r="G66" s="58" t="s">
        <v>750</v>
      </c>
      <c r="H66" s="58" t="s">
        <v>401</v>
      </c>
      <c r="I66" s="57" t="s">
        <v>43</v>
      </c>
      <c r="J66" s="57" t="s">
        <v>751</v>
      </c>
      <c r="K66" s="57" t="s">
        <v>752</v>
      </c>
      <c r="L66" s="74">
        <v>1494.82</v>
      </c>
      <c r="M66" s="74">
        <v>1820.35</v>
      </c>
      <c r="N66" s="74">
        <v>0</v>
      </c>
      <c r="O66" s="74">
        <f t="shared" si="1"/>
        <v>3315.17</v>
      </c>
      <c r="P66" s="57"/>
    </row>
    <row r="67" spans="1:16" x14ac:dyDescent="0.2">
      <c r="E67" s="1"/>
      <c r="F67" s="1"/>
    </row>
    <row r="68" spans="1:16" x14ac:dyDescent="0.2">
      <c r="E68" s="1"/>
      <c r="F68" s="1"/>
    </row>
  </sheetData>
  <autoFilter ref="A5:P68"/>
  <mergeCells count="2">
    <mergeCell ref="A1:P1"/>
    <mergeCell ref="A2:P2"/>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zoomScale="55" zoomScaleNormal="55" workbookViewId="0">
      <pane ySplit="3" topLeftCell="A40" activePane="bottomLeft" state="frozen"/>
      <selection activeCell="I1" sqref="I1"/>
      <selection pane="bottomLeft" activeCell="B42" sqref="B42"/>
    </sheetView>
  </sheetViews>
  <sheetFormatPr baseColWidth="10" defaultRowHeight="15" x14ac:dyDescent="0.2"/>
  <cols>
    <col min="1" max="4" width="14.42578125" style="1" customWidth="1"/>
    <col min="5" max="5" width="18.7109375" style="3" customWidth="1"/>
    <col min="6" max="6" width="45" style="2" customWidth="1"/>
    <col min="7" max="7" width="67.42578125" style="1" customWidth="1"/>
    <col min="8" max="8" width="38.7109375" style="1" customWidth="1"/>
    <col min="9" max="9" width="32.7109375" style="1" customWidth="1"/>
    <col min="10" max="10" width="26.5703125" style="1" customWidth="1"/>
    <col min="11" max="11" width="40.28515625" style="1" customWidth="1"/>
    <col min="12" max="12" width="20.140625" style="64" bestFit="1" customWidth="1"/>
    <col min="13" max="13" width="31.5703125" style="64" bestFit="1" customWidth="1"/>
    <col min="14" max="14" width="14.7109375" style="64" customWidth="1"/>
    <col min="15" max="15" width="13.28515625" style="64" customWidth="1"/>
    <col min="16" max="16" width="18" style="64" customWidth="1"/>
    <col min="17" max="16384" width="11.42578125" style="1"/>
  </cols>
  <sheetData>
    <row r="1" spans="1:16" ht="26.25" x14ac:dyDescent="0.4">
      <c r="A1" s="38" t="s">
        <v>65</v>
      </c>
      <c r="B1" s="38"/>
      <c r="C1" s="38"/>
      <c r="D1" s="38"/>
      <c r="E1" s="38"/>
      <c r="F1" s="38"/>
      <c r="G1" s="38"/>
      <c r="H1" s="38"/>
      <c r="I1" s="38"/>
      <c r="J1" s="38"/>
      <c r="K1" s="38"/>
      <c r="L1" s="38"/>
      <c r="M1" s="38"/>
      <c r="N1" s="38"/>
      <c r="O1" s="38"/>
      <c r="P1" s="38"/>
    </row>
    <row r="2" spans="1:16" ht="26.25" x14ac:dyDescent="0.4">
      <c r="A2" s="39" t="s">
        <v>303</v>
      </c>
      <c r="B2" s="39"/>
      <c r="C2" s="39"/>
      <c r="D2" s="39"/>
      <c r="E2" s="39"/>
      <c r="F2" s="39"/>
      <c r="G2" s="39"/>
      <c r="H2" s="39"/>
      <c r="I2" s="39"/>
      <c r="J2" s="39"/>
      <c r="K2" s="39"/>
      <c r="L2" s="39"/>
      <c r="M2" s="39"/>
      <c r="N2" s="39"/>
      <c r="O2" s="39"/>
      <c r="P2" s="39"/>
    </row>
    <row r="3" spans="1:16" ht="58.5" customHeight="1" x14ac:dyDescent="0.2">
      <c r="A3" s="40" t="s">
        <v>0</v>
      </c>
      <c r="B3" s="40" t="s">
        <v>1</v>
      </c>
      <c r="C3" s="40" t="s">
        <v>15</v>
      </c>
      <c r="D3" s="40" t="s">
        <v>16</v>
      </c>
      <c r="E3" s="41" t="s">
        <v>17</v>
      </c>
      <c r="F3" s="42" t="s">
        <v>18</v>
      </c>
      <c r="G3" s="43" t="s">
        <v>19</v>
      </c>
      <c r="H3" s="44" t="s">
        <v>20</v>
      </c>
      <c r="I3" s="44" t="s">
        <v>2</v>
      </c>
      <c r="J3" s="45" t="s">
        <v>21</v>
      </c>
      <c r="K3" s="42" t="s">
        <v>22</v>
      </c>
      <c r="L3" s="46" t="s">
        <v>23</v>
      </c>
      <c r="M3" s="46" t="s">
        <v>24</v>
      </c>
      <c r="N3" s="46" t="s">
        <v>25</v>
      </c>
      <c r="O3" s="46" t="s">
        <v>26</v>
      </c>
      <c r="P3" s="46" t="s">
        <v>27</v>
      </c>
    </row>
    <row r="4" spans="1:16" s="52" customFormat="1" ht="255" customHeight="1" x14ac:dyDescent="0.2">
      <c r="A4" s="47">
        <v>43283</v>
      </c>
      <c r="B4" s="47">
        <v>43287</v>
      </c>
      <c r="C4" s="47">
        <v>43282</v>
      </c>
      <c r="D4" s="47">
        <v>43288</v>
      </c>
      <c r="E4" s="48" t="s">
        <v>3</v>
      </c>
      <c r="F4" s="48" t="s">
        <v>304</v>
      </c>
      <c r="G4" s="49" t="s">
        <v>305</v>
      </c>
      <c r="H4" s="48" t="s">
        <v>306</v>
      </c>
      <c r="I4" s="48" t="s">
        <v>5</v>
      </c>
      <c r="J4" s="48" t="s">
        <v>57</v>
      </c>
      <c r="K4" s="48" t="s">
        <v>29</v>
      </c>
      <c r="L4" s="50">
        <v>778.96</v>
      </c>
      <c r="M4" s="50">
        <v>1120</v>
      </c>
      <c r="N4" s="50"/>
      <c r="O4" s="50">
        <f t="shared" ref="O4:O67" si="0">+N4+M4+L4</f>
        <v>1898.96</v>
      </c>
      <c r="P4" s="51"/>
    </row>
    <row r="5" spans="1:16" s="52" customFormat="1" ht="180" x14ac:dyDescent="0.2">
      <c r="A5" s="47">
        <v>43285</v>
      </c>
      <c r="B5" s="47">
        <v>43286</v>
      </c>
      <c r="C5" s="47">
        <v>43284</v>
      </c>
      <c r="D5" s="47">
        <v>43287</v>
      </c>
      <c r="E5" s="48" t="s">
        <v>286</v>
      </c>
      <c r="F5" s="48" t="s">
        <v>307</v>
      </c>
      <c r="G5" s="49" t="s">
        <v>308</v>
      </c>
      <c r="H5" s="48" t="s">
        <v>30</v>
      </c>
      <c r="I5" s="48" t="s">
        <v>31</v>
      </c>
      <c r="J5" s="48" t="s">
        <v>57</v>
      </c>
      <c r="K5" s="48" t="s">
        <v>309</v>
      </c>
      <c r="L5" s="50">
        <v>781.76</v>
      </c>
      <c r="M5" s="50">
        <v>700</v>
      </c>
      <c r="N5" s="50"/>
      <c r="O5" s="50">
        <f t="shared" si="0"/>
        <v>1481.76</v>
      </c>
      <c r="P5" s="50"/>
    </row>
    <row r="6" spans="1:16" s="52" customFormat="1" ht="150" x14ac:dyDescent="0.2">
      <c r="A6" s="47">
        <v>43290</v>
      </c>
      <c r="B6" s="47">
        <v>43294</v>
      </c>
      <c r="C6" s="47">
        <v>43289</v>
      </c>
      <c r="D6" s="47">
        <v>43295</v>
      </c>
      <c r="E6" s="48" t="s">
        <v>12</v>
      </c>
      <c r="F6" s="48" t="s">
        <v>310</v>
      </c>
      <c r="G6" s="49" t="s">
        <v>311</v>
      </c>
      <c r="H6" s="48" t="s">
        <v>312</v>
      </c>
      <c r="I6" s="48" t="s">
        <v>13</v>
      </c>
      <c r="J6" s="48" t="s">
        <v>58</v>
      </c>
      <c r="K6" s="48" t="s">
        <v>313</v>
      </c>
      <c r="L6" s="50">
        <v>378.52</v>
      </c>
      <c r="M6" s="50">
        <v>945</v>
      </c>
      <c r="N6" s="50">
        <v>27.12</v>
      </c>
      <c r="O6" s="50">
        <f t="shared" si="0"/>
        <v>1350.6399999999999</v>
      </c>
      <c r="P6" s="51"/>
    </row>
    <row r="7" spans="1:16" s="52" customFormat="1" ht="150" x14ac:dyDescent="0.2">
      <c r="A7" s="47">
        <v>43290</v>
      </c>
      <c r="B7" s="47">
        <v>43294</v>
      </c>
      <c r="C7" s="47">
        <v>43289</v>
      </c>
      <c r="D7" s="47">
        <v>43295</v>
      </c>
      <c r="E7" s="48" t="s">
        <v>12</v>
      </c>
      <c r="F7" s="48" t="s">
        <v>310</v>
      </c>
      <c r="G7" s="49" t="s">
        <v>311</v>
      </c>
      <c r="H7" s="48" t="s">
        <v>314</v>
      </c>
      <c r="I7" s="48" t="s">
        <v>4</v>
      </c>
      <c r="J7" s="48" t="s">
        <v>58</v>
      </c>
      <c r="K7" s="48" t="s">
        <v>313</v>
      </c>
      <c r="L7" s="50">
        <v>378.52</v>
      </c>
      <c r="M7" s="50">
        <v>945</v>
      </c>
      <c r="N7" s="50"/>
      <c r="O7" s="50">
        <f t="shared" si="0"/>
        <v>1323.52</v>
      </c>
      <c r="P7" s="50"/>
    </row>
    <row r="8" spans="1:16" s="52" customFormat="1" ht="135" x14ac:dyDescent="0.2">
      <c r="A8" s="47">
        <v>43292</v>
      </c>
      <c r="B8" s="47">
        <v>43294</v>
      </c>
      <c r="C8" s="47">
        <v>43291</v>
      </c>
      <c r="D8" s="47">
        <v>43295</v>
      </c>
      <c r="E8" s="48" t="s">
        <v>3</v>
      </c>
      <c r="F8" s="48" t="s">
        <v>315</v>
      </c>
      <c r="G8" s="49" t="s">
        <v>316</v>
      </c>
      <c r="H8" s="48" t="s">
        <v>317</v>
      </c>
      <c r="I8" s="48" t="s">
        <v>318</v>
      </c>
      <c r="J8" s="48" t="s">
        <v>57</v>
      </c>
      <c r="K8" s="48" t="s">
        <v>29</v>
      </c>
      <c r="L8" s="50">
        <v>730.91</v>
      </c>
      <c r="M8" s="50">
        <v>800</v>
      </c>
      <c r="N8" s="50"/>
      <c r="O8" s="50">
        <f t="shared" si="0"/>
        <v>1530.9099999999999</v>
      </c>
      <c r="P8" s="51"/>
    </row>
    <row r="9" spans="1:16" s="52" customFormat="1" ht="195" x14ac:dyDescent="0.2">
      <c r="A9" s="47">
        <v>43297</v>
      </c>
      <c r="B9" s="47">
        <v>43301</v>
      </c>
      <c r="C9" s="47">
        <v>43295</v>
      </c>
      <c r="D9" s="47">
        <v>43302</v>
      </c>
      <c r="E9" s="48" t="s">
        <v>3</v>
      </c>
      <c r="F9" s="48" t="s">
        <v>319</v>
      </c>
      <c r="G9" s="49" t="s">
        <v>320</v>
      </c>
      <c r="H9" s="53" t="s">
        <v>46</v>
      </c>
      <c r="I9" s="48" t="s">
        <v>36</v>
      </c>
      <c r="J9" s="48" t="s">
        <v>321</v>
      </c>
      <c r="K9" s="49" t="s">
        <v>322</v>
      </c>
      <c r="L9" s="50">
        <v>1445.07</v>
      </c>
      <c r="M9" s="50">
        <v>594</v>
      </c>
      <c r="N9" s="50">
        <v>64.41</v>
      </c>
      <c r="O9" s="50">
        <f t="shared" si="0"/>
        <v>2103.48</v>
      </c>
      <c r="P9" s="51" t="s">
        <v>323</v>
      </c>
    </row>
    <row r="10" spans="1:16" s="52" customFormat="1" ht="255" x14ac:dyDescent="0.2">
      <c r="A10" s="47">
        <v>43297</v>
      </c>
      <c r="B10" s="47">
        <v>43301</v>
      </c>
      <c r="C10" s="47">
        <v>43296</v>
      </c>
      <c r="D10" s="47">
        <v>43302</v>
      </c>
      <c r="E10" s="48" t="s">
        <v>3</v>
      </c>
      <c r="F10" s="48" t="s">
        <v>324</v>
      </c>
      <c r="G10" s="49" t="s">
        <v>325</v>
      </c>
      <c r="H10" s="48" t="s">
        <v>326</v>
      </c>
      <c r="I10" s="48" t="s">
        <v>43</v>
      </c>
      <c r="J10" s="48" t="s">
        <v>59</v>
      </c>
      <c r="K10" s="49" t="s">
        <v>327</v>
      </c>
      <c r="L10" s="50"/>
      <c r="M10" s="50">
        <v>610.5</v>
      </c>
      <c r="N10" s="50">
        <v>56.5</v>
      </c>
      <c r="O10" s="50">
        <f t="shared" si="0"/>
        <v>667</v>
      </c>
      <c r="P10" s="51" t="s">
        <v>328</v>
      </c>
    </row>
    <row r="11" spans="1:16" s="52" customFormat="1" ht="60" x14ac:dyDescent="0.2">
      <c r="A11" s="47">
        <v>43298</v>
      </c>
      <c r="B11" s="47">
        <v>43300</v>
      </c>
      <c r="C11" s="47">
        <v>43297</v>
      </c>
      <c r="D11" s="47">
        <v>43301</v>
      </c>
      <c r="E11" s="48" t="s">
        <v>286</v>
      </c>
      <c r="F11" s="48" t="s">
        <v>329</v>
      </c>
      <c r="G11" s="49" t="s">
        <v>330</v>
      </c>
      <c r="H11" s="53" t="s">
        <v>331</v>
      </c>
      <c r="I11" s="48" t="s">
        <v>258</v>
      </c>
      <c r="J11" s="48" t="s">
        <v>58</v>
      </c>
      <c r="K11" s="48" t="s">
        <v>309</v>
      </c>
      <c r="L11" s="50">
        <v>602.52</v>
      </c>
      <c r="M11" s="50">
        <v>675</v>
      </c>
      <c r="N11" s="50"/>
      <c r="O11" s="50">
        <f t="shared" si="0"/>
        <v>1277.52</v>
      </c>
      <c r="P11" s="51"/>
    </row>
    <row r="12" spans="1:16" s="52" customFormat="1" ht="240" x14ac:dyDescent="0.2">
      <c r="A12" s="47">
        <v>43304</v>
      </c>
      <c r="B12" s="47">
        <v>43308</v>
      </c>
      <c r="C12" s="47">
        <v>43302</v>
      </c>
      <c r="D12" s="47">
        <v>43309</v>
      </c>
      <c r="E12" s="48" t="s">
        <v>3</v>
      </c>
      <c r="F12" s="48" t="s">
        <v>332</v>
      </c>
      <c r="G12" s="49" t="s">
        <v>333</v>
      </c>
      <c r="H12" s="53" t="s">
        <v>38</v>
      </c>
      <c r="I12" s="48" t="s">
        <v>39</v>
      </c>
      <c r="J12" s="48" t="s">
        <v>334</v>
      </c>
      <c r="K12" s="48" t="s">
        <v>335</v>
      </c>
      <c r="L12" s="50">
        <v>1474.26</v>
      </c>
      <c r="M12" s="50">
        <v>1080</v>
      </c>
      <c r="N12" s="50">
        <v>54.24</v>
      </c>
      <c r="O12" s="50">
        <f t="shared" si="0"/>
        <v>2608.5</v>
      </c>
      <c r="P12" s="51"/>
    </row>
    <row r="13" spans="1:16" s="55" customFormat="1" ht="124.5" customHeight="1" x14ac:dyDescent="0.2">
      <c r="A13" s="47">
        <v>43307</v>
      </c>
      <c r="B13" s="47">
        <v>43308</v>
      </c>
      <c r="C13" s="47">
        <v>43306</v>
      </c>
      <c r="D13" s="47">
        <v>43309</v>
      </c>
      <c r="E13" s="48" t="s">
        <v>286</v>
      </c>
      <c r="F13" s="48" t="s">
        <v>336</v>
      </c>
      <c r="G13" s="48" t="s">
        <v>337</v>
      </c>
      <c r="H13" s="53" t="s">
        <v>289</v>
      </c>
      <c r="I13" s="48" t="s">
        <v>290</v>
      </c>
      <c r="J13" s="48" t="s">
        <v>338</v>
      </c>
      <c r="K13" s="48" t="s">
        <v>246</v>
      </c>
      <c r="L13" s="54">
        <v>646.16</v>
      </c>
      <c r="M13" s="54">
        <v>1028.3599999999999</v>
      </c>
      <c r="N13" s="54">
        <v>400</v>
      </c>
      <c r="O13" s="50">
        <f t="shared" si="0"/>
        <v>2074.52</v>
      </c>
      <c r="P13" s="51"/>
    </row>
    <row r="14" spans="1:16" s="52" customFormat="1" ht="90" x14ac:dyDescent="0.2">
      <c r="A14" s="47">
        <v>43307</v>
      </c>
      <c r="B14" s="47">
        <v>43308</v>
      </c>
      <c r="C14" s="47">
        <v>43306</v>
      </c>
      <c r="D14" s="47">
        <v>43309</v>
      </c>
      <c r="E14" s="48" t="s">
        <v>286</v>
      </c>
      <c r="F14" s="48" t="s">
        <v>339</v>
      </c>
      <c r="G14" s="48" t="s">
        <v>340</v>
      </c>
      <c r="H14" s="48" t="s">
        <v>30</v>
      </c>
      <c r="I14" s="48" t="s">
        <v>31</v>
      </c>
      <c r="J14" s="48" t="s">
        <v>338</v>
      </c>
      <c r="K14" s="48" t="s">
        <v>246</v>
      </c>
      <c r="L14" s="50">
        <v>663.11</v>
      </c>
      <c r="M14" s="50">
        <v>750</v>
      </c>
      <c r="N14" s="50">
        <v>32.21</v>
      </c>
      <c r="O14" s="50">
        <f t="shared" si="0"/>
        <v>1445.3200000000002</v>
      </c>
      <c r="P14" s="51"/>
    </row>
    <row r="15" spans="1:16" s="52" customFormat="1" ht="90" x14ac:dyDescent="0.2">
      <c r="A15" s="47">
        <v>43307</v>
      </c>
      <c r="B15" s="47">
        <v>43308</v>
      </c>
      <c r="C15" s="47">
        <v>43306</v>
      </c>
      <c r="D15" s="47">
        <v>43309</v>
      </c>
      <c r="E15" s="48" t="s">
        <v>286</v>
      </c>
      <c r="F15" s="48" t="s">
        <v>339</v>
      </c>
      <c r="G15" s="49" t="s">
        <v>340</v>
      </c>
      <c r="H15" s="48" t="s">
        <v>32</v>
      </c>
      <c r="I15" s="48" t="s">
        <v>33</v>
      </c>
      <c r="J15" s="48" t="s">
        <v>338</v>
      </c>
      <c r="K15" s="48" t="s">
        <v>246</v>
      </c>
      <c r="L15" s="50">
        <v>663.11</v>
      </c>
      <c r="M15" s="50">
        <v>750</v>
      </c>
      <c r="N15" s="50">
        <v>32.200000000000003</v>
      </c>
      <c r="O15" s="50">
        <f t="shared" si="0"/>
        <v>1445.31</v>
      </c>
      <c r="P15" s="51"/>
    </row>
    <row r="16" spans="1:16" s="52" customFormat="1" ht="105" x14ac:dyDescent="0.2">
      <c r="A16" s="47">
        <v>43311</v>
      </c>
      <c r="B16" s="47">
        <v>43312</v>
      </c>
      <c r="C16" s="47">
        <v>43310</v>
      </c>
      <c r="D16" s="47">
        <v>43313</v>
      </c>
      <c r="E16" s="48" t="s">
        <v>286</v>
      </c>
      <c r="F16" s="48" t="s">
        <v>341</v>
      </c>
      <c r="G16" s="49" t="s">
        <v>342</v>
      </c>
      <c r="H16" s="48" t="s">
        <v>343</v>
      </c>
      <c r="I16" s="48" t="s">
        <v>40</v>
      </c>
      <c r="J16" s="48" t="s">
        <v>344</v>
      </c>
      <c r="K16" s="48" t="s">
        <v>345</v>
      </c>
      <c r="L16" s="50">
        <v>660</v>
      </c>
      <c r="M16" s="50">
        <v>102</v>
      </c>
      <c r="N16" s="50"/>
      <c r="O16" s="50">
        <f t="shared" si="0"/>
        <v>762</v>
      </c>
      <c r="P16" s="51"/>
    </row>
    <row r="17" spans="1:17" s="52" customFormat="1" ht="225" x14ac:dyDescent="0.2">
      <c r="A17" s="47">
        <v>43311</v>
      </c>
      <c r="B17" s="47">
        <v>43315</v>
      </c>
      <c r="C17" s="47">
        <v>43308</v>
      </c>
      <c r="D17" s="47">
        <v>43317</v>
      </c>
      <c r="E17" s="48" t="s">
        <v>34</v>
      </c>
      <c r="F17" s="48" t="s">
        <v>346</v>
      </c>
      <c r="G17" s="49" t="s">
        <v>347</v>
      </c>
      <c r="H17" s="48" t="s">
        <v>348</v>
      </c>
      <c r="I17" s="48" t="s">
        <v>4</v>
      </c>
      <c r="J17" s="48" t="s">
        <v>349</v>
      </c>
      <c r="K17" s="49" t="s">
        <v>350</v>
      </c>
      <c r="L17" s="50">
        <v>313.5</v>
      </c>
      <c r="M17" s="50"/>
      <c r="N17" s="50">
        <v>27.12</v>
      </c>
      <c r="O17" s="50">
        <f t="shared" si="0"/>
        <v>340.62</v>
      </c>
      <c r="P17" s="51" t="s">
        <v>351</v>
      </c>
      <c r="Q17" s="55"/>
    </row>
    <row r="18" spans="1:17" s="52" customFormat="1" ht="120" x14ac:dyDescent="0.2">
      <c r="A18" s="47">
        <v>43311</v>
      </c>
      <c r="B18" s="47">
        <v>43315</v>
      </c>
      <c r="C18" s="47">
        <v>43310</v>
      </c>
      <c r="D18" s="47">
        <v>43316</v>
      </c>
      <c r="E18" s="48" t="s">
        <v>11</v>
      </c>
      <c r="F18" s="48" t="s">
        <v>352</v>
      </c>
      <c r="G18" s="49" t="s">
        <v>353</v>
      </c>
      <c r="H18" s="48" t="s">
        <v>233</v>
      </c>
      <c r="I18" s="48" t="s">
        <v>234</v>
      </c>
      <c r="J18" s="48" t="s">
        <v>354</v>
      </c>
      <c r="K18" s="48" t="s">
        <v>47</v>
      </c>
      <c r="L18" s="50">
        <v>821.61</v>
      </c>
      <c r="M18" s="50">
        <v>945</v>
      </c>
      <c r="N18" s="50"/>
      <c r="O18" s="50">
        <f t="shared" si="0"/>
        <v>1766.6100000000001</v>
      </c>
      <c r="P18" s="51"/>
    </row>
    <row r="19" spans="1:17" s="52" customFormat="1" ht="137.25" customHeight="1" x14ac:dyDescent="0.2">
      <c r="A19" s="47">
        <v>43311</v>
      </c>
      <c r="B19" s="47">
        <v>43315</v>
      </c>
      <c r="C19" s="47">
        <v>43310</v>
      </c>
      <c r="D19" s="47">
        <v>43316</v>
      </c>
      <c r="E19" s="48" t="s">
        <v>11</v>
      </c>
      <c r="F19" s="48" t="s">
        <v>352</v>
      </c>
      <c r="G19" s="49" t="s">
        <v>355</v>
      </c>
      <c r="H19" s="48" t="s">
        <v>356</v>
      </c>
      <c r="I19" s="48" t="s">
        <v>258</v>
      </c>
      <c r="J19" s="48" t="s">
        <v>354</v>
      </c>
      <c r="K19" s="48" t="s">
        <v>47</v>
      </c>
      <c r="L19" s="50">
        <v>0</v>
      </c>
      <c r="M19" s="50">
        <v>0</v>
      </c>
      <c r="N19" s="50">
        <v>0</v>
      </c>
      <c r="O19" s="50">
        <f t="shared" si="0"/>
        <v>0</v>
      </c>
      <c r="P19" s="51" t="s">
        <v>357</v>
      </c>
      <c r="Q19" s="55"/>
    </row>
    <row r="20" spans="1:17" s="52" customFormat="1" ht="75" x14ac:dyDescent="0.2">
      <c r="A20" s="47">
        <v>43311</v>
      </c>
      <c r="B20" s="47">
        <v>43313</v>
      </c>
      <c r="C20" s="47">
        <v>43310</v>
      </c>
      <c r="D20" s="47">
        <v>43314</v>
      </c>
      <c r="E20" s="48" t="s">
        <v>6</v>
      </c>
      <c r="F20" s="48" t="s">
        <v>358</v>
      </c>
      <c r="G20" s="49" t="s">
        <v>359</v>
      </c>
      <c r="H20" s="48" t="s">
        <v>360</v>
      </c>
      <c r="I20" s="48" t="s">
        <v>361</v>
      </c>
      <c r="J20" s="48" t="s">
        <v>58</v>
      </c>
      <c r="K20" s="48" t="s">
        <v>246</v>
      </c>
      <c r="L20" s="50">
        <v>305.5</v>
      </c>
      <c r="M20" s="50">
        <v>825</v>
      </c>
      <c r="N20" s="50"/>
      <c r="O20" s="50">
        <f t="shared" si="0"/>
        <v>1130.5</v>
      </c>
      <c r="P20" s="51"/>
    </row>
    <row r="21" spans="1:17" s="52" customFormat="1" ht="60" x14ac:dyDescent="0.2">
      <c r="A21" s="47">
        <v>43311</v>
      </c>
      <c r="B21" s="47">
        <v>43311</v>
      </c>
      <c r="C21" s="47">
        <v>43310</v>
      </c>
      <c r="D21" s="47">
        <v>43312</v>
      </c>
      <c r="E21" s="48" t="s">
        <v>6</v>
      </c>
      <c r="F21" s="48" t="s">
        <v>358</v>
      </c>
      <c r="G21" s="49" t="s">
        <v>362</v>
      </c>
      <c r="H21" s="48" t="s">
        <v>363</v>
      </c>
      <c r="I21" s="48" t="s">
        <v>364</v>
      </c>
      <c r="J21" s="48" t="s">
        <v>58</v>
      </c>
      <c r="K21" s="48" t="s">
        <v>246</v>
      </c>
      <c r="L21" s="50">
        <v>395.92</v>
      </c>
      <c r="M21" s="50">
        <v>495</v>
      </c>
      <c r="N21" s="50">
        <v>67.8</v>
      </c>
      <c r="O21" s="50">
        <f t="shared" si="0"/>
        <v>958.72</v>
      </c>
      <c r="P21" s="51"/>
    </row>
    <row r="22" spans="1:17" s="52" customFormat="1" ht="210" x14ac:dyDescent="0.2">
      <c r="A22" s="47">
        <v>43313</v>
      </c>
      <c r="B22" s="47">
        <v>43315</v>
      </c>
      <c r="C22" s="47">
        <v>43312</v>
      </c>
      <c r="D22" s="47">
        <v>43316</v>
      </c>
      <c r="E22" s="48" t="s">
        <v>276</v>
      </c>
      <c r="F22" s="48" t="s">
        <v>365</v>
      </c>
      <c r="G22" s="49" t="s">
        <v>366</v>
      </c>
      <c r="H22" s="48" t="s">
        <v>45</v>
      </c>
      <c r="I22" s="48" t="s">
        <v>44</v>
      </c>
      <c r="J22" s="48" t="s">
        <v>367</v>
      </c>
      <c r="K22" s="48" t="s">
        <v>368</v>
      </c>
      <c r="L22" s="50">
        <v>1036.78</v>
      </c>
      <c r="M22" s="50">
        <f>573.75</f>
        <v>573.75</v>
      </c>
      <c r="N22" s="50">
        <f>790+27.14</f>
        <v>817.14</v>
      </c>
      <c r="O22" s="50">
        <f t="shared" si="0"/>
        <v>2427.67</v>
      </c>
      <c r="P22" s="51"/>
      <c r="Q22" s="55"/>
    </row>
    <row r="23" spans="1:17" s="60" customFormat="1" ht="107.25" customHeight="1" x14ac:dyDescent="0.2">
      <c r="A23" s="56">
        <v>43318</v>
      </c>
      <c r="B23" s="56">
        <v>43319</v>
      </c>
      <c r="C23" s="56">
        <v>43317</v>
      </c>
      <c r="D23" s="56">
        <v>43320</v>
      </c>
      <c r="E23" s="57" t="s">
        <v>12</v>
      </c>
      <c r="F23" s="57" t="s">
        <v>369</v>
      </c>
      <c r="G23" s="58" t="s">
        <v>370</v>
      </c>
      <c r="H23" s="57" t="s">
        <v>371</v>
      </c>
      <c r="I23" s="57" t="s">
        <v>372</v>
      </c>
      <c r="J23" s="57" t="s">
        <v>57</v>
      </c>
      <c r="K23" s="57" t="s">
        <v>373</v>
      </c>
      <c r="L23" s="54">
        <v>916.49</v>
      </c>
      <c r="M23" s="54">
        <v>673.75</v>
      </c>
      <c r="N23" s="54">
        <v>56.5</v>
      </c>
      <c r="O23" s="54">
        <f t="shared" si="0"/>
        <v>1646.74</v>
      </c>
      <c r="P23" s="59"/>
    </row>
    <row r="24" spans="1:17" s="60" customFormat="1" ht="75" x14ac:dyDescent="0.2">
      <c r="A24" s="56">
        <v>43318</v>
      </c>
      <c r="B24" s="56">
        <v>43319</v>
      </c>
      <c r="C24" s="56">
        <v>43317</v>
      </c>
      <c r="D24" s="56">
        <v>43320</v>
      </c>
      <c r="E24" s="57" t="s">
        <v>12</v>
      </c>
      <c r="F24" s="57" t="s">
        <v>369</v>
      </c>
      <c r="G24" s="58" t="s">
        <v>370</v>
      </c>
      <c r="H24" s="57" t="s">
        <v>374</v>
      </c>
      <c r="I24" s="57" t="s">
        <v>375</v>
      </c>
      <c r="J24" s="57" t="s">
        <v>57</v>
      </c>
      <c r="K24" s="57" t="s">
        <v>373</v>
      </c>
      <c r="L24" s="54">
        <v>755.77</v>
      </c>
      <c r="M24" s="54">
        <v>673.75</v>
      </c>
      <c r="N24" s="54"/>
      <c r="O24" s="54">
        <f t="shared" si="0"/>
        <v>1429.52</v>
      </c>
      <c r="P24" s="59"/>
    </row>
    <row r="25" spans="1:17" s="52" customFormat="1" ht="150" x14ac:dyDescent="0.2">
      <c r="A25" s="47">
        <v>43318</v>
      </c>
      <c r="B25" s="47">
        <v>43329</v>
      </c>
      <c r="C25" s="47">
        <v>43316</v>
      </c>
      <c r="D25" s="47">
        <v>43330</v>
      </c>
      <c r="E25" s="48" t="s">
        <v>3</v>
      </c>
      <c r="F25" s="48" t="s">
        <v>376</v>
      </c>
      <c r="G25" s="49" t="s">
        <v>377</v>
      </c>
      <c r="H25" s="48" t="s">
        <v>378</v>
      </c>
      <c r="I25" s="48" t="s">
        <v>379</v>
      </c>
      <c r="J25" s="48" t="s">
        <v>163</v>
      </c>
      <c r="K25" s="48" t="s">
        <v>10</v>
      </c>
      <c r="L25" s="50">
        <v>0</v>
      </c>
      <c r="M25" s="50">
        <v>384</v>
      </c>
      <c r="N25" s="50">
        <v>54.24</v>
      </c>
      <c r="O25" s="50">
        <f>+N25+M25+L25</f>
        <v>438.24</v>
      </c>
      <c r="P25" s="51" t="s">
        <v>380</v>
      </c>
    </row>
    <row r="26" spans="1:17" s="52" customFormat="1" ht="90" x14ac:dyDescent="0.2">
      <c r="A26" s="47">
        <v>43325</v>
      </c>
      <c r="B26" s="47">
        <v>43328</v>
      </c>
      <c r="C26" s="47">
        <v>43323</v>
      </c>
      <c r="D26" s="47">
        <v>43329</v>
      </c>
      <c r="E26" s="48" t="s">
        <v>3</v>
      </c>
      <c r="F26" s="48" t="s">
        <v>381</v>
      </c>
      <c r="G26" s="49" t="s">
        <v>382</v>
      </c>
      <c r="H26" s="48" t="s">
        <v>383</v>
      </c>
      <c r="I26" s="48" t="s">
        <v>5</v>
      </c>
      <c r="J26" s="48" t="s">
        <v>384</v>
      </c>
      <c r="K26" s="48" t="s">
        <v>385</v>
      </c>
      <c r="L26" s="50">
        <v>659.06</v>
      </c>
      <c r="M26" s="50">
        <v>945</v>
      </c>
      <c r="N26" s="50">
        <v>56.5</v>
      </c>
      <c r="O26" s="50">
        <f t="shared" si="0"/>
        <v>1660.56</v>
      </c>
      <c r="P26" s="51"/>
    </row>
    <row r="27" spans="1:17" s="52" customFormat="1" ht="90" x14ac:dyDescent="0.2">
      <c r="A27" s="47">
        <v>43325</v>
      </c>
      <c r="B27" s="47">
        <v>43328</v>
      </c>
      <c r="C27" s="47">
        <v>43323</v>
      </c>
      <c r="D27" s="47">
        <v>43329</v>
      </c>
      <c r="E27" s="48" t="s">
        <v>3</v>
      </c>
      <c r="F27" s="49" t="s">
        <v>381</v>
      </c>
      <c r="G27" s="49" t="s">
        <v>382</v>
      </c>
      <c r="H27" s="48" t="s">
        <v>386</v>
      </c>
      <c r="I27" s="48" t="s">
        <v>226</v>
      </c>
      <c r="J27" s="48" t="s">
        <v>384</v>
      </c>
      <c r="K27" s="48" t="s">
        <v>385</v>
      </c>
      <c r="L27" s="50">
        <v>659.06</v>
      </c>
      <c r="M27" s="50">
        <v>945</v>
      </c>
      <c r="N27" s="50"/>
      <c r="O27" s="50">
        <f t="shared" si="0"/>
        <v>1604.06</v>
      </c>
      <c r="P27" s="51"/>
    </row>
    <row r="28" spans="1:17" s="52" customFormat="1" ht="120" x14ac:dyDescent="0.2">
      <c r="A28" s="47">
        <v>43325</v>
      </c>
      <c r="B28" s="47">
        <v>43329</v>
      </c>
      <c r="C28" s="47">
        <v>43324</v>
      </c>
      <c r="D28" s="47">
        <v>43330</v>
      </c>
      <c r="E28" s="48" t="s">
        <v>3</v>
      </c>
      <c r="F28" s="48" t="s">
        <v>387</v>
      </c>
      <c r="G28" s="49" t="s">
        <v>388</v>
      </c>
      <c r="H28" s="48" t="s">
        <v>37</v>
      </c>
      <c r="I28" s="48" t="s">
        <v>43</v>
      </c>
      <c r="J28" s="48" t="s">
        <v>60</v>
      </c>
      <c r="K28" s="48" t="s">
        <v>389</v>
      </c>
      <c r="L28" s="50">
        <v>0</v>
      </c>
      <c r="M28" s="50">
        <v>742.5</v>
      </c>
      <c r="N28" s="50"/>
      <c r="O28" s="50">
        <f t="shared" si="0"/>
        <v>742.5</v>
      </c>
      <c r="P28" s="51" t="s">
        <v>390</v>
      </c>
    </row>
    <row r="29" spans="1:17" s="52" customFormat="1" ht="105" x14ac:dyDescent="0.2">
      <c r="A29" s="47">
        <v>43334</v>
      </c>
      <c r="B29" s="47">
        <v>43336</v>
      </c>
      <c r="C29" s="47">
        <v>43332</v>
      </c>
      <c r="D29" s="47">
        <v>43337</v>
      </c>
      <c r="E29" s="48" t="s">
        <v>286</v>
      </c>
      <c r="F29" s="48" t="s">
        <v>391</v>
      </c>
      <c r="G29" s="49" t="s">
        <v>392</v>
      </c>
      <c r="H29" s="48" t="s">
        <v>393</v>
      </c>
      <c r="I29" s="48" t="s">
        <v>394</v>
      </c>
      <c r="J29" s="48" t="s">
        <v>395</v>
      </c>
      <c r="K29" s="48" t="s">
        <v>29</v>
      </c>
      <c r="L29" s="50">
        <v>1515.97</v>
      </c>
      <c r="M29" s="50">
        <v>800</v>
      </c>
      <c r="N29" s="50">
        <v>27.12</v>
      </c>
      <c r="O29" s="50">
        <f t="shared" si="0"/>
        <v>2343.09</v>
      </c>
      <c r="P29" s="51"/>
    </row>
    <row r="30" spans="1:17" s="52" customFormat="1" ht="120" x14ac:dyDescent="0.2">
      <c r="A30" s="47">
        <v>43335</v>
      </c>
      <c r="B30" s="47">
        <v>43336</v>
      </c>
      <c r="C30" s="47">
        <v>43334</v>
      </c>
      <c r="D30" s="47">
        <v>43337</v>
      </c>
      <c r="E30" s="48" t="s">
        <v>396</v>
      </c>
      <c r="F30" s="49" t="s">
        <v>397</v>
      </c>
      <c r="G30" s="49" t="s">
        <v>398</v>
      </c>
      <c r="H30" s="48" t="s">
        <v>399</v>
      </c>
      <c r="I30" s="48" t="s">
        <v>234</v>
      </c>
      <c r="J30" s="48" t="s">
        <v>338</v>
      </c>
      <c r="K30" s="48" t="s">
        <v>246</v>
      </c>
      <c r="L30" s="50">
        <v>103</v>
      </c>
      <c r="M30" s="50">
        <v>540</v>
      </c>
      <c r="N30" s="50"/>
      <c r="O30" s="50">
        <f t="shared" si="0"/>
        <v>643</v>
      </c>
      <c r="P30" s="51"/>
    </row>
    <row r="31" spans="1:17" s="52" customFormat="1" ht="120" x14ac:dyDescent="0.2">
      <c r="A31" s="47">
        <v>43335</v>
      </c>
      <c r="B31" s="47">
        <v>43336</v>
      </c>
      <c r="C31" s="47">
        <v>43334</v>
      </c>
      <c r="D31" s="47">
        <v>43337</v>
      </c>
      <c r="E31" s="48" t="s">
        <v>396</v>
      </c>
      <c r="F31" s="49" t="s">
        <v>397</v>
      </c>
      <c r="G31" s="49" t="s">
        <v>400</v>
      </c>
      <c r="H31" s="48" t="s">
        <v>401</v>
      </c>
      <c r="I31" s="48" t="s">
        <v>43</v>
      </c>
      <c r="J31" s="48" t="s">
        <v>338</v>
      </c>
      <c r="K31" s="48" t="s">
        <v>246</v>
      </c>
      <c r="L31" s="50">
        <v>103</v>
      </c>
      <c r="M31" s="50">
        <v>540</v>
      </c>
      <c r="N31" s="50">
        <v>27.12</v>
      </c>
      <c r="O31" s="50">
        <f t="shared" si="0"/>
        <v>670.12</v>
      </c>
      <c r="P31" s="51"/>
    </row>
    <row r="32" spans="1:17" s="52" customFormat="1" ht="135" x14ac:dyDescent="0.2">
      <c r="A32" s="47">
        <v>43339</v>
      </c>
      <c r="B32" s="47">
        <v>43341</v>
      </c>
      <c r="C32" s="47">
        <v>43338</v>
      </c>
      <c r="D32" s="47">
        <v>43342</v>
      </c>
      <c r="E32" s="48" t="s">
        <v>12</v>
      </c>
      <c r="F32" s="48" t="s">
        <v>402</v>
      </c>
      <c r="G32" s="49" t="s">
        <v>403</v>
      </c>
      <c r="H32" s="48" t="s">
        <v>257</v>
      </c>
      <c r="I32" s="48" t="s">
        <v>258</v>
      </c>
      <c r="J32" s="48" t="s">
        <v>354</v>
      </c>
      <c r="K32" s="48" t="s">
        <v>404</v>
      </c>
      <c r="L32" s="50">
        <v>348.93</v>
      </c>
      <c r="M32" s="50">
        <v>675</v>
      </c>
      <c r="N32" s="50">
        <v>54.24</v>
      </c>
      <c r="O32" s="50">
        <f t="shared" si="0"/>
        <v>1078.17</v>
      </c>
      <c r="P32" s="51"/>
    </row>
    <row r="33" spans="1:16" s="52" customFormat="1" ht="195" x14ac:dyDescent="0.2">
      <c r="A33" s="47">
        <v>43339</v>
      </c>
      <c r="B33" s="47">
        <v>43341</v>
      </c>
      <c r="C33" s="47">
        <v>43337</v>
      </c>
      <c r="D33" s="47">
        <v>43342</v>
      </c>
      <c r="E33" s="48" t="s">
        <v>11</v>
      </c>
      <c r="F33" s="48" t="s">
        <v>405</v>
      </c>
      <c r="G33" s="49" t="s">
        <v>406</v>
      </c>
      <c r="H33" s="48" t="s">
        <v>407</v>
      </c>
      <c r="I33" s="48" t="s">
        <v>408</v>
      </c>
      <c r="J33" s="48" t="s">
        <v>409</v>
      </c>
      <c r="K33" s="48" t="s">
        <v>410</v>
      </c>
      <c r="L33" s="50">
        <v>1138.8599999999999</v>
      </c>
      <c r="M33" s="50">
        <v>810</v>
      </c>
      <c r="N33" s="50"/>
      <c r="O33" s="50">
        <f t="shared" si="0"/>
        <v>1948.86</v>
      </c>
      <c r="P33" s="51"/>
    </row>
    <row r="34" spans="1:16" s="52" customFormat="1" ht="75" x14ac:dyDescent="0.2">
      <c r="A34" s="47">
        <v>43339</v>
      </c>
      <c r="B34" s="47">
        <v>43343</v>
      </c>
      <c r="C34" s="47">
        <v>43337</v>
      </c>
      <c r="D34" s="47">
        <v>43344</v>
      </c>
      <c r="E34" s="48" t="s">
        <v>3</v>
      </c>
      <c r="F34" s="49" t="s">
        <v>411</v>
      </c>
      <c r="G34" s="49" t="s">
        <v>412</v>
      </c>
      <c r="H34" s="48" t="s">
        <v>48</v>
      </c>
      <c r="I34" s="48" t="s">
        <v>5</v>
      </c>
      <c r="J34" s="48" t="s">
        <v>384</v>
      </c>
      <c r="K34" s="48" t="s">
        <v>29</v>
      </c>
      <c r="L34" s="50">
        <v>849.55</v>
      </c>
      <c r="M34" s="50">
        <v>1080</v>
      </c>
      <c r="N34" s="50"/>
      <c r="O34" s="50">
        <f t="shared" si="0"/>
        <v>1929.55</v>
      </c>
      <c r="P34" s="51"/>
    </row>
    <row r="35" spans="1:16" s="52" customFormat="1" ht="135" x14ac:dyDescent="0.2">
      <c r="A35" s="47">
        <v>43340</v>
      </c>
      <c r="B35" s="47">
        <v>43342</v>
      </c>
      <c r="C35" s="47">
        <v>43338</v>
      </c>
      <c r="D35" s="47">
        <v>43343</v>
      </c>
      <c r="E35" s="48" t="s">
        <v>12</v>
      </c>
      <c r="F35" s="49" t="s">
        <v>413</v>
      </c>
      <c r="G35" s="49" t="s">
        <v>414</v>
      </c>
      <c r="H35" s="48" t="s">
        <v>415</v>
      </c>
      <c r="I35" s="47" t="s">
        <v>416</v>
      </c>
      <c r="J35" s="48" t="s">
        <v>61</v>
      </c>
      <c r="K35" s="49" t="s">
        <v>29</v>
      </c>
      <c r="L35" s="51">
        <v>915.59</v>
      </c>
      <c r="M35" s="51">
        <v>960</v>
      </c>
      <c r="N35" s="50">
        <v>54.24</v>
      </c>
      <c r="O35" s="50">
        <f t="shared" si="0"/>
        <v>1929.83</v>
      </c>
      <c r="P35" s="51"/>
    </row>
    <row r="36" spans="1:16" s="52" customFormat="1" ht="135" x14ac:dyDescent="0.2">
      <c r="A36" s="47">
        <v>43340</v>
      </c>
      <c r="B36" s="47">
        <v>43342</v>
      </c>
      <c r="C36" s="47">
        <v>43338</v>
      </c>
      <c r="D36" s="47">
        <v>43343</v>
      </c>
      <c r="E36" s="48" t="s">
        <v>12</v>
      </c>
      <c r="F36" s="48" t="s">
        <v>413</v>
      </c>
      <c r="G36" s="49" t="s">
        <v>414</v>
      </c>
      <c r="H36" s="48" t="s">
        <v>417</v>
      </c>
      <c r="I36" s="48" t="s">
        <v>418</v>
      </c>
      <c r="J36" s="48" t="s">
        <v>61</v>
      </c>
      <c r="K36" s="48" t="s">
        <v>29</v>
      </c>
      <c r="L36" s="50">
        <v>785.64</v>
      </c>
      <c r="M36" s="50">
        <v>960</v>
      </c>
      <c r="N36" s="50"/>
      <c r="O36" s="50">
        <f t="shared" si="0"/>
        <v>1745.6399999999999</v>
      </c>
      <c r="P36" s="51"/>
    </row>
    <row r="37" spans="1:16" s="52" customFormat="1" ht="165" x14ac:dyDescent="0.2">
      <c r="A37" s="47">
        <v>43341</v>
      </c>
      <c r="B37" s="47">
        <v>43343</v>
      </c>
      <c r="C37" s="47">
        <v>43340</v>
      </c>
      <c r="D37" s="47">
        <v>43344</v>
      </c>
      <c r="E37" s="49" t="s">
        <v>419</v>
      </c>
      <c r="F37" s="49" t="s">
        <v>420</v>
      </c>
      <c r="G37" s="49" t="s">
        <v>421</v>
      </c>
      <c r="H37" s="48" t="s">
        <v>422</v>
      </c>
      <c r="I37" s="49" t="s">
        <v>423</v>
      </c>
      <c r="J37" s="48" t="s">
        <v>424</v>
      </c>
      <c r="K37" s="48" t="s">
        <v>29</v>
      </c>
      <c r="L37" s="50">
        <v>530.85</v>
      </c>
      <c r="M37" s="50">
        <v>614.25</v>
      </c>
      <c r="N37" s="50">
        <v>644.1</v>
      </c>
      <c r="O37" s="50">
        <f t="shared" si="0"/>
        <v>1789.1999999999998</v>
      </c>
      <c r="P37" s="51"/>
    </row>
    <row r="38" spans="1:16" s="52" customFormat="1" ht="225" x14ac:dyDescent="0.2">
      <c r="A38" s="47">
        <v>43342</v>
      </c>
      <c r="B38" s="47">
        <v>43343</v>
      </c>
      <c r="C38" s="47">
        <v>43341</v>
      </c>
      <c r="D38" s="47">
        <v>43344</v>
      </c>
      <c r="E38" s="48" t="s">
        <v>11</v>
      </c>
      <c r="F38" s="49" t="s">
        <v>425</v>
      </c>
      <c r="G38" s="49" t="s">
        <v>426</v>
      </c>
      <c r="H38" s="48" t="s">
        <v>7</v>
      </c>
      <c r="I38" s="48" t="s">
        <v>8</v>
      </c>
      <c r="J38" s="48" t="s">
        <v>58</v>
      </c>
      <c r="K38" s="48" t="s">
        <v>9</v>
      </c>
      <c r="L38" s="50"/>
      <c r="M38" s="50">
        <v>66</v>
      </c>
      <c r="N38" s="50"/>
      <c r="O38" s="50">
        <f t="shared" si="0"/>
        <v>66</v>
      </c>
      <c r="P38" s="51" t="s">
        <v>427</v>
      </c>
    </row>
    <row r="39" spans="1:16" s="52" customFormat="1" ht="391.5" customHeight="1" x14ac:dyDescent="0.2">
      <c r="A39" s="47">
        <v>43342</v>
      </c>
      <c r="B39" s="47">
        <v>43343</v>
      </c>
      <c r="C39" s="47">
        <v>43341</v>
      </c>
      <c r="D39" s="47">
        <v>43344</v>
      </c>
      <c r="E39" s="48" t="s">
        <v>209</v>
      </c>
      <c r="F39" s="49" t="s">
        <v>428</v>
      </c>
      <c r="G39" s="49" t="s">
        <v>429</v>
      </c>
      <c r="H39" s="48" t="s">
        <v>32</v>
      </c>
      <c r="I39" s="48" t="s">
        <v>33</v>
      </c>
      <c r="J39" s="48" t="s">
        <v>62</v>
      </c>
      <c r="K39" s="48" t="s">
        <v>430</v>
      </c>
      <c r="L39" s="50">
        <v>477.16</v>
      </c>
      <c r="M39" s="50">
        <v>666</v>
      </c>
      <c r="N39" s="50"/>
      <c r="O39" s="50">
        <f t="shared" si="0"/>
        <v>1143.1600000000001</v>
      </c>
      <c r="P39" s="51"/>
    </row>
    <row r="40" spans="1:16" s="52" customFormat="1" ht="375" x14ac:dyDescent="0.2">
      <c r="A40" s="47">
        <v>43342</v>
      </c>
      <c r="B40" s="47">
        <v>43343</v>
      </c>
      <c r="C40" s="47">
        <v>43341</v>
      </c>
      <c r="D40" s="47">
        <v>43344</v>
      </c>
      <c r="E40" s="48" t="s">
        <v>209</v>
      </c>
      <c r="F40" s="49" t="s">
        <v>428</v>
      </c>
      <c r="G40" s="49" t="s">
        <v>431</v>
      </c>
      <c r="H40" s="48" t="s">
        <v>49</v>
      </c>
      <c r="I40" s="48" t="s">
        <v>50</v>
      </c>
      <c r="J40" s="48" t="s">
        <v>62</v>
      </c>
      <c r="K40" s="48" t="s">
        <v>430</v>
      </c>
      <c r="L40" s="50">
        <v>477.16</v>
      </c>
      <c r="M40" s="50">
        <v>666</v>
      </c>
      <c r="N40" s="50"/>
      <c r="O40" s="50">
        <f t="shared" si="0"/>
        <v>1143.1600000000001</v>
      </c>
      <c r="P40" s="51"/>
    </row>
    <row r="41" spans="1:16" s="52" customFormat="1" ht="150" x14ac:dyDescent="0.2">
      <c r="A41" s="47">
        <v>43342</v>
      </c>
      <c r="B41" s="47">
        <v>43404</v>
      </c>
      <c r="C41" s="47">
        <v>43341</v>
      </c>
      <c r="D41" s="47">
        <v>43344</v>
      </c>
      <c r="E41" s="48" t="s">
        <v>209</v>
      </c>
      <c r="F41" s="49" t="s">
        <v>432</v>
      </c>
      <c r="G41" s="49" t="s">
        <v>433</v>
      </c>
      <c r="H41" s="48" t="s">
        <v>434</v>
      </c>
      <c r="I41" s="48" t="s">
        <v>435</v>
      </c>
      <c r="J41" s="48" t="s">
        <v>62</v>
      </c>
      <c r="K41" s="48" t="s">
        <v>436</v>
      </c>
      <c r="L41" s="50">
        <v>477.16</v>
      </c>
      <c r="M41" s="50">
        <v>600</v>
      </c>
      <c r="N41" s="50"/>
      <c r="O41" s="50">
        <f t="shared" si="0"/>
        <v>1077.1600000000001</v>
      </c>
      <c r="P41" s="51"/>
    </row>
    <row r="42" spans="1:16" s="60" customFormat="1" ht="150" x14ac:dyDescent="0.2">
      <c r="A42" s="56">
        <v>43346</v>
      </c>
      <c r="B42" s="56">
        <v>43350</v>
      </c>
      <c r="C42" s="56">
        <v>43344</v>
      </c>
      <c r="D42" s="56">
        <v>43351</v>
      </c>
      <c r="E42" s="57" t="s">
        <v>12</v>
      </c>
      <c r="F42" s="58" t="s">
        <v>437</v>
      </c>
      <c r="G42" s="58" t="s">
        <v>438</v>
      </c>
      <c r="H42" s="57" t="s">
        <v>439</v>
      </c>
      <c r="I42" s="57" t="s">
        <v>440</v>
      </c>
      <c r="J42" s="57" t="s">
        <v>441</v>
      </c>
      <c r="K42" s="57" t="s">
        <v>442</v>
      </c>
      <c r="L42" s="54">
        <v>1458.79</v>
      </c>
      <c r="M42" s="54">
        <v>1146.75</v>
      </c>
      <c r="N42" s="54"/>
      <c r="O42" s="54">
        <f t="shared" si="0"/>
        <v>2605.54</v>
      </c>
      <c r="P42" s="59"/>
    </row>
    <row r="43" spans="1:16" s="52" customFormat="1" ht="213" customHeight="1" x14ac:dyDescent="0.2">
      <c r="A43" s="47">
        <v>43346</v>
      </c>
      <c r="B43" s="47">
        <v>43350</v>
      </c>
      <c r="C43" s="47">
        <v>43344</v>
      </c>
      <c r="D43" s="47">
        <v>43351</v>
      </c>
      <c r="E43" s="48" t="s">
        <v>286</v>
      </c>
      <c r="F43" s="49" t="s">
        <v>443</v>
      </c>
      <c r="G43" s="49" t="s">
        <v>444</v>
      </c>
      <c r="H43" s="48" t="s">
        <v>445</v>
      </c>
      <c r="I43" s="48" t="s">
        <v>446</v>
      </c>
      <c r="J43" s="48" t="s">
        <v>447</v>
      </c>
      <c r="K43" s="48" t="s">
        <v>448</v>
      </c>
      <c r="L43" s="50"/>
      <c r="M43" s="50">
        <v>364</v>
      </c>
      <c r="N43" s="50"/>
      <c r="O43" s="50">
        <f t="shared" si="0"/>
        <v>364</v>
      </c>
      <c r="P43" s="51" t="s">
        <v>351</v>
      </c>
    </row>
    <row r="44" spans="1:16" s="52" customFormat="1" ht="115.5" customHeight="1" x14ac:dyDescent="0.2">
      <c r="A44" s="47">
        <v>43347</v>
      </c>
      <c r="B44" s="47">
        <v>43350</v>
      </c>
      <c r="C44" s="47">
        <v>43345</v>
      </c>
      <c r="D44" s="47">
        <v>43351</v>
      </c>
      <c r="E44" s="48" t="s">
        <v>6</v>
      </c>
      <c r="F44" s="49" t="s">
        <v>449</v>
      </c>
      <c r="G44" s="49" t="s">
        <v>450</v>
      </c>
      <c r="H44" s="48" t="s">
        <v>54</v>
      </c>
      <c r="I44" s="48" t="s">
        <v>55</v>
      </c>
      <c r="J44" s="48" t="s">
        <v>447</v>
      </c>
      <c r="K44" s="48" t="s">
        <v>451</v>
      </c>
      <c r="L44" s="50">
        <v>290.60000000000002</v>
      </c>
      <c r="M44" s="50">
        <v>344</v>
      </c>
      <c r="N44" s="50">
        <v>0</v>
      </c>
      <c r="O44" s="50">
        <f t="shared" si="0"/>
        <v>634.6</v>
      </c>
      <c r="P44" s="51" t="s">
        <v>452</v>
      </c>
    </row>
    <row r="45" spans="1:16" s="55" customFormat="1" ht="195.75" customHeight="1" x14ac:dyDescent="0.2">
      <c r="A45" s="47">
        <v>43348</v>
      </c>
      <c r="B45" s="47">
        <v>43350</v>
      </c>
      <c r="C45" s="47">
        <v>43345</v>
      </c>
      <c r="D45" s="47">
        <v>43351</v>
      </c>
      <c r="E45" s="48" t="s">
        <v>286</v>
      </c>
      <c r="F45" s="49" t="s">
        <v>453</v>
      </c>
      <c r="G45" s="49" t="s">
        <v>454</v>
      </c>
      <c r="H45" s="48" t="s">
        <v>289</v>
      </c>
      <c r="I45" s="48" t="s">
        <v>290</v>
      </c>
      <c r="J45" s="48" t="s">
        <v>447</v>
      </c>
      <c r="K45" s="48" t="s">
        <v>451</v>
      </c>
      <c r="L45" s="50">
        <v>1971.62</v>
      </c>
      <c r="M45" s="50">
        <v>650</v>
      </c>
      <c r="N45" s="50">
        <v>910</v>
      </c>
      <c r="O45" s="50">
        <f>+L45+M45+N45</f>
        <v>3531.62</v>
      </c>
      <c r="P45" s="51" t="s">
        <v>452</v>
      </c>
    </row>
    <row r="46" spans="1:16" s="52" customFormat="1" ht="225" x14ac:dyDescent="0.2">
      <c r="A46" s="47">
        <v>43347</v>
      </c>
      <c r="B46" s="47">
        <v>43350</v>
      </c>
      <c r="C46" s="47">
        <v>43192</v>
      </c>
      <c r="D46" s="47">
        <v>43351</v>
      </c>
      <c r="E46" s="48" t="s">
        <v>6</v>
      </c>
      <c r="F46" s="49" t="s">
        <v>455</v>
      </c>
      <c r="G46" s="49" t="s">
        <v>456</v>
      </c>
      <c r="H46" s="48" t="s">
        <v>56</v>
      </c>
      <c r="I46" s="48" t="s">
        <v>13</v>
      </c>
      <c r="J46" s="48" t="s">
        <v>447</v>
      </c>
      <c r="K46" s="48" t="s">
        <v>451</v>
      </c>
      <c r="L46" s="50">
        <v>98.99</v>
      </c>
      <c r="M46" s="50">
        <v>305.5</v>
      </c>
      <c r="N46" s="50"/>
      <c r="O46" s="50">
        <f t="shared" si="0"/>
        <v>404.49</v>
      </c>
      <c r="P46" s="51" t="s">
        <v>452</v>
      </c>
    </row>
    <row r="47" spans="1:16" s="52" customFormat="1" ht="210" x14ac:dyDescent="0.2">
      <c r="A47" s="47">
        <v>43347</v>
      </c>
      <c r="B47" s="47">
        <v>43350</v>
      </c>
      <c r="C47" s="47">
        <v>43192</v>
      </c>
      <c r="D47" s="47">
        <v>43351</v>
      </c>
      <c r="E47" s="48" t="s">
        <v>6</v>
      </c>
      <c r="F47" s="49" t="s">
        <v>455</v>
      </c>
      <c r="G47" s="49" t="s">
        <v>456</v>
      </c>
      <c r="H47" s="48" t="s">
        <v>457</v>
      </c>
      <c r="I47" s="48" t="s">
        <v>5</v>
      </c>
      <c r="J47" s="48" t="s">
        <v>447</v>
      </c>
      <c r="K47" s="48" t="s">
        <v>451</v>
      </c>
      <c r="L47" s="50">
        <v>98.99</v>
      </c>
      <c r="M47" s="50">
        <v>305.5</v>
      </c>
      <c r="N47" s="50">
        <v>0</v>
      </c>
      <c r="O47" s="50">
        <f t="shared" si="0"/>
        <v>404.49</v>
      </c>
      <c r="P47" s="51" t="s">
        <v>452</v>
      </c>
    </row>
    <row r="48" spans="1:16" s="52" customFormat="1" ht="210" x14ac:dyDescent="0.2">
      <c r="A48" s="47">
        <v>43347</v>
      </c>
      <c r="B48" s="47">
        <v>43350</v>
      </c>
      <c r="C48" s="47">
        <v>43192</v>
      </c>
      <c r="D48" s="47">
        <v>43351</v>
      </c>
      <c r="E48" s="48" t="s">
        <v>6</v>
      </c>
      <c r="F48" s="49" t="s">
        <v>455</v>
      </c>
      <c r="G48" s="49" t="s">
        <v>458</v>
      </c>
      <c r="H48" s="48" t="s">
        <v>271</v>
      </c>
      <c r="I48" s="48" t="s">
        <v>13</v>
      </c>
      <c r="J48" s="48" t="s">
        <v>447</v>
      </c>
      <c r="K48" s="48" t="s">
        <v>451</v>
      </c>
      <c r="L48" s="50"/>
      <c r="M48" s="50">
        <v>305.5</v>
      </c>
      <c r="N48" s="50"/>
      <c r="O48" s="50">
        <f t="shared" si="0"/>
        <v>305.5</v>
      </c>
      <c r="P48" s="51" t="s">
        <v>452</v>
      </c>
    </row>
    <row r="49" spans="1:16" s="52" customFormat="1" ht="180" x14ac:dyDescent="0.2">
      <c r="A49" s="47">
        <v>43347</v>
      </c>
      <c r="B49" s="47">
        <v>43350</v>
      </c>
      <c r="C49" s="47">
        <v>43345</v>
      </c>
      <c r="D49" s="47">
        <v>43351</v>
      </c>
      <c r="E49" s="48" t="s">
        <v>6</v>
      </c>
      <c r="F49" s="49" t="s">
        <v>459</v>
      </c>
      <c r="G49" s="49" t="s">
        <v>460</v>
      </c>
      <c r="H49" s="48" t="s">
        <v>461</v>
      </c>
      <c r="I49" s="48" t="s">
        <v>4</v>
      </c>
      <c r="J49" s="48" t="s">
        <v>447</v>
      </c>
      <c r="K49" s="48" t="s">
        <v>451</v>
      </c>
      <c r="L49" s="50"/>
      <c r="M49" s="50">
        <v>305.5</v>
      </c>
      <c r="N49" s="50"/>
      <c r="O49" s="50">
        <f t="shared" si="0"/>
        <v>305.5</v>
      </c>
      <c r="P49" s="51" t="s">
        <v>462</v>
      </c>
    </row>
    <row r="50" spans="1:16" s="52" customFormat="1" ht="180" x14ac:dyDescent="0.2">
      <c r="A50" s="47">
        <v>43347</v>
      </c>
      <c r="B50" s="47">
        <v>43350</v>
      </c>
      <c r="C50" s="47">
        <v>43345</v>
      </c>
      <c r="D50" s="47">
        <v>43351</v>
      </c>
      <c r="E50" s="48" t="s">
        <v>286</v>
      </c>
      <c r="F50" s="49" t="s">
        <v>459</v>
      </c>
      <c r="G50" s="49" t="s">
        <v>463</v>
      </c>
      <c r="H50" s="48" t="s">
        <v>464</v>
      </c>
      <c r="I50" s="48" t="s">
        <v>5</v>
      </c>
      <c r="J50" s="48" t="s">
        <v>447</v>
      </c>
      <c r="K50" s="48" t="s">
        <v>451</v>
      </c>
      <c r="L50" s="50"/>
      <c r="M50" s="50">
        <v>305.5</v>
      </c>
      <c r="N50" s="50"/>
      <c r="O50" s="50">
        <f t="shared" si="0"/>
        <v>305.5</v>
      </c>
      <c r="P50" s="51" t="s">
        <v>465</v>
      </c>
    </row>
    <row r="51" spans="1:16" s="52" customFormat="1" ht="112.5" customHeight="1" x14ac:dyDescent="0.2">
      <c r="A51" s="47">
        <v>43348</v>
      </c>
      <c r="B51" s="47">
        <v>43350</v>
      </c>
      <c r="C51" s="47">
        <v>43346</v>
      </c>
      <c r="D51" s="47">
        <v>43353</v>
      </c>
      <c r="E51" s="48" t="s">
        <v>6</v>
      </c>
      <c r="F51" s="61" t="s">
        <v>466</v>
      </c>
      <c r="G51" s="49" t="s">
        <v>467</v>
      </c>
      <c r="H51" s="48" t="s">
        <v>45</v>
      </c>
      <c r="I51" s="48" t="s">
        <v>44</v>
      </c>
      <c r="J51" s="48" t="s">
        <v>447</v>
      </c>
      <c r="K51" s="48" t="s">
        <v>451</v>
      </c>
      <c r="L51" s="50">
        <v>0</v>
      </c>
      <c r="M51" s="50">
        <v>562</v>
      </c>
      <c r="N51" s="50">
        <v>0</v>
      </c>
      <c r="O51" s="50">
        <f t="shared" si="0"/>
        <v>562</v>
      </c>
      <c r="P51" s="51" t="s">
        <v>468</v>
      </c>
    </row>
    <row r="52" spans="1:16" s="52" customFormat="1" ht="315" x14ac:dyDescent="0.2">
      <c r="A52" s="47">
        <v>43348</v>
      </c>
      <c r="B52" s="47">
        <v>43349</v>
      </c>
      <c r="C52" s="47">
        <v>43347</v>
      </c>
      <c r="D52" s="47">
        <v>43350</v>
      </c>
      <c r="E52" s="48" t="s">
        <v>12</v>
      </c>
      <c r="F52" s="49" t="s">
        <v>469</v>
      </c>
      <c r="G52" s="49" t="s">
        <v>470</v>
      </c>
      <c r="H52" s="48" t="s">
        <v>28</v>
      </c>
      <c r="I52" s="48" t="s">
        <v>13</v>
      </c>
      <c r="J52" s="48" t="s">
        <v>354</v>
      </c>
      <c r="K52" s="48" t="s">
        <v>471</v>
      </c>
      <c r="L52" s="50"/>
      <c r="M52" s="50">
        <v>297</v>
      </c>
      <c r="N52" s="50"/>
      <c r="O52" s="50">
        <f t="shared" si="0"/>
        <v>297</v>
      </c>
      <c r="P52" s="51" t="s">
        <v>472</v>
      </c>
    </row>
    <row r="53" spans="1:16" s="52" customFormat="1" ht="172.5" customHeight="1" x14ac:dyDescent="0.2">
      <c r="A53" s="47">
        <v>43349</v>
      </c>
      <c r="B53" s="47">
        <v>43350</v>
      </c>
      <c r="C53" s="47">
        <v>43348</v>
      </c>
      <c r="D53" s="47">
        <v>43351</v>
      </c>
      <c r="E53" s="48" t="s">
        <v>473</v>
      </c>
      <c r="F53" s="48" t="s">
        <v>474</v>
      </c>
      <c r="G53" s="49" t="s">
        <v>475</v>
      </c>
      <c r="H53" s="53" t="s">
        <v>476</v>
      </c>
      <c r="I53" s="48" t="s">
        <v>477</v>
      </c>
      <c r="J53" s="48" t="s">
        <v>354</v>
      </c>
      <c r="K53" s="48" t="s">
        <v>29</v>
      </c>
      <c r="L53" s="50">
        <v>277.75</v>
      </c>
      <c r="M53" s="50">
        <v>660</v>
      </c>
      <c r="N53" s="50"/>
      <c r="O53" s="50">
        <f t="shared" si="0"/>
        <v>937.75</v>
      </c>
      <c r="P53" s="50"/>
    </row>
    <row r="54" spans="1:16" s="52" customFormat="1" ht="147.75" customHeight="1" x14ac:dyDescent="0.2">
      <c r="A54" s="47">
        <v>43353</v>
      </c>
      <c r="B54" s="47">
        <v>43357</v>
      </c>
      <c r="C54" s="47">
        <v>43352</v>
      </c>
      <c r="D54" s="47">
        <v>43358</v>
      </c>
      <c r="E54" s="48" t="s">
        <v>478</v>
      </c>
      <c r="F54" s="48" t="s">
        <v>479</v>
      </c>
      <c r="G54" s="49" t="s">
        <v>480</v>
      </c>
      <c r="H54" s="48" t="s">
        <v>481</v>
      </c>
      <c r="I54" s="48" t="s">
        <v>36</v>
      </c>
      <c r="J54" s="48" t="s">
        <v>59</v>
      </c>
      <c r="K54" s="48" t="s">
        <v>482</v>
      </c>
      <c r="L54" s="50"/>
      <c r="M54" s="50">
        <v>585.75</v>
      </c>
      <c r="N54" s="50"/>
      <c r="O54" s="50">
        <f t="shared" si="0"/>
        <v>585.75</v>
      </c>
      <c r="P54" s="51" t="s">
        <v>483</v>
      </c>
    </row>
    <row r="55" spans="1:16" s="52" customFormat="1" ht="219" customHeight="1" x14ac:dyDescent="0.2">
      <c r="A55" s="47">
        <v>43353</v>
      </c>
      <c r="B55" s="47">
        <v>43357</v>
      </c>
      <c r="C55" s="47">
        <v>43349</v>
      </c>
      <c r="D55" s="47">
        <v>43359</v>
      </c>
      <c r="E55" s="48" t="s">
        <v>3</v>
      </c>
      <c r="F55" s="49" t="s">
        <v>484</v>
      </c>
      <c r="G55" s="49" t="s">
        <v>485</v>
      </c>
      <c r="H55" s="48" t="s">
        <v>486</v>
      </c>
      <c r="I55" s="48" t="s">
        <v>487</v>
      </c>
      <c r="J55" s="48" t="s">
        <v>488</v>
      </c>
      <c r="K55" s="48" t="s">
        <v>51</v>
      </c>
      <c r="L55" s="50"/>
      <c r="M55" s="50">
        <v>1080.75</v>
      </c>
      <c r="N55" s="50"/>
      <c r="O55" s="50">
        <f t="shared" si="0"/>
        <v>1080.75</v>
      </c>
      <c r="P55" s="51" t="s">
        <v>489</v>
      </c>
    </row>
    <row r="56" spans="1:16" s="52" customFormat="1" ht="96.75" customHeight="1" x14ac:dyDescent="0.2">
      <c r="A56" s="47">
        <v>43353</v>
      </c>
      <c r="B56" s="47">
        <v>43357</v>
      </c>
      <c r="C56" s="47">
        <v>43352</v>
      </c>
      <c r="D56" s="47">
        <v>43358</v>
      </c>
      <c r="E56" s="48" t="s">
        <v>3</v>
      </c>
      <c r="F56" s="49" t="s">
        <v>490</v>
      </c>
      <c r="G56" s="49" t="s">
        <v>491</v>
      </c>
      <c r="H56" s="48" t="s">
        <v>312</v>
      </c>
      <c r="I56" s="48" t="s">
        <v>13</v>
      </c>
      <c r="J56" s="48" t="s">
        <v>63</v>
      </c>
      <c r="K56" s="48" t="s">
        <v>335</v>
      </c>
      <c r="L56" s="50">
        <v>879.38</v>
      </c>
      <c r="M56" s="50">
        <v>945</v>
      </c>
      <c r="N56" s="50"/>
      <c r="O56" s="50">
        <f t="shared" si="0"/>
        <v>1824.38</v>
      </c>
      <c r="P56" s="51"/>
    </row>
    <row r="57" spans="1:16" s="52" customFormat="1" ht="147.75" customHeight="1" x14ac:dyDescent="0.2">
      <c r="A57" s="47">
        <v>43354</v>
      </c>
      <c r="B57" s="47">
        <v>43356</v>
      </c>
      <c r="C57" s="47">
        <v>43353</v>
      </c>
      <c r="D57" s="47">
        <v>43357</v>
      </c>
      <c r="E57" s="48" t="s">
        <v>6</v>
      </c>
      <c r="F57" s="49" t="s">
        <v>492</v>
      </c>
      <c r="G57" s="49" t="s">
        <v>493</v>
      </c>
      <c r="H57" s="48" t="s">
        <v>494</v>
      </c>
      <c r="I57" s="48" t="s">
        <v>495</v>
      </c>
      <c r="J57" s="48" t="s">
        <v>58</v>
      </c>
      <c r="K57" s="48" t="s">
        <v>29</v>
      </c>
      <c r="L57" s="50">
        <v>271.45</v>
      </c>
      <c r="M57" s="50">
        <v>675</v>
      </c>
      <c r="N57" s="50"/>
      <c r="O57" s="50">
        <f t="shared" si="0"/>
        <v>946.45</v>
      </c>
      <c r="P57" s="50"/>
    </row>
    <row r="58" spans="1:16" s="52" customFormat="1" ht="290.25" customHeight="1" x14ac:dyDescent="0.2">
      <c r="A58" s="47">
        <v>43357</v>
      </c>
      <c r="B58" s="47">
        <v>43362</v>
      </c>
      <c r="C58" s="47">
        <v>43354</v>
      </c>
      <c r="D58" s="47">
        <v>43363</v>
      </c>
      <c r="E58" s="48" t="s">
        <v>286</v>
      </c>
      <c r="F58" s="49" t="s">
        <v>496</v>
      </c>
      <c r="G58" s="49" t="s">
        <v>497</v>
      </c>
      <c r="H58" s="48" t="s">
        <v>30</v>
      </c>
      <c r="I58" s="48" t="s">
        <v>31</v>
      </c>
      <c r="J58" s="48" t="s">
        <v>498</v>
      </c>
      <c r="K58" s="48" t="s">
        <v>499</v>
      </c>
      <c r="L58" s="50">
        <v>6651.4</v>
      </c>
      <c r="M58" s="50">
        <v>1820</v>
      </c>
      <c r="N58" s="50"/>
      <c r="O58" s="50">
        <f t="shared" si="0"/>
        <v>8471.4</v>
      </c>
      <c r="P58" s="51"/>
    </row>
    <row r="59" spans="1:16" s="52" customFormat="1" ht="204" customHeight="1" x14ac:dyDescent="0.2">
      <c r="A59" s="47">
        <v>43360</v>
      </c>
      <c r="B59" s="47">
        <v>43364</v>
      </c>
      <c r="C59" s="47">
        <v>43359</v>
      </c>
      <c r="D59" s="47">
        <v>43365</v>
      </c>
      <c r="E59" s="48" t="s">
        <v>3</v>
      </c>
      <c r="F59" s="49" t="s">
        <v>500</v>
      </c>
      <c r="G59" s="49" t="s">
        <v>501</v>
      </c>
      <c r="H59" s="53" t="s">
        <v>502</v>
      </c>
      <c r="I59" s="48" t="s">
        <v>5</v>
      </c>
      <c r="J59" s="48" t="s">
        <v>59</v>
      </c>
      <c r="K59" s="62" t="s">
        <v>335</v>
      </c>
      <c r="L59" s="50">
        <v>684.48</v>
      </c>
      <c r="M59" s="50">
        <v>1155</v>
      </c>
      <c r="N59" s="50">
        <v>200</v>
      </c>
      <c r="O59" s="50">
        <f t="shared" si="0"/>
        <v>2039.48</v>
      </c>
      <c r="P59" s="51"/>
    </row>
    <row r="60" spans="1:16" s="52" customFormat="1" ht="209.25" customHeight="1" x14ac:dyDescent="0.2">
      <c r="A60" s="47">
        <v>43362</v>
      </c>
      <c r="B60" s="47">
        <v>43364</v>
      </c>
      <c r="C60" s="47">
        <v>43360</v>
      </c>
      <c r="D60" s="47">
        <v>43365</v>
      </c>
      <c r="E60" s="48" t="s">
        <v>12</v>
      </c>
      <c r="F60" s="49" t="s">
        <v>503</v>
      </c>
      <c r="G60" s="49" t="s">
        <v>504</v>
      </c>
      <c r="H60" s="48" t="s">
        <v>505</v>
      </c>
      <c r="I60" s="48" t="s">
        <v>506</v>
      </c>
      <c r="J60" s="48" t="s">
        <v>64</v>
      </c>
      <c r="K60" s="48" t="s">
        <v>29</v>
      </c>
      <c r="L60" s="50">
        <v>1011.77</v>
      </c>
      <c r="M60" s="50">
        <v>519.75</v>
      </c>
      <c r="N60" s="50"/>
      <c r="O60" s="50">
        <f t="shared" si="0"/>
        <v>1531.52</v>
      </c>
      <c r="P60" s="51" t="s">
        <v>507</v>
      </c>
    </row>
    <row r="61" spans="1:16" s="52" customFormat="1" ht="239.25" customHeight="1" x14ac:dyDescent="0.2">
      <c r="A61" s="47">
        <v>43363</v>
      </c>
      <c r="B61" s="47">
        <v>43364</v>
      </c>
      <c r="C61" s="47">
        <v>43362</v>
      </c>
      <c r="D61" s="47">
        <v>43365</v>
      </c>
      <c r="E61" s="48" t="s">
        <v>286</v>
      </c>
      <c r="F61" s="49" t="s">
        <v>508</v>
      </c>
      <c r="G61" s="49" t="s">
        <v>509</v>
      </c>
      <c r="H61" s="48" t="s">
        <v>244</v>
      </c>
      <c r="I61" s="48" t="s">
        <v>245</v>
      </c>
      <c r="J61" s="48" t="s">
        <v>58</v>
      </c>
      <c r="K61" s="48" t="s">
        <v>29</v>
      </c>
      <c r="L61" s="50">
        <v>251.8</v>
      </c>
      <c r="M61" s="50">
        <v>660</v>
      </c>
      <c r="N61" s="50"/>
      <c r="O61" s="50">
        <f t="shared" si="0"/>
        <v>911.8</v>
      </c>
      <c r="P61" s="51"/>
    </row>
    <row r="62" spans="1:16" s="52" customFormat="1" ht="102.75" customHeight="1" x14ac:dyDescent="0.2">
      <c r="A62" s="47">
        <v>43367</v>
      </c>
      <c r="B62" s="47">
        <v>43371</v>
      </c>
      <c r="C62" s="47">
        <v>43366</v>
      </c>
      <c r="D62" s="47">
        <v>43372</v>
      </c>
      <c r="E62" s="48" t="s">
        <v>3</v>
      </c>
      <c r="F62" s="49" t="s">
        <v>510</v>
      </c>
      <c r="G62" s="49" t="s">
        <v>511</v>
      </c>
      <c r="H62" s="48" t="s">
        <v>41</v>
      </c>
      <c r="I62" s="48" t="s">
        <v>14</v>
      </c>
      <c r="J62" s="48" t="s">
        <v>59</v>
      </c>
      <c r="K62" s="48" t="s">
        <v>512</v>
      </c>
      <c r="L62" s="50"/>
      <c r="M62" s="50">
        <v>900</v>
      </c>
      <c r="N62" s="50"/>
      <c r="O62" s="50">
        <f t="shared" si="0"/>
        <v>900</v>
      </c>
      <c r="P62" s="51" t="s">
        <v>513</v>
      </c>
    </row>
    <row r="63" spans="1:16" s="52" customFormat="1" ht="126.75" customHeight="1" x14ac:dyDescent="0.2">
      <c r="A63" s="47">
        <v>43367</v>
      </c>
      <c r="B63" s="47">
        <v>43371</v>
      </c>
      <c r="C63" s="47">
        <v>43366</v>
      </c>
      <c r="D63" s="47">
        <v>43372</v>
      </c>
      <c r="E63" s="48" t="s">
        <v>3</v>
      </c>
      <c r="F63" s="49" t="s">
        <v>510</v>
      </c>
      <c r="G63" s="49" t="s">
        <v>511</v>
      </c>
      <c r="H63" s="48" t="s">
        <v>371</v>
      </c>
      <c r="I63" s="48" t="s">
        <v>372</v>
      </c>
      <c r="J63" s="48" t="s">
        <v>59</v>
      </c>
      <c r="K63" s="48" t="s">
        <v>512</v>
      </c>
      <c r="L63" s="50"/>
      <c r="M63" s="50">
        <v>900</v>
      </c>
      <c r="N63" s="50"/>
      <c r="O63" s="50">
        <f t="shared" si="0"/>
        <v>900</v>
      </c>
      <c r="P63" s="51" t="s">
        <v>513</v>
      </c>
    </row>
    <row r="64" spans="1:16" s="52" customFormat="1" ht="142.5" customHeight="1" x14ac:dyDescent="0.2">
      <c r="A64" s="47">
        <v>43367</v>
      </c>
      <c r="B64" s="47">
        <v>43371</v>
      </c>
      <c r="C64" s="47">
        <v>43364</v>
      </c>
      <c r="D64" s="47">
        <v>43372</v>
      </c>
      <c r="E64" s="48" t="s">
        <v>52</v>
      </c>
      <c r="F64" s="49" t="s">
        <v>514</v>
      </c>
      <c r="G64" s="49" t="s">
        <v>515</v>
      </c>
      <c r="H64" s="48" t="s">
        <v>53</v>
      </c>
      <c r="I64" s="48" t="s">
        <v>42</v>
      </c>
      <c r="J64" s="48" t="s">
        <v>516</v>
      </c>
      <c r="K64" s="48" t="s">
        <v>51</v>
      </c>
      <c r="L64" s="50"/>
      <c r="M64" s="50">
        <v>866.25</v>
      </c>
      <c r="N64" s="50"/>
      <c r="O64" s="50">
        <f t="shared" si="0"/>
        <v>866.25</v>
      </c>
      <c r="P64" s="51" t="s">
        <v>513</v>
      </c>
    </row>
    <row r="65" spans="1:16" s="52" customFormat="1" ht="231" customHeight="1" x14ac:dyDescent="0.2">
      <c r="A65" s="47">
        <v>43367</v>
      </c>
      <c r="B65" s="47">
        <v>43371</v>
      </c>
      <c r="C65" s="47">
        <v>43366</v>
      </c>
      <c r="D65" s="47">
        <v>43372</v>
      </c>
      <c r="E65" s="48" t="s">
        <v>3</v>
      </c>
      <c r="F65" s="49" t="s">
        <v>517</v>
      </c>
      <c r="G65" s="49" t="s">
        <v>518</v>
      </c>
      <c r="H65" s="48" t="s">
        <v>519</v>
      </c>
      <c r="I65" s="48" t="s">
        <v>234</v>
      </c>
      <c r="J65" s="48" t="s">
        <v>354</v>
      </c>
      <c r="K65" s="48" t="s">
        <v>520</v>
      </c>
      <c r="L65" s="50"/>
      <c r="M65" s="50">
        <v>94.5</v>
      </c>
      <c r="N65" s="50"/>
      <c r="O65" s="50">
        <f t="shared" si="0"/>
        <v>94.5</v>
      </c>
      <c r="P65" s="51" t="s">
        <v>521</v>
      </c>
    </row>
    <row r="66" spans="1:16" s="52" customFormat="1" ht="241.5" customHeight="1" x14ac:dyDescent="0.2">
      <c r="A66" s="47">
        <v>43367</v>
      </c>
      <c r="B66" s="47">
        <v>43371</v>
      </c>
      <c r="C66" s="47">
        <v>43366</v>
      </c>
      <c r="D66" s="47">
        <v>43372</v>
      </c>
      <c r="E66" s="48" t="s">
        <v>3</v>
      </c>
      <c r="F66" s="49" t="s">
        <v>517</v>
      </c>
      <c r="G66" s="49" t="s">
        <v>522</v>
      </c>
      <c r="H66" s="48" t="s">
        <v>233</v>
      </c>
      <c r="I66" s="48" t="s">
        <v>523</v>
      </c>
      <c r="J66" s="48" t="s">
        <v>354</v>
      </c>
      <c r="K66" s="48" t="s">
        <v>520</v>
      </c>
      <c r="L66" s="50"/>
      <c r="M66" s="50">
        <v>94.5</v>
      </c>
      <c r="N66" s="50"/>
      <c r="O66" s="50">
        <f t="shared" si="0"/>
        <v>94.5</v>
      </c>
      <c r="P66" s="51" t="s">
        <v>521</v>
      </c>
    </row>
    <row r="67" spans="1:16" s="52" customFormat="1" ht="242.25" customHeight="1" x14ac:dyDescent="0.2">
      <c r="A67" s="47">
        <v>43367</v>
      </c>
      <c r="B67" s="47">
        <v>43371</v>
      </c>
      <c r="C67" s="47">
        <v>43366</v>
      </c>
      <c r="D67" s="47">
        <v>43372</v>
      </c>
      <c r="E67" s="48" t="s">
        <v>3</v>
      </c>
      <c r="F67" s="49" t="s">
        <v>524</v>
      </c>
      <c r="G67" s="49" t="s">
        <v>522</v>
      </c>
      <c r="H67" s="48" t="s">
        <v>525</v>
      </c>
      <c r="I67" s="48" t="s">
        <v>35</v>
      </c>
      <c r="J67" s="48" t="s">
        <v>354</v>
      </c>
      <c r="K67" s="48" t="s">
        <v>526</v>
      </c>
      <c r="L67" s="50"/>
      <c r="M67" s="50">
        <v>94.5</v>
      </c>
      <c r="N67" s="50"/>
      <c r="O67" s="50">
        <f t="shared" si="0"/>
        <v>94.5</v>
      </c>
      <c r="P67" s="51" t="s">
        <v>521</v>
      </c>
    </row>
    <row r="68" spans="1:16" s="52" customFormat="1" ht="154.5" customHeight="1" x14ac:dyDescent="0.2">
      <c r="A68" s="47">
        <v>43367</v>
      </c>
      <c r="B68" s="47">
        <v>43371</v>
      </c>
      <c r="C68" s="47">
        <v>43366</v>
      </c>
      <c r="D68" s="47">
        <v>43372</v>
      </c>
      <c r="E68" s="48" t="s">
        <v>3</v>
      </c>
      <c r="F68" s="49" t="s">
        <v>524</v>
      </c>
      <c r="G68" s="49" t="s">
        <v>522</v>
      </c>
      <c r="H68" s="48" t="s">
        <v>527</v>
      </c>
      <c r="I68" s="48" t="s">
        <v>528</v>
      </c>
      <c r="J68" s="48" t="s">
        <v>354</v>
      </c>
      <c r="K68" s="48" t="s">
        <v>526</v>
      </c>
      <c r="L68" s="50"/>
      <c r="M68" s="50">
        <v>94.5</v>
      </c>
      <c r="N68" s="50"/>
      <c r="O68" s="50">
        <f t="shared" ref="O68:O100" si="1">+N68+M68+L68</f>
        <v>94.5</v>
      </c>
      <c r="P68" s="51" t="s">
        <v>521</v>
      </c>
    </row>
    <row r="69" spans="1:16" s="52" customFormat="1" ht="149.25" customHeight="1" x14ac:dyDescent="0.2">
      <c r="A69" s="47">
        <v>43368</v>
      </c>
      <c r="B69" s="47">
        <v>43371</v>
      </c>
      <c r="C69" s="47">
        <v>43366</v>
      </c>
      <c r="D69" s="47">
        <v>43372</v>
      </c>
      <c r="E69" s="48" t="s">
        <v>12</v>
      </c>
      <c r="F69" s="49" t="s">
        <v>529</v>
      </c>
      <c r="G69" s="49" t="s">
        <v>530</v>
      </c>
      <c r="H69" s="48" t="s">
        <v>531</v>
      </c>
      <c r="I69" s="48" t="s">
        <v>44</v>
      </c>
      <c r="J69" s="48" t="s">
        <v>64</v>
      </c>
      <c r="K69" s="48" t="s">
        <v>29</v>
      </c>
      <c r="L69" s="50">
        <v>894.26</v>
      </c>
      <c r="M69" s="50">
        <v>561</v>
      </c>
      <c r="N69" s="50"/>
      <c r="O69" s="50">
        <f t="shared" si="1"/>
        <v>1455.26</v>
      </c>
      <c r="P69" s="51" t="s">
        <v>507</v>
      </c>
    </row>
    <row r="70" spans="1:16" s="52" customFormat="1" ht="149.25" customHeight="1" x14ac:dyDescent="0.2">
      <c r="A70" s="47">
        <v>43370</v>
      </c>
      <c r="B70" s="47">
        <v>43371</v>
      </c>
      <c r="C70" s="47">
        <v>43369</v>
      </c>
      <c r="D70" s="47">
        <v>43372</v>
      </c>
      <c r="E70" s="48" t="s">
        <v>286</v>
      </c>
      <c r="F70" s="49" t="s">
        <v>532</v>
      </c>
      <c r="G70" s="49" t="s">
        <v>533</v>
      </c>
      <c r="H70" s="48" t="s">
        <v>534</v>
      </c>
      <c r="I70" s="48" t="s">
        <v>535</v>
      </c>
      <c r="J70" s="48" t="s">
        <v>58</v>
      </c>
      <c r="K70" s="48" t="s">
        <v>246</v>
      </c>
      <c r="L70" s="50">
        <v>270.38</v>
      </c>
      <c r="M70" s="50">
        <v>660</v>
      </c>
      <c r="N70" s="50"/>
      <c r="O70" s="50">
        <f t="shared" si="1"/>
        <v>930.38</v>
      </c>
      <c r="P70" s="51"/>
    </row>
    <row r="71" spans="1:16" s="52" customFormat="1" ht="87" customHeight="1" x14ac:dyDescent="0.2">
      <c r="A71" s="47">
        <v>43370</v>
      </c>
      <c r="B71" s="47">
        <v>43371</v>
      </c>
      <c r="C71" s="47">
        <v>43369</v>
      </c>
      <c r="D71" s="47">
        <v>43372</v>
      </c>
      <c r="E71" s="48" t="s">
        <v>3</v>
      </c>
      <c r="F71" s="49" t="s">
        <v>536</v>
      </c>
      <c r="G71" s="49" t="s">
        <v>537</v>
      </c>
      <c r="H71" s="48" t="s">
        <v>538</v>
      </c>
      <c r="I71" s="48" t="s">
        <v>539</v>
      </c>
      <c r="J71" s="48" t="s">
        <v>354</v>
      </c>
      <c r="K71" s="48" t="s">
        <v>540</v>
      </c>
      <c r="L71" s="50"/>
      <c r="M71" s="50">
        <v>54</v>
      </c>
      <c r="N71" s="50"/>
      <c r="O71" s="50">
        <f t="shared" si="1"/>
        <v>54</v>
      </c>
      <c r="P71" s="51" t="s">
        <v>521</v>
      </c>
    </row>
    <row r="72" spans="1:16" s="52" customFormat="1" ht="149.25" customHeight="1" x14ac:dyDescent="0.2">
      <c r="A72" s="47">
        <v>43286</v>
      </c>
      <c r="B72" s="47">
        <v>43287</v>
      </c>
      <c r="C72" s="47">
        <v>43285</v>
      </c>
      <c r="D72" s="47">
        <v>43288</v>
      </c>
      <c r="E72" s="48" t="s">
        <v>6</v>
      </c>
      <c r="F72" s="49" t="s">
        <v>541</v>
      </c>
      <c r="G72" s="49" t="s">
        <v>542</v>
      </c>
      <c r="H72" s="48" t="s">
        <v>244</v>
      </c>
      <c r="I72" s="48" t="s">
        <v>245</v>
      </c>
      <c r="J72" s="48" t="s">
        <v>58</v>
      </c>
      <c r="K72" s="48" t="s">
        <v>309</v>
      </c>
      <c r="L72" s="50">
        <f>631.3/2</f>
        <v>315.64999999999998</v>
      </c>
      <c r="M72" s="50">
        <f>1320/2</f>
        <v>660</v>
      </c>
      <c r="N72" s="50"/>
      <c r="O72" s="50">
        <f t="shared" si="1"/>
        <v>975.65</v>
      </c>
      <c r="P72" s="51"/>
    </row>
    <row r="73" spans="1:16" s="52" customFormat="1" ht="149.25" customHeight="1" x14ac:dyDescent="0.2">
      <c r="A73" s="47">
        <v>43286</v>
      </c>
      <c r="B73" s="47">
        <v>43287</v>
      </c>
      <c r="C73" s="47">
        <v>43285</v>
      </c>
      <c r="D73" s="47">
        <v>43288</v>
      </c>
      <c r="E73" s="48" t="s">
        <v>6</v>
      </c>
      <c r="F73" s="49" t="s">
        <v>541</v>
      </c>
      <c r="G73" s="49" t="s">
        <v>542</v>
      </c>
      <c r="H73" s="48" t="s">
        <v>543</v>
      </c>
      <c r="I73" s="48" t="s">
        <v>234</v>
      </c>
      <c r="J73" s="48" t="s">
        <v>58</v>
      </c>
      <c r="K73" s="48" t="s">
        <v>309</v>
      </c>
      <c r="L73" s="50">
        <f>631.3/2</f>
        <v>315.64999999999998</v>
      </c>
      <c r="M73" s="50">
        <f>1320/2</f>
        <v>660</v>
      </c>
      <c r="N73" s="50"/>
      <c r="O73" s="50">
        <f t="shared" si="1"/>
        <v>975.65</v>
      </c>
      <c r="P73" s="51"/>
    </row>
    <row r="74" spans="1:16" x14ac:dyDescent="0.2">
      <c r="A74" s="63"/>
      <c r="J74" s="4"/>
    </row>
    <row r="75" spans="1:16" x14ac:dyDescent="0.2">
      <c r="A75" s="63"/>
    </row>
  </sheetData>
  <autoFilter ref="A3:P73"/>
  <mergeCells count="2">
    <mergeCell ref="A1:P1"/>
    <mergeCell ref="A2:P2"/>
  </mergeCells>
  <pageMargins left="0.74803149606299213" right="0.74803149606299213" top="0.98425196850393704" bottom="0.98425196850393704" header="0.51181102362204722" footer="0.51181102362204722"/>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topLeftCell="G1" zoomScale="70" zoomScaleNormal="70" workbookViewId="0">
      <pane ySplit="3" topLeftCell="A60" activePane="bottomLeft" state="frozen"/>
      <selection activeCell="I1" sqref="I1"/>
      <selection pane="bottomLeft" activeCell="G64" sqref="G64"/>
    </sheetView>
  </sheetViews>
  <sheetFormatPr baseColWidth="10" defaultRowHeight="15" x14ac:dyDescent="0.2"/>
  <cols>
    <col min="1" max="4" width="14.42578125" style="1" customWidth="1"/>
    <col min="5" max="5" width="22.85546875" style="3" customWidth="1"/>
    <col min="6" max="6" width="101.5703125" style="2" customWidth="1"/>
    <col min="7" max="7" width="97.5703125" style="1" customWidth="1"/>
    <col min="8" max="8" width="38.7109375" style="1" customWidth="1"/>
    <col min="9" max="9" width="48.42578125" style="1" customWidth="1"/>
    <col min="10" max="10" width="38.85546875" style="1" customWidth="1"/>
    <col min="11" max="11" width="61.140625" style="1" customWidth="1"/>
    <col min="12" max="15" width="22.28515625" style="4" customWidth="1"/>
    <col min="16" max="16" width="55.42578125" style="1" customWidth="1"/>
    <col min="17" max="16384" width="11.42578125" style="1"/>
  </cols>
  <sheetData>
    <row r="1" spans="1:16" ht="30" customHeight="1" x14ac:dyDescent="0.35">
      <c r="A1" s="36" t="s">
        <v>65</v>
      </c>
      <c r="B1" s="36"/>
      <c r="C1" s="36"/>
      <c r="D1" s="36"/>
      <c r="E1" s="36"/>
      <c r="F1" s="36"/>
      <c r="G1" s="36"/>
      <c r="H1" s="36"/>
      <c r="I1" s="36"/>
      <c r="J1" s="36"/>
      <c r="K1" s="36"/>
      <c r="L1" s="36"/>
      <c r="M1" s="36"/>
      <c r="N1" s="36"/>
      <c r="O1" s="36"/>
      <c r="P1" s="36"/>
    </row>
    <row r="2" spans="1:16" ht="30" customHeight="1" x14ac:dyDescent="0.35">
      <c r="A2" s="37" t="s">
        <v>179</v>
      </c>
      <c r="B2" s="37"/>
      <c r="C2" s="37"/>
      <c r="D2" s="37"/>
      <c r="E2" s="37"/>
      <c r="F2" s="37"/>
      <c r="G2" s="37"/>
      <c r="H2" s="37"/>
      <c r="I2" s="37"/>
      <c r="J2" s="37"/>
      <c r="K2" s="37"/>
      <c r="L2" s="37"/>
      <c r="M2" s="37"/>
      <c r="N2" s="37"/>
      <c r="O2" s="37"/>
      <c r="P2" s="37"/>
    </row>
    <row r="3" spans="1:16" ht="58.5" customHeight="1" x14ac:dyDescent="0.2">
      <c r="A3" s="6" t="s">
        <v>0</v>
      </c>
      <c r="B3" s="6" t="s">
        <v>1</v>
      </c>
      <c r="C3" s="6" t="s">
        <v>15</v>
      </c>
      <c r="D3" s="6" t="s">
        <v>16</v>
      </c>
      <c r="E3" s="7" t="s">
        <v>17</v>
      </c>
      <c r="F3" s="5" t="s">
        <v>18</v>
      </c>
      <c r="G3" s="8" t="s">
        <v>19</v>
      </c>
      <c r="H3" s="9" t="s">
        <v>20</v>
      </c>
      <c r="I3" s="9" t="s">
        <v>2</v>
      </c>
      <c r="J3" s="10" t="s">
        <v>21</v>
      </c>
      <c r="K3" s="5" t="s">
        <v>22</v>
      </c>
      <c r="L3" s="11" t="s">
        <v>23</v>
      </c>
      <c r="M3" s="12" t="s">
        <v>24</v>
      </c>
      <c r="N3" s="12" t="s">
        <v>25</v>
      </c>
      <c r="O3" s="12" t="s">
        <v>26</v>
      </c>
      <c r="P3" s="7" t="s">
        <v>27</v>
      </c>
    </row>
    <row r="4" spans="1:16" s="15" customFormat="1" ht="180" x14ac:dyDescent="0.2">
      <c r="A4" s="35">
        <v>43374</v>
      </c>
      <c r="B4" s="35">
        <v>43378</v>
      </c>
      <c r="C4" s="35">
        <v>43373</v>
      </c>
      <c r="D4" s="35">
        <v>43379</v>
      </c>
      <c r="E4" s="18" t="s">
        <v>52</v>
      </c>
      <c r="F4" s="16" t="s">
        <v>66</v>
      </c>
      <c r="G4" s="20" t="s">
        <v>173</v>
      </c>
      <c r="H4" s="18" t="s">
        <v>53</v>
      </c>
      <c r="I4" s="18" t="s">
        <v>42</v>
      </c>
      <c r="J4" s="18" t="s">
        <v>60</v>
      </c>
      <c r="K4" s="18" t="s">
        <v>136</v>
      </c>
      <c r="L4" s="14">
        <v>0</v>
      </c>
      <c r="M4" s="14">
        <v>742.5</v>
      </c>
      <c r="N4" s="14">
        <v>33.9</v>
      </c>
      <c r="O4" s="14">
        <f>SUBTOTAL(9,L4:N4)</f>
        <v>776.4</v>
      </c>
      <c r="P4" s="20" t="s">
        <v>137</v>
      </c>
    </row>
    <row r="5" spans="1:16" s="15" customFormat="1" ht="268.5" customHeight="1" x14ac:dyDescent="0.2">
      <c r="A5" s="35">
        <v>43374</v>
      </c>
      <c r="B5" s="35">
        <v>43377</v>
      </c>
      <c r="C5" s="35">
        <v>43372</v>
      </c>
      <c r="D5" s="35">
        <v>43378</v>
      </c>
      <c r="E5" s="18" t="s">
        <v>6</v>
      </c>
      <c r="F5" s="20" t="s">
        <v>67</v>
      </c>
      <c r="G5" s="20" t="s">
        <v>184</v>
      </c>
      <c r="H5" s="18" t="s">
        <v>93</v>
      </c>
      <c r="I5" s="18" t="s">
        <v>94</v>
      </c>
      <c r="J5" s="18" t="s">
        <v>61</v>
      </c>
      <c r="K5" s="18" t="s">
        <v>138</v>
      </c>
      <c r="L5" s="30">
        <v>1114.08</v>
      </c>
      <c r="M5" s="30">
        <v>1225</v>
      </c>
      <c r="N5" s="14">
        <v>27.12</v>
      </c>
      <c r="O5" s="14">
        <f>SUBTOTAL(9,L5:N5)</f>
        <v>2366.1999999999998</v>
      </c>
      <c r="P5" s="16"/>
    </row>
    <row r="6" spans="1:16" s="15" customFormat="1" ht="195.75" customHeight="1" x14ac:dyDescent="0.2">
      <c r="A6" s="35">
        <v>43381</v>
      </c>
      <c r="B6" s="35">
        <v>43385</v>
      </c>
      <c r="C6" s="35">
        <v>43378</v>
      </c>
      <c r="D6" s="35">
        <v>43387</v>
      </c>
      <c r="E6" s="18" t="s">
        <v>34</v>
      </c>
      <c r="F6" s="20" t="s">
        <v>68</v>
      </c>
      <c r="G6" s="19" t="s">
        <v>171</v>
      </c>
      <c r="H6" s="18" t="s">
        <v>95</v>
      </c>
      <c r="I6" s="18" t="s">
        <v>96</v>
      </c>
      <c r="J6" s="18" t="s">
        <v>160</v>
      </c>
      <c r="K6" s="20" t="s">
        <v>139</v>
      </c>
      <c r="L6" s="14">
        <v>0</v>
      </c>
      <c r="M6" s="30">
        <v>313.5</v>
      </c>
      <c r="N6" s="14">
        <v>27.12</v>
      </c>
      <c r="O6" s="14">
        <f>SUBTOTAL(9,L6:N6)</f>
        <v>340.62</v>
      </c>
      <c r="P6" s="20" t="s">
        <v>172</v>
      </c>
    </row>
    <row r="7" spans="1:16" s="15" customFormat="1" ht="117.75" customHeight="1" x14ac:dyDescent="0.2">
      <c r="A7" s="35">
        <v>43381</v>
      </c>
      <c r="B7" s="35">
        <v>43382</v>
      </c>
      <c r="C7" s="35">
        <v>43379</v>
      </c>
      <c r="D7" s="35">
        <v>43385</v>
      </c>
      <c r="E7" s="22" t="s">
        <v>276</v>
      </c>
      <c r="F7" s="22" t="s">
        <v>277</v>
      </c>
      <c r="G7" s="24" t="s">
        <v>69</v>
      </c>
      <c r="H7" s="22" t="s">
        <v>32</v>
      </c>
      <c r="I7" s="22" t="s">
        <v>33</v>
      </c>
      <c r="J7" s="22" t="s">
        <v>64</v>
      </c>
      <c r="K7" s="22" t="s">
        <v>29</v>
      </c>
      <c r="L7" s="33">
        <v>948.38</v>
      </c>
      <c r="M7" s="33">
        <v>1400</v>
      </c>
      <c r="N7" s="33">
        <v>56.5</v>
      </c>
      <c r="O7" s="33">
        <f>SUBTOTAL(9,L7:N7)</f>
        <v>2404.88</v>
      </c>
      <c r="P7" s="21"/>
    </row>
    <row r="8" spans="1:16" s="15" customFormat="1" ht="116.25" customHeight="1" x14ac:dyDescent="0.2">
      <c r="A8" s="35">
        <v>43383</v>
      </c>
      <c r="B8" s="35">
        <v>43384</v>
      </c>
      <c r="C8" s="35">
        <v>43379</v>
      </c>
      <c r="D8" s="35">
        <v>43385</v>
      </c>
      <c r="E8" s="22" t="s">
        <v>6</v>
      </c>
      <c r="F8" s="22" t="s">
        <v>278</v>
      </c>
      <c r="G8" s="25" t="s">
        <v>182</v>
      </c>
      <c r="H8" s="22" t="s">
        <v>32</v>
      </c>
      <c r="I8" s="22" t="s">
        <v>33</v>
      </c>
      <c r="J8" s="22" t="s">
        <v>64</v>
      </c>
      <c r="K8" s="22" t="s">
        <v>29</v>
      </c>
      <c r="L8" s="34">
        <v>0</v>
      </c>
      <c r="M8" s="34">
        <v>0</v>
      </c>
      <c r="N8" s="34">
        <v>0</v>
      </c>
      <c r="O8" s="34">
        <v>0</v>
      </c>
      <c r="P8" s="23"/>
    </row>
    <row r="9" spans="1:16" s="15" customFormat="1" ht="198" x14ac:dyDescent="0.2">
      <c r="A9" s="35">
        <v>43382</v>
      </c>
      <c r="B9" s="35">
        <v>43385</v>
      </c>
      <c r="C9" s="35">
        <v>43381</v>
      </c>
      <c r="D9" s="35">
        <v>43386</v>
      </c>
      <c r="E9" s="22" t="s">
        <v>3</v>
      </c>
      <c r="F9" s="22" t="s">
        <v>70</v>
      </c>
      <c r="G9" s="22" t="s">
        <v>180</v>
      </c>
      <c r="H9" s="22" t="s">
        <v>46</v>
      </c>
      <c r="I9" s="22" t="s">
        <v>36</v>
      </c>
      <c r="J9" s="22" t="s">
        <v>60</v>
      </c>
      <c r="K9" s="22" t="s">
        <v>140</v>
      </c>
      <c r="L9" s="33">
        <v>579.39</v>
      </c>
      <c r="M9" s="33">
        <v>2020</v>
      </c>
      <c r="N9" s="33">
        <v>54.24</v>
      </c>
      <c r="O9" s="33">
        <f t="shared" ref="O9:O14" si="0">SUBTOTAL(9,L9:N9)</f>
        <v>2653.6299999999997</v>
      </c>
      <c r="P9" s="21"/>
    </row>
    <row r="10" spans="1:16" s="15" customFormat="1" ht="162" x14ac:dyDescent="0.2">
      <c r="A10" s="35">
        <v>43384</v>
      </c>
      <c r="B10" s="35">
        <v>43387</v>
      </c>
      <c r="C10" s="35">
        <v>43381</v>
      </c>
      <c r="D10" s="35">
        <v>43388</v>
      </c>
      <c r="E10" s="18" t="s">
        <v>6</v>
      </c>
      <c r="F10" s="18" t="s">
        <v>188</v>
      </c>
      <c r="G10" s="20" t="s">
        <v>187</v>
      </c>
      <c r="H10" s="18" t="s">
        <v>30</v>
      </c>
      <c r="I10" s="18" t="s">
        <v>31</v>
      </c>
      <c r="J10" s="18" t="s">
        <v>161</v>
      </c>
      <c r="K10" s="18" t="s">
        <v>141</v>
      </c>
      <c r="L10" s="14">
        <v>0</v>
      </c>
      <c r="M10" s="14">
        <v>2600</v>
      </c>
      <c r="N10" s="14">
        <v>0</v>
      </c>
      <c r="O10" s="14">
        <f t="shared" si="0"/>
        <v>2600</v>
      </c>
      <c r="P10" s="18" t="s">
        <v>142</v>
      </c>
    </row>
    <row r="11" spans="1:16" s="15" customFormat="1" ht="84" customHeight="1" x14ac:dyDescent="0.2">
      <c r="A11" s="35">
        <v>43388</v>
      </c>
      <c r="B11" s="35">
        <v>43389</v>
      </c>
      <c r="C11" s="35">
        <v>43387</v>
      </c>
      <c r="D11" s="35">
        <v>43390</v>
      </c>
      <c r="E11" s="18" t="s">
        <v>12</v>
      </c>
      <c r="F11" s="18" t="s">
        <v>71</v>
      </c>
      <c r="G11" s="18" t="s">
        <v>183</v>
      </c>
      <c r="H11" s="18" t="s">
        <v>97</v>
      </c>
      <c r="I11" s="18" t="s">
        <v>98</v>
      </c>
      <c r="J11" s="18" t="s">
        <v>63</v>
      </c>
      <c r="K11" s="20" t="s">
        <v>143</v>
      </c>
      <c r="L11" s="30">
        <v>985.68000000000006</v>
      </c>
      <c r="M11" s="30">
        <v>540</v>
      </c>
      <c r="N11" s="14">
        <v>0</v>
      </c>
      <c r="O11" s="14">
        <f t="shared" si="0"/>
        <v>1525.68</v>
      </c>
      <c r="P11" s="16"/>
    </row>
    <row r="12" spans="1:16" s="15" customFormat="1" ht="99" customHeight="1" x14ac:dyDescent="0.2">
      <c r="A12" s="35">
        <v>43388</v>
      </c>
      <c r="B12" s="35">
        <v>43392</v>
      </c>
      <c r="C12" s="35">
        <v>43386</v>
      </c>
      <c r="D12" s="35">
        <v>43393</v>
      </c>
      <c r="E12" s="18" t="s">
        <v>3</v>
      </c>
      <c r="F12" s="18" t="s">
        <v>72</v>
      </c>
      <c r="G12" s="20" t="s">
        <v>275</v>
      </c>
      <c r="H12" s="18" t="s">
        <v>99</v>
      </c>
      <c r="I12" s="18" t="s">
        <v>100</v>
      </c>
      <c r="J12" s="18" t="s">
        <v>64</v>
      </c>
      <c r="K12" s="18" t="s">
        <v>144</v>
      </c>
      <c r="L12" s="30">
        <v>1362.42</v>
      </c>
      <c r="M12" s="30">
        <v>602.25</v>
      </c>
      <c r="N12" s="14">
        <v>81.36</v>
      </c>
      <c r="O12" s="14">
        <f t="shared" si="0"/>
        <v>2046.03</v>
      </c>
      <c r="P12" s="20" t="s">
        <v>145</v>
      </c>
    </row>
    <row r="13" spans="1:16" s="15" customFormat="1" ht="315" customHeight="1" x14ac:dyDescent="0.2">
      <c r="A13" s="35">
        <v>43402</v>
      </c>
      <c r="B13" s="35">
        <v>43409</v>
      </c>
      <c r="C13" s="35">
        <v>43401</v>
      </c>
      <c r="D13" s="35">
        <v>43410</v>
      </c>
      <c r="E13" s="18" t="s">
        <v>3</v>
      </c>
      <c r="F13" s="18" t="s">
        <v>73</v>
      </c>
      <c r="G13" s="20" t="s">
        <v>186</v>
      </c>
      <c r="H13" s="18" t="s">
        <v>101</v>
      </c>
      <c r="I13" s="18" t="s">
        <v>102</v>
      </c>
      <c r="J13" s="18" t="s">
        <v>59</v>
      </c>
      <c r="K13" s="18" t="s">
        <v>51</v>
      </c>
      <c r="L13" s="14">
        <v>0</v>
      </c>
      <c r="M13" s="14">
        <v>940</v>
      </c>
      <c r="N13" s="14">
        <v>0</v>
      </c>
      <c r="O13" s="14">
        <f t="shared" si="0"/>
        <v>940</v>
      </c>
      <c r="P13" s="18" t="s">
        <v>137</v>
      </c>
    </row>
    <row r="14" spans="1:16" s="15" customFormat="1" ht="122.25" customHeight="1" x14ac:dyDescent="0.2">
      <c r="A14" s="35">
        <v>43394</v>
      </c>
      <c r="B14" s="35">
        <v>43397</v>
      </c>
      <c r="C14" s="35">
        <v>43392</v>
      </c>
      <c r="D14" s="35">
        <v>43398</v>
      </c>
      <c r="E14" s="18" t="s">
        <v>74</v>
      </c>
      <c r="F14" s="18" t="s">
        <v>75</v>
      </c>
      <c r="G14" s="19" t="s">
        <v>185</v>
      </c>
      <c r="H14" s="18" t="s">
        <v>103</v>
      </c>
      <c r="I14" s="18" t="s">
        <v>44</v>
      </c>
      <c r="J14" s="18" t="s">
        <v>162</v>
      </c>
      <c r="K14" s="18" t="s">
        <v>146</v>
      </c>
      <c r="L14" s="14">
        <v>854.52</v>
      </c>
      <c r="M14" s="14">
        <v>1096</v>
      </c>
      <c r="N14" s="14">
        <f>56.5+897.18</f>
        <v>953.68</v>
      </c>
      <c r="O14" s="14">
        <f t="shared" si="0"/>
        <v>2904.2</v>
      </c>
      <c r="P14" s="16"/>
    </row>
    <row r="15" spans="1:16" s="15" customFormat="1" ht="198" x14ac:dyDescent="0.2">
      <c r="A15" s="35">
        <v>43395</v>
      </c>
      <c r="B15" s="35">
        <v>43406</v>
      </c>
      <c r="C15" s="35">
        <v>43393</v>
      </c>
      <c r="D15" s="35">
        <v>43407</v>
      </c>
      <c r="E15" s="18" t="s">
        <v>3</v>
      </c>
      <c r="F15" s="18" t="s">
        <v>76</v>
      </c>
      <c r="G15" s="20" t="s">
        <v>196</v>
      </c>
      <c r="H15" s="18" t="s">
        <v>104</v>
      </c>
      <c r="I15" s="18" t="s">
        <v>4</v>
      </c>
      <c r="J15" s="18" t="s">
        <v>163</v>
      </c>
      <c r="K15" s="18" t="s">
        <v>147</v>
      </c>
      <c r="L15" s="14">
        <v>0</v>
      </c>
      <c r="M15" s="14">
        <v>384</v>
      </c>
      <c r="N15" s="14">
        <v>28.25</v>
      </c>
      <c r="O15" s="14">
        <f>SUBTOTAL(9,L15:N15)</f>
        <v>412.25</v>
      </c>
      <c r="P15" s="18" t="s">
        <v>148</v>
      </c>
    </row>
    <row r="16" spans="1:16" s="15" customFormat="1" ht="198" x14ac:dyDescent="0.2">
      <c r="A16" s="35">
        <v>43395</v>
      </c>
      <c r="B16" s="35">
        <v>43406</v>
      </c>
      <c r="C16" s="35">
        <v>43393</v>
      </c>
      <c r="D16" s="35">
        <v>43407</v>
      </c>
      <c r="E16" s="18" t="s">
        <v>3</v>
      </c>
      <c r="F16" s="18" t="s">
        <v>76</v>
      </c>
      <c r="G16" s="20" t="s">
        <v>196</v>
      </c>
      <c r="H16" s="18" t="s">
        <v>284</v>
      </c>
      <c r="I16" s="18" t="s">
        <v>4</v>
      </c>
      <c r="J16" s="18" t="s">
        <v>163</v>
      </c>
      <c r="K16" s="18" t="s">
        <v>147</v>
      </c>
      <c r="L16" s="14">
        <v>0</v>
      </c>
      <c r="M16" s="14">
        <v>384</v>
      </c>
      <c r="N16" s="14">
        <v>0</v>
      </c>
      <c r="O16" s="14">
        <f>SUBTOTAL(9,L16:N16)</f>
        <v>384</v>
      </c>
      <c r="P16" s="18" t="s">
        <v>148</v>
      </c>
    </row>
    <row r="17" spans="1:16" s="15" customFormat="1" ht="89.25" customHeight="1" x14ac:dyDescent="0.2">
      <c r="A17" s="35">
        <v>43396</v>
      </c>
      <c r="B17" s="35">
        <v>43399</v>
      </c>
      <c r="C17" s="35">
        <v>43395</v>
      </c>
      <c r="D17" s="35">
        <v>43400</v>
      </c>
      <c r="E17" s="26" t="s">
        <v>6</v>
      </c>
      <c r="F17" s="26" t="s">
        <v>77</v>
      </c>
      <c r="G17" s="20" t="s">
        <v>181</v>
      </c>
      <c r="H17" s="18" t="s">
        <v>105</v>
      </c>
      <c r="I17" s="18" t="s">
        <v>106</v>
      </c>
      <c r="J17" s="18" t="s">
        <v>63</v>
      </c>
      <c r="K17" s="18" t="s">
        <v>29</v>
      </c>
      <c r="L17" s="14">
        <v>739.24</v>
      </c>
      <c r="M17" s="14">
        <v>965.25</v>
      </c>
      <c r="N17" s="14">
        <v>54.24</v>
      </c>
      <c r="O17" s="14">
        <f>SUBTOTAL(9,L17:N17)</f>
        <v>1758.73</v>
      </c>
      <c r="P17" s="16"/>
    </row>
    <row r="18" spans="1:16" s="15" customFormat="1" ht="106.5" customHeight="1" x14ac:dyDescent="0.2">
      <c r="A18" s="35">
        <v>43398</v>
      </c>
      <c r="B18" s="35">
        <v>43399</v>
      </c>
      <c r="C18" s="35">
        <v>43397</v>
      </c>
      <c r="D18" s="35">
        <v>43400</v>
      </c>
      <c r="E18" s="18" t="s">
        <v>6</v>
      </c>
      <c r="F18" s="18" t="s">
        <v>78</v>
      </c>
      <c r="G18" s="20" t="s">
        <v>274</v>
      </c>
      <c r="H18" s="18" t="s">
        <v>107</v>
      </c>
      <c r="I18" s="18" t="s">
        <v>108</v>
      </c>
      <c r="J18" s="18" t="s">
        <v>63</v>
      </c>
      <c r="K18" s="18" t="s">
        <v>149</v>
      </c>
      <c r="L18" s="14">
        <v>853.61</v>
      </c>
      <c r="M18" s="14">
        <v>635.25</v>
      </c>
      <c r="N18" s="14">
        <v>33.9</v>
      </c>
      <c r="O18" s="14">
        <f>SUBTOTAL(9,L18:N18)</f>
        <v>1522.7600000000002</v>
      </c>
      <c r="P18" s="16"/>
    </row>
    <row r="19" spans="1:16" s="15" customFormat="1" ht="234" x14ac:dyDescent="0.2">
      <c r="A19" s="35">
        <v>43398</v>
      </c>
      <c r="B19" s="35">
        <v>43399</v>
      </c>
      <c r="C19" s="35">
        <v>43397</v>
      </c>
      <c r="D19" s="35">
        <v>43400</v>
      </c>
      <c r="E19" s="18" t="s">
        <v>6</v>
      </c>
      <c r="F19" s="18" t="s">
        <v>79</v>
      </c>
      <c r="G19" s="20" t="s">
        <v>191</v>
      </c>
      <c r="H19" s="18" t="s">
        <v>49</v>
      </c>
      <c r="I19" s="18" t="s">
        <v>50</v>
      </c>
      <c r="J19" s="18" t="s">
        <v>59</v>
      </c>
      <c r="K19" s="18" t="s">
        <v>47</v>
      </c>
      <c r="L19" s="14">
        <v>483.41</v>
      </c>
      <c r="M19" s="30">
        <v>800</v>
      </c>
      <c r="N19" s="14">
        <v>0</v>
      </c>
      <c r="O19" s="14">
        <f>SUBTOTAL(9,L19:M19)</f>
        <v>1283.4100000000001</v>
      </c>
      <c r="P19" s="16"/>
    </row>
    <row r="20" spans="1:16" s="15" customFormat="1" ht="169.5" customHeight="1" x14ac:dyDescent="0.2">
      <c r="A20" s="35">
        <v>43402</v>
      </c>
      <c r="B20" s="35">
        <v>43403</v>
      </c>
      <c r="C20" s="35">
        <v>43401</v>
      </c>
      <c r="D20" s="35">
        <v>43404</v>
      </c>
      <c r="E20" s="18" t="s">
        <v>11</v>
      </c>
      <c r="F20" s="18" t="s">
        <v>80</v>
      </c>
      <c r="G20" s="20" t="s">
        <v>197</v>
      </c>
      <c r="H20" s="18" t="s">
        <v>109</v>
      </c>
      <c r="I20" s="18" t="s">
        <v>110</v>
      </c>
      <c r="J20" s="18" t="s">
        <v>164</v>
      </c>
      <c r="K20" s="18" t="s">
        <v>150</v>
      </c>
      <c r="L20" s="14">
        <v>0</v>
      </c>
      <c r="M20" s="14">
        <v>54</v>
      </c>
      <c r="N20" s="14">
        <f>6.78+30.76</f>
        <v>37.54</v>
      </c>
      <c r="O20" s="14">
        <f>SUBTOTAL(9,M20:N20)</f>
        <v>91.539999999999992</v>
      </c>
      <c r="P20" s="18" t="s">
        <v>151</v>
      </c>
    </row>
    <row r="21" spans="1:16" s="15" customFormat="1" ht="216" x14ac:dyDescent="0.2">
      <c r="A21" s="35">
        <v>43402</v>
      </c>
      <c r="B21" s="35">
        <v>43403</v>
      </c>
      <c r="C21" s="35">
        <v>43401</v>
      </c>
      <c r="D21" s="35">
        <v>43404</v>
      </c>
      <c r="E21" s="18" t="s">
        <v>12</v>
      </c>
      <c r="F21" s="18" t="s">
        <v>81</v>
      </c>
      <c r="G21" s="20" t="s">
        <v>199</v>
      </c>
      <c r="H21" s="18" t="s">
        <v>111</v>
      </c>
      <c r="I21" s="18" t="s">
        <v>112</v>
      </c>
      <c r="J21" s="18" t="s">
        <v>62</v>
      </c>
      <c r="K21" s="18" t="s">
        <v>152</v>
      </c>
      <c r="L21" s="14">
        <v>791.93</v>
      </c>
      <c r="M21" s="14">
        <v>660</v>
      </c>
      <c r="N21" s="14">
        <f>240.43+30.76</f>
        <v>271.19</v>
      </c>
      <c r="O21" s="14">
        <f>SUBTOTAL(9,L21:N21)</f>
        <v>1723.12</v>
      </c>
      <c r="P21" s="16"/>
    </row>
    <row r="22" spans="1:16" s="15" customFormat="1" ht="42" customHeight="1" x14ac:dyDescent="0.2">
      <c r="A22" s="35">
        <v>43409</v>
      </c>
      <c r="B22" s="35">
        <v>43413</v>
      </c>
      <c r="C22" s="35">
        <v>43408</v>
      </c>
      <c r="D22" s="35">
        <v>43414</v>
      </c>
      <c r="E22" s="18" t="s">
        <v>52</v>
      </c>
      <c r="F22" s="18" t="s">
        <v>82</v>
      </c>
      <c r="G22" s="18" t="s">
        <v>285</v>
      </c>
      <c r="H22" s="18" t="s">
        <v>113</v>
      </c>
      <c r="I22" s="18" t="s">
        <v>42</v>
      </c>
      <c r="J22" s="18" t="s">
        <v>60</v>
      </c>
      <c r="K22" s="18" t="s">
        <v>136</v>
      </c>
      <c r="L22" s="14">
        <v>0</v>
      </c>
      <c r="M22" s="14">
        <v>742.5</v>
      </c>
      <c r="N22" s="14">
        <v>53.83</v>
      </c>
      <c r="O22" s="14">
        <f>SUBTOTAL(9,L22:N22)</f>
        <v>796.33</v>
      </c>
      <c r="P22" s="18" t="s">
        <v>190</v>
      </c>
    </row>
    <row r="23" spans="1:16" s="15" customFormat="1" ht="144" x14ac:dyDescent="0.2">
      <c r="A23" s="35">
        <v>43409</v>
      </c>
      <c r="B23" s="35">
        <v>43420</v>
      </c>
      <c r="C23" s="35">
        <v>43407</v>
      </c>
      <c r="D23" s="35">
        <v>43421</v>
      </c>
      <c r="E23" s="18" t="s">
        <v>3</v>
      </c>
      <c r="F23" s="18" t="s">
        <v>83</v>
      </c>
      <c r="G23" s="20" t="s">
        <v>178</v>
      </c>
      <c r="H23" s="18" t="s">
        <v>114</v>
      </c>
      <c r="I23" s="18" t="s">
        <v>115</v>
      </c>
      <c r="J23" s="18" t="s">
        <v>165</v>
      </c>
      <c r="K23" s="18" t="s">
        <v>147</v>
      </c>
      <c r="L23" s="14">
        <v>0</v>
      </c>
      <c r="M23" s="14">
        <v>247.5</v>
      </c>
      <c r="N23" s="14">
        <v>0</v>
      </c>
      <c r="O23" s="14">
        <f>SUBTOTAL(9,M23:N23)</f>
        <v>247.5</v>
      </c>
      <c r="P23" s="20" t="s">
        <v>153</v>
      </c>
    </row>
    <row r="24" spans="1:16" s="15" customFormat="1" ht="144" x14ac:dyDescent="0.2">
      <c r="A24" s="35">
        <v>43409</v>
      </c>
      <c r="B24" s="35">
        <v>43420</v>
      </c>
      <c r="C24" s="35">
        <v>43407</v>
      </c>
      <c r="D24" s="35">
        <v>43421</v>
      </c>
      <c r="E24" s="18" t="s">
        <v>3</v>
      </c>
      <c r="F24" s="18" t="s">
        <v>83</v>
      </c>
      <c r="G24" s="20" t="s">
        <v>178</v>
      </c>
      <c r="H24" s="18" t="s">
        <v>116</v>
      </c>
      <c r="I24" s="18" t="s">
        <v>35</v>
      </c>
      <c r="J24" s="18" t="s">
        <v>165</v>
      </c>
      <c r="K24" s="18" t="s">
        <v>147</v>
      </c>
      <c r="L24" s="14">
        <v>0</v>
      </c>
      <c r="M24" s="14">
        <v>247.5</v>
      </c>
      <c r="N24" s="14">
        <v>0</v>
      </c>
      <c r="O24" s="14">
        <f>SUBTOTAL(9,M24:N24)</f>
        <v>247.5</v>
      </c>
      <c r="P24" s="18" t="s">
        <v>153</v>
      </c>
    </row>
    <row r="25" spans="1:16" s="15" customFormat="1" ht="109.5" customHeight="1" x14ac:dyDescent="0.2">
      <c r="A25" s="35">
        <v>43409</v>
      </c>
      <c r="B25" s="35">
        <v>43410</v>
      </c>
      <c r="C25" s="35">
        <v>43408</v>
      </c>
      <c r="D25" s="35">
        <v>43411</v>
      </c>
      <c r="E25" s="18" t="s">
        <v>6</v>
      </c>
      <c r="F25" s="18" t="s">
        <v>84</v>
      </c>
      <c r="G25" s="20" t="s">
        <v>192</v>
      </c>
      <c r="H25" s="18" t="s">
        <v>7</v>
      </c>
      <c r="I25" s="18" t="s">
        <v>8</v>
      </c>
      <c r="J25" s="18" t="s">
        <v>58</v>
      </c>
      <c r="K25" s="18" t="s">
        <v>154</v>
      </c>
      <c r="L25" s="14">
        <v>214.56</v>
      </c>
      <c r="M25" s="30">
        <v>660</v>
      </c>
      <c r="N25" s="14">
        <v>30.76</v>
      </c>
      <c r="O25" s="14">
        <f>SUBTOTAL(9,L25:N25)</f>
        <v>905.31999999999994</v>
      </c>
      <c r="P25" s="16"/>
    </row>
    <row r="26" spans="1:16" s="15" customFormat="1" ht="90" x14ac:dyDescent="0.2">
      <c r="A26" s="35">
        <v>43409</v>
      </c>
      <c r="B26" s="35">
        <v>43413</v>
      </c>
      <c r="C26" s="35">
        <v>43407</v>
      </c>
      <c r="D26" s="35">
        <v>43414</v>
      </c>
      <c r="E26" s="18" t="s">
        <v>3</v>
      </c>
      <c r="F26" s="18" t="s">
        <v>268</v>
      </c>
      <c r="G26" s="20" t="s">
        <v>202</v>
      </c>
      <c r="H26" s="18" t="s">
        <v>117</v>
      </c>
      <c r="I26" s="18" t="s">
        <v>115</v>
      </c>
      <c r="J26" s="18" t="s">
        <v>163</v>
      </c>
      <c r="K26" s="18" t="s">
        <v>10</v>
      </c>
      <c r="L26" s="14">
        <v>0</v>
      </c>
      <c r="M26" s="14">
        <v>272</v>
      </c>
      <c r="N26" s="14">
        <v>61.52</v>
      </c>
      <c r="O26" s="14">
        <f>SUBTOTAL(9,L26:N26)</f>
        <v>333.52</v>
      </c>
      <c r="P26" s="18" t="s">
        <v>203</v>
      </c>
    </row>
    <row r="27" spans="1:16" s="15" customFormat="1" ht="90" x14ac:dyDescent="0.2">
      <c r="A27" s="35">
        <v>43409</v>
      </c>
      <c r="B27" s="35">
        <v>43413</v>
      </c>
      <c r="C27" s="35">
        <v>43407</v>
      </c>
      <c r="D27" s="35">
        <v>43414</v>
      </c>
      <c r="E27" s="18" t="s">
        <v>3</v>
      </c>
      <c r="F27" s="18" t="s">
        <v>268</v>
      </c>
      <c r="G27" s="20" t="s">
        <v>202</v>
      </c>
      <c r="H27" s="18" t="s">
        <v>118</v>
      </c>
      <c r="I27" s="18" t="s">
        <v>115</v>
      </c>
      <c r="J27" s="18" t="s">
        <v>163</v>
      </c>
      <c r="K27" s="18" t="s">
        <v>10</v>
      </c>
      <c r="L27" s="14">
        <v>0</v>
      </c>
      <c r="M27" s="14">
        <v>272</v>
      </c>
      <c r="N27" s="14">
        <v>61.52</v>
      </c>
      <c r="O27" s="14">
        <f>SUBTOTAL(9,L27:N27)</f>
        <v>333.52</v>
      </c>
      <c r="P27" s="18" t="s">
        <v>203</v>
      </c>
    </row>
    <row r="28" spans="1:16" s="15" customFormat="1" ht="151.5" customHeight="1" x14ac:dyDescent="0.2">
      <c r="A28" s="35">
        <v>43411</v>
      </c>
      <c r="B28" s="35">
        <v>43413</v>
      </c>
      <c r="C28" s="35">
        <v>43410</v>
      </c>
      <c r="D28" s="35">
        <v>43414</v>
      </c>
      <c r="E28" s="18" t="s">
        <v>12</v>
      </c>
      <c r="F28" s="18" t="s">
        <v>85</v>
      </c>
      <c r="G28" s="20" t="s">
        <v>198</v>
      </c>
      <c r="H28" s="18" t="s">
        <v>119</v>
      </c>
      <c r="I28" s="18" t="s">
        <v>120</v>
      </c>
      <c r="J28" s="18" t="s">
        <v>63</v>
      </c>
      <c r="K28" s="18" t="s">
        <v>155</v>
      </c>
      <c r="L28" s="14">
        <v>879.36</v>
      </c>
      <c r="M28" s="14">
        <v>654.75</v>
      </c>
      <c r="N28" s="14">
        <v>38.450000000000003</v>
      </c>
      <c r="O28" s="14">
        <f>SUBTOTAL(9,L28:N28)</f>
        <v>1572.5600000000002</v>
      </c>
      <c r="P28" s="16"/>
    </row>
    <row r="29" spans="1:16" s="15" customFormat="1" ht="221.25" customHeight="1" x14ac:dyDescent="0.2">
      <c r="A29" s="35">
        <v>43416</v>
      </c>
      <c r="B29" s="35">
        <v>43419</v>
      </c>
      <c r="C29" s="35">
        <v>43415</v>
      </c>
      <c r="D29" s="35">
        <v>43420</v>
      </c>
      <c r="E29" s="18" t="s">
        <v>3</v>
      </c>
      <c r="F29" s="18" t="s">
        <v>86</v>
      </c>
      <c r="G29" s="20" t="s">
        <v>170</v>
      </c>
      <c r="H29" s="18" t="s">
        <v>121</v>
      </c>
      <c r="I29" s="20" t="s">
        <v>122</v>
      </c>
      <c r="J29" s="20" t="s">
        <v>166</v>
      </c>
      <c r="K29" s="20" t="s">
        <v>156</v>
      </c>
      <c r="L29" s="14">
        <v>711.72</v>
      </c>
      <c r="M29" s="14">
        <v>866.25</v>
      </c>
      <c r="N29" s="14">
        <v>1195</v>
      </c>
      <c r="O29" s="14">
        <f>+N29+M29+L29</f>
        <v>2772.9700000000003</v>
      </c>
      <c r="P29" s="16"/>
    </row>
    <row r="30" spans="1:16" s="15" customFormat="1" ht="216" x14ac:dyDescent="0.2">
      <c r="A30" s="35">
        <v>43417</v>
      </c>
      <c r="B30" s="35">
        <v>43419</v>
      </c>
      <c r="C30" s="35">
        <v>43416</v>
      </c>
      <c r="D30" s="35">
        <v>43420</v>
      </c>
      <c r="E30" s="18" t="s">
        <v>3</v>
      </c>
      <c r="F30" s="18" t="s">
        <v>201</v>
      </c>
      <c r="G30" s="20" t="s">
        <v>283</v>
      </c>
      <c r="H30" s="18" t="s">
        <v>123</v>
      </c>
      <c r="I30" s="18" t="s">
        <v>124</v>
      </c>
      <c r="J30" s="18" t="s">
        <v>167</v>
      </c>
      <c r="K30" s="18" t="s">
        <v>29</v>
      </c>
      <c r="L30" s="14">
        <v>284</v>
      </c>
      <c r="M30" s="14">
        <v>825</v>
      </c>
      <c r="N30" s="14">
        <v>38.450000000000003</v>
      </c>
      <c r="O30" s="14">
        <f>SUBTOTAL(9,L30:N30)</f>
        <v>1147.45</v>
      </c>
      <c r="P30" s="16"/>
    </row>
    <row r="31" spans="1:16" s="15" customFormat="1" ht="216" x14ac:dyDescent="0.2">
      <c r="A31" s="35">
        <v>43417</v>
      </c>
      <c r="B31" s="35">
        <v>43419</v>
      </c>
      <c r="C31" s="35">
        <v>43416</v>
      </c>
      <c r="D31" s="35">
        <v>43420</v>
      </c>
      <c r="E31" s="18" t="s">
        <v>3</v>
      </c>
      <c r="F31" s="18" t="s">
        <v>201</v>
      </c>
      <c r="G31" s="20" t="s">
        <v>200</v>
      </c>
      <c r="H31" s="18" t="s">
        <v>125</v>
      </c>
      <c r="I31" s="18" t="s">
        <v>126</v>
      </c>
      <c r="J31" s="18" t="s">
        <v>167</v>
      </c>
      <c r="K31" s="18" t="s">
        <v>29</v>
      </c>
      <c r="L31" s="14">
        <v>79.73</v>
      </c>
      <c r="M31" s="14">
        <v>826.25</v>
      </c>
      <c r="N31" s="14">
        <v>38.450000000000003</v>
      </c>
      <c r="O31" s="14">
        <f>SUBTOTAL(9,L31:N31)</f>
        <v>944.43000000000006</v>
      </c>
      <c r="P31" s="16"/>
    </row>
    <row r="32" spans="1:16" s="15" customFormat="1" ht="90" x14ac:dyDescent="0.2">
      <c r="A32" s="35">
        <v>43417</v>
      </c>
      <c r="B32" s="35">
        <v>43418</v>
      </c>
      <c r="C32" s="35">
        <v>43416</v>
      </c>
      <c r="D32" s="35">
        <v>43419</v>
      </c>
      <c r="E32" s="18" t="s">
        <v>6</v>
      </c>
      <c r="F32" s="18" t="s">
        <v>87</v>
      </c>
      <c r="G32" s="20" t="s">
        <v>206</v>
      </c>
      <c r="H32" s="18" t="s">
        <v>127</v>
      </c>
      <c r="I32" s="18" t="s">
        <v>128</v>
      </c>
      <c r="J32" s="18" t="s">
        <v>207</v>
      </c>
      <c r="K32" s="18" t="s">
        <v>157</v>
      </c>
      <c r="L32" s="14">
        <v>0</v>
      </c>
      <c r="M32" s="14">
        <v>0</v>
      </c>
      <c r="N32" s="14">
        <v>30.76</v>
      </c>
      <c r="O32" s="14">
        <v>30.76</v>
      </c>
      <c r="P32" s="26" t="s">
        <v>266</v>
      </c>
    </row>
    <row r="33" spans="1:16" s="29" customFormat="1" ht="234" x14ac:dyDescent="0.2">
      <c r="A33" s="35">
        <v>43419</v>
      </c>
      <c r="B33" s="35">
        <v>43420</v>
      </c>
      <c r="C33" s="35">
        <v>43418</v>
      </c>
      <c r="D33" s="35">
        <v>43421</v>
      </c>
      <c r="E33" s="20" t="s">
        <v>6</v>
      </c>
      <c r="F33" s="20" t="s">
        <v>88</v>
      </c>
      <c r="G33" s="20" t="s">
        <v>208</v>
      </c>
      <c r="H33" s="20" t="s">
        <v>49</v>
      </c>
      <c r="I33" s="20" t="s">
        <v>50</v>
      </c>
      <c r="J33" s="20" t="s">
        <v>281</v>
      </c>
      <c r="K33" s="20" t="s">
        <v>158</v>
      </c>
      <c r="L33" s="31">
        <v>570.37</v>
      </c>
      <c r="M33" s="31">
        <v>660</v>
      </c>
      <c r="N33" s="28">
        <v>30.76</v>
      </c>
      <c r="O33" s="28">
        <f>SUBTOTAL(9,L33:N33)</f>
        <v>1261.1299999999999</v>
      </c>
      <c r="P33" s="27"/>
    </row>
    <row r="34" spans="1:16" s="15" customFormat="1" ht="360" x14ac:dyDescent="0.2">
      <c r="A34" s="35">
        <v>43423</v>
      </c>
      <c r="B34" s="35">
        <v>43424</v>
      </c>
      <c r="C34" s="35">
        <v>43422</v>
      </c>
      <c r="D34" s="35">
        <v>43425</v>
      </c>
      <c r="E34" s="18" t="s">
        <v>12</v>
      </c>
      <c r="F34" s="18" t="s">
        <v>89</v>
      </c>
      <c r="G34" s="19" t="s">
        <v>193</v>
      </c>
      <c r="H34" s="18" t="s">
        <v>129</v>
      </c>
      <c r="I34" s="18" t="s">
        <v>40</v>
      </c>
      <c r="J34" s="18" t="s">
        <v>57</v>
      </c>
      <c r="K34" s="18" t="s">
        <v>29</v>
      </c>
      <c r="L34" s="14">
        <v>755.77</v>
      </c>
      <c r="M34" s="14">
        <v>700</v>
      </c>
      <c r="N34" s="14">
        <v>30.76</v>
      </c>
      <c r="O34" s="14">
        <f>SUBTOTAL(9,L34:N34)</f>
        <v>1486.53</v>
      </c>
      <c r="P34" s="16"/>
    </row>
    <row r="35" spans="1:16" s="15" customFormat="1" ht="409.5" x14ac:dyDescent="0.2">
      <c r="A35" s="35">
        <v>43423</v>
      </c>
      <c r="B35" s="35">
        <v>43424</v>
      </c>
      <c r="C35" s="35">
        <v>43422</v>
      </c>
      <c r="D35" s="35">
        <v>43425</v>
      </c>
      <c r="E35" s="18" t="s">
        <v>12</v>
      </c>
      <c r="F35" s="18" t="s">
        <v>89</v>
      </c>
      <c r="G35" s="20" t="s">
        <v>195</v>
      </c>
      <c r="H35" s="18" t="s">
        <v>130</v>
      </c>
      <c r="I35" s="18" t="s">
        <v>5</v>
      </c>
      <c r="J35" s="18" t="s">
        <v>57</v>
      </c>
      <c r="K35" s="18" t="s">
        <v>29</v>
      </c>
      <c r="L35" s="14">
        <v>0</v>
      </c>
      <c r="M35" s="14">
        <v>0</v>
      </c>
      <c r="N35" s="14">
        <v>30.76</v>
      </c>
      <c r="O35" s="14">
        <f>SUBTOTAL(9,L35:N35)</f>
        <v>30.76</v>
      </c>
      <c r="P35" s="20" t="s">
        <v>194</v>
      </c>
    </row>
    <row r="36" spans="1:16" s="15" customFormat="1" ht="168.75" customHeight="1" x14ac:dyDescent="0.2">
      <c r="A36" s="35">
        <v>43423</v>
      </c>
      <c r="B36" s="35">
        <v>43426</v>
      </c>
      <c r="C36" s="35">
        <v>43422</v>
      </c>
      <c r="D36" s="35">
        <v>43427</v>
      </c>
      <c r="E36" s="18" t="s">
        <v>12</v>
      </c>
      <c r="F36" s="18" t="s">
        <v>90</v>
      </c>
      <c r="G36" s="20" t="s">
        <v>189</v>
      </c>
      <c r="H36" s="18" t="s">
        <v>54</v>
      </c>
      <c r="I36" s="18" t="s">
        <v>55</v>
      </c>
      <c r="J36" s="18" t="s">
        <v>167</v>
      </c>
      <c r="K36" s="18" t="s">
        <v>9</v>
      </c>
      <c r="L36" s="14">
        <v>0</v>
      </c>
      <c r="M36" s="14">
        <v>99</v>
      </c>
      <c r="N36" s="14">
        <v>46.14</v>
      </c>
      <c r="O36" s="14">
        <f>SUBTOTAL(9,L36:N36)</f>
        <v>145.13999999999999</v>
      </c>
      <c r="P36" s="16"/>
    </row>
    <row r="37" spans="1:16" s="15" customFormat="1" ht="168" customHeight="1" x14ac:dyDescent="0.2">
      <c r="A37" s="35">
        <v>43423</v>
      </c>
      <c r="B37" s="35">
        <v>43426</v>
      </c>
      <c r="C37" s="35">
        <v>43422</v>
      </c>
      <c r="D37" s="35">
        <v>43427</v>
      </c>
      <c r="E37" s="18" t="s">
        <v>12</v>
      </c>
      <c r="F37" s="18" t="s">
        <v>90</v>
      </c>
      <c r="G37" s="20" t="s">
        <v>189</v>
      </c>
      <c r="H37" s="18" t="s">
        <v>28</v>
      </c>
      <c r="I37" s="18" t="s">
        <v>13</v>
      </c>
      <c r="J37" s="18" t="s">
        <v>167</v>
      </c>
      <c r="K37" s="18" t="s">
        <v>9</v>
      </c>
      <c r="L37" s="14">
        <v>0</v>
      </c>
      <c r="M37" s="14">
        <v>99</v>
      </c>
      <c r="N37" s="14">
        <v>46.14</v>
      </c>
      <c r="O37" s="14">
        <f t="shared" ref="O37:O38" si="1">SUBTOTAL(9,L37:N37)</f>
        <v>145.13999999999999</v>
      </c>
      <c r="P37" s="16"/>
    </row>
    <row r="38" spans="1:16" s="15" customFormat="1" ht="180" x14ac:dyDescent="0.2">
      <c r="A38" s="35">
        <v>43423</v>
      </c>
      <c r="B38" s="35">
        <v>43426</v>
      </c>
      <c r="C38" s="35">
        <v>43422</v>
      </c>
      <c r="D38" s="35">
        <v>43427</v>
      </c>
      <c r="E38" s="18" t="s">
        <v>12</v>
      </c>
      <c r="F38" s="18" t="s">
        <v>90</v>
      </c>
      <c r="G38" s="20" t="s">
        <v>189</v>
      </c>
      <c r="H38" s="18" t="s">
        <v>56</v>
      </c>
      <c r="I38" s="18" t="s">
        <v>13</v>
      </c>
      <c r="J38" s="18" t="s">
        <v>167</v>
      </c>
      <c r="K38" s="18" t="s">
        <v>9</v>
      </c>
      <c r="L38" s="14">
        <v>0</v>
      </c>
      <c r="M38" s="14">
        <v>99</v>
      </c>
      <c r="N38" s="14">
        <v>46.14</v>
      </c>
      <c r="O38" s="14">
        <f t="shared" si="1"/>
        <v>145.13999999999999</v>
      </c>
      <c r="P38" s="16"/>
    </row>
    <row r="39" spans="1:16" s="15" customFormat="1" ht="144" x14ac:dyDescent="0.2">
      <c r="A39" s="35">
        <v>43430</v>
      </c>
      <c r="B39" s="35">
        <v>43434</v>
      </c>
      <c r="C39" s="35">
        <v>43429</v>
      </c>
      <c r="D39" s="35">
        <v>43435</v>
      </c>
      <c r="E39" s="18" t="s">
        <v>3</v>
      </c>
      <c r="F39" s="16" t="s">
        <v>91</v>
      </c>
      <c r="G39" s="18" t="s">
        <v>237</v>
      </c>
      <c r="H39" s="18" t="s">
        <v>131</v>
      </c>
      <c r="I39" s="18" t="s">
        <v>132</v>
      </c>
      <c r="J39" s="18" t="s">
        <v>57</v>
      </c>
      <c r="K39" s="18" t="s">
        <v>9</v>
      </c>
      <c r="L39" s="14">
        <v>0</v>
      </c>
      <c r="M39" s="14">
        <f>16*7</f>
        <v>112</v>
      </c>
      <c r="N39" s="14">
        <v>53.83</v>
      </c>
      <c r="O39" s="14">
        <f>SUBTOTAL(9,M39:N39)</f>
        <v>165.82999999999998</v>
      </c>
      <c r="P39" s="18" t="s">
        <v>238</v>
      </c>
    </row>
    <row r="40" spans="1:16" s="15" customFormat="1" ht="144" x14ac:dyDescent="0.2">
      <c r="A40" s="35">
        <v>43430</v>
      </c>
      <c r="B40" s="35">
        <v>43434</v>
      </c>
      <c r="C40" s="35">
        <v>43429</v>
      </c>
      <c r="D40" s="35">
        <v>43435</v>
      </c>
      <c r="E40" s="18" t="s">
        <v>3</v>
      </c>
      <c r="F40" s="18" t="s">
        <v>91</v>
      </c>
      <c r="G40" s="18" t="s">
        <v>237</v>
      </c>
      <c r="H40" s="18" t="s">
        <v>133</v>
      </c>
      <c r="I40" s="18" t="s">
        <v>35</v>
      </c>
      <c r="J40" s="18" t="s">
        <v>57</v>
      </c>
      <c r="K40" s="18" t="s">
        <v>9</v>
      </c>
      <c r="L40" s="14">
        <v>0</v>
      </c>
      <c r="M40" s="14">
        <v>112</v>
      </c>
      <c r="N40" s="14">
        <v>53.83</v>
      </c>
      <c r="O40" s="14">
        <f>SUBTOTAL(9,M40:N40)</f>
        <v>165.82999999999998</v>
      </c>
      <c r="P40" s="18" t="s">
        <v>238</v>
      </c>
    </row>
    <row r="41" spans="1:16" s="15" customFormat="1" ht="144" x14ac:dyDescent="0.2">
      <c r="A41" s="35">
        <v>43430</v>
      </c>
      <c r="B41" s="35">
        <v>43434</v>
      </c>
      <c r="C41" s="35">
        <v>43429</v>
      </c>
      <c r="D41" s="35">
        <v>43435</v>
      </c>
      <c r="E41" s="18" t="s">
        <v>3</v>
      </c>
      <c r="F41" s="18" t="s">
        <v>91</v>
      </c>
      <c r="G41" s="18" t="s">
        <v>237</v>
      </c>
      <c r="H41" s="18" t="s">
        <v>134</v>
      </c>
      <c r="I41" s="18" t="s">
        <v>35</v>
      </c>
      <c r="J41" s="18" t="s">
        <v>57</v>
      </c>
      <c r="K41" s="18" t="s">
        <v>9</v>
      </c>
      <c r="L41" s="14">
        <v>0</v>
      </c>
      <c r="M41" s="14">
        <v>112</v>
      </c>
      <c r="N41" s="14">
        <v>53.83</v>
      </c>
      <c r="O41" s="14">
        <f t="shared" ref="O41:O42" si="2">SUBTOTAL(9,M41:N41)</f>
        <v>165.82999999999998</v>
      </c>
      <c r="P41" s="18" t="s">
        <v>238</v>
      </c>
    </row>
    <row r="42" spans="1:16" s="15" customFormat="1" ht="144" x14ac:dyDescent="0.2">
      <c r="A42" s="35">
        <v>43430</v>
      </c>
      <c r="B42" s="35">
        <v>43434</v>
      </c>
      <c r="C42" s="35">
        <v>43429</v>
      </c>
      <c r="D42" s="35">
        <v>43435</v>
      </c>
      <c r="E42" s="18" t="s">
        <v>3</v>
      </c>
      <c r="F42" s="18" t="s">
        <v>91</v>
      </c>
      <c r="G42" s="18" t="s">
        <v>237</v>
      </c>
      <c r="H42" s="18" t="s">
        <v>135</v>
      </c>
      <c r="I42" s="18" t="s">
        <v>115</v>
      </c>
      <c r="J42" s="18" t="s">
        <v>57</v>
      </c>
      <c r="K42" s="18" t="s">
        <v>9</v>
      </c>
      <c r="L42" s="14">
        <v>0</v>
      </c>
      <c r="M42" s="14">
        <v>112</v>
      </c>
      <c r="N42" s="14">
        <v>53.83</v>
      </c>
      <c r="O42" s="14">
        <f t="shared" si="2"/>
        <v>165.82999999999998</v>
      </c>
      <c r="P42" s="18" t="s">
        <v>238</v>
      </c>
    </row>
    <row r="43" spans="1:16" s="29" customFormat="1" ht="180" x14ac:dyDescent="0.2">
      <c r="A43" s="35">
        <v>43431</v>
      </c>
      <c r="B43" s="35">
        <v>43433</v>
      </c>
      <c r="C43" s="35">
        <v>43430</v>
      </c>
      <c r="D43" s="35">
        <v>43434</v>
      </c>
      <c r="E43" s="20" t="s">
        <v>12</v>
      </c>
      <c r="F43" s="20" t="s">
        <v>282</v>
      </c>
      <c r="G43" s="20" t="s">
        <v>205</v>
      </c>
      <c r="H43" s="20" t="s">
        <v>48</v>
      </c>
      <c r="I43" s="20" t="s">
        <v>5</v>
      </c>
      <c r="J43" s="20" t="s">
        <v>63</v>
      </c>
      <c r="K43" s="20" t="s">
        <v>29</v>
      </c>
      <c r="L43" s="28">
        <v>878.86</v>
      </c>
      <c r="M43" s="28">
        <v>634.5</v>
      </c>
      <c r="N43" s="28">
        <v>38.450000000000003</v>
      </c>
      <c r="O43" s="28">
        <f t="shared" ref="O43:O48" si="3">SUBTOTAL(9,L43:N43)</f>
        <v>1551.8100000000002</v>
      </c>
      <c r="P43" s="27"/>
    </row>
    <row r="44" spans="1:16" s="15" customFormat="1" ht="126" x14ac:dyDescent="0.2">
      <c r="A44" s="35">
        <v>43435</v>
      </c>
      <c r="B44" s="35">
        <v>43435</v>
      </c>
      <c r="C44" s="35">
        <v>43434</v>
      </c>
      <c r="D44" s="35">
        <v>43436</v>
      </c>
      <c r="E44" s="18" t="s">
        <v>3</v>
      </c>
      <c r="F44" s="18" t="s">
        <v>92</v>
      </c>
      <c r="G44" s="20" t="s">
        <v>204</v>
      </c>
      <c r="H44" s="18" t="s">
        <v>41</v>
      </c>
      <c r="I44" s="18" t="s">
        <v>14</v>
      </c>
      <c r="J44" s="18" t="s">
        <v>168</v>
      </c>
      <c r="K44" s="18" t="s">
        <v>159</v>
      </c>
      <c r="L44" s="14">
        <v>0</v>
      </c>
      <c r="M44" s="14">
        <v>330</v>
      </c>
      <c r="N44" s="14">
        <v>23.07</v>
      </c>
      <c r="O44" s="14">
        <f t="shared" si="3"/>
        <v>353.07</v>
      </c>
      <c r="P44" s="18" t="s">
        <v>267</v>
      </c>
    </row>
    <row r="45" spans="1:16" s="15" customFormat="1" ht="126" x14ac:dyDescent="0.2">
      <c r="A45" s="35">
        <v>43435</v>
      </c>
      <c r="B45" s="35">
        <v>43435</v>
      </c>
      <c r="C45" s="35">
        <v>43434</v>
      </c>
      <c r="D45" s="35">
        <v>43436</v>
      </c>
      <c r="E45" s="18" t="s">
        <v>3</v>
      </c>
      <c r="F45" s="18" t="s">
        <v>92</v>
      </c>
      <c r="G45" s="20" t="s">
        <v>204</v>
      </c>
      <c r="H45" s="18" t="s">
        <v>113</v>
      </c>
      <c r="I45" s="18" t="s">
        <v>42</v>
      </c>
      <c r="J45" s="18" t="s">
        <v>168</v>
      </c>
      <c r="K45" s="18" t="s">
        <v>159</v>
      </c>
      <c r="L45" s="14">
        <v>0</v>
      </c>
      <c r="M45" s="14">
        <v>330</v>
      </c>
      <c r="N45" s="14">
        <v>23.07</v>
      </c>
      <c r="O45" s="14">
        <f t="shared" si="3"/>
        <v>353.07</v>
      </c>
      <c r="P45" s="18" t="s">
        <v>267</v>
      </c>
    </row>
    <row r="46" spans="1:16" s="15" customFormat="1" ht="133.5" customHeight="1" x14ac:dyDescent="0.2">
      <c r="A46" s="35">
        <v>43435</v>
      </c>
      <c r="B46" s="35">
        <v>43435</v>
      </c>
      <c r="C46" s="35">
        <v>43434</v>
      </c>
      <c r="D46" s="35">
        <v>43436</v>
      </c>
      <c r="E46" s="18" t="s">
        <v>3</v>
      </c>
      <c r="F46" s="18" t="s">
        <v>92</v>
      </c>
      <c r="G46" s="20" t="s">
        <v>204</v>
      </c>
      <c r="H46" s="18" t="s">
        <v>38</v>
      </c>
      <c r="I46" s="18" t="s">
        <v>39</v>
      </c>
      <c r="J46" s="18" t="s">
        <v>168</v>
      </c>
      <c r="K46" s="18" t="s">
        <v>159</v>
      </c>
      <c r="L46" s="14">
        <v>0</v>
      </c>
      <c r="M46" s="14">
        <v>330</v>
      </c>
      <c r="N46" s="14">
        <v>23.07</v>
      </c>
      <c r="O46" s="14">
        <f t="shared" si="3"/>
        <v>353.07</v>
      </c>
      <c r="P46" s="18" t="s">
        <v>267</v>
      </c>
    </row>
    <row r="47" spans="1:16" s="15" customFormat="1" ht="126" x14ac:dyDescent="0.2">
      <c r="A47" s="35">
        <v>43435</v>
      </c>
      <c r="B47" s="35">
        <v>43435</v>
      </c>
      <c r="C47" s="35">
        <v>43434</v>
      </c>
      <c r="D47" s="35">
        <v>43436</v>
      </c>
      <c r="E47" s="18" t="s">
        <v>3</v>
      </c>
      <c r="F47" s="18" t="s">
        <v>92</v>
      </c>
      <c r="G47" s="20" t="s">
        <v>204</v>
      </c>
      <c r="H47" s="18" t="s">
        <v>37</v>
      </c>
      <c r="I47" s="18" t="s">
        <v>43</v>
      </c>
      <c r="J47" s="18" t="s">
        <v>168</v>
      </c>
      <c r="K47" s="18" t="s">
        <v>159</v>
      </c>
      <c r="L47" s="14">
        <v>0</v>
      </c>
      <c r="M47" s="14">
        <v>330</v>
      </c>
      <c r="N47" s="14">
        <v>23.07</v>
      </c>
      <c r="O47" s="14">
        <f t="shared" si="3"/>
        <v>353.07</v>
      </c>
      <c r="P47" s="18" t="s">
        <v>267</v>
      </c>
    </row>
    <row r="48" spans="1:16" s="15" customFormat="1" ht="234" x14ac:dyDescent="0.2">
      <c r="A48" s="35">
        <v>43437</v>
      </c>
      <c r="B48" s="35">
        <v>43441</v>
      </c>
      <c r="C48" s="35">
        <v>43436</v>
      </c>
      <c r="D48" s="35">
        <v>43442</v>
      </c>
      <c r="E48" s="18" t="s">
        <v>3</v>
      </c>
      <c r="F48" s="18" t="s">
        <v>264</v>
      </c>
      <c r="G48" s="20" t="s">
        <v>208</v>
      </c>
      <c r="H48" s="18" t="s">
        <v>45</v>
      </c>
      <c r="I48" s="18" t="s">
        <v>44</v>
      </c>
      <c r="J48" s="18" t="s">
        <v>169</v>
      </c>
      <c r="K48" s="18" t="s">
        <v>51</v>
      </c>
      <c r="L48" s="14">
        <v>0</v>
      </c>
      <c r="M48" s="14">
        <v>610.5</v>
      </c>
      <c r="N48" s="14">
        <v>53.83</v>
      </c>
      <c r="O48" s="14">
        <f t="shared" si="3"/>
        <v>664.33</v>
      </c>
      <c r="P48" s="18" t="s">
        <v>265</v>
      </c>
    </row>
    <row r="49" spans="1:16" s="15" customFormat="1" ht="229.5" customHeight="1" x14ac:dyDescent="0.2">
      <c r="A49" s="35">
        <v>43388</v>
      </c>
      <c r="B49" s="35">
        <v>43392</v>
      </c>
      <c r="C49" s="35">
        <v>43386</v>
      </c>
      <c r="D49" s="35">
        <v>43393</v>
      </c>
      <c r="E49" s="18" t="s">
        <v>34</v>
      </c>
      <c r="F49" s="18" t="s">
        <v>174</v>
      </c>
      <c r="G49" s="19" t="s">
        <v>177</v>
      </c>
      <c r="H49" s="18" t="s">
        <v>105</v>
      </c>
      <c r="I49" s="18" t="s">
        <v>106</v>
      </c>
      <c r="J49" s="18" t="s">
        <v>176</v>
      </c>
      <c r="K49" s="18" t="s">
        <v>175</v>
      </c>
      <c r="L49" s="14">
        <v>1631.44</v>
      </c>
      <c r="M49" s="14">
        <v>570</v>
      </c>
      <c r="N49" s="14">
        <v>0</v>
      </c>
      <c r="O49" s="14">
        <f>SUM(L49:N49)</f>
        <v>2201.44</v>
      </c>
      <c r="P49" s="16"/>
    </row>
    <row r="50" spans="1:16" s="15" customFormat="1" ht="154.5" customHeight="1" x14ac:dyDescent="0.2">
      <c r="A50" s="35">
        <v>43423</v>
      </c>
      <c r="B50" s="35">
        <v>43425</v>
      </c>
      <c r="C50" s="35">
        <v>43422</v>
      </c>
      <c r="D50" s="35">
        <v>43426</v>
      </c>
      <c r="E50" s="18" t="s">
        <v>209</v>
      </c>
      <c r="F50" s="18" t="s">
        <v>210</v>
      </c>
      <c r="G50" s="19" t="s">
        <v>211</v>
      </c>
      <c r="H50" s="18" t="s">
        <v>212</v>
      </c>
      <c r="I50" s="18" t="s">
        <v>213</v>
      </c>
      <c r="J50" s="18" t="s">
        <v>63</v>
      </c>
      <c r="K50" s="13" t="s">
        <v>214</v>
      </c>
      <c r="L50" s="14">
        <v>985.58</v>
      </c>
      <c r="M50" s="14">
        <v>675</v>
      </c>
      <c r="N50" s="14">
        <v>38.450000000000003</v>
      </c>
      <c r="O50" s="14">
        <f>SUBTOTAL(9,L50:N50)</f>
        <v>1699.03</v>
      </c>
      <c r="P50" s="16"/>
    </row>
    <row r="51" spans="1:16" s="15" customFormat="1" ht="154.5" customHeight="1" x14ac:dyDescent="0.2">
      <c r="A51" s="35">
        <v>43423</v>
      </c>
      <c r="B51" s="35">
        <v>43425</v>
      </c>
      <c r="C51" s="35">
        <v>43422</v>
      </c>
      <c r="D51" s="35">
        <v>43426</v>
      </c>
      <c r="E51" s="18" t="s">
        <v>209</v>
      </c>
      <c r="F51" s="18" t="s">
        <v>210</v>
      </c>
      <c r="G51" s="19" t="s">
        <v>211</v>
      </c>
      <c r="H51" s="18" t="s">
        <v>215</v>
      </c>
      <c r="I51" s="18" t="s">
        <v>216</v>
      </c>
      <c r="J51" s="18" t="s">
        <v>63</v>
      </c>
      <c r="K51" s="13" t="s">
        <v>214</v>
      </c>
      <c r="L51" s="14">
        <v>985.58</v>
      </c>
      <c r="M51" s="14">
        <v>675</v>
      </c>
      <c r="N51" s="14">
        <v>38.450000000000003</v>
      </c>
      <c r="O51" s="14">
        <f t="shared" ref="O51:O66" si="4">SUBTOTAL(9,L51:N51)</f>
        <v>1699.03</v>
      </c>
      <c r="P51" s="16"/>
    </row>
    <row r="52" spans="1:16" s="15" customFormat="1" ht="154.5" customHeight="1" x14ac:dyDescent="0.2">
      <c r="A52" s="35">
        <v>43423</v>
      </c>
      <c r="B52" s="35">
        <v>43425</v>
      </c>
      <c r="C52" s="35">
        <v>43422</v>
      </c>
      <c r="D52" s="35">
        <v>43426</v>
      </c>
      <c r="E52" s="18" t="s">
        <v>209</v>
      </c>
      <c r="F52" s="18" t="s">
        <v>210</v>
      </c>
      <c r="G52" s="19" t="s">
        <v>211</v>
      </c>
      <c r="H52" s="18" t="s">
        <v>217</v>
      </c>
      <c r="I52" s="18" t="s">
        <v>218</v>
      </c>
      <c r="J52" s="18" t="s">
        <v>63</v>
      </c>
      <c r="K52" s="26" t="s">
        <v>214</v>
      </c>
      <c r="L52" s="14">
        <v>985.58</v>
      </c>
      <c r="M52" s="14">
        <v>675</v>
      </c>
      <c r="N52" s="14">
        <v>38.450000000000003</v>
      </c>
      <c r="O52" s="14">
        <f t="shared" si="4"/>
        <v>1699.03</v>
      </c>
      <c r="P52" s="16"/>
    </row>
    <row r="53" spans="1:16" s="15" customFormat="1" ht="154.5" customHeight="1" x14ac:dyDescent="0.2">
      <c r="A53" s="35">
        <v>43423</v>
      </c>
      <c r="B53" s="35">
        <v>43425</v>
      </c>
      <c r="C53" s="35">
        <v>43422</v>
      </c>
      <c r="D53" s="35">
        <v>43426</v>
      </c>
      <c r="E53" s="18" t="s">
        <v>209</v>
      </c>
      <c r="F53" s="18" t="s">
        <v>210</v>
      </c>
      <c r="G53" s="19" t="s">
        <v>211</v>
      </c>
      <c r="H53" s="18" t="s">
        <v>219</v>
      </c>
      <c r="I53" s="18" t="s">
        <v>220</v>
      </c>
      <c r="J53" s="18" t="s">
        <v>63</v>
      </c>
      <c r="K53" s="26" t="s">
        <v>214</v>
      </c>
      <c r="L53" s="14">
        <v>985.58</v>
      </c>
      <c r="M53" s="14">
        <v>675</v>
      </c>
      <c r="N53" s="14">
        <v>38.450000000000003</v>
      </c>
      <c r="O53" s="14">
        <f t="shared" si="4"/>
        <v>1699.03</v>
      </c>
      <c r="P53" s="16"/>
    </row>
    <row r="54" spans="1:16" s="15" customFormat="1" ht="154.5" customHeight="1" x14ac:dyDescent="0.2">
      <c r="A54" s="35">
        <v>43419</v>
      </c>
      <c r="B54" s="35">
        <v>43420</v>
      </c>
      <c r="C54" s="35">
        <v>43418</v>
      </c>
      <c r="D54" s="35">
        <v>43421</v>
      </c>
      <c r="E54" s="18" t="s">
        <v>6</v>
      </c>
      <c r="F54" s="18" t="s">
        <v>221</v>
      </c>
      <c r="G54" s="20" t="s">
        <v>280</v>
      </c>
      <c r="H54" s="18" t="s">
        <v>7</v>
      </c>
      <c r="I54" s="18" t="s">
        <v>8</v>
      </c>
      <c r="J54" s="18" t="s">
        <v>222</v>
      </c>
      <c r="K54" s="26" t="s">
        <v>154</v>
      </c>
      <c r="L54" s="32">
        <v>690</v>
      </c>
      <c r="M54" s="33">
        <v>660</v>
      </c>
      <c r="N54" s="33">
        <v>30.76</v>
      </c>
      <c r="O54" s="33">
        <f t="shared" si="4"/>
        <v>1380.76</v>
      </c>
      <c r="P54" s="21"/>
    </row>
    <row r="55" spans="1:16" s="15" customFormat="1" ht="166.5" customHeight="1" x14ac:dyDescent="0.2">
      <c r="A55" s="35">
        <v>43430</v>
      </c>
      <c r="B55" s="35">
        <v>43434</v>
      </c>
      <c r="C55" s="35">
        <v>43429</v>
      </c>
      <c r="D55" s="35">
        <v>43435</v>
      </c>
      <c r="E55" s="18" t="s">
        <v>3</v>
      </c>
      <c r="F55" s="18" t="s">
        <v>223</v>
      </c>
      <c r="G55" s="20" t="s">
        <v>230</v>
      </c>
      <c r="H55" s="18" t="s">
        <v>224</v>
      </c>
      <c r="I55" s="18" t="s">
        <v>36</v>
      </c>
      <c r="J55" s="18" t="s">
        <v>229</v>
      </c>
      <c r="K55" s="26" t="s">
        <v>29</v>
      </c>
      <c r="L55" s="14">
        <v>644.99</v>
      </c>
      <c r="M55" s="14">
        <v>945</v>
      </c>
      <c r="N55" s="14">
        <v>53.83</v>
      </c>
      <c r="O55" s="14">
        <f t="shared" si="4"/>
        <v>1643.82</v>
      </c>
      <c r="P55" s="16"/>
    </row>
    <row r="56" spans="1:16" s="15" customFormat="1" ht="168.75" customHeight="1" x14ac:dyDescent="0.2">
      <c r="A56" s="35">
        <v>43430</v>
      </c>
      <c r="B56" s="35">
        <v>43434</v>
      </c>
      <c r="C56" s="35">
        <v>43429</v>
      </c>
      <c r="D56" s="35">
        <v>43435</v>
      </c>
      <c r="E56" s="18" t="s">
        <v>3</v>
      </c>
      <c r="F56" s="18" t="s">
        <v>223</v>
      </c>
      <c r="G56" s="20" t="s">
        <v>230</v>
      </c>
      <c r="H56" s="18" t="s">
        <v>225</v>
      </c>
      <c r="I56" s="18" t="s">
        <v>226</v>
      </c>
      <c r="J56" s="18" t="s">
        <v>229</v>
      </c>
      <c r="K56" s="26" t="s">
        <v>29</v>
      </c>
      <c r="L56" s="14">
        <v>644.99</v>
      </c>
      <c r="M56" s="14">
        <v>945</v>
      </c>
      <c r="N56" s="14">
        <v>53.83</v>
      </c>
      <c r="O56" s="14">
        <f t="shared" si="4"/>
        <v>1643.82</v>
      </c>
      <c r="P56" s="16"/>
    </row>
    <row r="57" spans="1:16" s="15" customFormat="1" ht="174.75" customHeight="1" x14ac:dyDescent="0.2">
      <c r="A57" s="35">
        <v>43430</v>
      </c>
      <c r="B57" s="35">
        <v>43434</v>
      </c>
      <c r="C57" s="35">
        <v>43429</v>
      </c>
      <c r="D57" s="35">
        <v>43435</v>
      </c>
      <c r="E57" s="18" t="s">
        <v>3</v>
      </c>
      <c r="F57" s="18" t="s">
        <v>223</v>
      </c>
      <c r="G57" s="20" t="s">
        <v>230</v>
      </c>
      <c r="H57" s="18" t="s">
        <v>227</v>
      </c>
      <c r="I57" s="18" t="s">
        <v>228</v>
      </c>
      <c r="J57" s="18" t="s">
        <v>229</v>
      </c>
      <c r="K57" s="26" t="s">
        <v>29</v>
      </c>
      <c r="L57" s="14">
        <v>686.1</v>
      </c>
      <c r="M57" s="14">
        <v>945</v>
      </c>
      <c r="N57" s="14">
        <v>53.83</v>
      </c>
      <c r="O57" s="14">
        <f t="shared" si="4"/>
        <v>1684.9299999999998</v>
      </c>
      <c r="P57" s="16"/>
    </row>
    <row r="58" spans="1:16" s="15" customFormat="1" ht="198" x14ac:dyDescent="0.2">
      <c r="A58" s="35">
        <v>43432</v>
      </c>
      <c r="B58" s="35">
        <v>43434</v>
      </c>
      <c r="C58" s="35">
        <v>43431</v>
      </c>
      <c r="D58" s="35">
        <v>43435</v>
      </c>
      <c r="E58" s="18" t="s">
        <v>209</v>
      </c>
      <c r="F58" s="18" t="s">
        <v>231</v>
      </c>
      <c r="G58" s="20" t="s">
        <v>232</v>
      </c>
      <c r="H58" s="18" t="s">
        <v>233</v>
      </c>
      <c r="I58" s="18" t="s">
        <v>234</v>
      </c>
      <c r="J58" s="18" t="s">
        <v>236</v>
      </c>
      <c r="K58" s="26" t="s">
        <v>235</v>
      </c>
      <c r="L58" s="14">
        <v>0</v>
      </c>
      <c r="M58" s="14">
        <v>165</v>
      </c>
      <c r="N58" s="14">
        <v>38.450000000000003</v>
      </c>
      <c r="O58" s="14">
        <f t="shared" si="4"/>
        <v>203.45</v>
      </c>
      <c r="P58" s="18" t="s">
        <v>279</v>
      </c>
    </row>
    <row r="59" spans="1:16" s="15" customFormat="1" ht="198" x14ac:dyDescent="0.2">
      <c r="A59" s="35">
        <v>43444</v>
      </c>
      <c r="B59" s="35">
        <v>43448</v>
      </c>
      <c r="C59" s="35">
        <v>43442</v>
      </c>
      <c r="D59" s="35">
        <v>43449</v>
      </c>
      <c r="E59" s="17" t="s">
        <v>3</v>
      </c>
      <c r="F59" s="18" t="s">
        <v>239</v>
      </c>
      <c r="G59" s="20" t="s">
        <v>254</v>
      </c>
      <c r="H59" s="20" t="s">
        <v>240</v>
      </c>
      <c r="I59" s="18" t="s">
        <v>241</v>
      </c>
      <c r="J59" s="18" t="s">
        <v>242</v>
      </c>
      <c r="K59" s="26" t="s">
        <v>29</v>
      </c>
      <c r="L59" s="14">
        <v>1045.54</v>
      </c>
      <c r="M59" s="14">
        <v>1080</v>
      </c>
      <c r="N59" s="14">
        <v>43.06</v>
      </c>
      <c r="O59" s="14">
        <f t="shared" si="4"/>
        <v>2168.6</v>
      </c>
      <c r="P59" s="13"/>
    </row>
    <row r="60" spans="1:16" s="15" customFormat="1" ht="126" x14ac:dyDescent="0.2">
      <c r="A60" s="35">
        <v>43447</v>
      </c>
      <c r="B60" s="35">
        <v>43448</v>
      </c>
      <c r="C60" s="35">
        <v>43446</v>
      </c>
      <c r="D60" s="35">
        <v>43449</v>
      </c>
      <c r="E60" s="17" t="s">
        <v>6</v>
      </c>
      <c r="F60" s="18" t="s">
        <v>243</v>
      </c>
      <c r="G60" s="20" t="s">
        <v>247</v>
      </c>
      <c r="H60" s="20" t="s">
        <v>244</v>
      </c>
      <c r="I60" s="18" t="s">
        <v>245</v>
      </c>
      <c r="J60" s="18" t="s">
        <v>248</v>
      </c>
      <c r="K60" s="26" t="s">
        <v>246</v>
      </c>
      <c r="L60" s="14">
        <v>689.52</v>
      </c>
      <c r="M60" s="14">
        <v>700</v>
      </c>
      <c r="N60" s="14">
        <v>21.53</v>
      </c>
      <c r="O60" s="14">
        <f t="shared" si="4"/>
        <v>1411.05</v>
      </c>
      <c r="P60" s="13"/>
    </row>
    <row r="61" spans="1:16" s="15" customFormat="1" ht="126" x14ac:dyDescent="0.2">
      <c r="A61" s="35">
        <v>43447</v>
      </c>
      <c r="B61" s="35">
        <v>43448</v>
      </c>
      <c r="C61" s="35">
        <v>43446</v>
      </c>
      <c r="D61" s="35">
        <v>43449</v>
      </c>
      <c r="E61" s="17" t="s">
        <v>6</v>
      </c>
      <c r="F61" s="18" t="s">
        <v>243</v>
      </c>
      <c r="G61" s="20" t="s">
        <v>247</v>
      </c>
      <c r="H61" s="20" t="s">
        <v>253</v>
      </c>
      <c r="I61" s="18" t="s">
        <v>234</v>
      </c>
      <c r="J61" s="18" t="s">
        <v>248</v>
      </c>
      <c r="K61" s="26" t="s">
        <v>246</v>
      </c>
      <c r="L61" s="14">
        <v>610.76</v>
      </c>
      <c r="M61" s="14">
        <v>700</v>
      </c>
      <c r="N61" s="14">
        <v>21.53</v>
      </c>
      <c r="O61" s="14">
        <f t="shared" ref="O61" si="5">SUBTOTAL(9,L61:N61)</f>
        <v>1332.29</v>
      </c>
      <c r="P61" s="13"/>
    </row>
    <row r="62" spans="1:16" s="15" customFormat="1" ht="75" customHeight="1" x14ac:dyDescent="0.2">
      <c r="A62" s="35">
        <v>43433</v>
      </c>
      <c r="B62" s="35">
        <v>43434</v>
      </c>
      <c r="C62" s="35">
        <v>43432</v>
      </c>
      <c r="D62" s="35">
        <v>43435</v>
      </c>
      <c r="E62" s="17" t="s">
        <v>6</v>
      </c>
      <c r="F62" s="18" t="s">
        <v>249</v>
      </c>
      <c r="G62" s="20" t="s">
        <v>255</v>
      </c>
      <c r="H62" s="20" t="s">
        <v>30</v>
      </c>
      <c r="I62" s="18" t="s">
        <v>31</v>
      </c>
      <c r="J62" s="18" t="s">
        <v>250</v>
      </c>
      <c r="K62" s="26" t="s">
        <v>246</v>
      </c>
      <c r="L62" s="14">
        <v>810.69</v>
      </c>
      <c r="M62" s="14">
        <v>1300</v>
      </c>
      <c r="N62" s="14">
        <v>30.76</v>
      </c>
      <c r="O62" s="14">
        <f t="shared" si="4"/>
        <v>2141.4500000000003</v>
      </c>
      <c r="P62" s="13"/>
    </row>
    <row r="63" spans="1:16" s="15" customFormat="1" ht="126" x14ac:dyDescent="0.2">
      <c r="A63" s="35">
        <v>43437</v>
      </c>
      <c r="B63" s="35">
        <v>43438</v>
      </c>
      <c r="C63" s="35">
        <v>43436</v>
      </c>
      <c r="D63" s="35">
        <v>43439</v>
      </c>
      <c r="E63" s="17" t="s">
        <v>6</v>
      </c>
      <c r="F63" s="18" t="s">
        <v>251</v>
      </c>
      <c r="G63" s="20" t="s">
        <v>252</v>
      </c>
      <c r="H63" s="20" t="s">
        <v>49</v>
      </c>
      <c r="I63" s="18" t="s">
        <v>50</v>
      </c>
      <c r="J63" s="18" t="s">
        <v>58</v>
      </c>
      <c r="K63" s="26" t="s">
        <v>246</v>
      </c>
      <c r="L63" s="14">
        <v>461.9</v>
      </c>
      <c r="M63" s="14">
        <v>754.89</v>
      </c>
      <c r="N63" s="14">
        <v>30.76</v>
      </c>
      <c r="O63" s="14">
        <f t="shared" si="4"/>
        <v>1247.55</v>
      </c>
      <c r="P63" s="13"/>
    </row>
    <row r="64" spans="1:16" s="15" customFormat="1" ht="72" x14ac:dyDescent="0.2">
      <c r="A64" s="35">
        <v>43426</v>
      </c>
      <c r="B64" s="35">
        <v>43426</v>
      </c>
      <c r="C64" s="35">
        <v>43425</v>
      </c>
      <c r="D64" s="35">
        <v>43427</v>
      </c>
      <c r="E64" s="17" t="s">
        <v>6</v>
      </c>
      <c r="F64" s="18" t="s">
        <v>256</v>
      </c>
      <c r="G64" s="20" t="s">
        <v>261</v>
      </c>
      <c r="H64" s="20" t="s">
        <v>257</v>
      </c>
      <c r="I64" s="18" t="s">
        <v>258</v>
      </c>
      <c r="J64" s="18" t="s">
        <v>262</v>
      </c>
      <c r="K64" s="26" t="s">
        <v>259</v>
      </c>
      <c r="L64" s="14">
        <v>0</v>
      </c>
      <c r="M64" s="14">
        <v>40.5</v>
      </c>
      <c r="N64" s="14">
        <v>23.07</v>
      </c>
      <c r="O64" s="14">
        <f t="shared" si="4"/>
        <v>63.57</v>
      </c>
      <c r="P64" s="26" t="s">
        <v>263</v>
      </c>
    </row>
    <row r="65" spans="1:16" s="15" customFormat="1" ht="72" x14ac:dyDescent="0.2">
      <c r="A65" s="35">
        <v>43426</v>
      </c>
      <c r="B65" s="35">
        <v>43426</v>
      </c>
      <c r="C65" s="35">
        <v>43425</v>
      </c>
      <c r="D65" s="35">
        <v>43427</v>
      </c>
      <c r="E65" s="17" t="s">
        <v>6</v>
      </c>
      <c r="F65" s="18" t="s">
        <v>256</v>
      </c>
      <c r="G65" s="20" t="s">
        <v>261</v>
      </c>
      <c r="H65" s="20" t="s">
        <v>260</v>
      </c>
      <c r="I65" s="18" t="s">
        <v>115</v>
      </c>
      <c r="J65" s="18" t="s">
        <v>262</v>
      </c>
      <c r="K65" s="26" t="s">
        <v>259</v>
      </c>
      <c r="L65" s="14">
        <v>0</v>
      </c>
      <c r="M65" s="14">
        <v>40.5</v>
      </c>
      <c r="N65" s="14">
        <v>23.07</v>
      </c>
      <c r="O65" s="14">
        <f t="shared" si="4"/>
        <v>63.57</v>
      </c>
      <c r="P65" s="26" t="s">
        <v>263</v>
      </c>
    </row>
    <row r="66" spans="1:16" s="15" customFormat="1" ht="144" x14ac:dyDescent="0.2">
      <c r="A66" s="35">
        <v>43398</v>
      </c>
      <c r="B66" s="35">
        <v>43399</v>
      </c>
      <c r="C66" s="35">
        <v>43397</v>
      </c>
      <c r="D66" s="35">
        <v>43400</v>
      </c>
      <c r="E66" s="17" t="s">
        <v>3</v>
      </c>
      <c r="F66" s="17" t="s">
        <v>269</v>
      </c>
      <c r="G66" s="20" t="s">
        <v>270</v>
      </c>
      <c r="H66" s="20" t="s">
        <v>271</v>
      </c>
      <c r="I66" s="20" t="s">
        <v>13</v>
      </c>
      <c r="J66" s="18" t="s">
        <v>273</v>
      </c>
      <c r="K66" s="26" t="s">
        <v>272</v>
      </c>
      <c r="L66" s="14">
        <v>0</v>
      </c>
      <c r="M66" s="14">
        <v>499.5</v>
      </c>
      <c r="N66" s="14">
        <v>33.9</v>
      </c>
      <c r="O66" s="14">
        <f t="shared" si="4"/>
        <v>533.4</v>
      </c>
      <c r="P66" s="13"/>
    </row>
    <row r="67" spans="1:16" ht="153.75" customHeight="1" x14ac:dyDescent="0.2">
      <c r="A67" s="35">
        <v>43384</v>
      </c>
      <c r="B67" s="35">
        <v>43387</v>
      </c>
      <c r="C67" s="35">
        <v>43381</v>
      </c>
      <c r="D67" s="35">
        <v>43388</v>
      </c>
      <c r="E67" s="17" t="s">
        <v>286</v>
      </c>
      <c r="F67" s="18" t="s">
        <v>287</v>
      </c>
      <c r="G67" s="20" t="s">
        <v>288</v>
      </c>
      <c r="H67" s="20" t="s">
        <v>289</v>
      </c>
      <c r="I67" s="18" t="s">
        <v>290</v>
      </c>
      <c r="J67" s="18" t="s">
        <v>161</v>
      </c>
      <c r="K67" s="26" t="s">
        <v>291</v>
      </c>
      <c r="L67" s="14">
        <v>0</v>
      </c>
      <c r="M67" s="14">
        <f>((2600)-(260*3))</f>
        <v>1820</v>
      </c>
      <c r="N67" s="14">
        <v>1040</v>
      </c>
      <c r="O67" s="14">
        <f t="shared" ref="O67" si="6">+N67+M67+L67</f>
        <v>2860</v>
      </c>
      <c r="P67" s="26" t="s">
        <v>292</v>
      </c>
    </row>
    <row r="68" spans="1:16" ht="54" x14ac:dyDescent="0.2">
      <c r="A68" s="35">
        <v>43410</v>
      </c>
      <c r="B68" s="35">
        <v>43411</v>
      </c>
      <c r="C68" s="35">
        <v>43409</v>
      </c>
      <c r="D68" s="35">
        <v>43412</v>
      </c>
      <c r="E68" s="17" t="s">
        <v>286</v>
      </c>
      <c r="F68" s="18" t="s">
        <v>293</v>
      </c>
      <c r="G68" s="20" t="s">
        <v>294</v>
      </c>
      <c r="H68" s="20" t="s">
        <v>295</v>
      </c>
      <c r="I68" s="18" t="s">
        <v>296</v>
      </c>
      <c r="J68" s="18" t="s">
        <v>297</v>
      </c>
      <c r="K68" s="26" t="s">
        <v>298</v>
      </c>
      <c r="L68" s="14">
        <v>906.08</v>
      </c>
      <c r="M68" s="14">
        <v>1040</v>
      </c>
      <c r="N68" s="14">
        <v>520</v>
      </c>
      <c r="O68" s="14">
        <f>+L68+M68+N68</f>
        <v>2466.08</v>
      </c>
      <c r="P68" s="26"/>
    </row>
    <row r="69" spans="1:16" ht="36" x14ac:dyDescent="0.2">
      <c r="A69" s="35">
        <v>43433</v>
      </c>
      <c r="B69" s="35">
        <v>43434</v>
      </c>
      <c r="C69" s="35">
        <v>43432</v>
      </c>
      <c r="D69" s="35">
        <v>43434</v>
      </c>
      <c r="E69" s="17" t="s">
        <v>286</v>
      </c>
      <c r="F69" s="18" t="s">
        <v>299</v>
      </c>
      <c r="G69" s="20" t="s">
        <v>300</v>
      </c>
      <c r="H69" s="20" t="s">
        <v>289</v>
      </c>
      <c r="I69" s="18" t="s">
        <v>290</v>
      </c>
      <c r="J69" s="18" t="s">
        <v>301</v>
      </c>
      <c r="K69" s="26" t="s">
        <v>302</v>
      </c>
      <c r="L69" s="14">
        <v>978.43</v>
      </c>
      <c r="M69" s="14">
        <f>880+420</f>
        <v>1300</v>
      </c>
      <c r="N69" s="14">
        <v>440</v>
      </c>
      <c r="O69" s="14">
        <f>+L69+M69+N69</f>
        <v>2718.43</v>
      </c>
      <c r="P69" s="26"/>
    </row>
  </sheetData>
  <autoFilter ref="A3:P65"/>
  <sortState ref="A2:U67">
    <sortCondition ref="A2:A67"/>
  </sortState>
  <mergeCells count="2">
    <mergeCell ref="A1:P1"/>
    <mergeCell ref="A2:P2"/>
  </mergeCells>
  <pageMargins left="0.74803149606299213" right="0.74803149606299213" top="0.98425196850393704" bottom="0.98425196850393704" header="0.51181102362204722" footer="0.51181102362204722"/>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 TRIM</vt:lpstr>
      <vt:lpstr>II TRIM</vt:lpstr>
      <vt:lpstr>III TRIM</vt:lpstr>
      <vt:lpstr>IV TRIM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Hernández</dc:creator>
  <cp:lastModifiedBy>Flor Idania Romero de Fernández</cp:lastModifiedBy>
  <cp:lastPrinted>2018-09-26T16:38:38Z</cp:lastPrinted>
  <dcterms:created xsi:type="dcterms:W3CDTF">2018-04-02T21:52:21Z</dcterms:created>
  <dcterms:modified xsi:type="dcterms:W3CDTF">2019-10-03T22:59:47Z</dcterms:modified>
</cp:coreProperties>
</file>