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oficialdeinformacion\Desktop\2023\INFO PARA ACTUALZIAR PORTAL 2023\GERENCIA DE ADQUISICIONES\ENE-MAR023\PROCESOS 2023 CEFAFA\"/>
    </mc:Choice>
  </mc:AlternateContent>
  <xr:revisionPtr revIDLastSave="0" documentId="13_ncr:1_{D10A5091-A2D5-4C34-9E02-960F2CAE9D51}" xr6:coauthVersionLast="47" xr6:coauthVersionMax="47" xr10:uidLastSave="{00000000-0000-0000-0000-000000000000}"/>
  <bookViews>
    <workbookView xWindow="345" yWindow="360" windowWidth="14460" windowHeight="15120" xr2:uid="{785A0E41-9C32-4B93-81E8-5B296E03E66F}"/>
  </bookViews>
  <sheets>
    <sheet name="Hoja1" sheetId="1" r:id="rId1"/>
  </sheets>
  <definedNames>
    <definedName name="_xlnm._FilterDatabase" localSheetId="0" hidden="1">Hoja1!$H$1:$H$36</definedName>
    <definedName name="_xlnm.Print_Area" localSheetId="0">Hoja1!$A$1:$P$51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M39" i="1"/>
  <c r="M41" i="1"/>
  <c r="M42" i="1"/>
  <c r="M43" i="1"/>
  <c r="M44" i="1"/>
  <c r="M45" i="1"/>
  <c r="M47" i="1"/>
  <c r="M49" i="1"/>
  <c r="M50" i="1"/>
  <c r="M51" i="1"/>
  <c r="M30" i="1"/>
  <c r="M9" i="1"/>
  <c r="M40" i="1"/>
  <c r="M37" i="1"/>
  <c r="M35" i="1"/>
  <c r="M29" i="1"/>
  <c r="M28" i="1"/>
  <c r="M31" i="1"/>
  <c r="M7" i="1"/>
  <c r="M8" i="1"/>
  <c r="M16" i="1"/>
  <c r="M26" i="1"/>
  <c r="M17" i="1"/>
  <c r="M14" i="1"/>
  <c r="G47" i="1"/>
  <c r="M24" i="1"/>
  <c r="M21" i="1"/>
  <c r="M18" i="1"/>
  <c r="M13" i="1"/>
  <c r="M12" i="1"/>
  <c r="M11" i="1"/>
  <c r="M10" i="1"/>
  <c r="G28" i="1"/>
  <c r="G30" i="1"/>
  <c r="G24" i="1"/>
  <c r="G23" i="1"/>
  <c r="G21" i="1"/>
  <c r="G20" i="1"/>
  <c r="G19" i="1"/>
  <c r="G18" i="1"/>
  <c r="G16" i="1"/>
  <c r="G15" i="1"/>
</calcChain>
</file>

<file path=xl/sharedStrings.xml><?xml version="1.0" encoding="utf-8"?>
<sst xmlns="http://schemas.openxmlformats.org/spreadsheetml/2006/main" count="467" uniqueCount="267">
  <si>
    <t>CENTRO FARMACEUTICO DE LA FUERZA ARMADA DE EL SALVADOR</t>
  </si>
  <si>
    <t xml:space="preserve"> </t>
  </si>
  <si>
    <t>Correlativo LG</t>
  </si>
  <si>
    <t>Denominación del proceso</t>
  </si>
  <si>
    <t>LÍNEA DE TRABAJO</t>
  </si>
  <si>
    <t>DEPARTAMENTO AL QUE SE CARGA</t>
  </si>
  <si>
    <t>MONTO DISPONIBLE</t>
  </si>
  <si>
    <t>TÉCNICO ASIGNADO</t>
  </si>
  <si>
    <t>MES DE EJECUCIÓN</t>
  </si>
  <si>
    <t>INSTRUMENTO CONTRATUAL N°</t>
  </si>
  <si>
    <t>PROVEEDOR</t>
  </si>
  <si>
    <t>MONTO DE ORDEN DE COMPRA Y/O CONTRATO</t>
  </si>
  <si>
    <t>FECHA DE ORDEN DE COMPRA</t>
  </si>
  <si>
    <t>ADMINISTRADOR DE ORDEN DE COMPRA</t>
  </si>
  <si>
    <t>ENTREGAS</t>
  </si>
  <si>
    <t>ENERO</t>
  </si>
  <si>
    <t>FEBRERO</t>
  </si>
  <si>
    <t>MARZO</t>
  </si>
  <si>
    <t>ABRIL</t>
  </si>
  <si>
    <t>MAYO</t>
  </si>
  <si>
    <t>JUNIO</t>
  </si>
  <si>
    <t>JULIO</t>
  </si>
  <si>
    <t>AGOSTO</t>
  </si>
  <si>
    <t>SEPTIEMBRE</t>
  </si>
  <si>
    <t>OCTUBRE</t>
  </si>
  <si>
    <t>NOVIEMBRE</t>
  </si>
  <si>
    <t>DICIEMBRE</t>
  </si>
  <si>
    <t>TOTAL</t>
  </si>
  <si>
    <t>% EJECUTADO</t>
  </si>
  <si>
    <t>DISPONIBLE</t>
  </si>
  <si>
    <t>% DISPONIBLE</t>
  </si>
  <si>
    <t>ARCHIVADOR</t>
  </si>
  <si>
    <t>1 ENTREGA</t>
  </si>
  <si>
    <t>2 ENTREGA</t>
  </si>
  <si>
    <t>3 ENTREGA</t>
  </si>
  <si>
    <t>4 ENTREGA</t>
  </si>
  <si>
    <t>5 ENTREGA</t>
  </si>
  <si>
    <t>6 ENTREGA</t>
  </si>
  <si>
    <t>7 ENTREGA</t>
  </si>
  <si>
    <t>8 ENTREGA</t>
  </si>
  <si>
    <t>9 ENTREGA</t>
  </si>
  <si>
    <t>10 ENTREGA</t>
  </si>
  <si>
    <t>11 ENTREGA</t>
  </si>
  <si>
    <t>12 ENTREGA</t>
  </si>
  <si>
    <t>LG CEFAFA 01/2023</t>
  </si>
  <si>
    <t>LG CEFAFA 02/2023</t>
  </si>
  <si>
    <t>LG CEFAFA 03/2023</t>
  </si>
  <si>
    <t>LG CEFAFA 04/2023</t>
  </si>
  <si>
    <t>LG CEFAFA 05/2023</t>
  </si>
  <si>
    <t>LG CEFAFA 06/2023</t>
  </si>
  <si>
    <t>LG CEFAFA 07/2023</t>
  </si>
  <si>
    <t>LG CEFAFA 08/2023</t>
  </si>
  <si>
    <t>LG CEFAFA 09/2023</t>
  </si>
  <si>
    <t>LG CEFAFA 10/2023</t>
  </si>
  <si>
    <t>LG CEFAFA 11/2023</t>
  </si>
  <si>
    <t>LG CEFAFA 12/2023</t>
  </si>
  <si>
    <t>LG CEFAFA 13/2023</t>
  </si>
  <si>
    <t>LG CEFAFA 14/2023</t>
  </si>
  <si>
    <t>LG CEFAFA 15/2023</t>
  </si>
  <si>
    <t>LG CEFAFA 16/2023</t>
  </si>
  <si>
    <t>LG CEFAFA 17/2023</t>
  </si>
  <si>
    <t>LG CEFAFA 18/2023</t>
  </si>
  <si>
    <t>LG CEFAFA 19/2023</t>
  </si>
  <si>
    <t>LG CEFAFA 20/2023</t>
  </si>
  <si>
    <t>LG CEFAFA 21/2023</t>
  </si>
  <si>
    <t>SERVICIO SOPORTE Y MANTENIMIENTO PREVENTIVO/CORRECTIVO DE PLANTA TELEFÓNICA AÑO 2023</t>
  </si>
  <si>
    <t>SERVICIO DE MANTENIMIENTO PREVENTIVO/CORRECTIVO CON PRÉSTAMO DE EQUIPO Y SUSTITUCIÓN DE PARTES PARA EL UPS CENTRAL</t>
  </si>
  <si>
    <t>SERVICIO ARRENDAMIENTO Y FOTOCOPIADORAS MULTIFUNCIONALES PARA LAS OFICINAS ADMINISTRATIVAS DEL CEFAFA PARA EL AÑO 2023.</t>
  </si>
  <si>
    <t>SERVICIO DE INTERNET MÓVIL PARA EL AÑO 2023.</t>
  </si>
  <si>
    <t>LG CEFAFA 22/2023</t>
  </si>
  <si>
    <t>SERVICIO DE FUMIGACIÓN DE OFICINAS ADMINISTRATIVAS Y SUCURSALES DE CEFAFA PARA EL AÑO 2023</t>
  </si>
  <si>
    <t>SERVICIO DE MANTENIMIENTO PREVENTIVO Y CORRECTIVO DE TECLE PARA EL AÑO 2023</t>
  </si>
  <si>
    <t>LIDUVINA NORIO</t>
  </si>
  <si>
    <t>RAQUEL ROSALES</t>
  </si>
  <si>
    <t xml:space="preserve">MONICA RAMIREZ </t>
  </si>
  <si>
    <t>JAIME SANTOS</t>
  </si>
  <si>
    <t>JOSUE TORRES</t>
  </si>
  <si>
    <t>SUMINISTRO DE GARRAFAS DE AGUA PARA EL CONSUMO INSTITUCIONAL DEL CEFAFA PARA EL AÑO 2023</t>
  </si>
  <si>
    <t>MANTENIMIENTO PREVENTIVO Y CORRECTIVO PARA CISTERNAS EN SUCURSAL SANTA TECLA Y EDIFICIO ADMINISTRATIVO PARA EL AÑO 2023</t>
  </si>
  <si>
    <t>MANTENIMIENTO PREVENTIVO Y CORRECTIVO PARA LA FLOTILLA DE VEHICULOS DEL CEFAFA PARA EL AÑO 2023</t>
  </si>
  <si>
    <t>MANTENIMIENTO PREVENTIVO Y CORRECTIVO PARA LA FLOTILLA DE MOTOCICLETAS DEL CEFAFA PARA EL AÑO 2023</t>
  </si>
  <si>
    <t>SUMINISTRO DE PAPEL HIGIENICO Y PAPEL TOALLA PARA EL CEFAFA AÑO 2023</t>
  </si>
  <si>
    <t>MANTENIMIENTO PREVENTIVO Y/O CORRECTIVO PARA SUBESTACIÓN ELECTRICA DEL CEFAFA AÑO 2023</t>
  </si>
  <si>
    <t>SERVICIO DE MANTENIMIENTO PREVENTIVO Y/O CORRECTIVO DE TRANSFERENCIA AUTOMATICA DE PLANTA ELECTRICA DEL CEFAFA PARA EL AÑO 2023</t>
  </si>
  <si>
    <t>SUMINISTRO E INSTALACIÓN Y MANTENIMIENTO DE SISTEMA DE GOTEO CONTINUO PARA LOS SANITARIOS Y ODORIZACIÓN  PARA EL CEFAFA DURANTE EL AÑO 2023</t>
  </si>
  <si>
    <t>REBECA OSORIO</t>
  </si>
  <si>
    <t>MABEL CENTENO</t>
  </si>
  <si>
    <t>SERVICIO DE GUARDIA DE SEGURIDAD PARA EL CEFAFA AÑO 2023</t>
  </si>
  <si>
    <t>SERVICIO DE TRANSPORTE Y PAQUETERIA PARA EL AÑO 2023</t>
  </si>
  <si>
    <t>MANTENIMIENTO PREVENTIVO Y/O CORRECTIVO DE PLANTA ELECTRICA 125 KVA PARA EL AÑO 2023</t>
  </si>
  <si>
    <t>DESIERTO</t>
  </si>
  <si>
    <t>0101</t>
  </si>
  <si>
    <t>TECNOLOGIA Y SISTEMAS</t>
  </si>
  <si>
    <t>202301-01</t>
  </si>
  <si>
    <t>JMTELCOM, JESÚS MARTINEZ Y ASOCIADOS, S.A. DE C.V.</t>
  </si>
  <si>
    <t>03ENE023</t>
  </si>
  <si>
    <t>ALVARO ARMANDO AYALA</t>
  </si>
  <si>
    <t>BRINDAR EL SERVICIO A PARTIR DEL 01ENE023, HASTA EL 31DIC023, POR 12 MESES PREVIA COORDINACIÓN CON EL ADMINISTRADOR DE LA ORDEN DE COMPRA, ASIMISMO, UNA VEZ RECIBIDA LA ORDEN DE COMPRA SE PROGRAMARA EL MANTENIMIENTO PREVENTIVO 10 DÍAS POSTERIORES O PODRA SER A SOLICITUD DEL ADMINISTRADOR DE LA OC</t>
  </si>
  <si>
    <t>202301-5</t>
  </si>
  <si>
    <t>FASOR, S.A. DE C.V.</t>
  </si>
  <si>
    <t>JOSÉ ISRAEL CONTRERAS</t>
  </si>
  <si>
    <t>0102</t>
  </si>
  <si>
    <t>SEVICIOS GENERALES</t>
  </si>
  <si>
    <t>CONTRATACIÓN DE 12 MESES A PARTIR DEL MES DE ENERO Y UNA VEZ NOTIFICADA LA ORDEN DE COMPRA</t>
  </si>
  <si>
    <t>202301-4</t>
  </si>
  <si>
    <t>ENMANUEL, S.A. DE C.V.</t>
  </si>
  <si>
    <t>ELMER MOLINA</t>
  </si>
  <si>
    <t>202301-3</t>
  </si>
  <si>
    <t>CLEAN AIR, S.A. DE C.V.</t>
  </si>
  <si>
    <t>CONTRATACIÓN DE 12 MESES A PARTIR DEL MES DE ENERO.</t>
  </si>
  <si>
    <t>SERVICIOS GENERALES</t>
  </si>
  <si>
    <t>202301-2</t>
  </si>
  <si>
    <t>ESCUCHA PANAMA S.A. SUC. EL SALVADOR</t>
  </si>
  <si>
    <t>202301-6</t>
  </si>
  <si>
    <t>MARIA DEL SOCORRO VINDEL GONZALEZ</t>
  </si>
  <si>
    <t>ELVIRA DE HERNÁNDEZ</t>
  </si>
  <si>
    <t>OCHO (08DÍAS CONTADOS A PARTIR DE LA SOLICITUD DEL ADMINISTRADOR DE LA OC DURANTE EL EJERCICIO FISCAL 2023 O HASTA AGOTAR CANTIDAD CONTRATADA</t>
  </si>
  <si>
    <t>CONTRATO N° 8</t>
  </si>
  <si>
    <t>CR COPIADORAS, S.A. DE C.V.</t>
  </si>
  <si>
    <t>23DIC022</t>
  </si>
  <si>
    <t>DEPTO. DE LOGISTICA</t>
  </si>
  <si>
    <t>202301-14</t>
  </si>
  <si>
    <t>ELEVADORES DE CENTRO AMERICA, S.A. DE C.V.</t>
  </si>
  <si>
    <t>24ENE023</t>
  </si>
  <si>
    <t>202301-7</t>
  </si>
  <si>
    <t>AQUAPURA, S.A. DE C.V.</t>
  </si>
  <si>
    <t>202301-15</t>
  </si>
  <si>
    <t>CORINA MAGALY AGUILAR DE GUILLEN</t>
  </si>
  <si>
    <t>25ENE023</t>
  </si>
  <si>
    <t>GERENCIA ADMINISTRATIVA</t>
  </si>
  <si>
    <t>0202</t>
  </si>
  <si>
    <t>MAPFRE, S.A.</t>
  </si>
  <si>
    <t>SERSAPROSA, S.A. DE C.V.</t>
  </si>
  <si>
    <t>CONTRATO N° 7</t>
  </si>
  <si>
    <t>GERENCIA COMERCIAL</t>
  </si>
  <si>
    <t>CONTRATO N° 10</t>
  </si>
  <si>
    <t>COSASE, S.A. DE C.V.</t>
  </si>
  <si>
    <t>SUMINISTRO DE VALES DE COMBUSTIBLE PARA EL CEFAFA AÑO 2023</t>
  </si>
  <si>
    <t>ARQ. CECILIA AGUILA CHICAS</t>
  </si>
  <si>
    <t>ADQUISICIÓN DE VEHICULOS PARA CEFAFA AÑO 2023</t>
  </si>
  <si>
    <t>LG CEFAFA 23/2023</t>
  </si>
  <si>
    <t>SERVICIO DE MANTENIMIENTO PREVENTIVO Y/O CORRECTIVO A LA SUBESTACIÓN ELECTRICA DEL CEFAFA PARA EL AÑO 2023</t>
  </si>
  <si>
    <t>LG CEFAFA 24/2023</t>
  </si>
  <si>
    <t>LG CEFAFA 25/2023</t>
  </si>
  <si>
    <t>ADQUISICIÓN DE BIENES, PINTURA Y MATERIALES DE FERRETERIA PARA ADECUAR AREA DE GASES MÉDICOS</t>
  </si>
  <si>
    <t>SUMINISTRO DE MATERIALES DE FERRETERIA PARA ADECUAR SUCURSAL MATRIZ</t>
  </si>
  <si>
    <t xml:space="preserve">MÓNICA RÁMIREZ </t>
  </si>
  <si>
    <t xml:space="preserve">MÓNICA RAMIREZ </t>
  </si>
  <si>
    <t>TOTAL ADJUDICADO</t>
  </si>
  <si>
    <t>LG CEFAFA 26/2023</t>
  </si>
  <si>
    <t>LG CEFAFA 27/2023</t>
  </si>
  <si>
    <t>LG CEFAFA 28/2023</t>
  </si>
  <si>
    <t>LG CEFAFA 29/2023</t>
  </si>
  <si>
    <t>LG CEFAFA 30/2023</t>
  </si>
  <si>
    <t>LG CEFAFA 31/2023</t>
  </si>
  <si>
    <t>LG CEFAFA 32/2023</t>
  </si>
  <si>
    <t>LG CEFAFA 33/2023</t>
  </si>
  <si>
    <t>RENOVACIÓN DE LICENCIAS DE ANTIVIRUS PARA EL CEFAFA Y REHABILITACIÓN PERMANENTE AÑO 2023</t>
  </si>
  <si>
    <t>EDILBERTO CABEZAS</t>
  </si>
  <si>
    <t>SERVICIO DE GEOLOCALIZACIÓN PARA LOS VEHÍCULOS COMERCIALES PROPIEDAD DEL CEFAFA</t>
  </si>
  <si>
    <t>SERVICIO DE MANTENIMIENTO PREVENTIVO Y/O CORRECTIVO DE TRANSFERENCIA AUTOMATICA DE PLANTA ELÉCTRICA 2023</t>
  </si>
  <si>
    <t xml:space="preserve">“SERVICIO DE FUMIGACIÓN DE OFICINAS ADMINISTRATIVA, SUCURSALES Y LABORATORIO DE GASES MEDICINALES DEL CEFAFA AÑO 2023”, </t>
  </si>
  <si>
    <t>MANTENIMIENTO PREVENTIVO / CORRECTIVO DE PLANTA ELÉCTRICA AÑO 2023</t>
  </si>
  <si>
    <t>MATERIALES PARA ADECUACIÓN DE SUCURSALES SANTA TECLA Y SAN VICENTE</t>
  </si>
  <si>
    <t>MANTENIMIENTO PREVENTIVO Y CORRECTIVO, RECARGA Y ADQUISICIÓN DE EXTINTORES PARA EL CEFAFA AÑO 2023</t>
  </si>
  <si>
    <t>SEGURIDAD</t>
  </si>
  <si>
    <t>LOGISTICA</t>
  </si>
  <si>
    <t>CONTRATO N° 38</t>
  </si>
  <si>
    <t>MULTISERVICIOS A&amp;M, S.A. DE C.V.</t>
  </si>
  <si>
    <t>15FEB023</t>
  </si>
  <si>
    <t>CRESE, S. A. DE C. V.</t>
  </si>
  <si>
    <t>DADA DADA Y CIA., S.A. DE C.V.</t>
  </si>
  <si>
    <t>CONTRATO N° 39</t>
  </si>
  <si>
    <t>CONTRATO N° 40</t>
  </si>
  <si>
    <t>LG CEFAFA 34/2023</t>
  </si>
  <si>
    <t>LG CEFAFA 35/2023</t>
  </si>
  <si>
    <t>VENTAS</t>
  </si>
  <si>
    <t>202302-5</t>
  </si>
  <si>
    <t>202302-6</t>
  </si>
  <si>
    <t>202302-7</t>
  </si>
  <si>
    <t>202302-8</t>
  </si>
  <si>
    <t>PROVEEDORA DE BIENES Y SERVICIOS, S.A. DE C.V.</t>
  </si>
  <si>
    <t>CONSTRUINVERSIONES AHH, S.A. DE C.V.</t>
  </si>
  <si>
    <t>FERRETERIA GUARDADO, S.A. DE C.V.</t>
  </si>
  <si>
    <t>MULTI-INVERSIONES LA CIMA, S.A. DE C.V.</t>
  </si>
  <si>
    <t>16FEB023</t>
  </si>
  <si>
    <t>202302-3</t>
  </si>
  <si>
    <t>DISTRIBUIDORA DE LUBRICANTES Y COMBUSTIBLES, S.A. DE C.V.</t>
  </si>
  <si>
    <t>13FEB023</t>
  </si>
  <si>
    <t>HASTA CINCO DÍAS HÁBILES</t>
  </si>
  <si>
    <t>ESPECIFICO</t>
  </si>
  <si>
    <t>202303-3</t>
  </si>
  <si>
    <t>CONSTRUCTORA ACATALES GIL, S.A. DE C.V.</t>
  </si>
  <si>
    <t>02FEB023</t>
  </si>
  <si>
    <t>PREVIA COORDINACIÓN CON EL ADMINISTRADOR DE LA OC</t>
  </si>
  <si>
    <t>OUTLANDER GROUP S.A. DE C.V.</t>
  </si>
  <si>
    <t>202303-1</t>
  </si>
  <si>
    <t>LOCALIZA EL SALVADOR, S.A. DE C.V.</t>
  </si>
  <si>
    <t>03MAR023</t>
  </si>
  <si>
    <t>LIC. RENE HERNÁNDEZ OSEGUEDA</t>
  </si>
  <si>
    <t>TRES DÍAS CALENDARIO</t>
  </si>
  <si>
    <t>SUMINISTRO E INSTALACIÓN DE LLANTAS PARA LA FLOTILLA DE VEHICULOS Y MOTOCICLETAS PARA EL AÑO 2023</t>
  </si>
  <si>
    <t>LG CEFAFA 36/2023</t>
  </si>
  <si>
    <t>LG CEFAFA 37/2023</t>
  </si>
  <si>
    <t>ADQUISICIÓN DE SOFTWARE DE PRUEBAS PSICOMETRICAS</t>
  </si>
  <si>
    <t>RECURSOS HUMANOS</t>
  </si>
  <si>
    <t>SEGUNDO LLAMADO PARA LA ADQUISICIÓN DE VEHICULOS PARA CEFAFA AÑO 2023</t>
  </si>
  <si>
    <t>0102
0201</t>
  </si>
  <si>
    <t>SERVICIOS GENERALES
GERENCIA DE PRODUCCIÓN</t>
  </si>
  <si>
    <t>MATERIALES PARA LA IMPRESIÓN DE CARNET</t>
  </si>
  <si>
    <t xml:space="preserve">CONTRATACIÓN DIRECTA CEFAFA 01/2023 </t>
  </si>
  <si>
    <t>CONTRATACIÓN DE ESPACIOS PUBLICITARIOS EN MUPIS PARA SUCURSAL 49 AV. SUR</t>
  </si>
  <si>
    <t>PRORROGA</t>
  </si>
  <si>
    <t>MERCADEO</t>
  </si>
  <si>
    <t>JCDECAUX EL SALVADOR, S.A. DE C.V.</t>
  </si>
  <si>
    <t>202301-10</t>
  </si>
  <si>
    <t>SAGRIP, S. A. DE C. V.</t>
  </si>
  <si>
    <t>202303-7</t>
  </si>
  <si>
    <t>202303-5</t>
  </si>
  <si>
    <t>Proveedor Eléctrica El Salvador S.A. de C.V.</t>
  </si>
  <si>
    <t>202303-17</t>
  </si>
  <si>
    <t>ID SOLUCIONES, S.A. DE C.V.</t>
  </si>
  <si>
    <t>16MAR023</t>
  </si>
  <si>
    <t>BORIS GALVEZ</t>
  </si>
  <si>
    <t>CONTRA ENTREGA</t>
  </si>
  <si>
    <t>202303-11</t>
  </si>
  <si>
    <t>13MAR023</t>
  </si>
  <si>
    <t>JAVIER ANTONIO PEÑA</t>
  </si>
  <si>
    <t>A SOLICITUD DEL ADMINISTRADOR DE LA ORDEN DE COMPRA</t>
  </si>
  <si>
    <t>SERVICIO DE VALUOS PARA LOS BIENES DEL CEFAFA AÑO 2023</t>
  </si>
  <si>
    <t>SIN EFECTO</t>
  </si>
  <si>
    <t>COMUNICACIONES IBW EL SALVADOR, S.A. DE C.V.</t>
  </si>
  <si>
    <t>202303-22</t>
  </si>
  <si>
    <t>DOUGLAS GILBERTO ROMERO ALFARO</t>
  </si>
  <si>
    <t>24MAR023</t>
  </si>
  <si>
    <t>JESSICA BEATRIZ SERMEÑO</t>
  </si>
  <si>
    <t>45 DIAS CALENDARIOS</t>
  </si>
  <si>
    <t>202303-18</t>
  </si>
  <si>
    <t>202303-25</t>
  </si>
  <si>
    <t>29MAR023</t>
  </si>
  <si>
    <t>CECILIA AGUILA CHICAS</t>
  </si>
  <si>
    <t>TRES DÍAS HABILES</t>
  </si>
  <si>
    <t>CONTRATO N° 71</t>
  </si>
  <si>
    <t>CONTRATO N° 70</t>
  </si>
  <si>
    <t>CTE TELECOM PERSONAL, S.A. DE C.V.</t>
  </si>
  <si>
    <t>CONTRATO N° 03 LG CEFAFA 03/2022 DENOMINADO SERVICIO DE ENLACES DEDICADOS E INTERNET PARA CEFAFA</t>
  </si>
  <si>
    <t>06ENE023</t>
  </si>
  <si>
    <t>12 MESES</t>
  </si>
  <si>
    <t>PRÓRROGA N° 1</t>
  </si>
  <si>
    <t>10ENE023</t>
  </si>
  <si>
    <t>CONTRATO N° 1 SU MODIFICATIVA DERIVADO DE LA LG CEFAFA N° 04/2022 DENOMINADO "SERVICIO DE TELEFONIA FIJA Y CELULAR PARA CEFAFA AÑO 2022"</t>
  </si>
  <si>
    <t>Mensual para el ejercicio 2023</t>
  </si>
  <si>
    <t>ADQUISICIÓN DE PÓLIZAS DE SEGURO PARA LOS BIENES DEL CEFAFA Y REHABILITACIÓN PERMANENTE PARA EL AÑO 2023</t>
  </si>
  <si>
    <t>ADQUISICIÓN DE EQUIPO VIDEO GRABADOR, CAMARAS IP Y SERVICIO DE MONITOREO DE ALARMAS PARA LAS SUCURSALES Y EDIFICIO ADMINISTRATIVO DE CEFAFA PARA EL AÑO 2023</t>
  </si>
  <si>
    <t>10DÍAS HABILES DESPUES DE AUTORIZADO EL ARTE DE LOS MUPIS</t>
  </si>
  <si>
    <t>SEMESTRAL 2 SERVICIOS DE MANTENIMIENTO AL AÑO</t>
  </si>
  <si>
    <t>MENSUAL PARA EL EJERCICIO 2023</t>
  </si>
  <si>
    <t>TRIMESTRAL PARA EL EJERCICIO 2023</t>
  </si>
  <si>
    <t>A SOLICITUD DEL ADMINISTRADOR DE CONTRATO</t>
  </si>
  <si>
    <t>MENSUAL DURANTE EL EJERCICIO 2023</t>
  </si>
  <si>
    <t>15 DÍAS HABILES DESPUES DE NOTIFICADO EL CONTRATO</t>
  </si>
  <si>
    <t>3 DIAS HÁBILES DESPUES DE NOTIFICADA ORDEN DE COMPRA</t>
  </si>
  <si>
    <t>BIMENSUAL</t>
  </si>
  <si>
    <t>2 MANTENIMIENTO PREVIA COORDINACIÓN CON EL ADMINISTRADOR DE ORDEN DE COMPRA</t>
  </si>
  <si>
    <t>DE 5 A 10 DÍAS HABILES DESPUES DE RECIBIDA ORDEN DE COMPRA</t>
  </si>
  <si>
    <t>CONTROL DE LIBRE GESTIONES DEL CEFAFA DE ENERO A MARZO 2023</t>
  </si>
  <si>
    <t>PRORROGA SOCIEDAD TELECOM OCR.pdf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</si>
</sst>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13"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color theme="1"/>
      <name val="Calibri"/>
      <family val="2"/>
    </font>
    <font>
      <sz val="12"/>
      <color theme="1"/>
      <name val="Calibri"/>
      <family val="2"/>
      <scheme val="minor"/>
    </font>
    <font>
      <b/>
      <sz val="11"/>
      <color theme="1"/>
      <name val="Calibri"/>
      <family val="2"/>
    </font>
    <font>
      <b/>
      <sz val="12"/>
      <color theme="1"/>
      <name val="Calibri"/>
      <family val="2"/>
      <scheme val="minor"/>
    </font>
    <font>
      <b/>
      <sz val="11"/>
      <color rgb="FF9C0006"/>
      <name val="Calibri"/>
      <family val="2"/>
      <scheme val="minor"/>
    </font>
    <font>
      <b/>
      <sz val="11"/>
      <color rgb="FF9C5700"/>
      <name val="Calibri"/>
      <family val="2"/>
      <scheme val="minor"/>
    </font>
    <font>
      <sz val="8"/>
      <name val="Calibri"/>
      <family val="2"/>
      <scheme val="minor"/>
    </font>
    <font>
      <u/>
      <sz val="11"/>
      <color theme="10"/>
      <name val="Calibri"/>
      <family val="2"/>
      <scheme val="minor"/>
    </font>
  </fonts>
  <fills count="13">
    <fill>
      <patternFill patternType="none"/>
    </fill>
    <fill>
      <patternFill patternType="gray125"/>
    </fill>
    <fill>
      <patternFill patternType="solid">
        <fgColor rgb="FFFFC7CE"/>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2" fillId="0" borderId="0" applyNumberFormat="0" applyFill="0" applyBorder="0" applyAlignment="0" applyProtection="0"/>
  </cellStyleXfs>
  <cellXfs count="125">
    <xf numFmtId="0" fontId="0" fillId="0" borderId="0" xfId="0"/>
    <xf numFmtId="44" fontId="1" fillId="5" borderId="0" xfId="6" applyNumberFormat="1"/>
    <xf numFmtId="44" fontId="1" fillId="7" borderId="0" xfId="8" applyNumberFormat="1"/>
    <xf numFmtId="44" fontId="1" fillId="9" borderId="0" xfId="10" applyNumberFormat="1"/>
    <xf numFmtId="44" fontId="1" fillId="11" borderId="0" xfId="12" applyNumberFormat="1"/>
    <xf numFmtId="44" fontId="1" fillId="8" borderId="0" xfId="9" applyNumberFormat="1"/>
    <xf numFmtId="44" fontId="2" fillId="2" borderId="0" xfId="3" applyNumberFormat="1"/>
    <xf numFmtId="44" fontId="3" fillId="3" borderId="0" xfId="4" applyNumberFormat="1"/>
    <xf numFmtId="42" fontId="0" fillId="4" borderId="1" xfId="5" applyNumberFormat="1" applyFont="1"/>
    <xf numFmtId="44" fontId="1" fillId="10" borderId="0" xfId="11" applyNumberFormat="1"/>
    <xf numFmtId="44" fontId="1" fillId="6" borderId="0" xfId="7" applyNumberFormat="1"/>
    <xf numFmtId="44" fontId="1" fillId="12" borderId="0" xfId="13" applyNumberFormat="1"/>
    <xf numFmtId="44" fontId="0" fillId="0" borderId="0" xfId="1" applyFont="1"/>
    <xf numFmtId="9" fontId="0" fillId="0" borderId="0" xfId="2" applyFont="1"/>
    <xf numFmtId="0" fontId="0" fillId="0" borderId="0" xfId="0" applyAlignment="1">
      <alignment vertical="center"/>
    </xf>
    <xf numFmtId="44" fontId="0" fillId="0" borderId="0" xfId="1" applyFont="1" applyAlignment="1">
      <alignment horizontal="center" vertical="center"/>
    </xf>
    <xf numFmtId="0" fontId="5"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44" fontId="0" fillId="0" borderId="0" xfId="1" applyFont="1" applyAlignment="1">
      <alignment vertical="center"/>
    </xf>
    <xf numFmtId="0" fontId="6" fillId="0" borderId="0" xfId="0" applyFont="1" applyAlignment="1">
      <alignment horizontal="center" vertical="center" wrapText="1"/>
    </xf>
    <xf numFmtId="42" fontId="0" fillId="4" borderId="2" xfId="5" applyNumberFormat="1" applyFont="1" applyBorder="1"/>
    <xf numFmtId="44" fontId="4" fillId="5" borderId="3" xfId="6" applyNumberFormat="1" applyFont="1" applyBorder="1"/>
    <xf numFmtId="44" fontId="4" fillId="7" borderId="3" xfId="8" applyNumberFormat="1" applyFont="1" applyBorder="1"/>
    <xf numFmtId="44" fontId="4" fillId="9" borderId="3" xfId="10" applyNumberFormat="1" applyFont="1" applyBorder="1"/>
    <xf numFmtId="44" fontId="4" fillId="11" borderId="3" xfId="12" applyNumberFormat="1" applyFont="1" applyBorder="1"/>
    <xf numFmtId="44" fontId="4" fillId="8" borderId="3" xfId="9" applyNumberFormat="1" applyFont="1" applyBorder="1"/>
    <xf numFmtId="44" fontId="9" fillId="2" borderId="3" xfId="3" applyNumberFormat="1" applyFont="1" applyBorder="1"/>
    <xf numFmtId="44" fontId="10" fillId="3" borderId="3" xfId="4" applyNumberFormat="1" applyFont="1" applyBorder="1"/>
    <xf numFmtId="42" fontId="4" fillId="4" borderId="3" xfId="5" applyNumberFormat="1" applyFont="1" applyBorder="1"/>
    <xf numFmtId="44" fontId="4" fillId="10" borderId="3" xfId="11" applyNumberFormat="1" applyFont="1" applyBorder="1"/>
    <xf numFmtId="44" fontId="4" fillId="6" borderId="3" xfId="7" applyNumberFormat="1" applyFont="1" applyBorder="1"/>
    <xf numFmtId="44" fontId="4" fillId="12" borderId="3" xfId="13" applyNumberFormat="1" applyFont="1" applyBorder="1"/>
    <xf numFmtId="0" fontId="4" fillId="0" borderId="0" xfId="0" applyFont="1" applyAlignment="1">
      <alignment vertical="center"/>
    </xf>
    <xf numFmtId="44" fontId="4" fillId="5" borderId="3" xfId="6" applyNumberFormat="1" applyFont="1" applyBorder="1" applyAlignment="1">
      <alignment vertical="center" wrapText="1"/>
    </xf>
    <xf numFmtId="44" fontId="4" fillId="7" borderId="3" xfId="8" applyNumberFormat="1" applyFont="1" applyBorder="1" applyAlignment="1">
      <alignment vertical="center" wrapText="1"/>
    </xf>
    <xf numFmtId="44" fontId="4" fillId="9" borderId="3" xfId="10" applyNumberFormat="1" applyFont="1" applyBorder="1" applyAlignment="1">
      <alignment vertical="center" wrapText="1"/>
    </xf>
    <xf numFmtId="44" fontId="4" fillId="11" borderId="3" xfId="12" applyNumberFormat="1" applyFont="1" applyBorder="1" applyAlignment="1">
      <alignment vertical="center" wrapText="1"/>
    </xf>
    <xf numFmtId="44" fontId="4" fillId="8" borderId="3" xfId="9" applyNumberFormat="1" applyFont="1" applyBorder="1" applyAlignment="1">
      <alignment vertical="center" wrapText="1"/>
    </xf>
    <xf numFmtId="44" fontId="9" fillId="2" borderId="3" xfId="3" applyNumberFormat="1" applyFont="1" applyBorder="1" applyAlignment="1">
      <alignment vertical="center" wrapText="1"/>
    </xf>
    <xf numFmtId="44" fontId="10" fillId="3" borderId="3" xfId="4" applyNumberFormat="1" applyFont="1" applyBorder="1" applyAlignment="1">
      <alignment vertical="center" wrapText="1"/>
    </xf>
    <xf numFmtId="42" fontId="4" fillId="4" borderId="3" xfId="5" applyNumberFormat="1" applyFont="1" applyBorder="1" applyAlignment="1">
      <alignment vertical="center" wrapText="1"/>
    </xf>
    <xf numFmtId="44" fontId="4" fillId="10" borderId="3" xfId="11" applyNumberFormat="1" applyFont="1" applyBorder="1" applyAlignment="1">
      <alignment vertical="center" wrapText="1"/>
    </xf>
    <xf numFmtId="44" fontId="4" fillId="6" borderId="3" xfId="7" applyNumberFormat="1" applyFont="1" applyBorder="1" applyAlignment="1">
      <alignment vertical="center" wrapText="1"/>
    </xf>
    <xf numFmtId="44" fontId="4" fillId="12" borderId="3" xfId="13" applyNumberFormat="1" applyFont="1" applyBorder="1" applyAlignment="1">
      <alignment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vertical="center"/>
    </xf>
    <xf numFmtId="0" fontId="0" fillId="0" borderId="3" xfId="0" applyBorder="1" applyAlignment="1">
      <alignment vertical="center" wrapText="1"/>
    </xf>
    <xf numFmtId="44" fontId="0" fillId="0" borderId="3" xfId="1" applyFont="1" applyBorder="1" applyAlignment="1">
      <alignment vertical="center"/>
    </xf>
    <xf numFmtId="0" fontId="0" fillId="0" borderId="0" xfId="0" applyAlignment="1">
      <alignment vertical="center" wrapText="1"/>
    </xf>
    <xf numFmtId="0" fontId="0" fillId="0" borderId="3" xfId="0" quotePrefix="1" applyBorder="1" applyAlignment="1">
      <alignment horizontal="center" vertical="center"/>
    </xf>
    <xf numFmtId="0" fontId="0" fillId="0" borderId="3" xfId="0" applyBorder="1" applyAlignment="1">
      <alignment horizontal="center" vertical="center" wrapText="1"/>
    </xf>
    <xf numFmtId="44" fontId="0" fillId="0" borderId="3" xfId="0" applyNumberFormat="1" applyBorder="1" applyAlignment="1">
      <alignment horizontal="center" vertical="center"/>
    </xf>
    <xf numFmtId="44" fontId="0" fillId="0" borderId="0" xfId="1" applyFont="1" applyFill="1" applyAlignment="1">
      <alignment horizontal="center" vertical="center" wrapText="1"/>
    </xf>
    <xf numFmtId="44" fontId="0" fillId="0" borderId="3" xfId="1" applyFont="1" applyBorder="1" applyAlignment="1">
      <alignment horizontal="center" vertical="center"/>
    </xf>
    <xf numFmtId="44" fontId="0" fillId="0" borderId="0" xfId="1" applyFont="1" applyFill="1" applyAlignment="1">
      <alignment vertical="center"/>
    </xf>
    <xf numFmtId="0" fontId="0" fillId="0" borderId="7" xfId="0" applyBorder="1" applyAlignment="1">
      <alignment horizontal="center" vertical="center"/>
    </xf>
    <xf numFmtId="44" fontId="4" fillId="0" borderId="3" xfId="1" applyFont="1" applyBorder="1" applyAlignment="1">
      <alignment horizontal="center" vertical="center"/>
    </xf>
    <xf numFmtId="44" fontId="4" fillId="0" borderId="3" xfId="1" applyFont="1" applyBorder="1" applyAlignment="1">
      <alignment horizontal="center" vertical="center" wrapText="1"/>
    </xf>
    <xf numFmtId="9" fontId="4" fillId="0" borderId="3" xfId="2"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3" xfId="14" applyBorder="1" applyAlignment="1">
      <alignment horizontal="center" vertical="center" wrapText="1"/>
    </xf>
    <xf numFmtId="0" fontId="12" fillId="0" borderId="3" xfId="14" applyBorder="1" applyAlignment="1">
      <alignment horizontal="center" vertical="center"/>
    </xf>
    <xf numFmtId="44" fontId="1" fillId="0" borderId="3" xfId="1" applyFont="1" applyBorder="1" applyAlignment="1">
      <alignment horizontal="center" vertical="center" wrapText="1"/>
    </xf>
    <xf numFmtId="44" fontId="1" fillId="0" borderId="3" xfId="1" applyFont="1" applyFill="1" applyBorder="1" applyAlignment="1">
      <alignment horizontal="center" vertical="center" wrapText="1"/>
    </xf>
    <xf numFmtId="0" fontId="0" fillId="0" borderId="4" xfId="0"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8" xfId="0" quotePrefix="1" applyBorder="1" applyAlignment="1">
      <alignment horizontal="center" vertical="center"/>
    </xf>
    <xf numFmtId="0" fontId="6" fillId="0" borderId="3" xfId="0" applyFont="1" applyBorder="1" applyAlignment="1">
      <alignment horizontal="center" vertical="center" wrapText="1"/>
    </xf>
    <xf numFmtId="44" fontId="1" fillId="0" borderId="3" xfId="1" applyFont="1" applyBorder="1" applyAlignment="1">
      <alignment horizontal="center" vertical="center"/>
    </xf>
    <xf numFmtId="44" fontId="1" fillId="5" borderId="3" xfId="6" applyNumberFormat="1" applyBorder="1" applyAlignment="1">
      <alignment vertical="center" wrapText="1"/>
    </xf>
    <xf numFmtId="44" fontId="1" fillId="7" borderId="3" xfId="8" applyNumberFormat="1" applyBorder="1" applyAlignment="1">
      <alignment vertical="center" wrapText="1"/>
    </xf>
    <xf numFmtId="44" fontId="1" fillId="9" borderId="3" xfId="10" applyNumberFormat="1" applyBorder="1" applyAlignment="1">
      <alignment vertical="center" wrapText="1"/>
    </xf>
    <xf numFmtId="44" fontId="1" fillId="11" borderId="3" xfId="12" applyNumberFormat="1" applyBorder="1" applyAlignment="1">
      <alignment vertical="center" wrapText="1"/>
    </xf>
    <xf numFmtId="44" fontId="1" fillId="8" borderId="3" xfId="9" applyNumberFormat="1" applyBorder="1" applyAlignment="1">
      <alignment vertical="center" wrapText="1"/>
    </xf>
    <xf numFmtId="44" fontId="2" fillId="2" borderId="3" xfId="3" applyNumberFormat="1" applyBorder="1" applyAlignment="1">
      <alignment vertical="center" wrapText="1"/>
    </xf>
    <xf numFmtId="44" fontId="3" fillId="3" borderId="3" xfId="4" applyNumberFormat="1" applyBorder="1" applyAlignment="1">
      <alignment vertical="center" wrapText="1"/>
    </xf>
    <xf numFmtId="42" fontId="1" fillId="4" borderId="3" xfId="5" applyNumberFormat="1" applyFont="1" applyBorder="1" applyAlignment="1">
      <alignment vertical="center" wrapText="1"/>
    </xf>
    <xf numFmtId="44" fontId="1" fillId="10" borderId="3" xfId="11" applyNumberFormat="1" applyBorder="1" applyAlignment="1">
      <alignment vertical="center" wrapText="1"/>
    </xf>
    <xf numFmtId="44" fontId="1" fillId="6" borderId="3" xfId="7" applyNumberFormat="1" applyBorder="1" applyAlignment="1">
      <alignment vertical="center" wrapText="1"/>
    </xf>
    <xf numFmtId="44" fontId="1" fillId="12" borderId="3" xfId="13" applyNumberFormat="1" applyBorder="1" applyAlignment="1">
      <alignment vertical="center" wrapText="1"/>
    </xf>
    <xf numFmtId="9" fontId="1" fillId="0" borderId="3" xfId="2" applyFont="1" applyBorder="1" applyAlignment="1">
      <alignment horizontal="center" vertical="center"/>
    </xf>
    <xf numFmtId="44" fontId="0" fillId="0" borderId="3" xfId="1" applyFont="1" applyFill="1" applyBorder="1" applyAlignment="1">
      <alignment vertical="center"/>
    </xf>
    <xf numFmtId="44" fontId="0" fillId="0" borderId="3" xfId="1" applyFont="1" applyFill="1" applyBorder="1" applyAlignment="1">
      <alignment horizontal="center" vertical="center"/>
    </xf>
    <xf numFmtId="0" fontId="12" fillId="0" borderId="3" xfId="14" applyFill="1" applyBorder="1" applyAlignment="1">
      <alignment horizontal="center" vertical="center"/>
    </xf>
    <xf numFmtId="0" fontId="0" fillId="0" borderId="3" xfId="0" applyBorder="1" applyAlignment="1">
      <alignment horizontal="justify" vertical="center"/>
    </xf>
    <xf numFmtId="0" fontId="0" fillId="0" borderId="3" xfId="0" applyBorder="1" applyAlignment="1">
      <alignment horizontal="justify" vertical="center" wrapText="1"/>
    </xf>
    <xf numFmtId="0" fontId="0" fillId="0" borderId="0" xfId="0" applyAlignment="1">
      <alignment horizontal="justify" vertical="center"/>
    </xf>
    <xf numFmtId="0" fontId="5"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44" fontId="4" fillId="0" borderId="3" xfId="1" applyFont="1" applyBorder="1" applyAlignment="1">
      <alignment horizontal="center" vertical="center"/>
    </xf>
    <xf numFmtId="44" fontId="4" fillId="0" borderId="3" xfId="1" applyFont="1" applyBorder="1" applyAlignment="1">
      <alignment horizontal="center" vertical="center" wrapText="1"/>
    </xf>
    <xf numFmtId="9" fontId="4" fillId="0" borderId="3" xfId="2"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xf>
    <xf numFmtId="44" fontId="0" fillId="0" borderId="0" xfId="1" applyFont="1" applyAlignment="1">
      <alignment horizontal="center"/>
    </xf>
    <xf numFmtId="0" fontId="7" fillId="0" borderId="3"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4" fontId="4" fillId="0" borderId="3" xfId="1"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 xfId="0" quotePrefix="1" applyBorder="1" applyAlignment="1">
      <alignment horizontal="center" vertical="center"/>
    </xf>
    <xf numFmtId="0" fontId="0" fillId="0" borderId="5" xfId="0" quotePrefix="1" applyBorder="1" applyAlignment="1">
      <alignment horizontal="center" vertical="center"/>
    </xf>
    <xf numFmtId="44" fontId="0" fillId="0" borderId="4" xfId="1" applyFont="1" applyBorder="1" applyAlignment="1">
      <alignment horizontal="center" vertical="center"/>
    </xf>
    <xf numFmtId="44" fontId="0" fillId="0" borderId="5" xfId="1" applyFont="1" applyBorder="1" applyAlignment="1">
      <alignment horizontal="center" vertical="center"/>
    </xf>
    <xf numFmtId="0" fontId="0" fillId="0" borderId="8" xfId="0" quotePrefix="1" applyBorder="1" applyAlignment="1">
      <alignment horizontal="center" vertical="center"/>
    </xf>
    <xf numFmtId="0" fontId="0" fillId="0" borderId="8"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4" fontId="0" fillId="0" borderId="8" xfId="1" applyFont="1" applyBorder="1" applyAlignment="1">
      <alignment horizontal="center" vertical="center"/>
    </xf>
    <xf numFmtId="44" fontId="4" fillId="0" borderId="4" xfId="1" applyFont="1" applyFill="1" applyBorder="1" applyAlignment="1">
      <alignment horizontal="center" vertical="center" wrapText="1"/>
    </xf>
    <xf numFmtId="44" fontId="4" fillId="0" borderId="5" xfId="1" applyFont="1" applyFill="1" applyBorder="1" applyAlignment="1">
      <alignment horizontal="center" vertical="center" wrapText="1"/>
    </xf>
  </cellXfs>
  <cellStyles count="15">
    <cellStyle name="20% - Énfasis1" xfId="6" builtinId="30"/>
    <cellStyle name="20% - Énfasis2" xfId="7" builtinId="34"/>
    <cellStyle name="20% - Énfasis3" xfId="9" builtinId="38"/>
    <cellStyle name="20% - Énfasis5" xfId="10" builtinId="46"/>
    <cellStyle name="20% - Énfasis6" xfId="12" builtinId="50"/>
    <cellStyle name="40% - Énfasis2" xfId="8" builtinId="35"/>
    <cellStyle name="40% - Énfasis5" xfId="11" builtinId="47"/>
    <cellStyle name="40% - Énfasis6" xfId="13" builtinId="51"/>
    <cellStyle name="Hipervínculo" xfId="14" builtinId="8"/>
    <cellStyle name="Incorrecto" xfId="3" builtinId="27"/>
    <cellStyle name="Moneda" xfId="1" builtinId="4"/>
    <cellStyle name="Neutral" xfId="4" builtinId="28"/>
    <cellStyle name="Normal" xfId="0" builtinId="0"/>
    <cellStyle name="Notas" xfId="5" builtinId="10"/>
    <cellStyle name="Porcentaje"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123825</xdr:rowOff>
    </xdr:from>
    <xdr:to>
      <xdr:col>1</xdr:col>
      <xdr:colOff>781050</xdr:colOff>
      <xdr:row>3</xdr:row>
      <xdr:rowOff>165100</xdr:rowOff>
    </xdr:to>
    <xdr:pic>
      <xdr:nvPicPr>
        <xdr:cNvPr id="2" name="Imagen 1" descr="escudo-de-el-salvador">
          <a:extLst>
            <a:ext uri="{FF2B5EF4-FFF2-40B4-BE49-F238E27FC236}">
              <a16:creationId xmlns:a16="http://schemas.microsoft.com/office/drawing/2014/main" id="{D938C597-5A92-4CDE-A004-EDD6800F3A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3825"/>
          <a:ext cx="714375" cy="612775"/>
        </a:xfrm>
        <a:prstGeom prst="rect">
          <a:avLst/>
        </a:prstGeom>
        <a:noFill/>
        <a:ln>
          <a:noFill/>
        </a:ln>
      </xdr:spPr>
    </xdr:pic>
    <xdr:clientData/>
  </xdr:twoCellAnchor>
  <xdr:twoCellAnchor editAs="oneCell">
    <xdr:from>
      <xdr:col>15</xdr:col>
      <xdr:colOff>1853406</xdr:colOff>
      <xdr:row>0</xdr:row>
      <xdr:rowOff>11906</xdr:rowOff>
    </xdr:from>
    <xdr:to>
      <xdr:col>15</xdr:col>
      <xdr:colOff>2624931</xdr:colOff>
      <xdr:row>3</xdr:row>
      <xdr:rowOff>142081</xdr:rowOff>
    </xdr:to>
    <xdr:pic>
      <xdr:nvPicPr>
        <xdr:cNvPr id="3" name="Imagen 2" descr="CEFAFA transparente">
          <a:extLst>
            <a:ext uri="{FF2B5EF4-FFF2-40B4-BE49-F238E27FC236}">
              <a16:creationId xmlns:a16="http://schemas.microsoft.com/office/drawing/2014/main" id="{21B49211-6E91-470A-B5A2-7FF19D16A4B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87781" y="11906"/>
          <a:ext cx="771525" cy="7016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LG%20CEFAFA%2009%20OC%20202301-15_OCR.pdf" TargetMode="External"/><Relationship Id="rId13" Type="http://schemas.openxmlformats.org/officeDocument/2006/relationships/hyperlink" Target="LG%20CEFAFA%2016%20CONTRATO%20N&#176;%2039_OCR.pdf" TargetMode="External"/><Relationship Id="rId18" Type="http://schemas.openxmlformats.org/officeDocument/2006/relationships/hyperlink" Target="LG%20CEFAFA%2020%20OC%20202302-8_OCR.pdf" TargetMode="External"/><Relationship Id="rId26" Type="http://schemas.openxmlformats.org/officeDocument/2006/relationships/hyperlink" Target="LG%20CEFAFA%2030%20OC%20202303-22_OCR.pdf" TargetMode="External"/><Relationship Id="rId3" Type="http://schemas.openxmlformats.org/officeDocument/2006/relationships/hyperlink" Target="LG%20CEFAFA%2003%20CONTRATO%20NO.%208_OCR.pdf" TargetMode="External"/><Relationship Id="rId21" Type="http://schemas.openxmlformats.org/officeDocument/2006/relationships/hyperlink" Target="ODC%20202301-10%20JCDECAUX%20-%20MUPIS%2049Av_OCR.pdf" TargetMode="External"/><Relationship Id="rId34" Type="http://schemas.openxmlformats.org/officeDocument/2006/relationships/hyperlink" Target="PRORROGA%20SOCIEDAD%20TELECOM%20OCR.pdf" TargetMode="External"/><Relationship Id="rId7" Type="http://schemas.openxmlformats.org/officeDocument/2006/relationships/hyperlink" Target="LG%20CEFAFA%2008%20CONTRATO%20N&#176;%2038_OCR.pdf" TargetMode="External"/><Relationship Id="rId12" Type="http://schemas.openxmlformats.org/officeDocument/2006/relationships/hyperlink" Target="LG%20CEFAFA%2016%20CONTRATO%20N&#176;%2040_OCR.pdf" TargetMode="External"/><Relationship Id="rId17" Type="http://schemas.openxmlformats.org/officeDocument/2006/relationships/hyperlink" Target="LG%20CEFAFA%2020%20OC%20202302-6_OCR.pdf" TargetMode="External"/><Relationship Id="rId25" Type="http://schemas.openxmlformats.org/officeDocument/2006/relationships/hyperlink" Target="ODC%20N&#176;%20202303-5-%20PELSA%20S.A%20DE%20C.V-LG29-CEFAFA%202023_OCR.pdf" TargetMode="External"/><Relationship Id="rId33" Type="http://schemas.openxmlformats.org/officeDocument/2006/relationships/hyperlink" Target="PR&#211;RROGA%20CONTRATO%20TELEFONIA%20FIJA%20Y%20CELULAR_OCR.pdf" TargetMode="External"/><Relationship Id="rId2" Type="http://schemas.openxmlformats.org/officeDocument/2006/relationships/hyperlink" Target="LG%20CEFAFA%2002%20OC%20202301-5_OCR.pdf" TargetMode="External"/><Relationship Id="rId16" Type="http://schemas.openxmlformats.org/officeDocument/2006/relationships/hyperlink" Target="LG%20CEFAFA%2020%20OC%20202302-5_OCR.pdf" TargetMode="External"/><Relationship Id="rId20" Type="http://schemas.openxmlformats.org/officeDocument/2006/relationships/hyperlink" Target="LG%20CEFAFA%2021%20OC%20202302-3_OCR.pdf" TargetMode="External"/><Relationship Id="rId29" Type="http://schemas.openxmlformats.org/officeDocument/2006/relationships/hyperlink" Target="202303-11_OCR.pdf" TargetMode="External"/><Relationship Id="rId1" Type="http://schemas.openxmlformats.org/officeDocument/2006/relationships/hyperlink" Target="LG%20CEFAFA%2001%20OC%20202301-1_OCR.pdf" TargetMode="External"/><Relationship Id="rId6" Type="http://schemas.openxmlformats.org/officeDocument/2006/relationships/hyperlink" Target="LG%20CEFAFA%2007%20OC%20202301-7_OCR.pdf" TargetMode="External"/><Relationship Id="rId11" Type="http://schemas.openxmlformats.org/officeDocument/2006/relationships/hyperlink" Target="LG%20CEFAFA%2015%20OC%20202301-4_OCR.pdf" TargetMode="External"/><Relationship Id="rId24" Type="http://schemas.openxmlformats.org/officeDocument/2006/relationships/hyperlink" Target="ODC%20202303-7_OCR.pdf" TargetMode="External"/><Relationship Id="rId32" Type="http://schemas.openxmlformats.org/officeDocument/2006/relationships/hyperlink" Target="Contrato%20N&#176;%2071%20Outlander%20Group-OCR.pdf" TargetMode="External"/><Relationship Id="rId5" Type="http://schemas.openxmlformats.org/officeDocument/2006/relationships/hyperlink" Target="LG%20CEFAFA%2005%20OC%20202301-14_OCR.pdf" TargetMode="External"/><Relationship Id="rId15" Type="http://schemas.openxmlformats.org/officeDocument/2006/relationships/hyperlink" Target="LG%20CEFAFA%2018%20CONTRATO%20N&#176;%207_OCR.pdf" TargetMode="External"/><Relationship Id="rId23" Type="http://schemas.openxmlformats.org/officeDocument/2006/relationships/hyperlink" Target="ODC%20202303-1_OCR.pdf" TargetMode="External"/><Relationship Id="rId28" Type="http://schemas.openxmlformats.org/officeDocument/2006/relationships/hyperlink" Target="202303-17_OCR.pdf" TargetMode="External"/><Relationship Id="rId36" Type="http://schemas.openxmlformats.org/officeDocument/2006/relationships/drawing" Target="../drawings/drawing1.xml"/><Relationship Id="rId10" Type="http://schemas.openxmlformats.org/officeDocument/2006/relationships/hyperlink" Target="LG%20CEFAFA%2015%20OC%20202301-3_OCR.pdf" TargetMode="External"/><Relationship Id="rId19" Type="http://schemas.openxmlformats.org/officeDocument/2006/relationships/hyperlink" Target="LG%20CEFAFA%2020%20OC%20202302-8_OCR.pdf" TargetMode="External"/><Relationship Id="rId31" Type="http://schemas.openxmlformats.org/officeDocument/2006/relationships/hyperlink" Target="CONTRATO%20N&#176;%2070%20SEGUROS_OCR.pdf" TargetMode="External"/><Relationship Id="rId4" Type="http://schemas.openxmlformats.org/officeDocument/2006/relationships/hyperlink" Target="LG%20CEFAFA%2004%20OC%20202301-2_OCR.pdf" TargetMode="External"/><Relationship Id="rId9" Type="http://schemas.openxmlformats.org/officeDocument/2006/relationships/hyperlink" Target="LG%20CEFAFA%2012%20OC%20202301-6_OCR.pdf" TargetMode="External"/><Relationship Id="rId14" Type="http://schemas.openxmlformats.org/officeDocument/2006/relationships/hyperlink" Target="LG%20CEFAFA%2017%20CONTRATO%20N&#176;%2010_OCR.pdf" TargetMode="External"/><Relationship Id="rId22" Type="http://schemas.openxmlformats.org/officeDocument/2006/relationships/hyperlink" Target="ODC%20LG%2023%20CEFAFA%20(1)_OCR.pdf" TargetMode="External"/><Relationship Id="rId27" Type="http://schemas.openxmlformats.org/officeDocument/2006/relationships/hyperlink" Target="202303-18_OCR.pdf" TargetMode="External"/><Relationship Id="rId30" Type="http://schemas.openxmlformats.org/officeDocument/2006/relationships/hyperlink" Target="202303-25_OCR.pdf"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6DFC-677C-48EA-A5AB-EAF7655C5F1B}">
  <dimension ref="B1:AG52"/>
  <sheetViews>
    <sheetView tabSelected="1" view="pageBreakPreview" zoomScale="57" zoomScaleNormal="100" zoomScaleSheetLayoutView="57" workbookViewId="0">
      <pane xSplit="3" ySplit="6" topLeftCell="I33" activePane="bottomRight" state="frozen"/>
      <selection pane="topRight" activeCell="D1" sqref="D1"/>
      <selection pane="bottomLeft" activeCell="A7" sqref="A7"/>
      <selection pane="bottomRight" activeCell="J51" sqref="J51"/>
    </sheetView>
  </sheetViews>
  <sheetFormatPr baseColWidth="10" defaultRowHeight="15" x14ac:dyDescent="0.25"/>
  <cols>
    <col min="1" max="1" width="1.85546875" customWidth="1"/>
    <col min="2" max="2" width="22.7109375" bestFit="1" customWidth="1"/>
    <col min="3" max="3" width="66" style="50" customWidth="1"/>
    <col min="4" max="4" width="12.42578125" hidden="1" customWidth="1"/>
    <col min="5" max="5" width="11.42578125" hidden="1" customWidth="1"/>
    <col min="6" max="6" width="29.85546875" style="17" customWidth="1"/>
    <col min="7" max="7" width="18.28515625" style="19" customWidth="1"/>
    <col min="8" max="8" width="19.42578125" style="14" hidden="1" customWidth="1"/>
    <col min="9" max="9" width="16.7109375" style="17" customWidth="1"/>
    <col min="10" max="10" width="23" style="17" customWidth="1"/>
    <col min="11" max="11" width="39.42578125" style="17" customWidth="1"/>
    <col min="12" max="13" width="23.42578125" style="15" customWidth="1"/>
    <col min="14" max="14" width="20.28515625" style="17" hidden="1" customWidth="1"/>
    <col min="15" max="15" width="21" style="17" hidden="1" customWidth="1"/>
    <col min="16" max="16" width="74.85546875" style="17" customWidth="1"/>
    <col min="17" max="30" width="0" hidden="1" customWidth="1"/>
    <col min="31" max="31" width="22.28515625" hidden="1" customWidth="1"/>
    <col min="32" max="32" width="11.5703125" hidden="1" customWidth="1"/>
    <col min="33" max="33" width="26.42578125" hidden="1" customWidth="1"/>
  </cols>
  <sheetData>
    <row r="1" spans="2:33" x14ac:dyDescent="0.25">
      <c r="B1" s="100" t="s">
        <v>0</v>
      </c>
      <c r="C1" s="100"/>
      <c r="D1" s="100"/>
      <c r="E1" s="100"/>
      <c r="F1" s="100"/>
      <c r="G1" s="100"/>
      <c r="H1" s="100"/>
      <c r="I1" s="100"/>
      <c r="J1" s="100"/>
      <c r="K1" s="100"/>
      <c r="L1" s="100"/>
      <c r="M1" s="100"/>
      <c r="N1" s="100"/>
      <c r="O1" s="100"/>
      <c r="P1" s="100"/>
      <c r="Q1" s="1"/>
      <c r="R1" s="2"/>
      <c r="S1" s="3"/>
      <c r="T1" s="4"/>
      <c r="U1" s="1"/>
      <c r="V1" s="5"/>
      <c r="W1" s="6"/>
      <c r="X1" s="7"/>
      <c r="Y1" s="8"/>
      <c r="Z1" s="9"/>
      <c r="AA1" s="10"/>
      <c r="AB1" s="11"/>
      <c r="AC1" s="12"/>
      <c r="AD1" s="12"/>
      <c r="AE1" s="12"/>
      <c r="AF1" s="13" t="s">
        <v>1</v>
      </c>
      <c r="AG1" s="14"/>
    </row>
    <row r="2" spans="2:33" x14ac:dyDescent="0.25">
      <c r="B2" s="100" t="s">
        <v>265</v>
      </c>
      <c r="C2" s="100"/>
      <c r="D2" s="100"/>
      <c r="E2" s="100"/>
      <c r="F2" s="100"/>
      <c r="G2" s="100"/>
      <c r="H2" s="100"/>
      <c r="I2" s="100"/>
      <c r="J2" s="100"/>
      <c r="K2" s="100"/>
      <c r="L2" s="100"/>
      <c r="M2" s="100"/>
      <c r="N2" s="100"/>
      <c r="O2" s="100"/>
      <c r="P2" s="100"/>
      <c r="Q2" s="1"/>
      <c r="R2" s="2"/>
      <c r="S2" s="3"/>
      <c r="T2" s="4"/>
      <c r="U2" s="1"/>
      <c r="V2" s="5"/>
      <c r="W2" s="6"/>
      <c r="X2" s="7"/>
      <c r="Y2" s="8"/>
      <c r="Z2" s="9"/>
      <c r="AA2" s="10"/>
      <c r="AB2" s="11"/>
      <c r="AC2" s="12"/>
      <c r="AD2" s="12"/>
      <c r="AE2" s="12"/>
      <c r="AF2" s="13"/>
      <c r="AG2" s="14"/>
    </row>
    <row r="3" spans="2:33" x14ac:dyDescent="0.25">
      <c r="B3" s="101"/>
      <c r="C3" s="101"/>
      <c r="D3" s="101"/>
      <c r="E3" s="101"/>
      <c r="F3" s="101"/>
      <c r="G3" s="101"/>
      <c r="H3" s="101"/>
      <c r="I3" s="101"/>
      <c r="J3" s="101"/>
      <c r="K3" s="101"/>
      <c r="L3" s="101"/>
      <c r="M3" s="101"/>
      <c r="N3" s="101"/>
      <c r="O3" s="101"/>
      <c r="P3" s="101"/>
      <c r="Q3" s="1"/>
      <c r="R3" s="2"/>
      <c r="S3" s="3"/>
      <c r="T3" s="4"/>
      <c r="U3" s="1"/>
      <c r="V3" s="5"/>
      <c r="W3" s="6"/>
      <c r="X3" s="7"/>
      <c r="Y3" s="8"/>
      <c r="Z3" s="9"/>
      <c r="AA3" s="10"/>
      <c r="AB3" s="11"/>
      <c r="AC3" s="12"/>
      <c r="AD3" s="12"/>
      <c r="AE3" s="12"/>
      <c r="AF3" s="13"/>
      <c r="AG3" s="14"/>
    </row>
    <row r="4" spans="2:33" ht="16.5" thickBot="1" x14ac:dyDescent="0.3">
      <c r="B4" s="15"/>
      <c r="C4" s="16"/>
      <c r="D4" s="17"/>
      <c r="E4" s="17"/>
      <c r="F4" s="18"/>
      <c r="H4" s="20"/>
      <c r="I4" s="18"/>
      <c r="K4" s="18"/>
      <c r="L4" s="54"/>
      <c r="M4" s="54"/>
      <c r="O4" s="18"/>
      <c r="Q4" s="1"/>
      <c r="R4" s="2"/>
      <c r="S4" s="3"/>
      <c r="T4" s="4"/>
      <c r="U4" s="1"/>
      <c r="V4" s="5"/>
      <c r="W4" s="6"/>
      <c r="X4" s="7"/>
      <c r="Y4" s="21"/>
      <c r="Z4" s="9"/>
      <c r="AA4" s="10"/>
      <c r="AB4" s="11"/>
      <c r="AC4" s="12"/>
      <c r="AD4" s="12"/>
      <c r="AE4" s="12"/>
      <c r="AF4" s="13"/>
      <c r="AG4" s="14"/>
    </row>
    <row r="5" spans="2:33" ht="15.75" thickBot="1" x14ac:dyDescent="0.3">
      <c r="B5" s="99" t="s">
        <v>2</v>
      </c>
      <c r="C5" s="102" t="s">
        <v>3</v>
      </c>
      <c r="D5" s="103" t="s">
        <v>4</v>
      </c>
      <c r="E5" s="120" t="s">
        <v>190</v>
      </c>
      <c r="F5" s="103" t="s">
        <v>5</v>
      </c>
      <c r="G5" s="97" t="s">
        <v>6</v>
      </c>
      <c r="H5" s="104" t="s">
        <v>7</v>
      </c>
      <c r="I5" s="103" t="s">
        <v>8</v>
      </c>
      <c r="J5" s="103" t="s">
        <v>9</v>
      </c>
      <c r="K5" s="103" t="s">
        <v>10</v>
      </c>
      <c r="L5" s="105" t="s">
        <v>11</v>
      </c>
      <c r="M5" s="123" t="s">
        <v>148</v>
      </c>
      <c r="N5" s="103" t="s">
        <v>12</v>
      </c>
      <c r="O5" s="103" t="s">
        <v>13</v>
      </c>
      <c r="P5" s="99" t="s">
        <v>14</v>
      </c>
      <c r="Q5" s="22" t="s">
        <v>15</v>
      </c>
      <c r="R5" s="23" t="s">
        <v>16</v>
      </c>
      <c r="S5" s="24" t="s">
        <v>17</v>
      </c>
      <c r="T5" s="25" t="s">
        <v>18</v>
      </c>
      <c r="U5" s="22" t="s">
        <v>19</v>
      </c>
      <c r="V5" s="26" t="s">
        <v>20</v>
      </c>
      <c r="W5" s="27" t="s">
        <v>21</v>
      </c>
      <c r="X5" s="28" t="s">
        <v>22</v>
      </c>
      <c r="Y5" s="29" t="s">
        <v>23</v>
      </c>
      <c r="Z5" s="30" t="s">
        <v>24</v>
      </c>
      <c r="AA5" s="31" t="s">
        <v>25</v>
      </c>
      <c r="AB5" s="32" t="s">
        <v>26</v>
      </c>
      <c r="AC5" s="96" t="s">
        <v>27</v>
      </c>
      <c r="AD5" s="97" t="s">
        <v>28</v>
      </c>
      <c r="AE5" s="96" t="s">
        <v>29</v>
      </c>
      <c r="AF5" s="98" t="s">
        <v>30</v>
      </c>
      <c r="AG5" s="99" t="s">
        <v>31</v>
      </c>
    </row>
    <row r="6" spans="2:33" s="33" customFormat="1" ht="59.25" customHeight="1" thickBot="1" x14ac:dyDescent="0.3">
      <c r="B6" s="99"/>
      <c r="C6" s="102"/>
      <c r="D6" s="103"/>
      <c r="E6" s="121"/>
      <c r="F6" s="103"/>
      <c r="G6" s="97"/>
      <c r="H6" s="104"/>
      <c r="I6" s="103"/>
      <c r="J6" s="103"/>
      <c r="K6" s="103"/>
      <c r="L6" s="105"/>
      <c r="M6" s="124"/>
      <c r="N6" s="103"/>
      <c r="O6" s="103"/>
      <c r="P6" s="99"/>
      <c r="Q6" s="34" t="s">
        <v>32</v>
      </c>
      <c r="R6" s="35" t="s">
        <v>33</v>
      </c>
      <c r="S6" s="36" t="s">
        <v>34</v>
      </c>
      <c r="T6" s="37" t="s">
        <v>35</v>
      </c>
      <c r="U6" s="34" t="s">
        <v>36</v>
      </c>
      <c r="V6" s="38" t="s">
        <v>37</v>
      </c>
      <c r="W6" s="39" t="s">
        <v>38</v>
      </c>
      <c r="X6" s="40" t="s">
        <v>39</v>
      </c>
      <c r="Y6" s="41" t="s">
        <v>40</v>
      </c>
      <c r="Z6" s="42" t="s">
        <v>41</v>
      </c>
      <c r="AA6" s="43" t="s">
        <v>42</v>
      </c>
      <c r="AB6" s="44" t="s">
        <v>43</v>
      </c>
      <c r="AC6" s="96"/>
      <c r="AD6" s="97"/>
      <c r="AE6" s="96"/>
      <c r="AF6" s="98"/>
      <c r="AG6" s="99"/>
    </row>
    <row r="7" spans="2:33" s="33" customFormat="1" ht="47.25" customHeight="1" thickBot="1" x14ac:dyDescent="0.3">
      <c r="B7" s="45" t="s">
        <v>212</v>
      </c>
      <c r="C7" s="92" t="s">
        <v>245</v>
      </c>
      <c r="D7" s="62"/>
      <c r="E7" s="62"/>
      <c r="F7" s="52" t="s">
        <v>92</v>
      </c>
      <c r="G7" s="66">
        <f>+M7</f>
        <v>39893.519999999997</v>
      </c>
      <c r="H7" s="63"/>
      <c r="I7" s="52" t="s">
        <v>15</v>
      </c>
      <c r="J7" s="64" t="s">
        <v>266</v>
      </c>
      <c r="K7" s="52" t="s">
        <v>244</v>
      </c>
      <c r="L7" s="66">
        <v>39893.519999999997</v>
      </c>
      <c r="M7" s="55">
        <f t="shared" ref="M7:M14" si="0">+L7</f>
        <v>39893.519999999997</v>
      </c>
      <c r="N7" s="62" t="s">
        <v>246</v>
      </c>
      <c r="O7" s="62" t="s">
        <v>247</v>
      </c>
      <c r="P7" s="89" t="s">
        <v>251</v>
      </c>
      <c r="Q7" s="34"/>
      <c r="R7" s="35"/>
      <c r="S7" s="36"/>
      <c r="T7" s="37"/>
      <c r="U7" s="34"/>
      <c r="V7" s="38"/>
      <c r="W7" s="39"/>
      <c r="X7" s="40"/>
      <c r="Y7" s="41"/>
      <c r="Z7" s="42"/>
      <c r="AA7" s="43"/>
      <c r="AB7" s="44"/>
      <c r="AC7" s="58"/>
      <c r="AD7" s="59"/>
      <c r="AE7" s="58"/>
      <c r="AF7" s="60"/>
      <c r="AG7" s="61"/>
    </row>
    <row r="8" spans="2:33" s="33" customFormat="1" ht="63.75" customHeight="1" thickBot="1" x14ac:dyDescent="0.3">
      <c r="B8" s="45" t="s">
        <v>212</v>
      </c>
      <c r="C8" s="92" t="s">
        <v>250</v>
      </c>
      <c r="D8" s="62"/>
      <c r="E8" s="62"/>
      <c r="F8" s="52" t="s">
        <v>92</v>
      </c>
      <c r="G8" s="67">
        <v>24777.51</v>
      </c>
      <c r="H8" s="63"/>
      <c r="I8" s="52" t="s">
        <v>15</v>
      </c>
      <c r="J8" s="64" t="s">
        <v>248</v>
      </c>
      <c r="K8" s="52" t="s">
        <v>112</v>
      </c>
      <c r="L8" s="67">
        <v>24777.51</v>
      </c>
      <c r="M8" s="55">
        <f t="shared" si="0"/>
        <v>24777.51</v>
      </c>
      <c r="N8" s="62" t="s">
        <v>249</v>
      </c>
      <c r="O8" s="62" t="s">
        <v>247</v>
      </c>
      <c r="P8" s="89" t="s">
        <v>251</v>
      </c>
      <c r="Q8" s="34"/>
      <c r="R8" s="35"/>
      <c r="S8" s="36"/>
      <c r="T8" s="37"/>
      <c r="U8" s="34"/>
      <c r="V8" s="38"/>
      <c r="W8" s="39"/>
      <c r="X8" s="40"/>
      <c r="Y8" s="41"/>
      <c r="Z8" s="42"/>
      <c r="AA8" s="43"/>
      <c r="AB8" s="44"/>
      <c r="AC8" s="58"/>
      <c r="AD8" s="59"/>
      <c r="AE8" s="58"/>
      <c r="AF8" s="60"/>
      <c r="AG8" s="61"/>
    </row>
    <row r="9" spans="2:33" s="33" customFormat="1" ht="54" customHeight="1" thickBot="1" x14ac:dyDescent="0.3">
      <c r="B9" s="52" t="s">
        <v>210</v>
      </c>
      <c r="C9" s="92" t="s">
        <v>211</v>
      </c>
      <c r="D9" s="62"/>
      <c r="E9" s="62"/>
      <c r="F9" s="52" t="s">
        <v>213</v>
      </c>
      <c r="G9" s="66">
        <v>2020.44</v>
      </c>
      <c r="H9" s="72" t="s">
        <v>73</v>
      </c>
      <c r="I9" s="52" t="s">
        <v>15</v>
      </c>
      <c r="J9" s="64" t="s">
        <v>215</v>
      </c>
      <c r="K9" s="52" t="s">
        <v>214</v>
      </c>
      <c r="L9" s="67">
        <v>2020.44</v>
      </c>
      <c r="M9" s="55">
        <f t="shared" si="0"/>
        <v>2020.44</v>
      </c>
      <c r="N9" s="52"/>
      <c r="O9" s="52"/>
      <c r="P9" s="89" t="s">
        <v>254</v>
      </c>
      <c r="Q9" s="74"/>
      <c r="R9" s="75"/>
      <c r="S9" s="76"/>
      <c r="T9" s="77"/>
      <c r="U9" s="74"/>
      <c r="V9" s="78"/>
      <c r="W9" s="79"/>
      <c r="X9" s="80"/>
      <c r="Y9" s="81"/>
      <c r="Z9" s="82"/>
      <c r="AA9" s="83"/>
      <c r="AB9" s="84"/>
      <c r="AC9" s="73"/>
      <c r="AD9" s="66"/>
      <c r="AE9" s="73"/>
      <c r="AF9" s="85"/>
      <c r="AG9" s="45"/>
    </row>
    <row r="10" spans="2:33" ht="100.5" customHeight="1" thickBot="1" x14ac:dyDescent="0.3">
      <c r="B10" s="45" t="s">
        <v>44</v>
      </c>
      <c r="C10" s="93" t="s">
        <v>65</v>
      </c>
      <c r="D10" s="51" t="s">
        <v>91</v>
      </c>
      <c r="E10" s="51"/>
      <c r="F10" s="52" t="s">
        <v>92</v>
      </c>
      <c r="G10" s="49">
        <v>847.5</v>
      </c>
      <c r="H10" s="47" t="s">
        <v>76</v>
      </c>
      <c r="I10" s="45" t="s">
        <v>15</v>
      </c>
      <c r="J10" s="64" t="s">
        <v>93</v>
      </c>
      <c r="K10" s="52" t="s">
        <v>94</v>
      </c>
      <c r="L10" s="55">
        <v>734.5</v>
      </c>
      <c r="M10" s="55">
        <f t="shared" si="0"/>
        <v>734.5</v>
      </c>
      <c r="N10" s="45" t="s">
        <v>95</v>
      </c>
      <c r="O10" s="52" t="s">
        <v>96</v>
      </c>
      <c r="P10" s="90" t="s">
        <v>97</v>
      </c>
      <c r="Q10" s="46"/>
      <c r="R10" s="46"/>
      <c r="S10" s="46"/>
      <c r="T10" s="46"/>
      <c r="U10" s="46"/>
      <c r="V10" s="46"/>
      <c r="W10" s="46"/>
      <c r="X10" s="46"/>
      <c r="Y10" s="46"/>
      <c r="Z10" s="46"/>
      <c r="AA10" s="46"/>
      <c r="AB10" s="46"/>
      <c r="AC10" s="46"/>
      <c r="AD10" s="46"/>
      <c r="AE10" s="46"/>
      <c r="AF10" s="46"/>
      <c r="AG10" s="46"/>
    </row>
    <row r="11" spans="2:33" ht="57" customHeight="1" thickBot="1" x14ac:dyDescent="0.3">
      <c r="B11" s="45" t="s">
        <v>45</v>
      </c>
      <c r="C11" s="93" t="s">
        <v>66</v>
      </c>
      <c r="D11" s="51" t="s">
        <v>91</v>
      </c>
      <c r="E11" s="51"/>
      <c r="F11" s="52" t="s">
        <v>92</v>
      </c>
      <c r="G11" s="49">
        <v>4407</v>
      </c>
      <c r="H11" s="47" t="s">
        <v>75</v>
      </c>
      <c r="I11" s="45" t="s">
        <v>15</v>
      </c>
      <c r="J11" s="65" t="s">
        <v>98</v>
      </c>
      <c r="K11" s="45" t="s">
        <v>99</v>
      </c>
      <c r="L11" s="55">
        <v>4407</v>
      </c>
      <c r="M11" s="55">
        <f t="shared" si="0"/>
        <v>4407</v>
      </c>
      <c r="N11" s="45" t="s">
        <v>95</v>
      </c>
      <c r="O11" s="52" t="s">
        <v>100</v>
      </c>
      <c r="P11" s="91" t="s">
        <v>255</v>
      </c>
      <c r="Q11" s="46"/>
      <c r="R11" s="46"/>
      <c r="S11" s="46"/>
      <c r="T11" s="46"/>
      <c r="U11" s="46"/>
      <c r="V11" s="46"/>
      <c r="W11" s="46"/>
      <c r="X11" s="46"/>
      <c r="Y11" s="46"/>
      <c r="Z11" s="46"/>
      <c r="AA11" s="46"/>
      <c r="AB11" s="46"/>
      <c r="AC11" s="46"/>
      <c r="AD11" s="46"/>
      <c r="AE11" s="46"/>
      <c r="AF11" s="46"/>
      <c r="AG11" s="46"/>
    </row>
    <row r="12" spans="2:33" ht="53.25" customHeight="1" thickBot="1" x14ac:dyDescent="0.3">
      <c r="B12" s="45" t="s">
        <v>46</v>
      </c>
      <c r="C12" s="93" t="s">
        <v>67</v>
      </c>
      <c r="D12" s="51" t="s">
        <v>91</v>
      </c>
      <c r="E12" s="51"/>
      <c r="F12" s="52" t="s">
        <v>92</v>
      </c>
      <c r="G12" s="49">
        <v>20566</v>
      </c>
      <c r="H12" s="48" t="s">
        <v>73</v>
      </c>
      <c r="I12" s="45" t="s">
        <v>15</v>
      </c>
      <c r="J12" s="65" t="s">
        <v>117</v>
      </c>
      <c r="K12" s="45" t="s">
        <v>118</v>
      </c>
      <c r="L12" s="55">
        <v>20566</v>
      </c>
      <c r="M12" s="55">
        <f t="shared" si="0"/>
        <v>20566</v>
      </c>
      <c r="N12" s="45" t="s">
        <v>119</v>
      </c>
      <c r="O12" s="52" t="s">
        <v>100</v>
      </c>
      <c r="P12" s="89" t="s">
        <v>256</v>
      </c>
      <c r="Q12" s="46"/>
      <c r="R12" s="46"/>
      <c r="S12" s="46"/>
      <c r="T12" s="46"/>
      <c r="U12" s="46"/>
      <c r="V12" s="46"/>
      <c r="W12" s="46"/>
      <c r="X12" s="46"/>
      <c r="Y12" s="46"/>
      <c r="Z12" s="46"/>
      <c r="AA12" s="46"/>
      <c r="AB12" s="46"/>
      <c r="AC12" s="46"/>
      <c r="AD12" s="46"/>
      <c r="AE12" s="46"/>
      <c r="AF12" s="46"/>
      <c r="AG12" s="46"/>
    </row>
    <row r="13" spans="2:33" ht="30.75" thickBot="1" x14ac:dyDescent="0.3">
      <c r="B13" s="45" t="s">
        <v>47</v>
      </c>
      <c r="C13" s="93" t="s">
        <v>68</v>
      </c>
      <c r="D13" s="51" t="s">
        <v>91</v>
      </c>
      <c r="E13" s="51"/>
      <c r="F13" s="52" t="s">
        <v>92</v>
      </c>
      <c r="G13" s="49">
        <v>881.4</v>
      </c>
      <c r="H13" s="48" t="s">
        <v>74</v>
      </c>
      <c r="I13" s="45" t="s">
        <v>15</v>
      </c>
      <c r="J13" s="65" t="s">
        <v>111</v>
      </c>
      <c r="K13" s="52" t="s">
        <v>112</v>
      </c>
      <c r="L13" s="55">
        <v>650.88</v>
      </c>
      <c r="M13" s="55">
        <f t="shared" si="0"/>
        <v>650.88</v>
      </c>
      <c r="N13" s="45" t="s">
        <v>95</v>
      </c>
      <c r="O13" s="52" t="s">
        <v>100</v>
      </c>
      <c r="P13" s="90" t="s">
        <v>109</v>
      </c>
      <c r="Q13" s="46"/>
      <c r="R13" s="46"/>
      <c r="S13" s="46"/>
      <c r="T13" s="46"/>
      <c r="U13" s="46"/>
      <c r="V13" s="46"/>
      <c r="W13" s="46"/>
      <c r="X13" s="46"/>
      <c r="Y13" s="46"/>
      <c r="Z13" s="46"/>
      <c r="AA13" s="46"/>
      <c r="AB13" s="46"/>
      <c r="AC13" s="46"/>
      <c r="AD13" s="46"/>
      <c r="AE13" s="46"/>
      <c r="AF13" s="46"/>
      <c r="AG13" s="46"/>
    </row>
    <row r="14" spans="2:33" ht="30.75" thickBot="1" x14ac:dyDescent="0.3">
      <c r="B14" s="45" t="s">
        <v>48</v>
      </c>
      <c r="C14" s="93" t="s">
        <v>71</v>
      </c>
      <c r="D14" s="51" t="s">
        <v>101</v>
      </c>
      <c r="E14" s="51"/>
      <c r="F14" s="45" t="s">
        <v>120</v>
      </c>
      <c r="G14" s="49">
        <v>3333.5</v>
      </c>
      <c r="H14" s="48" t="s">
        <v>72</v>
      </c>
      <c r="I14" s="45" t="s">
        <v>15</v>
      </c>
      <c r="J14" s="64" t="s">
        <v>121</v>
      </c>
      <c r="K14" s="52" t="s">
        <v>122</v>
      </c>
      <c r="L14" s="55">
        <v>3333.5</v>
      </c>
      <c r="M14" s="55">
        <f t="shared" si="0"/>
        <v>3333.5</v>
      </c>
      <c r="N14" s="45" t="s">
        <v>123</v>
      </c>
      <c r="O14" s="45"/>
      <c r="P14" s="89" t="s">
        <v>257</v>
      </c>
      <c r="Q14" s="46"/>
      <c r="R14" s="46"/>
      <c r="S14" s="46"/>
      <c r="T14" s="46"/>
      <c r="U14" s="46"/>
      <c r="V14" s="46"/>
      <c r="W14" s="46"/>
      <c r="X14" s="46"/>
      <c r="Y14" s="46"/>
      <c r="Z14" s="46"/>
      <c r="AA14" s="46"/>
      <c r="AB14" s="46"/>
      <c r="AC14" s="46"/>
      <c r="AD14" s="46"/>
      <c r="AE14" s="46"/>
      <c r="AF14" s="46"/>
      <c r="AG14" s="46"/>
    </row>
    <row r="15" spans="2:33" ht="30.75" hidden="1" thickBot="1" x14ac:dyDescent="0.3">
      <c r="B15" s="45" t="s">
        <v>49</v>
      </c>
      <c r="C15" s="93" t="s">
        <v>70</v>
      </c>
      <c r="D15" s="51" t="s">
        <v>101</v>
      </c>
      <c r="E15" s="51"/>
      <c r="F15" s="45" t="s">
        <v>110</v>
      </c>
      <c r="G15" s="49">
        <f>+(6960*0.13)+6960</f>
        <v>7864.8</v>
      </c>
      <c r="H15" s="48" t="s">
        <v>85</v>
      </c>
      <c r="I15" s="45" t="s">
        <v>15</v>
      </c>
      <c r="J15" s="45" t="s">
        <v>90</v>
      </c>
      <c r="K15" s="45" t="s">
        <v>90</v>
      </c>
      <c r="L15" s="55" t="s">
        <v>90</v>
      </c>
      <c r="M15" s="55" t="s">
        <v>90</v>
      </c>
      <c r="N15" s="45" t="s">
        <v>90</v>
      </c>
      <c r="O15" s="45" t="s">
        <v>90</v>
      </c>
      <c r="P15" s="89" t="s">
        <v>90</v>
      </c>
      <c r="Q15" s="46"/>
      <c r="R15" s="46"/>
      <c r="S15" s="46"/>
      <c r="T15" s="46"/>
      <c r="U15" s="46"/>
      <c r="V15" s="46"/>
      <c r="W15" s="46"/>
      <c r="X15" s="46"/>
      <c r="Y15" s="46"/>
      <c r="Z15" s="46"/>
      <c r="AA15" s="46"/>
      <c r="AB15" s="46"/>
      <c r="AC15" s="46"/>
      <c r="AD15" s="46"/>
      <c r="AE15" s="46"/>
      <c r="AF15" s="46"/>
      <c r="AG15" s="46"/>
    </row>
    <row r="16" spans="2:33" ht="36" customHeight="1" thickBot="1" x14ac:dyDescent="0.3">
      <c r="B16" s="45" t="s">
        <v>50</v>
      </c>
      <c r="C16" s="93" t="s">
        <v>77</v>
      </c>
      <c r="D16" s="51" t="s">
        <v>101</v>
      </c>
      <c r="E16" s="51"/>
      <c r="F16" s="45" t="s">
        <v>110</v>
      </c>
      <c r="G16" s="49">
        <f>+(5100*0.13)+5100</f>
        <v>5763</v>
      </c>
      <c r="H16" s="48" t="s">
        <v>86</v>
      </c>
      <c r="I16" s="45" t="s">
        <v>15</v>
      </c>
      <c r="J16" s="65" t="s">
        <v>124</v>
      </c>
      <c r="K16" s="45" t="s">
        <v>125</v>
      </c>
      <c r="L16" s="55">
        <v>5434</v>
      </c>
      <c r="M16" s="55">
        <f>SUM(L16)</f>
        <v>5434</v>
      </c>
      <c r="N16" s="45" t="s">
        <v>95</v>
      </c>
      <c r="O16" s="52" t="s">
        <v>115</v>
      </c>
      <c r="P16" s="89" t="s">
        <v>256</v>
      </c>
      <c r="Q16" s="46"/>
      <c r="R16" s="46"/>
      <c r="S16" s="46"/>
      <c r="T16" s="46"/>
      <c r="U16" s="46"/>
      <c r="V16" s="46"/>
      <c r="W16" s="46"/>
      <c r="X16" s="46"/>
      <c r="Y16" s="46"/>
      <c r="Z16" s="46"/>
      <c r="AA16" s="46"/>
      <c r="AB16" s="46"/>
      <c r="AC16" s="46"/>
      <c r="AD16" s="46"/>
      <c r="AE16" s="46"/>
      <c r="AF16" s="46"/>
      <c r="AG16" s="46"/>
    </row>
    <row r="17" spans="2:33" ht="45.75" customHeight="1" thickBot="1" x14ac:dyDescent="0.3">
      <c r="B17" s="45" t="s">
        <v>51</v>
      </c>
      <c r="C17" s="93" t="s">
        <v>79</v>
      </c>
      <c r="D17" s="45"/>
      <c r="E17" s="45"/>
      <c r="F17" s="45"/>
      <c r="G17" s="49">
        <v>28770</v>
      </c>
      <c r="H17" s="48" t="s">
        <v>75</v>
      </c>
      <c r="I17" s="45" t="s">
        <v>16</v>
      </c>
      <c r="J17" s="65" t="s">
        <v>167</v>
      </c>
      <c r="K17" s="52" t="s">
        <v>168</v>
      </c>
      <c r="L17" s="55">
        <v>32510.1</v>
      </c>
      <c r="M17" s="55">
        <f>+L17</f>
        <v>32510.1</v>
      </c>
      <c r="N17" s="45" t="s">
        <v>169</v>
      </c>
      <c r="O17" s="45" t="s">
        <v>106</v>
      </c>
      <c r="P17" s="89" t="s">
        <v>258</v>
      </c>
      <c r="Q17" s="46"/>
      <c r="R17" s="46"/>
      <c r="S17" s="46"/>
      <c r="T17" s="46"/>
      <c r="U17" s="46"/>
      <c r="V17" s="46"/>
      <c r="W17" s="46"/>
      <c r="X17" s="46"/>
      <c r="Y17" s="46"/>
      <c r="Z17" s="46"/>
      <c r="AA17" s="46"/>
      <c r="AB17" s="46"/>
      <c r="AC17" s="46"/>
      <c r="AD17" s="46"/>
      <c r="AE17" s="46"/>
      <c r="AF17" s="46"/>
      <c r="AG17" s="46"/>
    </row>
    <row r="18" spans="2:33" ht="49.5" customHeight="1" thickBot="1" x14ac:dyDescent="0.3">
      <c r="B18" s="45" t="s">
        <v>52</v>
      </c>
      <c r="C18" s="93" t="s">
        <v>78</v>
      </c>
      <c r="D18" s="51" t="s">
        <v>101</v>
      </c>
      <c r="E18" s="51"/>
      <c r="F18" s="45" t="s">
        <v>110</v>
      </c>
      <c r="G18" s="49">
        <f>+(1500*0.13)+1500</f>
        <v>1695</v>
      </c>
      <c r="H18" s="48" t="s">
        <v>73</v>
      </c>
      <c r="I18" s="53" t="s">
        <v>15</v>
      </c>
      <c r="J18" s="65" t="s">
        <v>126</v>
      </c>
      <c r="K18" s="52" t="s">
        <v>127</v>
      </c>
      <c r="L18" s="55">
        <v>1695</v>
      </c>
      <c r="M18" s="55">
        <f>+L18</f>
        <v>1695</v>
      </c>
      <c r="N18" s="45" t="s">
        <v>128</v>
      </c>
      <c r="O18" s="45" t="s">
        <v>106</v>
      </c>
      <c r="P18" s="91" t="s">
        <v>255</v>
      </c>
      <c r="Q18" s="46"/>
      <c r="R18" s="46"/>
      <c r="S18" s="46"/>
      <c r="T18" s="46"/>
      <c r="U18" s="46"/>
      <c r="V18" s="46"/>
      <c r="W18" s="46"/>
      <c r="X18" s="46"/>
      <c r="Y18" s="46"/>
      <c r="Z18" s="46"/>
      <c r="AA18" s="46"/>
      <c r="AB18" s="46"/>
      <c r="AC18" s="46"/>
      <c r="AD18" s="46"/>
      <c r="AE18" s="46"/>
      <c r="AF18" s="46"/>
      <c r="AG18" s="46"/>
    </row>
    <row r="19" spans="2:33" ht="30.75" hidden="1" thickBot="1" x14ac:dyDescent="0.3">
      <c r="B19" s="45" t="s">
        <v>53</v>
      </c>
      <c r="C19" s="93" t="s">
        <v>89</v>
      </c>
      <c r="D19" s="51" t="s">
        <v>101</v>
      </c>
      <c r="E19" s="51"/>
      <c r="F19" s="45" t="s">
        <v>110</v>
      </c>
      <c r="G19" s="49">
        <f>+(2460*0.13)+2460</f>
        <v>2779.8</v>
      </c>
      <c r="H19" s="48" t="s">
        <v>76</v>
      </c>
      <c r="I19" s="45" t="s">
        <v>90</v>
      </c>
      <c r="J19" s="45" t="s">
        <v>90</v>
      </c>
      <c r="K19" s="45" t="s">
        <v>90</v>
      </c>
      <c r="L19" s="55" t="s">
        <v>90</v>
      </c>
      <c r="M19" s="55" t="s">
        <v>90</v>
      </c>
      <c r="N19" s="45" t="s">
        <v>90</v>
      </c>
      <c r="O19" s="45" t="s">
        <v>90</v>
      </c>
      <c r="P19" s="89" t="s">
        <v>90</v>
      </c>
      <c r="Q19" s="46"/>
      <c r="R19" s="46"/>
      <c r="S19" s="46"/>
      <c r="T19" s="46"/>
      <c r="U19" s="46"/>
      <c r="V19" s="46"/>
      <c r="W19" s="46"/>
      <c r="X19" s="46"/>
      <c r="Y19" s="46"/>
      <c r="Z19" s="46"/>
      <c r="AA19" s="46"/>
      <c r="AB19" s="46"/>
      <c r="AC19" s="46"/>
      <c r="AD19" s="46"/>
      <c r="AE19" s="46"/>
      <c r="AF19" s="46"/>
      <c r="AG19" s="46"/>
    </row>
    <row r="20" spans="2:33" ht="30.75" hidden="1" thickBot="1" x14ac:dyDescent="0.3">
      <c r="B20" s="45" t="s">
        <v>54</v>
      </c>
      <c r="C20" s="93" t="s">
        <v>80</v>
      </c>
      <c r="D20" s="51" t="s">
        <v>101</v>
      </c>
      <c r="E20" s="51"/>
      <c r="F20" s="45" t="s">
        <v>110</v>
      </c>
      <c r="G20" s="49">
        <f>+(3500*0.13)+3500</f>
        <v>3955</v>
      </c>
      <c r="H20" s="48" t="s">
        <v>72</v>
      </c>
      <c r="I20" s="45" t="s">
        <v>90</v>
      </c>
      <c r="J20" s="45" t="s">
        <v>90</v>
      </c>
      <c r="K20" s="45" t="s">
        <v>90</v>
      </c>
      <c r="L20" s="55" t="s">
        <v>90</v>
      </c>
      <c r="M20" s="55" t="s">
        <v>90</v>
      </c>
      <c r="N20" s="45" t="s">
        <v>90</v>
      </c>
      <c r="O20" s="45" t="s">
        <v>90</v>
      </c>
      <c r="P20" s="89" t="s">
        <v>90</v>
      </c>
      <c r="Q20" s="46"/>
      <c r="R20" s="46"/>
      <c r="S20" s="46"/>
      <c r="T20" s="46"/>
      <c r="U20" s="46"/>
      <c r="V20" s="46"/>
      <c r="W20" s="46"/>
      <c r="X20" s="46"/>
      <c r="Y20" s="46"/>
      <c r="Z20" s="46"/>
      <c r="AA20" s="46"/>
      <c r="AB20" s="46"/>
      <c r="AC20" s="46"/>
      <c r="AD20" s="46"/>
      <c r="AE20" s="46"/>
      <c r="AF20" s="46"/>
      <c r="AG20" s="46"/>
    </row>
    <row r="21" spans="2:33" ht="49.5" customHeight="1" thickBot="1" x14ac:dyDescent="0.3">
      <c r="B21" s="45" t="s">
        <v>55</v>
      </c>
      <c r="C21" s="93" t="s">
        <v>81</v>
      </c>
      <c r="D21" s="51" t="s">
        <v>101</v>
      </c>
      <c r="E21" s="51"/>
      <c r="F21" s="45" t="s">
        <v>110</v>
      </c>
      <c r="G21" s="49">
        <f>+(4140*0.13)+4140</f>
        <v>4678.2</v>
      </c>
      <c r="H21" s="48" t="s">
        <v>74</v>
      </c>
      <c r="I21" s="45" t="s">
        <v>15</v>
      </c>
      <c r="J21" s="65" t="s">
        <v>113</v>
      </c>
      <c r="K21" s="52" t="s">
        <v>114</v>
      </c>
      <c r="L21" s="55">
        <v>4369.8500000000004</v>
      </c>
      <c r="M21" s="55">
        <f>+L21</f>
        <v>4369.8500000000004</v>
      </c>
      <c r="N21" s="45" t="s">
        <v>95</v>
      </c>
      <c r="O21" s="52" t="s">
        <v>115</v>
      </c>
      <c r="P21" s="90" t="s">
        <v>116</v>
      </c>
      <c r="Q21" s="46"/>
      <c r="R21" s="46"/>
      <c r="S21" s="46"/>
      <c r="T21" s="46"/>
      <c r="U21" s="46"/>
      <c r="V21" s="46"/>
      <c r="W21" s="46"/>
      <c r="X21" s="46"/>
      <c r="Y21" s="46"/>
      <c r="Z21" s="46"/>
      <c r="AA21" s="46"/>
      <c r="AB21" s="46"/>
      <c r="AC21" s="46"/>
      <c r="AD21" s="46"/>
      <c r="AE21" s="46"/>
      <c r="AF21" s="46"/>
      <c r="AG21" s="46"/>
    </row>
    <row r="22" spans="2:33" ht="30.75" hidden="1" thickBot="1" x14ac:dyDescent="0.3">
      <c r="B22" s="45" t="s">
        <v>56</v>
      </c>
      <c r="C22" s="93" t="s">
        <v>82</v>
      </c>
      <c r="D22" s="45"/>
      <c r="E22" s="45"/>
      <c r="F22" s="45"/>
      <c r="G22" s="56">
        <v>1980</v>
      </c>
      <c r="H22" s="48" t="s">
        <v>85</v>
      </c>
      <c r="I22" s="45" t="s">
        <v>15</v>
      </c>
      <c r="J22" s="45" t="s">
        <v>90</v>
      </c>
      <c r="K22" s="45" t="s">
        <v>90</v>
      </c>
      <c r="L22" s="55" t="s">
        <v>90</v>
      </c>
      <c r="M22" s="55" t="s">
        <v>90</v>
      </c>
      <c r="N22" s="45" t="s">
        <v>90</v>
      </c>
      <c r="O22" s="45" t="s">
        <v>90</v>
      </c>
      <c r="P22" s="89" t="s">
        <v>90</v>
      </c>
      <c r="Q22" s="46"/>
      <c r="R22" s="46"/>
      <c r="S22" s="46"/>
      <c r="T22" s="46"/>
      <c r="U22" s="46"/>
      <c r="V22" s="46"/>
      <c r="W22" s="46"/>
      <c r="X22" s="46"/>
      <c r="Y22" s="46"/>
      <c r="Z22" s="46"/>
      <c r="AA22" s="46"/>
      <c r="AB22" s="46"/>
      <c r="AC22" s="46"/>
      <c r="AD22" s="46"/>
      <c r="AE22" s="46"/>
      <c r="AF22" s="46"/>
      <c r="AG22" s="46"/>
    </row>
    <row r="23" spans="2:33" ht="60.75" customHeight="1" thickBot="1" x14ac:dyDescent="0.3">
      <c r="B23" s="45" t="s">
        <v>57</v>
      </c>
      <c r="C23" s="94" t="s">
        <v>83</v>
      </c>
      <c r="D23" s="51" t="s">
        <v>101</v>
      </c>
      <c r="E23" s="51"/>
      <c r="F23" s="45" t="s">
        <v>110</v>
      </c>
      <c r="G23" s="49">
        <f>+(1980*0.13)+1980</f>
        <v>2237.4</v>
      </c>
      <c r="H23" s="48" t="s">
        <v>86</v>
      </c>
      <c r="I23" s="45" t="s">
        <v>15</v>
      </c>
      <c r="J23" s="45" t="s">
        <v>90</v>
      </c>
      <c r="K23" s="45" t="s">
        <v>90</v>
      </c>
      <c r="L23" s="55" t="s">
        <v>90</v>
      </c>
      <c r="M23" s="55" t="s">
        <v>90</v>
      </c>
      <c r="N23" s="45" t="s">
        <v>90</v>
      </c>
      <c r="O23" s="45" t="s">
        <v>90</v>
      </c>
      <c r="P23" s="89" t="s">
        <v>90</v>
      </c>
      <c r="Q23" s="46"/>
      <c r="R23" s="46"/>
      <c r="S23" s="46"/>
      <c r="T23" s="46"/>
      <c r="U23" s="46"/>
      <c r="V23" s="46"/>
      <c r="W23" s="46"/>
      <c r="X23" s="46"/>
      <c r="Y23" s="46"/>
      <c r="Z23" s="46"/>
      <c r="AA23" s="46"/>
      <c r="AB23" s="46"/>
      <c r="AC23" s="46"/>
      <c r="AD23" s="46"/>
      <c r="AE23" s="46"/>
      <c r="AF23" s="46"/>
      <c r="AG23" s="46"/>
    </row>
    <row r="24" spans="2:33" ht="15.75" thickBot="1" x14ac:dyDescent="0.3">
      <c r="B24" s="106" t="s">
        <v>58</v>
      </c>
      <c r="C24" s="109" t="s">
        <v>84</v>
      </c>
      <c r="D24" s="111" t="s">
        <v>101</v>
      </c>
      <c r="E24" s="69"/>
      <c r="F24" s="106" t="s">
        <v>102</v>
      </c>
      <c r="G24" s="113">
        <f>+(2880*0.13)+2880</f>
        <v>3254.4</v>
      </c>
      <c r="H24" s="117" t="s">
        <v>75</v>
      </c>
      <c r="I24" s="106" t="s">
        <v>15</v>
      </c>
      <c r="J24" s="65" t="s">
        <v>107</v>
      </c>
      <c r="K24" s="45" t="s">
        <v>108</v>
      </c>
      <c r="L24" s="55">
        <v>1136.19</v>
      </c>
      <c r="M24" s="113">
        <f>SUM(L24:L25)</f>
        <v>2275.23</v>
      </c>
      <c r="N24" s="45" t="s">
        <v>95</v>
      </c>
      <c r="O24" s="106" t="s">
        <v>106</v>
      </c>
      <c r="P24" s="90" t="s">
        <v>109</v>
      </c>
      <c r="Q24" s="46"/>
      <c r="R24" s="46"/>
      <c r="S24" s="46"/>
      <c r="T24" s="46"/>
      <c r="U24" s="46"/>
      <c r="V24" s="46"/>
      <c r="W24" s="46"/>
      <c r="X24" s="46"/>
      <c r="Y24" s="46"/>
      <c r="Z24" s="46"/>
      <c r="AA24" s="46"/>
      <c r="AB24" s="46"/>
      <c r="AC24" s="46"/>
      <c r="AD24" s="46"/>
      <c r="AE24" s="46"/>
      <c r="AF24" s="46"/>
      <c r="AG24" s="46"/>
    </row>
    <row r="25" spans="2:33" ht="39.75" customHeight="1" thickBot="1" x14ac:dyDescent="0.3">
      <c r="B25" s="107"/>
      <c r="C25" s="110"/>
      <c r="D25" s="112"/>
      <c r="E25" s="70"/>
      <c r="F25" s="107"/>
      <c r="G25" s="114"/>
      <c r="H25" s="119"/>
      <c r="I25" s="107"/>
      <c r="J25" s="65" t="s">
        <v>104</v>
      </c>
      <c r="K25" s="45" t="s">
        <v>105</v>
      </c>
      <c r="L25" s="55">
        <v>1139.04</v>
      </c>
      <c r="M25" s="114"/>
      <c r="N25" s="45" t="s">
        <v>95</v>
      </c>
      <c r="O25" s="107"/>
      <c r="P25" s="90" t="s">
        <v>103</v>
      </c>
      <c r="Q25" s="46"/>
      <c r="R25" s="46"/>
      <c r="S25" s="46"/>
      <c r="T25" s="46"/>
      <c r="U25" s="46"/>
      <c r="V25" s="46"/>
      <c r="W25" s="46"/>
      <c r="X25" s="46"/>
      <c r="Y25" s="46"/>
      <c r="Z25" s="46"/>
      <c r="AA25" s="46"/>
      <c r="AB25" s="46"/>
      <c r="AC25" s="46"/>
      <c r="AD25" s="46"/>
      <c r="AE25" s="46"/>
      <c r="AF25" s="46"/>
      <c r="AG25" s="46"/>
    </row>
    <row r="26" spans="2:33" ht="40.5" customHeight="1" thickBot="1" x14ac:dyDescent="0.3">
      <c r="B26" s="106" t="s">
        <v>59</v>
      </c>
      <c r="C26" s="109" t="s">
        <v>253</v>
      </c>
      <c r="D26" s="111"/>
      <c r="E26" s="69"/>
      <c r="F26" s="106"/>
      <c r="G26" s="113">
        <v>17700</v>
      </c>
      <c r="H26" s="117" t="s">
        <v>73</v>
      </c>
      <c r="I26" s="106" t="s">
        <v>16</v>
      </c>
      <c r="J26" s="65" t="s">
        <v>173</v>
      </c>
      <c r="K26" s="45" t="s">
        <v>170</v>
      </c>
      <c r="L26" s="55">
        <v>9448.7000000000007</v>
      </c>
      <c r="M26" s="113">
        <f>SUM(L26:L27)</f>
        <v>15880.810000000001</v>
      </c>
      <c r="N26" s="45"/>
      <c r="O26" s="45"/>
      <c r="P26" s="89" t="s">
        <v>259</v>
      </c>
      <c r="Q26" s="46"/>
      <c r="R26" s="46"/>
      <c r="S26" s="46"/>
      <c r="T26" s="46"/>
      <c r="U26" s="46"/>
      <c r="V26" s="46"/>
      <c r="W26" s="46"/>
      <c r="X26" s="46"/>
      <c r="Y26" s="46"/>
      <c r="Z26" s="46"/>
      <c r="AA26" s="46"/>
      <c r="AB26" s="46"/>
      <c r="AC26" s="46"/>
      <c r="AD26" s="46"/>
      <c r="AE26" s="46"/>
      <c r="AF26" s="46"/>
      <c r="AG26" s="46"/>
    </row>
    <row r="27" spans="2:33" ht="40.5" customHeight="1" thickBot="1" x14ac:dyDescent="0.3">
      <c r="B27" s="107"/>
      <c r="C27" s="110"/>
      <c r="D27" s="112"/>
      <c r="E27" s="70"/>
      <c r="F27" s="107"/>
      <c r="G27" s="114"/>
      <c r="H27" s="119"/>
      <c r="I27" s="107"/>
      <c r="J27" s="65" t="s">
        <v>172</v>
      </c>
      <c r="K27" s="45" t="s">
        <v>171</v>
      </c>
      <c r="L27" s="55">
        <v>6432.11</v>
      </c>
      <c r="M27" s="114"/>
      <c r="N27" s="45"/>
      <c r="O27" s="45"/>
      <c r="P27" s="89" t="s">
        <v>260</v>
      </c>
      <c r="Q27" s="46"/>
      <c r="R27" s="46"/>
      <c r="S27" s="46"/>
      <c r="T27" s="46"/>
      <c r="U27" s="46"/>
      <c r="V27" s="46"/>
      <c r="W27" s="46"/>
      <c r="X27" s="46"/>
      <c r="Y27" s="46"/>
      <c r="Z27" s="46"/>
      <c r="AA27" s="46"/>
      <c r="AB27" s="46"/>
      <c r="AC27" s="46"/>
      <c r="AD27" s="46"/>
      <c r="AE27" s="46"/>
      <c r="AF27" s="46"/>
      <c r="AG27" s="46"/>
    </row>
    <row r="28" spans="2:33" ht="40.5" customHeight="1" thickBot="1" x14ac:dyDescent="0.3">
      <c r="B28" s="45" t="s">
        <v>60</v>
      </c>
      <c r="C28" s="93" t="s">
        <v>87</v>
      </c>
      <c r="D28" s="51" t="s">
        <v>130</v>
      </c>
      <c r="E28" s="51"/>
      <c r="F28" s="45" t="s">
        <v>134</v>
      </c>
      <c r="G28" s="49">
        <f>28500</f>
        <v>28500</v>
      </c>
      <c r="H28" s="47" t="s">
        <v>85</v>
      </c>
      <c r="I28" s="45" t="s">
        <v>15</v>
      </c>
      <c r="J28" s="65" t="s">
        <v>135</v>
      </c>
      <c r="K28" s="45" t="s">
        <v>136</v>
      </c>
      <c r="L28" s="55">
        <v>28476</v>
      </c>
      <c r="M28" s="55">
        <f>SUM(L28)</f>
        <v>28476</v>
      </c>
      <c r="N28" s="45"/>
      <c r="O28" s="45"/>
      <c r="P28" s="89" t="s">
        <v>259</v>
      </c>
      <c r="Q28" s="46"/>
      <c r="R28" s="46"/>
      <c r="S28" s="46"/>
      <c r="T28" s="46"/>
      <c r="U28" s="46"/>
      <c r="V28" s="46"/>
      <c r="W28" s="46"/>
      <c r="X28" s="46"/>
      <c r="Y28" s="46"/>
      <c r="Z28" s="46"/>
      <c r="AA28" s="46"/>
      <c r="AB28" s="46"/>
      <c r="AC28" s="46"/>
      <c r="AD28" s="46"/>
      <c r="AE28" s="46"/>
      <c r="AF28" s="46"/>
      <c r="AG28" s="46"/>
    </row>
    <row r="29" spans="2:33" ht="40.5" customHeight="1" thickBot="1" x14ac:dyDescent="0.3">
      <c r="B29" s="45" t="s">
        <v>61</v>
      </c>
      <c r="C29" s="95" t="s">
        <v>88</v>
      </c>
      <c r="D29" s="51"/>
      <c r="E29" s="51"/>
      <c r="F29" s="45" t="s">
        <v>134</v>
      </c>
      <c r="G29" s="49"/>
      <c r="H29" s="47" t="s">
        <v>76</v>
      </c>
      <c r="I29" s="45" t="s">
        <v>15</v>
      </c>
      <c r="J29" s="65" t="s">
        <v>133</v>
      </c>
      <c r="K29" s="45" t="s">
        <v>132</v>
      </c>
      <c r="L29" s="55">
        <v>19210</v>
      </c>
      <c r="M29" s="55">
        <f>SUM(L29)</f>
        <v>19210</v>
      </c>
      <c r="N29" s="45"/>
      <c r="O29" s="45"/>
      <c r="P29" s="89" t="s">
        <v>259</v>
      </c>
      <c r="Q29" s="46"/>
      <c r="R29" s="46"/>
      <c r="S29" s="46"/>
      <c r="T29" s="46"/>
      <c r="U29" s="46"/>
      <c r="V29" s="46"/>
      <c r="W29" s="46"/>
      <c r="X29" s="46"/>
      <c r="Y29" s="46"/>
      <c r="Z29" s="46"/>
      <c r="AA29" s="46"/>
      <c r="AB29" s="46"/>
      <c r="AC29" s="46"/>
      <c r="AD29" s="46"/>
      <c r="AE29" s="46"/>
      <c r="AF29" s="46"/>
      <c r="AG29" s="46"/>
    </row>
    <row r="30" spans="2:33" ht="54.75" customHeight="1" thickBot="1" x14ac:dyDescent="0.3">
      <c r="B30" s="45" t="s">
        <v>62</v>
      </c>
      <c r="C30" s="93" t="s">
        <v>252</v>
      </c>
      <c r="D30" s="51" t="s">
        <v>101</v>
      </c>
      <c r="E30" s="51"/>
      <c r="F30" s="52" t="s">
        <v>129</v>
      </c>
      <c r="G30" s="49">
        <f>39550+4800</f>
        <v>44350</v>
      </c>
      <c r="H30" s="47" t="s">
        <v>73</v>
      </c>
      <c r="I30" s="45" t="s">
        <v>15</v>
      </c>
      <c r="J30" s="65" t="s">
        <v>243</v>
      </c>
      <c r="K30" s="45" t="s">
        <v>131</v>
      </c>
      <c r="L30" s="55">
        <v>28279.58</v>
      </c>
      <c r="M30" s="55">
        <f>SUM(L30)</f>
        <v>28279.58</v>
      </c>
      <c r="N30" s="45"/>
      <c r="O30" s="45"/>
      <c r="P30" s="89" t="s">
        <v>259</v>
      </c>
      <c r="Q30" s="46"/>
      <c r="R30" s="46"/>
      <c r="S30" s="46"/>
      <c r="T30" s="46"/>
      <c r="U30" s="46"/>
      <c r="V30" s="46"/>
      <c r="W30" s="46"/>
      <c r="X30" s="46"/>
      <c r="Y30" s="46"/>
      <c r="Z30" s="46"/>
      <c r="AA30" s="46"/>
      <c r="AB30" s="46"/>
      <c r="AC30" s="46"/>
      <c r="AD30" s="46"/>
      <c r="AE30" s="46"/>
      <c r="AF30" s="46"/>
      <c r="AG30" s="46"/>
    </row>
    <row r="31" spans="2:33" ht="30.75" thickBot="1" x14ac:dyDescent="0.3">
      <c r="B31" s="106" t="s">
        <v>63</v>
      </c>
      <c r="C31" s="109" t="s">
        <v>145</v>
      </c>
      <c r="D31" s="111" t="s">
        <v>130</v>
      </c>
      <c r="E31" s="69"/>
      <c r="F31" s="106" t="s">
        <v>176</v>
      </c>
      <c r="G31" s="113">
        <v>2000</v>
      </c>
      <c r="H31" s="117" t="s">
        <v>73</v>
      </c>
      <c r="I31" s="106" t="s">
        <v>16</v>
      </c>
      <c r="J31" s="65" t="s">
        <v>177</v>
      </c>
      <c r="K31" s="52" t="s">
        <v>181</v>
      </c>
      <c r="L31" s="55">
        <v>1316.9</v>
      </c>
      <c r="M31" s="113">
        <f>SUM(L31:L34)</f>
        <v>2248.1799999999998</v>
      </c>
      <c r="N31" s="106" t="s">
        <v>185</v>
      </c>
      <c r="O31" s="117" t="s">
        <v>138</v>
      </c>
      <c r="P31" s="89" t="s">
        <v>261</v>
      </c>
      <c r="Q31" s="46"/>
      <c r="R31" s="46"/>
      <c r="S31" s="46"/>
      <c r="T31" s="46"/>
      <c r="U31" s="46"/>
      <c r="V31" s="46"/>
      <c r="W31" s="46"/>
      <c r="X31" s="46"/>
      <c r="Y31" s="46"/>
      <c r="Z31" s="46"/>
      <c r="AA31" s="46"/>
      <c r="AB31" s="46"/>
      <c r="AC31" s="46"/>
      <c r="AD31" s="46"/>
      <c r="AE31" s="46"/>
      <c r="AF31" s="46"/>
      <c r="AG31" s="46"/>
    </row>
    <row r="32" spans="2:33" ht="36.75" customHeight="1" thickBot="1" x14ac:dyDescent="0.3">
      <c r="B32" s="108"/>
      <c r="C32" s="116"/>
      <c r="D32" s="115"/>
      <c r="E32" s="71"/>
      <c r="F32" s="108"/>
      <c r="G32" s="122"/>
      <c r="H32" s="118"/>
      <c r="I32" s="108"/>
      <c r="J32" s="65" t="s">
        <v>178</v>
      </c>
      <c r="K32" s="52" t="s">
        <v>182</v>
      </c>
      <c r="L32" s="55">
        <v>373.47</v>
      </c>
      <c r="M32" s="122"/>
      <c r="N32" s="108"/>
      <c r="O32" s="118"/>
      <c r="P32" s="89" t="s">
        <v>261</v>
      </c>
      <c r="Q32" s="46"/>
      <c r="R32" s="46"/>
      <c r="S32" s="46"/>
      <c r="T32" s="46"/>
      <c r="U32" s="46"/>
      <c r="V32" s="46"/>
      <c r="W32" s="46"/>
      <c r="X32" s="46"/>
      <c r="Y32" s="46"/>
      <c r="Z32" s="46"/>
      <c r="AA32" s="46"/>
      <c r="AB32" s="46"/>
      <c r="AC32" s="46"/>
      <c r="AD32" s="46"/>
      <c r="AE32" s="46"/>
      <c r="AF32" s="46"/>
      <c r="AG32" s="46"/>
    </row>
    <row r="33" spans="2:33" ht="36.75" customHeight="1" thickBot="1" x14ac:dyDescent="0.3">
      <c r="B33" s="108"/>
      <c r="C33" s="116"/>
      <c r="D33" s="115"/>
      <c r="E33" s="71"/>
      <c r="F33" s="108"/>
      <c r="G33" s="122"/>
      <c r="H33" s="118"/>
      <c r="I33" s="108"/>
      <c r="J33" s="65" t="s">
        <v>179</v>
      </c>
      <c r="K33" s="52" t="s">
        <v>183</v>
      </c>
      <c r="L33" s="55">
        <v>382.4</v>
      </c>
      <c r="M33" s="122"/>
      <c r="N33" s="108"/>
      <c r="O33" s="118"/>
      <c r="P33" s="89" t="s">
        <v>261</v>
      </c>
      <c r="Q33" s="46"/>
      <c r="R33" s="46"/>
      <c r="S33" s="46"/>
      <c r="T33" s="46"/>
      <c r="U33" s="46"/>
      <c r="V33" s="46"/>
      <c r="W33" s="46"/>
      <c r="X33" s="46"/>
      <c r="Y33" s="46"/>
      <c r="Z33" s="46"/>
      <c r="AA33" s="46"/>
      <c r="AB33" s="46"/>
      <c r="AC33" s="46"/>
      <c r="AD33" s="46"/>
      <c r="AE33" s="46"/>
      <c r="AF33" s="46"/>
      <c r="AG33" s="46"/>
    </row>
    <row r="34" spans="2:33" ht="39" customHeight="1" thickBot="1" x14ac:dyDescent="0.3">
      <c r="B34" s="107"/>
      <c r="C34" s="110"/>
      <c r="D34" s="112"/>
      <c r="E34" s="70"/>
      <c r="F34" s="107"/>
      <c r="G34" s="114"/>
      <c r="H34" s="119"/>
      <c r="I34" s="107"/>
      <c r="J34" s="65" t="s">
        <v>180</v>
      </c>
      <c r="K34" s="52" t="s">
        <v>184</v>
      </c>
      <c r="L34" s="55">
        <v>175.41</v>
      </c>
      <c r="M34" s="114"/>
      <c r="N34" s="107"/>
      <c r="O34" s="119"/>
      <c r="P34" s="89" t="s">
        <v>261</v>
      </c>
      <c r="Q34" s="46"/>
      <c r="R34" s="46"/>
      <c r="S34" s="46"/>
      <c r="T34" s="46"/>
      <c r="U34" s="46"/>
      <c r="V34" s="46"/>
      <c r="W34" s="46"/>
      <c r="X34" s="46"/>
      <c r="Y34" s="46"/>
      <c r="Z34" s="46"/>
      <c r="AA34" s="46"/>
      <c r="AB34" s="46"/>
      <c r="AC34" s="46"/>
      <c r="AD34" s="46"/>
      <c r="AE34" s="46"/>
      <c r="AF34" s="46"/>
      <c r="AG34" s="46"/>
    </row>
    <row r="35" spans="2:33" ht="42" customHeight="1" thickBot="1" x14ac:dyDescent="0.3">
      <c r="B35" s="45" t="s">
        <v>64</v>
      </c>
      <c r="C35" s="93" t="s">
        <v>137</v>
      </c>
      <c r="D35" s="51" t="s">
        <v>101</v>
      </c>
      <c r="E35" s="51"/>
      <c r="F35" s="45" t="s">
        <v>110</v>
      </c>
      <c r="G35" s="49">
        <v>20705</v>
      </c>
      <c r="H35" s="47" t="s">
        <v>76</v>
      </c>
      <c r="I35" s="45" t="s">
        <v>16</v>
      </c>
      <c r="J35" s="65" t="s">
        <v>186</v>
      </c>
      <c r="K35" s="52" t="s">
        <v>187</v>
      </c>
      <c r="L35" s="55">
        <v>20705</v>
      </c>
      <c r="M35" s="55">
        <f>SUM(L35)</f>
        <v>20705</v>
      </c>
      <c r="N35" s="45" t="s">
        <v>188</v>
      </c>
      <c r="O35" s="52" t="s">
        <v>138</v>
      </c>
      <c r="P35" s="89" t="s">
        <v>189</v>
      </c>
      <c r="Q35" s="46"/>
      <c r="R35" s="46"/>
      <c r="S35" s="46"/>
      <c r="T35" s="46"/>
      <c r="U35" s="46"/>
      <c r="V35" s="46"/>
      <c r="W35" s="46"/>
      <c r="X35" s="46"/>
      <c r="Y35" s="46"/>
      <c r="Z35" s="46"/>
      <c r="AA35" s="46"/>
      <c r="AB35" s="46"/>
      <c r="AC35" s="46"/>
      <c r="AD35" s="46"/>
      <c r="AE35" s="46"/>
      <c r="AF35" s="46"/>
      <c r="AG35" s="46"/>
    </row>
    <row r="36" spans="2:33" ht="36" hidden="1" customHeight="1" thickBot="1" x14ac:dyDescent="0.3">
      <c r="B36" s="45" t="s">
        <v>69</v>
      </c>
      <c r="C36" s="93" t="s">
        <v>139</v>
      </c>
      <c r="D36" s="51" t="s">
        <v>101</v>
      </c>
      <c r="E36" s="51"/>
      <c r="F36" s="45" t="s">
        <v>110</v>
      </c>
      <c r="G36" s="49">
        <v>84750</v>
      </c>
      <c r="H36" s="48" t="s">
        <v>146</v>
      </c>
      <c r="I36" s="45" t="s">
        <v>16</v>
      </c>
      <c r="J36" s="45" t="s">
        <v>90</v>
      </c>
      <c r="K36" s="45" t="s">
        <v>90</v>
      </c>
      <c r="L36" s="55" t="s">
        <v>90</v>
      </c>
      <c r="M36" s="55" t="s">
        <v>90</v>
      </c>
      <c r="N36" s="45" t="s">
        <v>90</v>
      </c>
      <c r="O36" s="45" t="s">
        <v>90</v>
      </c>
      <c r="P36" s="89" t="s">
        <v>90</v>
      </c>
      <c r="Q36" s="46"/>
      <c r="R36" s="46"/>
      <c r="S36" s="46"/>
      <c r="T36" s="46"/>
      <c r="U36" s="46"/>
      <c r="V36" s="46"/>
      <c r="W36" s="46"/>
      <c r="X36" s="46"/>
      <c r="Y36" s="46"/>
      <c r="Z36" s="46"/>
      <c r="AA36" s="46"/>
      <c r="AB36" s="46"/>
      <c r="AC36" s="46"/>
      <c r="AD36" s="46"/>
      <c r="AE36" s="46"/>
      <c r="AF36" s="46"/>
      <c r="AG36" s="46"/>
    </row>
    <row r="37" spans="2:33" ht="66" customHeight="1" thickBot="1" x14ac:dyDescent="0.3">
      <c r="B37" s="45" t="s">
        <v>140</v>
      </c>
      <c r="C37" s="94" t="s">
        <v>141</v>
      </c>
      <c r="D37" s="51" t="s">
        <v>101</v>
      </c>
      <c r="E37" s="51">
        <v>54301</v>
      </c>
      <c r="F37" s="45" t="s">
        <v>110</v>
      </c>
      <c r="G37" s="55">
        <v>1980</v>
      </c>
      <c r="H37" s="45" t="s">
        <v>74</v>
      </c>
      <c r="I37" s="55" t="s">
        <v>17</v>
      </c>
      <c r="J37" s="65" t="s">
        <v>191</v>
      </c>
      <c r="K37" s="52" t="s">
        <v>192</v>
      </c>
      <c r="L37" s="49">
        <v>1980</v>
      </c>
      <c r="M37" s="49">
        <f>SUM(L37)</f>
        <v>1980</v>
      </c>
      <c r="N37" s="45" t="s">
        <v>193</v>
      </c>
      <c r="O37" s="45" t="s">
        <v>106</v>
      </c>
      <c r="P37" s="89" t="s">
        <v>194</v>
      </c>
      <c r="Q37" s="46"/>
      <c r="R37" s="46"/>
      <c r="S37" s="46"/>
      <c r="T37" s="46"/>
      <c r="U37" s="46"/>
      <c r="V37" s="46"/>
      <c r="W37" s="46"/>
      <c r="X37" s="46"/>
      <c r="Y37" s="46"/>
      <c r="Z37" s="46"/>
      <c r="AA37" s="46"/>
      <c r="AB37" s="46"/>
      <c r="AC37" s="46"/>
      <c r="AD37" s="46"/>
      <c r="AE37" s="45"/>
      <c r="AF37" s="45"/>
      <c r="AG37" s="55"/>
    </row>
    <row r="38" spans="2:33" ht="42" customHeight="1" thickBot="1" x14ac:dyDescent="0.3">
      <c r="B38" s="68" t="s">
        <v>142</v>
      </c>
      <c r="C38" s="94" t="s">
        <v>80</v>
      </c>
      <c r="D38" s="51" t="s">
        <v>130</v>
      </c>
      <c r="E38" s="69">
        <v>54302</v>
      </c>
      <c r="F38" s="45" t="s">
        <v>166</v>
      </c>
      <c r="G38" s="55">
        <v>3955</v>
      </c>
      <c r="H38" s="45" t="s">
        <v>75</v>
      </c>
      <c r="I38" s="55" t="s">
        <v>17</v>
      </c>
      <c r="J38" s="65" t="s">
        <v>242</v>
      </c>
      <c r="K38" s="45" t="s">
        <v>195</v>
      </c>
      <c r="L38" s="49">
        <v>3955</v>
      </c>
      <c r="M38" s="49">
        <v>3955</v>
      </c>
      <c r="N38" s="45"/>
      <c r="O38" s="45"/>
      <c r="P38" s="89" t="s">
        <v>258</v>
      </c>
      <c r="Q38" s="46"/>
      <c r="R38" s="46"/>
      <c r="S38" s="46"/>
      <c r="T38" s="46"/>
      <c r="U38" s="46"/>
      <c r="V38" s="46"/>
      <c r="W38" s="46"/>
      <c r="X38" s="46"/>
      <c r="Y38" s="46"/>
      <c r="Z38" s="46"/>
      <c r="AA38" s="46"/>
      <c r="AB38" s="46"/>
      <c r="AC38" s="46"/>
      <c r="AD38" s="46"/>
      <c r="AE38" s="45"/>
      <c r="AF38" s="45"/>
      <c r="AG38" s="55"/>
    </row>
    <row r="39" spans="2:33" ht="48" customHeight="1" thickBot="1" x14ac:dyDescent="0.3">
      <c r="B39" s="68" t="s">
        <v>143</v>
      </c>
      <c r="C39" s="94" t="s">
        <v>144</v>
      </c>
      <c r="D39" s="51" t="s">
        <v>101</v>
      </c>
      <c r="E39" s="51">
        <v>54118</v>
      </c>
      <c r="F39" s="45" t="s">
        <v>110</v>
      </c>
      <c r="G39" s="49">
        <v>100</v>
      </c>
      <c r="H39" s="68" t="s">
        <v>76</v>
      </c>
      <c r="I39" s="68" t="s">
        <v>17</v>
      </c>
      <c r="J39" s="65" t="s">
        <v>238</v>
      </c>
      <c r="K39" s="52" t="s">
        <v>184</v>
      </c>
      <c r="L39" s="55">
        <v>894.61</v>
      </c>
      <c r="M39" s="49">
        <f>+L39</f>
        <v>894.61</v>
      </c>
      <c r="N39" s="45" t="s">
        <v>239</v>
      </c>
      <c r="O39" s="52" t="s">
        <v>240</v>
      </c>
      <c r="P39" s="89" t="s">
        <v>241</v>
      </c>
      <c r="Q39" s="46"/>
      <c r="R39" s="46"/>
      <c r="S39" s="46"/>
      <c r="T39" s="46"/>
      <c r="U39" s="46"/>
      <c r="V39" s="46"/>
      <c r="W39" s="46"/>
      <c r="X39" s="46"/>
      <c r="Y39" s="46"/>
      <c r="Z39" s="46"/>
      <c r="AA39" s="46"/>
      <c r="AB39" s="46"/>
      <c r="AC39" s="46"/>
      <c r="AD39" s="46"/>
      <c r="AE39" s="46"/>
      <c r="AF39" s="46"/>
      <c r="AG39" s="46"/>
    </row>
    <row r="40" spans="2:33" ht="47.25" customHeight="1" thickBot="1" x14ac:dyDescent="0.3">
      <c r="B40" s="57" t="s">
        <v>149</v>
      </c>
      <c r="C40" s="93" t="s">
        <v>159</v>
      </c>
      <c r="D40" s="51" t="s">
        <v>130</v>
      </c>
      <c r="E40" s="45">
        <v>54399</v>
      </c>
      <c r="F40" s="45" t="s">
        <v>166</v>
      </c>
      <c r="G40" s="49">
        <v>5695.2</v>
      </c>
      <c r="H40" s="47" t="s">
        <v>75</v>
      </c>
      <c r="I40" s="45" t="s">
        <v>17</v>
      </c>
      <c r="J40" s="65" t="s">
        <v>196</v>
      </c>
      <c r="K40" s="45" t="s">
        <v>197</v>
      </c>
      <c r="L40" s="55">
        <v>2056.6</v>
      </c>
      <c r="M40" s="55">
        <f>SUM(L40)</f>
        <v>2056.6</v>
      </c>
      <c r="N40" s="45" t="s">
        <v>198</v>
      </c>
      <c r="O40" s="52" t="s">
        <v>199</v>
      </c>
      <c r="P40" s="89" t="s">
        <v>200</v>
      </c>
      <c r="Q40" s="46"/>
      <c r="R40" s="46"/>
      <c r="S40" s="46"/>
      <c r="T40" s="46"/>
      <c r="U40" s="46"/>
      <c r="V40" s="46"/>
      <c r="W40" s="46"/>
      <c r="X40" s="46"/>
      <c r="Y40" s="46"/>
      <c r="Z40" s="46"/>
      <c r="AA40" s="46"/>
      <c r="AB40" s="46"/>
      <c r="AC40" s="46"/>
      <c r="AD40" s="46"/>
      <c r="AE40" s="46"/>
      <c r="AF40" s="46"/>
      <c r="AG40" s="46"/>
    </row>
    <row r="41" spans="2:33" ht="52.5" customHeight="1" thickBot="1" x14ac:dyDescent="0.3">
      <c r="B41" s="57" t="s">
        <v>150</v>
      </c>
      <c r="C41" s="93" t="s">
        <v>160</v>
      </c>
      <c r="D41" s="51" t="s">
        <v>101</v>
      </c>
      <c r="E41" s="45">
        <v>54301</v>
      </c>
      <c r="F41" s="45" t="s">
        <v>110</v>
      </c>
      <c r="G41" s="49">
        <v>2237.4</v>
      </c>
      <c r="H41" s="47" t="s">
        <v>73</v>
      </c>
      <c r="I41" s="45" t="s">
        <v>17</v>
      </c>
      <c r="J41" s="65" t="s">
        <v>225</v>
      </c>
      <c r="K41" s="52" t="s">
        <v>192</v>
      </c>
      <c r="L41" s="55">
        <v>2237.4</v>
      </c>
      <c r="M41" s="55">
        <f t="shared" ref="M41:M51" si="1">SUM(L41)</f>
        <v>2237.4</v>
      </c>
      <c r="N41" s="45" t="s">
        <v>226</v>
      </c>
      <c r="O41" s="52" t="s">
        <v>227</v>
      </c>
      <c r="P41" s="89" t="s">
        <v>228</v>
      </c>
      <c r="Q41" s="46"/>
      <c r="R41" s="46"/>
      <c r="S41" s="46"/>
      <c r="T41" s="46"/>
      <c r="U41" s="46"/>
      <c r="V41" s="46"/>
      <c r="W41" s="46"/>
      <c r="X41" s="46"/>
      <c r="Y41" s="46"/>
      <c r="Z41" s="46"/>
      <c r="AA41" s="46"/>
      <c r="AB41" s="46"/>
      <c r="AC41" s="46"/>
      <c r="AD41" s="46"/>
      <c r="AE41" s="46"/>
      <c r="AF41" s="46"/>
      <c r="AG41" s="46"/>
    </row>
    <row r="42" spans="2:33" ht="49.5" customHeight="1" thickBot="1" x14ac:dyDescent="0.3">
      <c r="B42" s="57" t="s">
        <v>151</v>
      </c>
      <c r="C42" s="93" t="s">
        <v>161</v>
      </c>
      <c r="D42" s="45"/>
      <c r="E42" s="45"/>
      <c r="F42" s="45" t="s">
        <v>110</v>
      </c>
      <c r="G42" s="49">
        <v>7864.8</v>
      </c>
      <c r="H42" s="47" t="s">
        <v>75</v>
      </c>
      <c r="I42" s="45" t="s">
        <v>17</v>
      </c>
      <c r="J42" s="65" t="s">
        <v>217</v>
      </c>
      <c r="K42" s="45" t="s">
        <v>216</v>
      </c>
      <c r="L42" s="55">
        <v>4983.3</v>
      </c>
      <c r="M42" s="55">
        <f t="shared" si="1"/>
        <v>4983.3</v>
      </c>
      <c r="N42" s="45"/>
      <c r="O42" s="45"/>
      <c r="P42" s="89" t="s">
        <v>262</v>
      </c>
      <c r="Q42" s="46"/>
      <c r="R42" s="46"/>
      <c r="S42" s="46"/>
      <c r="T42" s="46"/>
      <c r="U42" s="46"/>
      <c r="V42" s="46"/>
      <c r="W42" s="46"/>
      <c r="X42" s="46"/>
      <c r="Y42" s="46"/>
      <c r="Z42" s="46"/>
      <c r="AA42" s="46"/>
      <c r="AB42" s="46"/>
      <c r="AC42" s="46"/>
      <c r="AD42" s="46"/>
      <c r="AE42" s="46"/>
      <c r="AF42" s="46"/>
      <c r="AG42" s="46"/>
    </row>
    <row r="43" spans="2:33" ht="44.25" customHeight="1" thickBot="1" x14ac:dyDescent="0.3">
      <c r="B43" s="57" t="s">
        <v>152</v>
      </c>
      <c r="C43" s="93" t="s">
        <v>162</v>
      </c>
      <c r="D43" s="45"/>
      <c r="E43" s="45"/>
      <c r="F43" s="45" t="s">
        <v>110</v>
      </c>
      <c r="G43" s="49">
        <v>2779.8</v>
      </c>
      <c r="H43" s="47"/>
      <c r="I43" s="45" t="s">
        <v>17</v>
      </c>
      <c r="J43" s="65" t="s">
        <v>218</v>
      </c>
      <c r="K43" s="52" t="s">
        <v>219</v>
      </c>
      <c r="L43" s="55">
        <v>2779.8</v>
      </c>
      <c r="M43" s="55">
        <f t="shared" si="1"/>
        <v>2779.8</v>
      </c>
      <c r="N43" s="45"/>
      <c r="O43" s="45"/>
      <c r="P43" s="90" t="s">
        <v>263</v>
      </c>
      <c r="Q43" s="46"/>
      <c r="R43" s="46"/>
      <c r="S43" s="46"/>
      <c r="T43" s="46"/>
      <c r="U43" s="46"/>
      <c r="V43" s="46"/>
      <c r="W43" s="46"/>
      <c r="X43" s="46"/>
      <c r="Y43" s="46"/>
      <c r="Z43" s="46"/>
      <c r="AA43" s="46"/>
      <c r="AB43" s="46"/>
      <c r="AC43" s="46"/>
      <c r="AD43" s="46"/>
      <c r="AE43" s="46"/>
      <c r="AF43" s="46"/>
      <c r="AG43" s="46"/>
    </row>
    <row r="44" spans="2:33" ht="38.25" customHeight="1" thickBot="1" x14ac:dyDescent="0.3">
      <c r="B44" s="57" t="s">
        <v>153</v>
      </c>
      <c r="C44" s="93" t="s">
        <v>229</v>
      </c>
      <c r="D44" s="45"/>
      <c r="E44" s="45"/>
      <c r="F44" s="45" t="s">
        <v>110</v>
      </c>
      <c r="G44" s="86">
        <v>5650</v>
      </c>
      <c r="H44" s="47" t="s">
        <v>75</v>
      </c>
      <c r="I44" s="45" t="s">
        <v>17</v>
      </c>
      <c r="J44" s="88" t="s">
        <v>232</v>
      </c>
      <c r="K44" s="45" t="s">
        <v>233</v>
      </c>
      <c r="L44" s="87">
        <v>2599</v>
      </c>
      <c r="M44" s="87">
        <f t="shared" si="1"/>
        <v>2599</v>
      </c>
      <c r="N44" s="45" t="s">
        <v>234</v>
      </c>
      <c r="O44" s="52" t="s">
        <v>235</v>
      </c>
      <c r="P44" s="89" t="s">
        <v>236</v>
      </c>
      <c r="Q44" s="46"/>
      <c r="R44" s="46"/>
      <c r="S44" s="46"/>
      <c r="T44" s="46"/>
      <c r="U44" s="46"/>
      <c r="V44" s="46"/>
      <c r="W44" s="46"/>
      <c r="X44" s="46"/>
      <c r="Y44" s="46"/>
      <c r="Z44" s="46"/>
      <c r="AA44" s="46"/>
      <c r="AB44" s="46"/>
      <c r="AC44" s="46"/>
      <c r="AD44" s="46"/>
      <c r="AE44" s="46"/>
      <c r="AF44" s="46"/>
      <c r="AG44" s="46"/>
    </row>
    <row r="45" spans="2:33" ht="30.75" hidden="1" thickBot="1" x14ac:dyDescent="0.3">
      <c r="B45" s="57" t="s">
        <v>154</v>
      </c>
      <c r="C45" s="93" t="s">
        <v>163</v>
      </c>
      <c r="D45" s="45"/>
      <c r="E45" s="45"/>
      <c r="F45" s="45" t="s">
        <v>110</v>
      </c>
      <c r="G45" s="49">
        <v>10565</v>
      </c>
      <c r="H45" s="47"/>
      <c r="I45" s="45"/>
      <c r="J45" s="45"/>
      <c r="K45" s="45"/>
      <c r="L45" s="55"/>
      <c r="M45" s="55">
        <f t="shared" si="1"/>
        <v>0</v>
      </c>
      <c r="N45" s="45"/>
      <c r="O45" s="45"/>
      <c r="P45" s="89"/>
      <c r="Q45" s="46"/>
      <c r="R45" s="46"/>
      <c r="S45" s="46"/>
      <c r="T45" s="46"/>
      <c r="U45" s="46"/>
      <c r="V45" s="46"/>
      <c r="W45" s="46"/>
      <c r="X45" s="46"/>
      <c r="Y45" s="46"/>
      <c r="Z45" s="46"/>
      <c r="AA45" s="46"/>
      <c r="AB45" s="46"/>
      <c r="AC45" s="46"/>
      <c r="AD45" s="46"/>
      <c r="AE45" s="46"/>
      <c r="AF45" s="46"/>
      <c r="AG45" s="46"/>
    </row>
    <row r="46" spans="2:33" ht="30.75" hidden="1" thickBot="1" x14ac:dyDescent="0.3">
      <c r="B46" s="57" t="s">
        <v>155</v>
      </c>
      <c r="C46" s="93" t="s">
        <v>164</v>
      </c>
      <c r="D46" s="51" t="s">
        <v>91</v>
      </c>
      <c r="E46" s="51"/>
      <c r="F46" s="45" t="s">
        <v>165</v>
      </c>
      <c r="G46" s="49">
        <v>1500</v>
      </c>
      <c r="H46" s="45" t="s">
        <v>90</v>
      </c>
      <c r="I46" s="45" t="s">
        <v>90</v>
      </c>
      <c r="J46" s="45" t="s">
        <v>90</v>
      </c>
      <c r="K46" s="45" t="s">
        <v>90</v>
      </c>
      <c r="L46" s="45" t="s">
        <v>90</v>
      </c>
      <c r="M46" s="45" t="s">
        <v>90</v>
      </c>
      <c r="N46" s="45" t="s">
        <v>90</v>
      </c>
      <c r="O46" s="47" t="s">
        <v>90</v>
      </c>
      <c r="P46" s="89" t="s">
        <v>90</v>
      </c>
      <c r="Q46" s="46"/>
      <c r="R46" s="46"/>
      <c r="S46" s="46"/>
      <c r="T46" s="46"/>
      <c r="U46" s="46"/>
      <c r="V46" s="46"/>
      <c r="W46" s="46"/>
      <c r="X46" s="46"/>
      <c r="Y46" s="46"/>
      <c r="Z46" s="46"/>
      <c r="AA46" s="46"/>
      <c r="AB46" s="46"/>
      <c r="AC46" s="46"/>
      <c r="AD46" s="46"/>
      <c r="AE46" s="46"/>
      <c r="AF46" s="46"/>
      <c r="AG46" s="46"/>
    </row>
    <row r="47" spans="2:33" ht="38.25" customHeight="1" thickBot="1" x14ac:dyDescent="0.3">
      <c r="B47" s="57" t="s">
        <v>156</v>
      </c>
      <c r="C47" s="93" t="s">
        <v>157</v>
      </c>
      <c r="D47" s="51" t="s">
        <v>91</v>
      </c>
      <c r="E47" s="51"/>
      <c r="F47" s="45" t="s">
        <v>92</v>
      </c>
      <c r="G47" s="49">
        <f>2712+176.28</f>
        <v>2888.28</v>
      </c>
      <c r="H47" s="48" t="s">
        <v>158</v>
      </c>
      <c r="I47" s="45" t="s">
        <v>17</v>
      </c>
      <c r="J47" s="65" t="s">
        <v>237</v>
      </c>
      <c r="K47" s="52" t="s">
        <v>231</v>
      </c>
      <c r="L47" s="55">
        <v>2548.91</v>
      </c>
      <c r="M47" s="55">
        <f t="shared" si="1"/>
        <v>2548.91</v>
      </c>
      <c r="N47" s="45" t="s">
        <v>234</v>
      </c>
      <c r="O47" s="45"/>
      <c r="P47" s="90" t="s">
        <v>264</v>
      </c>
      <c r="Q47" s="46"/>
      <c r="R47" s="46"/>
      <c r="S47" s="46"/>
      <c r="T47" s="46"/>
      <c r="U47" s="46"/>
      <c r="V47" s="46"/>
      <c r="W47" s="46"/>
      <c r="X47" s="46"/>
      <c r="Y47" s="46"/>
      <c r="Z47" s="46"/>
      <c r="AA47" s="46"/>
      <c r="AB47" s="46"/>
      <c r="AC47" s="46"/>
      <c r="AD47" s="46"/>
      <c r="AE47" s="46"/>
      <c r="AF47" s="46"/>
      <c r="AG47" s="46"/>
    </row>
    <row r="48" spans="2:33" ht="15.75" hidden="1" thickBot="1" x14ac:dyDescent="0.3">
      <c r="B48" s="57" t="s">
        <v>174</v>
      </c>
      <c r="C48" s="93" t="s">
        <v>204</v>
      </c>
      <c r="D48" s="51" t="s">
        <v>101</v>
      </c>
      <c r="E48" s="46"/>
      <c r="F48" s="45" t="s">
        <v>205</v>
      </c>
      <c r="G48" s="49">
        <v>1200</v>
      </c>
      <c r="H48" s="48" t="s">
        <v>158</v>
      </c>
      <c r="I48" s="45" t="s">
        <v>230</v>
      </c>
      <c r="J48" s="45" t="s">
        <v>230</v>
      </c>
      <c r="K48" s="45" t="s">
        <v>230</v>
      </c>
      <c r="L48" s="45" t="s">
        <v>230</v>
      </c>
      <c r="M48" s="45" t="s">
        <v>230</v>
      </c>
      <c r="N48" s="45" t="s">
        <v>230</v>
      </c>
      <c r="O48" s="45" t="s">
        <v>230</v>
      </c>
      <c r="P48" s="89" t="s">
        <v>230</v>
      </c>
      <c r="Q48" s="46"/>
      <c r="R48" s="46"/>
      <c r="S48" s="46"/>
      <c r="T48" s="46"/>
      <c r="U48" s="46"/>
      <c r="V48" s="46"/>
      <c r="W48" s="46"/>
      <c r="X48" s="46"/>
      <c r="Y48" s="46"/>
      <c r="Z48" s="46"/>
      <c r="AA48" s="46"/>
      <c r="AB48" s="46"/>
      <c r="AC48" s="46"/>
      <c r="AD48" s="46"/>
      <c r="AE48" s="46"/>
      <c r="AF48" s="46"/>
      <c r="AG48" s="46"/>
    </row>
    <row r="49" spans="2:33" ht="30.75" hidden="1" thickBot="1" x14ac:dyDescent="0.3">
      <c r="B49" s="57" t="s">
        <v>175</v>
      </c>
      <c r="C49" s="93" t="s">
        <v>201</v>
      </c>
      <c r="D49" s="51" t="s">
        <v>101</v>
      </c>
      <c r="E49" s="45">
        <v>54109</v>
      </c>
      <c r="F49" s="45" t="s">
        <v>110</v>
      </c>
      <c r="G49" s="49">
        <v>2260</v>
      </c>
      <c r="H49" s="47" t="s">
        <v>72</v>
      </c>
      <c r="I49" s="45" t="s">
        <v>17</v>
      </c>
      <c r="J49" s="45"/>
      <c r="K49" s="45"/>
      <c r="L49" s="55"/>
      <c r="M49" s="55">
        <f t="shared" si="1"/>
        <v>0</v>
      </c>
      <c r="N49" s="45"/>
      <c r="O49" s="45"/>
      <c r="P49" s="89"/>
      <c r="Q49" s="46"/>
      <c r="R49" s="46"/>
      <c r="S49" s="46"/>
      <c r="T49" s="46"/>
      <c r="U49" s="46"/>
      <c r="V49" s="46"/>
      <c r="W49" s="46"/>
      <c r="X49" s="46"/>
      <c r="Y49" s="46"/>
      <c r="Z49" s="46"/>
      <c r="AA49" s="46"/>
      <c r="AB49" s="46"/>
      <c r="AC49" s="46"/>
      <c r="AD49" s="46"/>
      <c r="AE49" s="46"/>
      <c r="AF49" s="46"/>
      <c r="AG49" s="46"/>
    </row>
    <row r="50" spans="2:33" ht="30.75" hidden="1" thickBot="1" x14ac:dyDescent="0.3">
      <c r="B50" s="57" t="s">
        <v>202</v>
      </c>
      <c r="C50" s="93" t="s">
        <v>206</v>
      </c>
      <c r="D50" s="52" t="s">
        <v>207</v>
      </c>
      <c r="E50" s="45">
        <v>61105</v>
      </c>
      <c r="F50" s="52" t="s">
        <v>208</v>
      </c>
      <c r="G50" s="49">
        <v>87575</v>
      </c>
      <c r="H50" s="47" t="s">
        <v>147</v>
      </c>
      <c r="I50" s="45" t="s">
        <v>17</v>
      </c>
      <c r="J50" s="45"/>
      <c r="K50" s="45"/>
      <c r="L50" s="55"/>
      <c r="M50" s="55">
        <f t="shared" si="1"/>
        <v>0</v>
      </c>
      <c r="N50" s="45"/>
      <c r="O50" s="45"/>
      <c r="P50" s="89"/>
      <c r="Q50" s="46"/>
      <c r="R50" s="46"/>
      <c r="S50" s="46"/>
      <c r="T50" s="46"/>
      <c r="U50" s="46"/>
      <c r="V50" s="46"/>
      <c r="W50" s="46"/>
      <c r="X50" s="46"/>
      <c r="Y50" s="46"/>
      <c r="Z50" s="46"/>
      <c r="AA50" s="46"/>
      <c r="AB50" s="46"/>
      <c r="AC50" s="46"/>
      <c r="AD50" s="46"/>
      <c r="AE50" s="46"/>
      <c r="AF50" s="46"/>
      <c r="AG50" s="46"/>
    </row>
    <row r="51" spans="2:33" ht="28.5" customHeight="1" thickBot="1" x14ac:dyDescent="0.3">
      <c r="B51" s="57" t="s">
        <v>203</v>
      </c>
      <c r="C51" s="93" t="s">
        <v>209</v>
      </c>
      <c r="D51" s="51" t="s">
        <v>101</v>
      </c>
      <c r="E51" s="45">
        <v>54115</v>
      </c>
      <c r="F51" s="45" t="s">
        <v>205</v>
      </c>
      <c r="G51" s="49">
        <v>395.5</v>
      </c>
      <c r="H51" s="48" t="s">
        <v>75</v>
      </c>
      <c r="I51" s="45" t="s">
        <v>17</v>
      </c>
      <c r="J51" s="65" t="s">
        <v>220</v>
      </c>
      <c r="K51" s="45" t="s">
        <v>221</v>
      </c>
      <c r="L51" s="55">
        <v>239.56</v>
      </c>
      <c r="M51" s="55">
        <f t="shared" si="1"/>
        <v>239.56</v>
      </c>
      <c r="N51" s="45" t="s">
        <v>222</v>
      </c>
      <c r="O51" s="45" t="s">
        <v>223</v>
      </c>
      <c r="P51" s="89" t="s">
        <v>224</v>
      </c>
      <c r="Q51" s="46"/>
      <c r="R51" s="46"/>
      <c r="S51" s="46"/>
      <c r="T51" s="46"/>
      <c r="U51" s="46"/>
      <c r="V51" s="46"/>
      <c r="W51" s="46"/>
      <c r="X51" s="46"/>
      <c r="Y51" s="46"/>
      <c r="Z51" s="46"/>
      <c r="AA51" s="46"/>
      <c r="AB51" s="46"/>
      <c r="AC51" s="46"/>
      <c r="AD51" s="46"/>
      <c r="AE51" s="46"/>
      <c r="AF51" s="46"/>
      <c r="AG51" s="46"/>
    </row>
    <row r="52" spans="2:33" x14ac:dyDescent="0.25">
      <c r="P52" s="91"/>
    </row>
  </sheetData>
  <autoFilter ref="H1:H36" xr:uid="{C4E86DFC-677C-48EA-A5AB-EAF7655C5F1B}"/>
  <mergeCells count="50">
    <mergeCell ref="N31:N34"/>
    <mergeCell ref="E5:E6"/>
    <mergeCell ref="F31:F34"/>
    <mergeCell ref="H31:H34"/>
    <mergeCell ref="G31:G34"/>
    <mergeCell ref="M5:M6"/>
    <mergeCell ref="M24:M25"/>
    <mergeCell ref="H26:H27"/>
    <mergeCell ref="I26:I27"/>
    <mergeCell ref="M26:M27"/>
    <mergeCell ref="H24:H25"/>
    <mergeCell ref="I24:I25"/>
    <mergeCell ref="M31:M34"/>
    <mergeCell ref="O24:O25"/>
    <mergeCell ref="I31:I34"/>
    <mergeCell ref="C26:C27"/>
    <mergeCell ref="B26:B27"/>
    <mergeCell ref="D26:D27"/>
    <mergeCell ref="F26:F27"/>
    <mergeCell ref="G26:G27"/>
    <mergeCell ref="B24:B25"/>
    <mergeCell ref="C24:C25"/>
    <mergeCell ref="D24:D25"/>
    <mergeCell ref="F24:F25"/>
    <mergeCell ref="G24:G25"/>
    <mergeCell ref="D31:D34"/>
    <mergeCell ref="C31:C34"/>
    <mergeCell ref="B31:B34"/>
    <mergeCell ref="O31:O34"/>
    <mergeCell ref="P5:P6"/>
    <mergeCell ref="B1:P1"/>
    <mergeCell ref="B2:P2"/>
    <mergeCell ref="B3:P3"/>
    <mergeCell ref="B5:B6"/>
    <mergeCell ref="C5:C6"/>
    <mergeCell ref="D5:D6"/>
    <mergeCell ref="F5:F6"/>
    <mergeCell ref="G5:G6"/>
    <mergeCell ref="H5:H6"/>
    <mergeCell ref="I5:I6"/>
    <mergeCell ref="J5:J6"/>
    <mergeCell ref="K5:K6"/>
    <mergeCell ref="L5:L6"/>
    <mergeCell ref="N5:N6"/>
    <mergeCell ref="O5:O6"/>
    <mergeCell ref="AC5:AC6"/>
    <mergeCell ref="AD5:AD6"/>
    <mergeCell ref="AE5:AE6"/>
    <mergeCell ref="AF5:AF6"/>
    <mergeCell ref="AG5:AG6"/>
  </mergeCells>
  <phoneticPr fontId="11" type="noConversion"/>
  <hyperlinks>
    <hyperlink ref="J10" r:id="rId1" xr:uid="{9870EE58-2121-4C21-9985-7B7ADFFA6B92}"/>
    <hyperlink ref="J11" r:id="rId2" xr:uid="{7F103888-6DFB-4C41-B814-A15AE87AC73D}"/>
    <hyperlink ref="J12" r:id="rId3" xr:uid="{6A33016F-0628-4C60-B0C5-41449A4B109F}"/>
    <hyperlink ref="J13" r:id="rId4" xr:uid="{323AB0F0-8FEB-4D9B-8EFD-8BEDAF62D800}"/>
    <hyperlink ref="J14" r:id="rId5" xr:uid="{BE44F9D9-200E-40B7-AB8C-96D08E40471E}"/>
    <hyperlink ref="J16" r:id="rId6" xr:uid="{264EFD45-C3C4-4588-8D35-C77A2F4A6BD1}"/>
    <hyperlink ref="J17" r:id="rId7" xr:uid="{D76B2EEF-FDB3-42A5-B8DD-020E42D9CDC4}"/>
    <hyperlink ref="J18" r:id="rId8" xr:uid="{F69F9364-1F1B-4EB7-B769-A87CFA7B1BC1}"/>
    <hyperlink ref="J21" r:id="rId9" xr:uid="{E24A8242-C9F6-42A6-8081-0F7EDC46E29C}"/>
    <hyperlink ref="J24" r:id="rId10" xr:uid="{44C98BA9-9ED0-4B6D-BB0D-5F783CF67F4E}"/>
    <hyperlink ref="J25" r:id="rId11" xr:uid="{FCD26770-73AC-4202-9B93-F6A397E80F5A}"/>
    <hyperlink ref="J26" r:id="rId12" xr:uid="{B388BC72-EB0B-40D3-84ED-2FA7DC64556F}"/>
    <hyperlink ref="J27" r:id="rId13" xr:uid="{7C227491-ADD2-454E-8AC3-F0B79DD7D28E}"/>
    <hyperlink ref="J28" r:id="rId14" xr:uid="{C100322C-9F6A-4F29-8024-1A9CA8114E07}"/>
    <hyperlink ref="J29" r:id="rId15" xr:uid="{51DB56E2-5E75-4F6B-AE12-350ED186DC2C}"/>
    <hyperlink ref="J31" r:id="rId16" xr:uid="{336F52E7-7B2B-4853-833E-A9974C04F346}"/>
    <hyperlink ref="J32" r:id="rId17" xr:uid="{E6DC5840-D3E8-4CAC-B16C-BD9C17F36AFD}"/>
    <hyperlink ref="J33" r:id="rId18" xr:uid="{F4C97998-ACB8-4819-B2F7-589A1594B92F}"/>
    <hyperlink ref="J34" r:id="rId19" xr:uid="{D78431E4-DD15-42F6-BA72-B40FAFE6EB4D}"/>
    <hyperlink ref="J35" r:id="rId20" xr:uid="{883651DD-88A5-4535-8FA0-ADE8B140F98F}"/>
    <hyperlink ref="J9" r:id="rId21" xr:uid="{3F7D2CC9-FBC3-4FE0-9DCB-97E8EA990E1C}"/>
    <hyperlink ref="J37" r:id="rId22" xr:uid="{61F88357-5C57-40D9-B9E4-02F5DCC10231}"/>
    <hyperlink ref="J40" r:id="rId23" xr:uid="{AA107285-C071-454B-AEC2-53D13D51AF96}"/>
    <hyperlink ref="J42" r:id="rId24" xr:uid="{D63081BC-8C4F-43AB-AC6F-730F45D4B81C}"/>
    <hyperlink ref="J43" r:id="rId25" xr:uid="{3771229F-D77A-4EE3-A1EE-88AE9F0DFB93}"/>
    <hyperlink ref="J44" r:id="rId26" xr:uid="{FCC8B02A-2A3F-481E-AFC6-605D52E6D492}"/>
    <hyperlink ref="J47" r:id="rId27" xr:uid="{02477525-686C-4825-86C5-82BBE7532994}"/>
    <hyperlink ref="J51" r:id="rId28" xr:uid="{3F4B13C1-E416-4658-A6B2-86ED08289D99}"/>
    <hyperlink ref="J41" r:id="rId29" xr:uid="{6C38914A-02E7-4769-9FB6-68C3CD8AC51C}"/>
    <hyperlink ref="J39" r:id="rId30" xr:uid="{03725AA0-98FD-429A-9295-E90E7538D72F}"/>
    <hyperlink ref="J30" r:id="rId31" xr:uid="{29366B58-6464-4B8B-901F-C1EFB6C4D04F}"/>
    <hyperlink ref="J38" r:id="rId32" xr:uid="{9B8BF526-363B-456B-A82F-42490F8759AB}"/>
    <hyperlink ref="J8" r:id="rId33" xr:uid="{535DADD0-3BF8-4CA6-B617-14B4FE2B9269}"/>
    <hyperlink ref="J7" r:id="rId34" xr:uid="{29CF1F12-4010-415A-8C37-6F90457F28D5}"/>
  </hyperlinks>
  <pageMargins left="0.70866141732283472" right="0.70866141732283472" top="0.27559055118110237" bottom="0.31496062992125984" header="0.15748031496062992" footer="0.15748031496062992"/>
  <pageSetup paperSize="9" scale="36" orientation="landscape" r:id="rId35"/>
  <colBreaks count="1" manualBreakCount="1">
    <brk id="16" max="1048575" man="1"/>
  </colBreaks>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 apoyo a CEFAFA</dc:creator>
  <cp:lastModifiedBy>Oficial de Informacion</cp:lastModifiedBy>
  <cp:lastPrinted>2023-04-17T19:10:35Z</cp:lastPrinted>
  <dcterms:created xsi:type="dcterms:W3CDTF">2022-11-29T14:35:32Z</dcterms:created>
  <dcterms:modified xsi:type="dcterms:W3CDTF">2023-05-19T20:56:38Z</dcterms:modified>
</cp:coreProperties>
</file>