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vera\Desktop\PORTAL DE TRANSPARENCIA\MARCO PRESUPUESTARIO\CONTRATACIONES Y ADQUISICIONES\"/>
    </mc:Choice>
  </mc:AlternateContent>
  <bookViews>
    <workbookView xWindow="0" yWindow="0" windowWidth="28800" windowHeight="12330" tabRatio="913" activeTab="7"/>
  </bookViews>
  <sheets>
    <sheet name="Enero" sheetId="33" r:id="rId1"/>
    <sheet name="Febrero" sheetId="25" r:id="rId2"/>
    <sheet name="Marzo" sheetId="3" r:id="rId3"/>
    <sheet name="Abril" sheetId="4" r:id="rId4"/>
    <sheet name="Mayo" sheetId="5" r:id="rId5"/>
    <sheet name="Junio" sheetId="6" r:id="rId6"/>
    <sheet name="Julio" sheetId="13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  <sheet name="RANGOS $$$" sheetId="26" r:id="rId13"/>
    <sheet name="rubros" sheetId="27" r:id="rId14"/>
    <sheet name="Graficos" sheetId="28" r:id="rId15"/>
    <sheet name="resumen mensual global" sheetId="29" r:id="rId16"/>
    <sheet name="presidencia" sheetId="30" r:id="rId17"/>
    <sheet name="cdac" sheetId="31" r:id="rId18"/>
    <sheet name="Hoja1" sheetId="32" r:id="rId19"/>
    <sheet name="Hoja5" sheetId="36" r:id="rId20"/>
    <sheet name="Hoja4" sheetId="35" r:id="rId21"/>
    <sheet name="Hoja6" sheetId="37" r:id="rId22"/>
  </sheets>
  <definedNames>
    <definedName name="_xlnm.Print_Area" localSheetId="3">Abril!$A$1:$K$39</definedName>
    <definedName name="_xlnm.Print_Area" localSheetId="7">Agosto!$A$1:$K$35</definedName>
    <definedName name="_xlnm.Print_Area" localSheetId="17">cdac!$B$1:$F$8</definedName>
    <definedName name="_xlnm.Print_Area" localSheetId="11">Diciembre!$A$1:$K$50</definedName>
    <definedName name="_xlnm.Print_Area" localSheetId="0">Enero!$A$1:$J$16</definedName>
    <definedName name="_xlnm.Print_Area" localSheetId="1">Febrero!$A$1:$J$28</definedName>
    <definedName name="_xlnm.Print_Area" localSheetId="14">Graficos!$A$1:$S$29</definedName>
    <definedName name="_xlnm.Print_Area" localSheetId="18">Hoja1!$B$1:$J$27</definedName>
    <definedName name="_xlnm.Print_Area" localSheetId="6">Julio!$A$1:$K$23</definedName>
    <definedName name="_xlnm.Print_Area" localSheetId="5">Junio!$A$1:$K$27</definedName>
    <definedName name="_xlnm.Print_Area" localSheetId="2">Marzo!$A$1:$K$43</definedName>
    <definedName name="_xlnm.Print_Area" localSheetId="4">Mayo!$A$1:$K$23</definedName>
    <definedName name="_xlnm.Print_Area" localSheetId="10">Noviembre!$A$1:$K$48</definedName>
    <definedName name="_xlnm.Print_Area" localSheetId="9">Octubre!$A$1:$K$50</definedName>
    <definedName name="_xlnm.Print_Area" localSheetId="16">presidencia!$B$1:$F$13</definedName>
    <definedName name="_xlnm.Print_Area" localSheetId="12">'RANGOS $$$'!$A$1:$AB$23</definedName>
    <definedName name="_xlnm.Print_Area" localSheetId="15">'resumen mensual global'!$B$2:$D$17</definedName>
    <definedName name="_xlnm.Print_Area" localSheetId="8">Septiembre!$A$1:$K$24</definedName>
  </definedNames>
  <calcPr calcId="162913"/>
</workbook>
</file>

<file path=xl/calcChain.xml><?xml version="1.0" encoding="utf-8"?>
<calcChain xmlns="http://schemas.openxmlformats.org/spreadsheetml/2006/main">
  <c r="A16" i="33" l="1"/>
  <c r="I15" i="33"/>
  <c r="A15" i="33"/>
  <c r="I12" i="33"/>
  <c r="I16" i="33" s="1"/>
  <c r="A12" i="33"/>
  <c r="I8" i="33"/>
  <c r="A8" i="33"/>
  <c r="I6" i="33"/>
  <c r="J36" i="4" l="1"/>
  <c r="J35" i="4"/>
  <c r="J31" i="4"/>
  <c r="B15" i="28" l="1"/>
  <c r="A43" i="24" l="1"/>
  <c r="A26" i="24"/>
  <c r="A12" i="24"/>
  <c r="A11" i="21"/>
  <c r="A31" i="20"/>
  <c r="A8" i="20"/>
  <c r="A19" i="13"/>
  <c r="A28" i="25"/>
  <c r="A23" i="25"/>
  <c r="A22" i="25"/>
  <c r="A32" i="23"/>
  <c r="A44" i="23"/>
  <c r="A48" i="23" s="1"/>
  <c r="A31" i="4"/>
  <c r="F8" i="31" l="1"/>
  <c r="F13" i="30"/>
  <c r="C13" i="30"/>
  <c r="D17" i="29" l="1"/>
  <c r="C17" i="29"/>
  <c r="F15" i="28" l="1"/>
  <c r="E15" i="28"/>
  <c r="D15" i="28"/>
  <c r="C15" i="28"/>
  <c r="F4" i="28" l="1"/>
  <c r="F5" i="28"/>
  <c r="F6" i="28"/>
  <c r="F7" i="28"/>
  <c r="F8" i="28"/>
  <c r="F9" i="28"/>
  <c r="F10" i="28"/>
  <c r="F11" i="28"/>
  <c r="F12" i="28"/>
  <c r="F13" i="28"/>
  <c r="F14" i="28"/>
  <c r="F3" i="28"/>
  <c r="J41" i="27" l="1"/>
  <c r="J42" i="27"/>
  <c r="J43" i="27"/>
  <c r="J40" i="27"/>
  <c r="J44" i="27" s="1"/>
  <c r="I41" i="27"/>
  <c r="I42" i="27"/>
  <c r="I43" i="27"/>
  <c r="I40" i="27"/>
  <c r="I44" i="27" s="1"/>
  <c r="J32" i="27"/>
  <c r="J33" i="27"/>
  <c r="J34" i="27"/>
  <c r="J31" i="27"/>
  <c r="I34" i="27"/>
  <c r="I33" i="27"/>
  <c r="I32" i="27"/>
  <c r="I31" i="27"/>
  <c r="I35" i="27" s="1"/>
  <c r="J21" i="27"/>
  <c r="J22" i="27"/>
  <c r="J23" i="27"/>
  <c r="J20" i="27"/>
  <c r="I21" i="27"/>
  <c r="I22" i="27"/>
  <c r="I23" i="27"/>
  <c r="I20" i="27"/>
  <c r="J11" i="27"/>
  <c r="J12" i="27"/>
  <c r="J13" i="27"/>
  <c r="J10" i="27"/>
  <c r="H44" i="27"/>
  <c r="G44" i="27"/>
  <c r="F44" i="27"/>
  <c r="E44" i="27"/>
  <c r="D44" i="27"/>
  <c r="C44" i="27"/>
  <c r="H35" i="27"/>
  <c r="G35" i="27"/>
  <c r="F35" i="27"/>
  <c r="E35" i="27"/>
  <c r="D35" i="27"/>
  <c r="C35" i="27"/>
  <c r="H24" i="27"/>
  <c r="G24" i="27"/>
  <c r="F24" i="27"/>
  <c r="E24" i="27"/>
  <c r="D24" i="27"/>
  <c r="C24" i="27"/>
  <c r="J35" i="27" l="1"/>
  <c r="I24" i="27"/>
  <c r="J24" i="27"/>
  <c r="J14" i="27"/>
  <c r="J46" i="27" s="1"/>
  <c r="H46" i="27"/>
  <c r="F46" i="27"/>
  <c r="D46" i="27"/>
  <c r="AA14" i="26"/>
  <c r="AA10" i="26"/>
  <c r="AA11" i="26"/>
  <c r="AA9" i="26"/>
  <c r="Z9" i="26"/>
  <c r="AB9" i="26"/>
  <c r="Z10" i="26"/>
  <c r="V16" i="26"/>
  <c r="Y16" i="26"/>
  <c r="W16" i="26"/>
  <c r="U16" i="26"/>
  <c r="S16" i="26"/>
  <c r="Q16" i="26"/>
  <c r="O16" i="26"/>
  <c r="M16" i="26"/>
  <c r="K16" i="26"/>
  <c r="I16" i="26"/>
  <c r="AB11" i="26"/>
  <c r="AB12" i="26"/>
  <c r="X16" i="26"/>
  <c r="T16" i="26"/>
  <c r="R16" i="26"/>
  <c r="P16" i="26"/>
  <c r="N16" i="26"/>
  <c r="L16" i="26"/>
  <c r="J16" i="26"/>
  <c r="AB14" i="26"/>
  <c r="AA16" i="26" l="1"/>
  <c r="Z16" i="26"/>
  <c r="AB10" i="26"/>
  <c r="F16" i="26"/>
  <c r="D16" i="26"/>
  <c r="H16" i="26"/>
  <c r="AB16" i="26" l="1"/>
  <c r="AB21" i="26" s="1"/>
  <c r="AB23" i="26" s="1"/>
  <c r="J31" i="20"/>
  <c r="J8" i="20"/>
  <c r="J21" i="6" l="1"/>
  <c r="J33" i="20" l="1"/>
  <c r="J46" i="22"/>
  <c r="J48" i="22"/>
  <c r="J9" i="24"/>
  <c r="J10" i="24"/>
  <c r="J11" i="24"/>
  <c r="J8" i="24"/>
  <c r="J22" i="24"/>
  <c r="J34" i="24"/>
  <c r="J35" i="24"/>
  <c r="J36" i="24"/>
  <c r="J37" i="24"/>
  <c r="J38" i="24"/>
  <c r="J39" i="24"/>
  <c r="J40" i="24"/>
  <c r="J41" i="24"/>
  <c r="J42" i="24"/>
  <c r="J20" i="24"/>
  <c r="J30" i="24"/>
  <c r="J31" i="24"/>
  <c r="J32" i="24"/>
  <c r="J33" i="24"/>
  <c r="J29" i="24"/>
  <c r="J43" i="24" l="1"/>
  <c r="J12" i="24"/>
  <c r="A46" i="22" l="1"/>
  <c r="A33" i="22"/>
  <c r="A6" i="22"/>
  <c r="A50" i="22" l="1"/>
  <c r="J17" i="24"/>
  <c r="J18" i="24"/>
  <c r="J19" i="24"/>
  <c r="J16" i="24"/>
  <c r="J15" i="24"/>
  <c r="J26" i="24" l="1"/>
  <c r="J7" i="23"/>
  <c r="J6" i="22" l="1"/>
  <c r="J30" i="22"/>
  <c r="J26" i="22"/>
  <c r="J22" i="22"/>
  <c r="J15" i="22"/>
  <c r="J12" i="22"/>
  <c r="J9" i="22"/>
  <c r="J20" i="21"/>
  <c r="J8" i="21"/>
  <c r="J9" i="21"/>
  <c r="J33" i="22" l="1"/>
  <c r="J47" i="22"/>
  <c r="J12" i="20"/>
  <c r="J15" i="20" s="1"/>
  <c r="J32" i="20" s="1"/>
  <c r="J7" i="13" l="1"/>
  <c r="A7" i="13"/>
  <c r="J20" i="6" l="1"/>
  <c r="J19" i="6"/>
  <c r="J10" i="6"/>
  <c r="J18" i="6"/>
  <c r="J17" i="6"/>
  <c r="J16" i="6"/>
  <c r="J15" i="6" l="1"/>
  <c r="J14" i="6"/>
  <c r="J8" i="6"/>
  <c r="J7" i="6"/>
  <c r="J13" i="6"/>
  <c r="J23" i="6" s="1"/>
  <c r="J18" i="5"/>
  <c r="J17" i="5" l="1"/>
  <c r="J19" i="5" s="1"/>
  <c r="J5" i="5"/>
  <c r="J6" i="5" s="1"/>
  <c r="J30" i="4" l="1"/>
  <c r="J29" i="4"/>
  <c r="J5" i="4"/>
  <c r="J7" i="4" s="1"/>
  <c r="J28" i="4" l="1"/>
  <c r="J27" i="4"/>
  <c r="J26" i="4"/>
  <c r="J24" i="4"/>
  <c r="J20" i="4"/>
  <c r="J14" i="4"/>
  <c r="J13" i="4"/>
  <c r="J11" i="4"/>
  <c r="J9" i="4"/>
  <c r="J8" i="4"/>
  <c r="J33" i="4"/>
  <c r="J32" i="4"/>
  <c r="J49" i="24" l="1"/>
  <c r="A49" i="24"/>
  <c r="A50" i="24" s="1"/>
  <c r="J47" i="23"/>
  <c r="A47" i="23"/>
  <c r="J44" i="23"/>
  <c r="J32" i="23"/>
  <c r="J49" i="22"/>
  <c r="J50" i="22" s="1"/>
  <c r="A49" i="22"/>
  <c r="J23" i="21"/>
  <c r="A23" i="21"/>
  <c r="A20" i="21"/>
  <c r="A24" i="21" s="1"/>
  <c r="J11" i="21"/>
  <c r="J21" i="21" s="1"/>
  <c r="J34" i="20"/>
  <c r="A34" i="20"/>
  <c r="A15" i="20"/>
  <c r="A35" i="20" s="1"/>
  <c r="J22" i="13"/>
  <c r="A22" i="13"/>
  <c r="J19" i="13"/>
  <c r="J10" i="13"/>
  <c r="A10" i="13"/>
  <c r="A23" i="13" s="1"/>
  <c r="J26" i="6"/>
  <c r="A26" i="6"/>
  <c r="A23" i="6"/>
  <c r="J12" i="6"/>
  <c r="A12" i="6"/>
  <c r="I6" i="6"/>
  <c r="J44" i="24" l="1"/>
  <c r="J50" i="24" s="1"/>
  <c r="J45" i="23"/>
  <c r="J48" i="23" s="1"/>
  <c r="J24" i="21"/>
  <c r="J35" i="20"/>
  <c r="J20" i="13"/>
  <c r="J23" i="13" s="1"/>
  <c r="J24" i="6"/>
  <c r="J27" i="6" s="1"/>
  <c r="A27" i="6"/>
  <c r="J22" i="5"/>
  <c r="A22" i="5"/>
  <c r="A19" i="5"/>
  <c r="J8" i="5"/>
  <c r="J20" i="5" s="1"/>
  <c r="A8" i="5"/>
  <c r="I6" i="5"/>
  <c r="A35" i="4"/>
  <c r="A38" i="4"/>
  <c r="J38" i="4"/>
  <c r="I7" i="4"/>
  <c r="J23" i="5" l="1"/>
  <c r="J39" i="4"/>
  <c r="G14" i="27"/>
  <c r="G46" i="27" s="1"/>
  <c r="E14" i="27"/>
  <c r="E46" i="27" s="1"/>
  <c r="C14" i="27"/>
  <c r="C46" i="27" s="1"/>
  <c r="H14" i="27"/>
  <c r="F14" i="27"/>
  <c r="D14" i="27"/>
  <c r="J43" i="3" l="1"/>
  <c r="J42" i="3"/>
  <c r="J40" i="3"/>
  <c r="J41" i="3"/>
  <c r="J39" i="3"/>
  <c r="J38" i="3"/>
  <c r="J37" i="3"/>
  <c r="J29" i="3"/>
  <c r="J30" i="3"/>
  <c r="J31" i="3"/>
  <c r="J32" i="3"/>
  <c r="J33" i="3"/>
  <c r="J34" i="3"/>
  <c r="J35" i="3"/>
  <c r="J36" i="3"/>
  <c r="J28" i="3"/>
  <c r="J27" i="3"/>
  <c r="J26" i="3"/>
  <c r="J9" i="3"/>
  <c r="J10" i="3"/>
  <c r="J8" i="3"/>
  <c r="J7" i="3"/>
  <c r="A26" i="3" l="1"/>
  <c r="I11" i="27" l="1"/>
  <c r="I12" i="27"/>
  <c r="I13" i="27"/>
  <c r="I10" i="27"/>
  <c r="I14" i="27" l="1"/>
  <c r="I46" i="27" s="1"/>
  <c r="G16" i="26"/>
  <c r="E16" i="26"/>
  <c r="C16" i="26"/>
  <c r="A37" i="3" l="1"/>
  <c r="I6" i="3"/>
  <c r="A6" i="25"/>
  <c r="I27" i="25"/>
  <c r="A27" i="25"/>
  <c r="I22" i="25"/>
  <c r="I8" i="25"/>
  <c r="A8" i="25"/>
  <c r="I6" i="25"/>
  <c r="I23" i="25" s="1"/>
  <c r="A43" i="3" l="1"/>
  <c r="I28" i="25"/>
</calcChain>
</file>

<file path=xl/sharedStrings.xml><?xml version="1.0" encoding="utf-8"?>
<sst xmlns="http://schemas.openxmlformats.org/spreadsheetml/2006/main" count="1856" uniqueCount="686">
  <si>
    <t>Autoridad de Aviación Civil</t>
  </si>
  <si>
    <t>Unidad de Adquisiciones y Contrataciones Institucional</t>
  </si>
  <si>
    <t>No. de órden</t>
  </si>
  <si>
    <t>Monto</t>
  </si>
  <si>
    <t>Total suministros</t>
  </si>
  <si>
    <t>Total activos fijos</t>
  </si>
  <si>
    <t>Total servicios</t>
  </si>
  <si>
    <t>Código del proceso de compra (licitación, libre gestión, compra directa, otros)</t>
  </si>
  <si>
    <t>Razón Social /Nombre del contratista</t>
  </si>
  <si>
    <t>Objeto del Contrato u Orden de Compra</t>
  </si>
  <si>
    <t>Fecha o período de la Contratación</t>
  </si>
  <si>
    <t>Cumplió con las especificaciones del Bien/Servicio pactado</t>
  </si>
  <si>
    <t>Calificación final</t>
  </si>
  <si>
    <t>√</t>
  </si>
  <si>
    <t>Dpto. Solicitante</t>
  </si>
  <si>
    <t>NIT</t>
  </si>
  <si>
    <t>Total contratos</t>
  </si>
  <si>
    <t>ITEM</t>
  </si>
  <si>
    <t>Especifico Presupuestario</t>
  </si>
  <si>
    <t>Cuadro de compras de libre gestión de activos fijos, suministros y servicios de Enero del año 2017</t>
  </si>
  <si>
    <t>Cuadro de compras de libre gestión de activos fijos, suministros y servicios de febrero del año 2017</t>
  </si>
  <si>
    <t>Total de compras mes de febrero 2017</t>
  </si>
  <si>
    <t>Libre Gestión</t>
  </si>
  <si>
    <t>SEPRI S.A DE C.V.</t>
  </si>
  <si>
    <t>Servicio de Seguridad y Vigilancia para las instalaciones de la AAC para periodo de 2 meses (Enero-Febrero 2017).</t>
  </si>
  <si>
    <t>0614-140795-106-3</t>
  </si>
  <si>
    <t>Subdirección Administrativa.</t>
  </si>
  <si>
    <t>Colativo de R.L</t>
  </si>
  <si>
    <t>Servicio de publicidad para lanzamiento de bachillerato en mantto aeronautico.</t>
  </si>
  <si>
    <t>0614-301192-101-6</t>
  </si>
  <si>
    <t>Comunicaciones y Protocolo.</t>
  </si>
  <si>
    <t>Agencia de Viajes El Carmen (Roberto Miguel Morán Chavez).</t>
  </si>
  <si>
    <t>Dos boletos aereos hacia la ciudad de Pennsylvania, Estados Unidos Participantes: Matha Fabian Cestona y José Carlos Rodriguez Campos (Inspectores).</t>
  </si>
  <si>
    <t>0101-290887-101-6</t>
  </si>
  <si>
    <t>Subdirección Seguridad de Vuelo.</t>
  </si>
  <si>
    <t>Total de compras mes de enero 2017</t>
  </si>
  <si>
    <t>Amilcar Martínez Beltrán (Carpinteria El Progreso)</t>
  </si>
  <si>
    <t>0308-010179-102-3</t>
  </si>
  <si>
    <t>Propiedad Planta y Equipo</t>
  </si>
  <si>
    <t>Batersuperca S.A de C.V.</t>
  </si>
  <si>
    <t>2 Baterias para vehiculos institucionales P-709318 y N-8275 propiedad de la AAC</t>
  </si>
  <si>
    <t>0614-010379-001-0</t>
  </si>
  <si>
    <t>Colatino de R.L.</t>
  </si>
  <si>
    <t xml:space="preserve">Suscripción anual de prensa escrita para el periodo del 1 de enero al 31 de diciembre de 2017. </t>
  </si>
  <si>
    <t>Depto. Comunicaciones y Protocolo de la AAC</t>
  </si>
  <si>
    <t>Dutriz Hermanos S.A de C.V.</t>
  </si>
  <si>
    <t>Suscripción anual de prensa escrita para el periodo del 1 de enero al 31 de diciembre de 2017.</t>
  </si>
  <si>
    <t>0614-031035-001-5</t>
  </si>
  <si>
    <t>Editorial Altamirano Madriz S.A.</t>
  </si>
  <si>
    <t>0614-231157-001-0</t>
  </si>
  <si>
    <t>Roberto Miguel Morán Chavez (Agencia de Viajes El Carmen)</t>
  </si>
  <si>
    <t>Boleto aéreo con destino a Rio de Janeiro-Brasil para Director Ejecutivo (Ing. Jorge Alberto Puquirre)</t>
  </si>
  <si>
    <t>Dirección Ejecutiva.</t>
  </si>
  <si>
    <t>Aircraft Tecnical Publisher</t>
  </si>
  <si>
    <t>Suscripción de acceso en línea de biblioteca especial de Aviación General de Aircraft Technical Publishers-ATP  con vigencia para un año.</t>
  </si>
  <si>
    <t>0000-000000-000-0</t>
  </si>
  <si>
    <t>Depto. Publicaciones Técnicas.</t>
  </si>
  <si>
    <t>Asociación Instituto de Auditoría Interna de El Salvador.</t>
  </si>
  <si>
    <t>Servicio de capacitación "Analisis e Interpretación de Estados Fianancieros" Participantes: Lic. Oscar Santos-Jefe UFI y Licda. Ana Isabel Hernandez- Contadora Institucional.</t>
  </si>
  <si>
    <t>0614-070507-105-3</t>
  </si>
  <si>
    <t>Recursos Humanos</t>
  </si>
  <si>
    <t>Fumigadora y Formuladora Campos S.A de C.V.</t>
  </si>
  <si>
    <t>Servicios de fumigación para las instalaciones de la Autoridiad de Aviación Civil.</t>
  </si>
  <si>
    <t>0614-210600-106-6</t>
  </si>
  <si>
    <t>Servicios Generales</t>
  </si>
  <si>
    <t>Industrias La Constancia S.A de C.V.</t>
  </si>
  <si>
    <t>Suministro de Agua purificada para los empleados y funcionarios de la AAC.</t>
  </si>
  <si>
    <t>0614-251002-101-1</t>
  </si>
  <si>
    <t>JV Profesionales S.A de C.V</t>
  </si>
  <si>
    <t>Mantenimiento correctivo de Planta Electrica.</t>
  </si>
  <si>
    <t>0617-1611-101-0</t>
  </si>
  <si>
    <t>Dirección General de Tesorería (Imprenta Nacional)</t>
  </si>
  <si>
    <t>Servicio de impresión y reproducción de 300 ejemplares de la memoria de labores de la AAC del año 2016.</t>
  </si>
  <si>
    <t>0614-010814-006-6</t>
  </si>
  <si>
    <t>OMR (Organización- Métodos y Regulaciones)</t>
  </si>
  <si>
    <t>Julia Iduvina Martínez Sanchez</t>
  </si>
  <si>
    <t>Reparación de 2 impresoras multifuncionales propiedad de la AAC-</t>
  </si>
  <si>
    <t>0616-220573-101-8</t>
  </si>
  <si>
    <t>Departamento de Informatica</t>
  </si>
  <si>
    <t>Servi-Viajes S.A de C.V.</t>
  </si>
  <si>
    <t>Boleto Aéreo con destino San José- Costa Rica para el Inspector  Eduardo Barahona , Encargado de Accidentes e Incidentes.</t>
  </si>
  <si>
    <t>0614-231294-101-6</t>
  </si>
  <si>
    <t>SSP/INV. AAC</t>
  </si>
  <si>
    <t>Boleto Aéreo con destino a México.  Participante Ing. Jorge Alberto Puquirre-Director Ejecutivo</t>
  </si>
  <si>
    <t>Prorroga de Contrato No.04-2016</t>
  </si>
  <si>
    <t>Telecomoda S.A de C.V.</t>
  </si>
  <si>
    <t>Prórroga de Contrato 04-2016 de Servicios de Tefonia fija E1 y Móvil, para la Autoridad de Aviación Civil para dos mes ( 1 de febrero al 31 de marzo del 2017)</t>
  </si>
  <si>
    <t>Total de compras + contratos mes de febrero  2017</t>
  </si>
  <si>
    <t>Edgar Leonel Urquilla</t>
  </si>
  <si>
    <t>Servicio de repacion del sistema de aire acondicionado y sistema electrico del  vehiculo N-8043 propiedad de la AAC.</t>
  </si>
  <si>
    <t>0614-070372-117-4</t>
  </si>
  <si>
    <t>Wilfo de Jesús Avelar Navarro</t>
  </si>
  <si>
    <t>Servicios profesionales para re-diseño de página web interna para periodo de un mes.</t>
  </si>
  <si>
    <t>0415-160690-101-4</t>
  </si>
  <si>
    <t>Departamento Informática.</t>
  </si>
  <si>
    <t>El Alfarero, Eventos y Mas, Sociedad Anonima de C.V.</t>
  </si>
  <si>
    <t>Servicio de alimentos preparados para evento dia internacional de la mujer 8 de marzo 2017 para el personal de la AAC.</t>
  </si>
  <si>
    <t>0614-141111-102-9</t>
  </si>
  <si>
    <t>Unidad Igualdad entre los Géneros.</t>
  </si>
  <si>
    <t>Hogar de Ancianos y Servicios Integrales empresa de R.L</t>
  </si>
  <si>
    <t>Servicio de capacitación de primeros auxilios.</t>
  </si>
  <si>
    <t>0614-181012-102-0</t>
  </si>
  <si>
    <t>Compra de boleto aéreo con destino Kingston-Jamaica -capacitación de seguridad operacional para tripulantes de cabina. Participante Lily Aracely Guevara de Monterrosa.</t>
  </si>
  <si>
    <t>DIDEA, S.A. DE C.V.</t>
  </si>
  <si>
    <t>Mantenimiento preventivo de dos vehiculos N-8552 y N 8583 propiedad de la AAC</t>
  </si>
  <si>
    <t>0614-010462-002-1</t>
  </si>
  <si>
    <t>Servicio de cambio de evaporador del  aire acondicionado para el vehiculo N-17822 propiedad de la AAC.</t>
  </si>
  <si>
    <t>Global Operations Logistic, S.A de C.V.</t>
  </si>
  <si>
    <t xml:space="preserve">Servicio de transporte aereo para traslado desde El Salvador hasta Pensilvanya EE-UU  el motor de la aeronave accidentada matrícula YS-332 PE (Ida)  </t>
  </si>
  <si>
    <t>0614-221116-102-8</t>
  </si>
  <si>
    <t>Depto. De SSP/Accidentes e Incidentes.</t>
  </si>
  <si>
    <t>Bryan Ernesto Rivera Pereira</t>
  </si>
  <si>
    <t>Servicio de mano de obra para aplicación de pintura en muro perimetral de los alrededores de las instalaciones de la AAC.</t>
  </si>
  <si>
    <t>0614-210398-125-6</t>
  </si>
  <si>
    <t>Total de compras mes de marzo  2017</t>
  </si>
  <si>
    <t>Contrato No. 04-2017</t>
  </si>
  <si>
    <t>Medina S.A de C.V</t>
  </si>
  <si>
    <t>1000 Vales de combustible para ser utilizados en vehiculos, planta de emergencia y equipo de jardineria propiedad de la AAC  para el periodo de un año</t>
  </si>
  <si>
    <t>0614-240796-101-4</t>
  </si>
  <si>
    <t>Servicio de Telefonia E1 y Móvil, para la Autoridad de Aviación Civil para el periodo de  1 de abril  al 31 de diciembre de 2017.</t>
  </si>
  <si>
    <t>0614-020799-102-1</t>
  </si>
  <si>
    <t>Informatica</t>
  </si>
  <si>
    <t>Total de compras + contratos mes de marzo 2017</t>
  </si>
  <si>
    <t>Unidad de Adquisiciones y Contrataciones Institucional (U.A.C.I.)</t>
  </si>
  <si>
    <t>CANTIDAD DE PROCESOS EJECUTADOS</t>
  </si>
  <si>
    <t>Enero</t>
  </si>
  <si>
    <t>Febrero</t>
  </si>
  <si>
    <t>Marzo</t>
  </si>
  <si>
    <t>Total de Procesos Ejecutados</t>
  </si>
  <si>
    <t xml:space="preserve">Libre Gestión  Montos De $0.01 Hasta $72,000.00 </t>
  </si>
  <si>
    <t>De $0.01 Hasta $9,000.00</t>
  </si>
  <si>
    <t>De $9,000.01 Hasta $27,000.00</t>
  </si>
  <si>
    <t>Director Ejecutivo</t>
  </si>
  <si>
    <t>De $27,000.01 Hasta +</t>
  </si>
  <si>
    <t>CDAC</t>
  </si>
  <si>
    <t>ADJUDICADOR</t>
  </si>
  <si>
    <t>De $72,000.01 Hasta  +</t>
  </si>
  <si>
    <t>Licitación o Concurso Público De $72,000.01 Hasta +</t>
  </si>
  <si>
    <t>RANGO EN VALORES     $                                  (SALARIOS MINIMOS)</t>
  </si>
  <si>
    <t>ACTIVO FIJO</t>
  </si>
  <si>
    <t>SUMINISTRO</t>
  </si>
  <si>
    <t>SERVICIOS</t>
  </si>
  <si>
    <t>FEBRERO $</t>
  </si>
  <si>
    <t>TOTAL  $</t>
  </si>
  <si>
    <t>Cuadro de compras de libre gestión de activos fijos, suministros y servicios de marzo del año 2017</t>
  </si>
  <si>
    <t>TOTAL</t>
  </si>
  <si>
    <t>CONTRATOS</t>
  </si>
  <si>
    <t>RUBRO</t>
  </si>
  <si>
    <t>Total de contratos</t>
  </si>
  <si>
    <t>Contrato No. 01-2017</t>
  </si>
  <si>
    <t>JOSÉ JORGE MONTENEGRO ARAUJO</t>
  </si>
  <si>
    <t>Servicios profesionales para Examinador Técnico Designado en pruebas de vuelo para pilotos y alumnos del Depto. Licencias.</t>
  </si>
  <si>
    <t>1109-100159-001-0</t>
  </si>
  <si>
    <t>Departamento de Licencias</t>
  </si>
  <si>
    <t>Contrato No. 02-2017</t>
  </si>
  <si>
    <t>RICOH EL SALVADOR, S.A. DE C.V.</t>
  </si>
  <si>
    <t>Servicio de Mantenimiento preventivo y correctivo con partes y suministro de consumibles para impresores multifuncionales marca RICOH.</t>
  </si>
  <si>
    <t>0614-240687-001-9</t>
  </si>
  <si>
    <t>Contrato No. 03-2017</t>
  </si>
  <si>
    <t>SEPRI, S.A DE C.V.</t>
  </si>
  <si>
    <t>Servicio de Seguridad y Vigilancia privada para las Instalaciones de La Autoridad de Aviación Civil, para el periodo del 1 de marzo al 31 de diciembre de 2017.</t>
  </si>
  <si>
    <t>Prorroga contrato No 01-2016</t>
  </si>
  <si>
    <t>EL SALVADOR NETWORK S.A DE C.V</t>
  </si>
  <si>
    <t>Prorroga de servicios de internet corporativo y enlace dedicado entr la A.A.C y ministerio de hacienda, para un periodo del 01 de enero al 31 de diceimbre del 2017</t>
  </si>
  <si>
    <t>0614-130996-108-5</t>
  </si>
  <si>
    <t>Departamento Informatica</t>
  </si>
  <si>
    <t xml:space="preserve">Libre Gestión </t>
  </si>
  <si>
    <t>Freund S.A DE C.V</t>
  </si>
  <si>
    <t xml:space="preserve"> Materiales varios para los mantenimientos de las instalaciones de la A.A.C. </t>
  </si>
  <si>
    <t>0614-010858-001-7</t>
  </si>
  <si>
    <t>Surtidora Ferretera Salvadoreña S.A de C.V</t>
  </si>
  <si>
    <t>0614-180413-111-0</t>
  </si>
  <si>
    <t>Julio Neftalí Cañas Zelaya (Tecnicolor)</t>
  </si>
  <si>
    <t>1204-010357-001-5</t>
  </si>
  <si>
    <t>DIDEMA S.A DE C.V</t>
  </si>
  <si>
    <t xml:space="preserve"> Materiales varios (pinturas y solvente) para los mantenimientos de las instalaciones de la A.A.C. </t>
  </si>
  <si>
    <t>0614-170609-103-8</t>
  </si>
  <si>
    <t>Monto total</t>
  </si>
  <si>
    <t>Monto total de especifico</t>
  </si>
  <si>
    <t>Suministros San Rafael S.A de C.V</t>
  </si>
  <si>
    <t>0614-290296-105-5</t>
  </si>
  <si>
    <t>Indupal S.A de C.V</t>
  </si>
  <si>
    <t xml:space="preserve"> Materiales varios para mantenimeinto de las instalaciones de la A.A.C. </t>
  </si>
  <si>
    <t xml:space="preserve"> Materiales varios de construcción para mantenimientode las instalaciones de la A.A.C. </t>
  </si>
  <si>
    <t>0614-010184-002-2</t>
  </si>
  <si>
    <t>Grupo Mew S.A de C.V</t>
  </si>
  <si>
    <t xml:space="preserve"> Materiales electricos para mantenimiento de las instalaciones de la A.A.C. </t>
  </si>
  <si>
    <t>0614-060996-106-4</t>
  </si>
  <si>
    <t>Centro Comercial Ferretero S.A de C.V</t>
  </si>
  <si>
    <t>0614-190284-001-1</t>
  </si>
  <si>
    <t>Viduc S.A de C.V</t>
  </si>
  <si>
    <t>Distribuidora Ganada S.A de C.V</t>
  </si>
  <si>
    <t>0614-080645-001-2</t>
  </si>
  <si>
    <t>0614-301193-101-1</t>
  </si>
  <si>
    <t>Asociación Instituto de Auditoria Interna de El Salvador</t>
  </si>
  <si>
    <t xml:space="preserve">Servicios de capacitación sobre "El arte de comunicar el resultado" a llevarse a cabo el dia sabado 25 de marzo del 2017, de 8:00 am a 5:00 pm, en Hotel Terraza, participante: Lic. Balbino Eduardo Canizales Campos, Auxiliar de Auditoria Interna. </t>
  </si>
  <si>
    <t>Auditoria Interno</t>
  </si>
  <si>
    <t>Total de compras mes de abril  2017</t>
  </si>
  <si>
    <t>Total de compras + contratos mes de abril 2017</t>
  </si>
  <si>
    <t>Cuadro de compras de libre gestión de activos fijos, suministros y servicios de abril del año 2017</t>
  </si>
  <si>
    <t>Cuadro de compras de libre gestión de activos fijos, suministros y servicios de mayo del año 2017</t>
  </si>
  <si>
    <t>Total de compras mes de mayo  2017</t>
  </si>
  <si>
    <t>Total de compras + contratos mes de mayo 2017</t>
  </si>
  <si>
    <t>Infra de El Salvador S.A de C.V</t>
  </si>
  <si>
    <t>Recarga de extintores, propiedad de la A.A.C</t>
  </si>
  <si>
    <t>0614-22027-002-3</t>
  </si>
  <si>
    <t>Taller Didea S.A de C.V</t>
  </si>
  <si>
    <t>Mantenimiento correctivo del vehículo Toyota Hilux N-8553, propiedad de la A.A.C</t>
  </si>
  <si>
    <t>Batersuperca S.A de C.V</t>
  </si>
  <si>
    <t>Batería 12 V 90 Amp para vehículo Toyota Hilux N-16811 propiedad de la A.A.C</t>
  </si>
  <si>
    <t>Multicontratos e Inversiones S.A de C.V</t>
  </si>
  <si>
    <t xml:space="preserve">Insumos de cafeteria y de limpieza para dpto. almacen </t>
  </si>
  <si>
    <t>0614-180611-102-8</t>
  </si>
  <si>
    <t>José Edgardo Hernández Pineda</t>
  </si>
  <si>
    <t>0614-250278-113-9</t>
  </si>
  <si>
    <t>Almacén</t>
  </si>
  <si>
    <t>Propiedad, Planta y Equipo</t>
  </si>
  <si>
    <t>Asoc. Coop. De Producción Agropecuaria San Carlos de R.L</t>
  </si>
  <si>
    <t>100 libras de café molido San Carlos</t>
  </si>
  <si>
    <t>1315-100680-001-2</t>
  </si>
  <si>
    <t>Marina del Carmen Ramirez de Ramos</t>
  </si>
  <si>
    <t xml:space="preserve">Insumos de cafeteria, limpieza y de oficina para dpto. almacen </t>
  </si>
  <si>
    <t>0617-201170-102-4</t>
  </si>
  <si>
    <t xml:space="preserve">Noe Alberto Guillen </t>
  </si>
  <si>
    <t>Insumos para oficina para dpto. almacen</t>
  </si>
  <si>
    <t>0904-041256-001-6</t>
  </si>
  <si>
    <t>Business Center S.A de C.V</t>
  </si>
  <si>
    <t>0614-130594-103-9</t>
  </si>
  <si>
    <t>Diver S.A de C.V</t>
  </si>
  <si>
    <t>Insumos de papel para oficina para dpto. almacen</t>
  </si>
  <si>
    <t>0614-150304-102-7</t>
  </si>
  <si>
    <t>Magno Aldemar Gonzalez Vasquez</t>
  </si>
  <si>
    <t>1122-060865-001-4</t>
  </si>
  <si>
    <t>Iconos S.A de C.V</t>
  </si>
  <si>
    <t>0614-091008-102-9</t>
  </si>
  <si>
    <t>Servi-viajes S.A de C.V</t>
  </si>
  <si>
    <t>Compra de Boleto aéreo con destino hacia Miami, Florida para participar en "Entrenamiento AVIATION LEAD AUDITOR" a realizarse del 01 al 05 de mayo del 2017, Participante: Carlos Alejandro Pérez Manzanares, Inspector de Certificación</t>
  </si>
  <si>
    <t>Libre Gestion</t>
  </si>
  <si>
    <t>Scadhis S.A de C.V</t>
  </si>
  <si>
    <t>Aire acondicionado de 18,000 BTU para ser instalado en Comunicaciones y Protocolo</t>
  </si>
  <si>
    <t>0614-241000-103-0</t>
  </si>
  <si>
    <t>Raf S.A de C.V</t>
  </si>
  <si>
    <t>Cintas YMCKOK para impresor Magic Rio Pro</t>
  </si>
  <si>
    <t>0210-260371-001-6</t>
  </si>
  <si>
    <t>K Y V S.A DE C.V</t>
  </si>
  <si>
    <t xml:space="preserve">Tintas HP </t>
  </si>
  <si>
    <t>0614-070590-102-1</t>
  </si>
  <si>
    <t>Contrato No. 05-2017</t>
  </si>
  <si>
    <t>Contrato No 06-2017</t>
  </si>
  <si>
    <t>Libre gestión</t>
  </si>
  <si>
    <t>José David Contreras Rivera</t>
  </si>
  <si>
    <t>0614-180368-008-0</t>
  </si>
  <si>
    <t>300 Vales de combustible según contrato 04/2017</t>
  </si>
  <si>
    <t>Agencia Internacional de viajes Panamex S.A de C.V</t>
  </si>
  <si>
    <t>3 Boletos aéreos hacias San José, Costa Rica</t>
  </si>
  <si>
    <t>0614-250985-001-7</t>
  </si>
  <si>
    <t>Net Support S.A de C.V</t>
  </si>
  <si>
    <t>Certificado de seguridad SSL Wildcard 3 years para todos los sitios de dominio.</t>
  </si>
  <si>
    <t>0614-100510-104-7</t>
  </si>
  <si>
    <t>Elmer Antonio Alegria Rodriguez</t>
  </si>
  <si>
    <t>Suministro e instlación de 5 espejos de 5 mm  para SUM</t>
  </si>
  <si>
    <t>1011-020176-102-4</t>
  </si>
  <si>
    <t>Walter Roberto Cuestas Pacheco</t>
  </si>
  <si>
    <t>Empastado pegado y cosido de libros de inscripcionde RAS.</t>
  </si>
  <si>
    <t>0614-111065-101-0</t>
  </si>
  <si>
    <t>Mapreco S.A de C.V</t>
  </si>
  <si>
    <t>Servicio de evacuación de fosa septica de 3 mts3.</t>
  </si>
  <si>
    <t>0614-200392-102-7</t>
  </si>
  <si>
    <t>Mantenimiento preventivo del vehiculos N-7457 Y N-3981.</t>
  </si>
  <si>
    <t>Formularios Standard S.A de C.V</t>
  </si>
  <si>
    <t>5 Talonarios de elaboración de formas continuas en numeración de 49001-54000.</t>
  </si>
  <si>
    <t>0614-030289-102-6</t>
  </si>
  <si>
    <t>Patricia Ivette Navarro de Peraza</t>
  </si>
  <si>
    <t>Boleto aéreo hacia la ciudad de Isla de las flores, Guatemala del 30 de mayo al 03 de junio del 2017, participante:Ing. Jorge Alberto Puquirre, Director Ejecutivo</t>
  </si>
  <si>
    <t>0614-200968-005-6</t>
  </si>
  <si>
    <t>24 mesas multiusos de poliuretano marca Lifetime</t>
  </si>
  <si>
    <t>Enmanuel S.A de C.V</t>
  </si>
  <si>
    <t>Serivicio de desodorización y aromatización para baños de la A.A.C para un periodo del 23 de mayo al 23 de diciembre del 2017.</t>
  </si>
  <si>
    <t>0614-111193-101-6</t>
  </si>
  <si>
    <t>Reparacion del sistema de cierres de puertas ,(Remplazo de cables de motor de cierre y cambio de motor) del vehículo Toyota Yaris N-7457.</t>
  </si>
  <si>
    <t>Cuadro de compras de libre gestión de activos fijos, suministros y servicios de junio del año 2017</t>
  </si>
  <si>
    <t>Total de compras mes de junio  2017</t>
  </si>
  <si>
    <t>Total de compras + contratos mes de junio 2017</t>
  </si>
  <si>
    <t xml:space="preserve">Libre gestión </t>
  </si>
  <si>
    <t>Boleto aéreo hacia la ciudad de Santiago de Chile,Chile para asistir a IV Curso Internacional "Planificación del desarrollo con perspectiva de Género" a llevarse a cabo del 26 de junio al 01 de julio del 2017, Participante:Licda.Keyla de la Cruz de Ibañez, Encargada de la Unidad entre los géneros.</t>
  </si>
  <si>
    <t>UIEG</t>
  </si>
  <si>
    <t>Batería 12 Voltios 90 Amperios 700 CCA, Marca:Superior, para vehiculo Nissan Frontier N-17510, propiedad de la A.A.C, Garantía Un año.</t>
  </si>
  <si>
    <t>Librería y papeleria El nuevo siglo S.A de C.V</t>
  </si>
  <si>
    <t>Materiales de oficina para reunión de CLAC</t>
  </si>
  <si>
    <t>0614-211100-105-8</t>
  </si>
  <si>
    <t>Colatino de R.L</t>
  </si>
  <si>
    <t>Publicación de esquela mortuoria por la muerte de la Sra. Maritza Avalos Fuentes, madre de la Diputada de la Honorable Asablea Legislativa, Jackeline Rivera Avalos, en medidas 1/2" pagina B/N, para ser publicada el dia 08 de junio del 2017.</t>
  </si>
  <si>
    <t>Comunicaciones y protocolo</t>
  </si>
  <si>
    <t>Publicación de esquela mortuoria por la muerte de la Sra.Joaquina Aguilar, madre de nuestro compañero Daniel Aguilar-Inspector AVSEC, en medidas 3x3.5, B/N, para ser publicada el día 14 de junio del 2017.</t>
  </si>
  <si>
    <t>Screenchek El Salvador S.A de C.V</t>
  </si>
  <si>
    <t>Revisión y diagnóstico de lector biométrico SC ID-FINGER de Recursos Humanos.</t>
  </si>
  <si>
    <t>0614-2508-06-101-4</t>
  </si>
  <si>
    <t>Casa Ama S.A de C.V</t>
  </si>
  <si>
    <t>Servicio de instalación de un transformador de 14.4/24.9KV, primario 120/240V, secundario-100KVA en subestación eléctricas de AAC</t>
  </si>
  <si>
    <t>0614-310767-001-9</t>
  </si>
  <si>
    <t>Cynthia Johanna Aguilar de Crtagena</t>
  </si>
  <si>
    <t>Servicio de capacitación a seminario taller "Protocolo ceremonial y diplomático; etiqueta laboral y social" a llevarse a cabo los días sábado 24 de junio y el sábado 01 de julio del 2017, en horario de 8:00 am a 12:00m, participantes: Sra. Janet de Salguero, Asistente a presidencia y Licda. Patricia Rivera, Encargada de comunicaciones y protocolo</t>
  </si>
  <si>
    <t>0614-100375-115-0</t>
  </si>
  <si>
    <t>ITCORP S.A DE C.V</t>
  </si>
  <si>
    <t>Baterías 12 voltios a 4.5 amperios, modelo: FUB-1245 marca: Forza para la instalación en cierre de puertas de vidrio en interior y exterior de edificio principal de la Autoridad de Aviación Civil</t>
  </si>
  <si>
    <t>0614-160310-107-8</t>
  </si>
  <si>
    <t>Dutriz Hermanos S.A de C.V</t>
  </si>
  <si>
    <t>Publicación de plaza "Inspector de Operaciones Aviación General y trabajos Aéreos" para ser publicada en sección "Bolsa de trabajo" el día lunes 26 de junio del 2017</t>
  </si>
  <si>
    <t>Santos Martinez Perez</t>
  </si>
  <si>
    <t>Servicios de Contratación de mano de obra para excavación compactación de 40 mts lineales e instalación de 40 mts de tubería PVC de 1 1/2. Para acometida de cables de telefonía y red de Internet</t>
  </si>
  <si>
    <t>0820-011165-101-7</t>
  </si>
  <si>
    <t>Servicio de Auditoría de técnologia de la información</t>
  </si>
  <si>
    <t>Total de compras mes de julio  2017</t>
  </si>
  <si>
    <t>Total de compras + contratos mes de julio 2017</t>
  </si>
  <si>
    <t>Cuadro de compras de libre gestión de activos fijos, suministros y servicios de julio del año 2017</t>
  </si>
  <si>
    <t>Boleto aéreo hacia la ciudad Harrisburg, Pensilvania para dar seguimiento a la investigación de accidente y verificar las pruebas del motor de aeronave YS-332-PE por NTSB y Lycoming. Para el periodo del 16 al 21 de julio del 2017, Participante: José Carlos Rodriguez, Encargado de Ingeniería</t>
  </si>
  <si>
    <t>SERVI-VIAJES S.A DE C.V</t>
  </si>
  <si>
    <t>ssp inv. Acc. E inc.</t>
  </si>
  <si>
    <t>Servicio para extracción de información base de datos del sistema de facturación (sistema ASPEL SAE) y creación de archivo en formato excell.</t>
  </si>
  <si>
    <t>Tecnología y Sistemas S.A de C.V</t>
  </si>
  <si>
    <t>0614-250809-105-3</t>
  </si>
  <si>
    <t>UFI</t>
  </si>
  <si>
    <t>Dos Boleto aéreo hacia la ciudad de México, México para asistir a la oficina regional norteamericana, Centroamericana y caribe (NACC) OACI, a llevarse a cabo del 11 al 12 de julio del 2017 Participante: Licda. Yanira Lizeth Cruz de Sanchez, Asesora Legal, Ing. Jorge Alberto Puquirre, Director Ejecutivo y un Boleto aéreo hacia la ciudad de México, México para asistir a firma de memorándum en coop. De AAC Y OACI en oficina regional norteamericana, Centroamericana y caribe (NACC) OACI, a llevarse a cabo del 11 al 12 de julio del 2017 Participante: Cnel. Rene Roberto Lopez Morales, Director Presidente</t>
  </si>
  <si>
    <t>Presidencia</t>
  </si>
  <si>
    <t>Comunicaciones y Protocolo</t>
  </si>
  <si>
    <t>D´OFFICE S.A DE C.V</t>
  </si>
  <si>
    <t>60 Sillas de espera con capacidad de peso de 350 lbs, Modelo: Sigma, para uso de eventos en el SUM</t>
  </si>
  <si>
    <t>0614-301012-101-6</t>
  </si>
  <si>
    <t>Propiedad, planta y Equipo</t>
  </si>
  <si>
    <t>R NUÑEZ S.A DE C.V</t>
  </si>
  <si>
    <t>Compra de 8 llantas para los vehículos Toyota Hilux N-8553 y N-8552.</t>
  </si>
  <si>
    <t>0615-190968-001-3</t>
  </si>
  <si>
    <t>Ana Patricia Sanchez Menjivar</t>
  </si>
  <si>
    <t>0614-170764-006-5</t>
  </si>
  <si>
    <t>Elaboración de fórmulas de Quedan en blocks de 50 juegos por block, Correlativos del 3951 al 4950. Juego original y copia en papel químico: original (color blanco) y copia (color celeste)Medidas: 20.5 cm de ancho x 16.5 cm de alto.</t>
  </si>
  <si>
    <t>Patricia Ivette Navaro de Peraza</t>
  </si>
  <si>
    <t>Boleto aéreo hacia la ciudad de Lima, Peru para asistir a Seminario CLAC/EAU "Planificación estrategica e Innovación" a llevarse a cabo del 06 al 12 de agosto del 2017, participante: Lic. Homero Francisco Morales, Jefe OMR.</t>
  </si>
  <si>
    <t>Juan Angel Escobar</t>
  </si>
  <si>
    <t>0505-170557-101-7</t>
  </si>
  <si>
    <t>Impresor a color mutifuncional de tanque marca: Epson Modelo:L575 (incluye: una botella de tinta color negro, cyan, amarillo y una magenta)</t>
  </si>
  <si>
    <t xml:space="preserve">Servicio de mano de obra para poda de arboles en las instalaciones de la A.A.C (mango, laurel de la india, mango llanos y  botado de basura de poda, y limpieza del área de poda) para un periodo de 15 días hábiles.   </t>
  </si>
  <si>
    <t>Equipos Electronicos Valdez S.A de C.V</t>
  </si>
  <si>
    <t>0614-160277-001-5</t>
  </si>
  <si>
    <t>Subdirección Administrativa</t>
  </si>
  <si>
    <t>Total de compras + contratos mes de Agosto 2017</t>
  </si>
  <si>
    <t>Total de compras mes de Agosto 2017</t>
  </si>
  <si>
    <t>Cuadro de compras de libre gestión de activos fijos, suministros y servicios de Agosto del año 2017</t>
  </si>
  <si>
    <t>Libre Gestiión</t>
  </si>
  <si>
    <t xml:space="preserve"> BATERSUPERCA S.A DE C.V</t>
  </si>
  <si>
    <t>Batería 12 Voltios 75 Amp, marca:Superior para vehículo Toyota Yaris N-17822, Garantía Un año.</t>
  </si>
  <si>
    <t>Alvarado Ingenieros S.A de C.V</t>
  </si>
  <si>
    <t>0614-271110-102-1</t>
  </si>
  <si>
    <t xml:space="preserve">Remodelación y readecuación de la oficina del Gestor Documental de la Autoridad de Aviación Civil. </t>
  </si>
  <si>
    <t>Remodelación y readecuación del Departamento de Propiedad Planta y Equipo de la Autoridad de Aviación Civil</t>
  </si>
  <si>
    <t>SCADHIS S.A DE C.V</t>
  </si>
  <si>
    <t>Taller Didea S.A DE C.V</t>
  </si>
  <si>
    <t>Mantenimiento preventivo  Del vehículo tipo pick up marca Toyota modelo Hilux color blanco, año 2013, matrícula N-8552, propiedad de la A.A.C (incluye mano de obra, lubricantes y repuestos.)</t>
  </si>
  <si>
    <t>Batería 12 Voltios 90 Amperios reforzada 700 CCA, para vehículo Toyota Hilux año 2013 N-3981, propiedad de la A.A.C.</t>
  </si>
  <si>
    <t>RAF S.A DE C.V</t>
  </si>
  <si>
    <t>Lector de códigos de barra QR, modelo DS4308, scanner tipo pistola ,marca Zebra, inluye base.</t>
  </si>
  <si>
    <t>Publicación de esquela mortuoria, en medidas 3x3.5", B/N,por fallecimiento de la Sra. Mariana Ayala esposa de Jose Lisandro Alvarado, compañero de trabajo de Autoridad de Aviación Civil.</t>
  </si>
  <si>
    <t>Distribuidora Granada S.A de C.V</t>
  </si>
  <si>
    <t>Aire acondicionado de 60,000 BTU Gas R410 tipo centra Marca:Lennox, garantía Un año por desperfectos de fabrica, para ser instalado en oficina de asistente DE y Sala de reuniones DE.</t>
  </si>
  <si>
    <t>Grupo Inversiones S.A de C.V</t>
  </si>
  <si>
    <t>Boleto aéreo con destino hacia Washington, Dulles, para participar en 7° reunion de directores de aviación civil de norteamerica, Centroamerica y Caribe (NACC/DCA/07) ,"Mejora al sistema de transporte aéreo de los estados y colaboración Regional". del 18 al 22 de septiembre del 2017, Participante:Ing. Jorge Alberto Puquirre, Director Ejecutivo.</t>
  </si>
  <si>
    <t>0614-300501-101-6</t>
  </si>
  <si>
    <t>Direccion Ejecutiva</t>
  </si>
  <si>
    <t>Suministro e instalación de un compresor de 60,000 BTU, R-22 scroll marca:Sanyo, monofasico 220V, 60 Hz (Incluye: Capacitor, filtro secador, carga de gas refrigerante, puesta en marcha) Garantía: Un año.</t>
  </si>
  <si>
    <t>Empastado, pegado y cosido de libros de inscripción en color negro, con letras en color dorado, estampadas al frente y al costado, en medidas tamaño carta, garantía: 2 meses.</t>
  </si>
  <si>
    <t>RAS</t>
  </si>
  <si>
    <t xml:space="preserve">Contratación de servicios de mantenimiento de 22 accesos de cierre de puertas de vidrio y configuración de 22 dispositivo electrónicos de puertas de La Autoridad de Aviación Civil. </t>
  </si>
  <si>
    <t>0614-020176-109-1</t>
  </si>
  <si>
    <t>David Ernesto Avelar Escobar</t>
  </si>
  <si>
    <t>Josue Alberto Avelar Escobar</t>
  </si>
  <si>
    <t>Remodelación de la oficina de la Subdirección Administrativa  de la Autoridad de Aviación Civil.</t>
  </si>
  <si>
    <t>0619-130568-101-8</t>
  </si>
  <si>
    <t>Servicios de mantenimiento preventivo y correctivo de tractor desgranador Wilson cruz.</t>
  </si>
  <si>
    <t>Servicio de instalación de Equipo de aire acondicionado tipo unidad central 60,000 BTU, R-22, funcionara en dos salas diferentes mediante dámper electrónico para funcionamiento independiente una sala de la otra, en Dirección Ejecutiva. Y Servicio de instalación de Equipo de aire acondicionado tipo unidad central 60,000 BTU, R-22, para ser instalado en Oficina de Asesores.</t>
  </si>
  <si>
    <t>J Humberto Rosa S.A de C.V</t>
  </si>
  <si>
    <t>0511-010189-101-0</t>
  </si>
  <si>
    <t>Compra de repuestos y lubricantes para vehiculos de la A.A.C</t>
  </si>
  <si>
    <t>Grupo Q El Salvador S.A de C.V</t>
  </si>
  <si>
    <t>Mantenimiento correctivo del vehiculo Isuzu QKR camion liviano de 2.5 toneladas N-20686, propiedad de la Autoridad de Aviación Civil, (Incluye repuestos, lubricantes y mano de obra)</t>
  </si>
  <si>
    <t>1217-130668-001-0</t>
  </si>
  <si>
    <t>U Travel S.A de C.V</t>
  </si>
  <si>
    <t>Boleto aéreo con destino a Buenos Aires, Argentina para asistir a curso CLAC "Tecnicas de Investigación de Accidentes de Aeronaves" a llevarse a cabo del 02 al 09 de septiembre del 2017, Participante: Eduardo Mauricio Barahona, Encargado SSP.</t>
  </si>
  <si>
    <t>0614-111267-001-6</t>
  </si>
  <si>
    <t>Encargado de SSP.</t>
  </si>
  <si>
    <t>Direccion General de Tesorería (Imprenta Nacional)</t>
  </si>
  <si>
    <t xml:space="preserve">Impresión de hojas de seguridad I.N. 90 Gr Tamaño carta 8 1/2x11", impresas a Full color, se entrega diseño. </t>
  </si>
  <si>
    <t>IUSPUBLIK S.A DE C.V</t>
  </si>
  <si>
    <t>0614-060911-104-4</t>
  </si>
  <si>
    <t>Gerencia Legal</t>
  </si>
  <si>
    <t>Curso especializado en Derecho Administrativo Sancionador Salvadoreño, a llevarse a cabo los sabados 02, 09 23 y 30 se septiembre del 2017 de 8:00 am a 12:pm en el centro de capacitación Luis Poma de FUSAL. Participantes:Andrea López Moreira,Gerente Legal Interina , Maria José Mancia, Colaboradora Juridica y  Brayan Alexander Martínez, Colaborador Juridico.</t>
  </si>
  <si>
    <t>Publicación de esquela mortuoria por fallecimiento de Sr. Franzi Hato Hasbun, Secretario de Gobernabilidad en medidas 6x6.5" en B/N para ser publicado el día 31 de agosto del 2017.</t>
  </si>
  <si>
    <t>Cuadro de compras de libre gestión de activos fijos, suministros y servicios de septiembre del año 2017</t>
  </si>
  <si>
    <t>Total de compras mes de septiembre  2017</t>
  </si>
  <si>
    <t>Total de compras + contratos mes de septiembre 2017</t>
  </si>
  <si>
    <t>Remodelación de Dirección Ejecutiva de la Autoridad de Aviación Civil</t>
  </si>
  <si>
    <t xml:space="preserve">Servicios Generales </t>
  </si>
  <si>
    <t>Boleto aéreo hacia la ciudad de Montreal, Canadá para asistir a Simposio Mundial de Seguridad Aeronáutica de la OACI para el periodo del 11 al 15 de septiembre del 2017, participante: Jerónimo Guerrero Pérez, Jefe de Seguridad Aeroportuario.</t>
  </si>
  <si>
    <t>Seguridas Aeroportuaria</t>
  </si>
  <si>
    <t>Mantenimiento preventivo del vehículo tipo camioneta marca Toyota modelo Prado color gris, año 2012, P-709319 propiedad de la A.A.C (incluye mano de obra, lubricantes y repuestos.)</t>
  </si>
  <si>
    <t>Propiedad. Planta y Equipo</t>
  </si>
  <si>
    <t xml:space="preserve">El Salvador Network S.A </t>
  </si>
  <si>
    <t>Servicio de internet dedicado de 20MBPS para el evento Comision Latinoamericana de Aviacion Civil (CLAC).</t>
  </si>
  <si>
    <t>U travel S.A de C.V</t>
  </si>
  <si>
    <t>Boleto aéreo a la ciudad de México, México para asistir 3° reunión sobre armonización, modernización e implementación de la navegación basada en la performace, (pbn) de oaci/iata/canso,a llevarse a cabo del 24 al 29 de septiembre del 2017, participante: Lic. Marco Antonio Henríquez, Jefe VSO.</t>
  </si>
  <si>
    <t>VSO</t>
  </si>
  <si>
    <t>Fumigadora y Formuladora Campos S.A de C.V</t>
  </si>
  <si>
    <t>Servicio de fumigación intensiva contra insectos y roedores, Incluye:Fumigación por medio de Aspersión, por termonebulazación, ubicación de cebos para roedores, para las instalaciones de la  Autoridad de Aviación Civil.</t>
  </si>
  <si>
    <t>D´Oficce S.A de C.V</t>
  </si>
  <si>
    <t>4 Escritorio tipo L, medidas 1.50 x1.50 x0.60, cubierta de formica con tapacanto rigido estructura metálica (incluye: chapa con 2 llaves, 3 gavetas) marca: D´Office, Garantía Un año por desperfecto de fabrica.</t>
  </si>
  <si>
    <t>Almacenes EZA S.A de C.V</t>
  </si>
  <si>
    <t>Silla ejecutiva ergonómica respaldo de malla, brazos ajustables, resistencia de peso mínimo de 350 lbs, color negro Marca: Office Star, Garantía estructural de 3 años.</t>
  </si>
  <si>
    <t>0614-051009-103.3</t>
  </si>
  <si>
    <t>Equipos Electronicos Valdes S.A de C.V</t>
  </si>
  <si>
    <t>3 Laptop Notebook Hp Core i7-7500U . Y 1 Laptop Notebook Hp Core i5-7200U para dptos. Operaciones, Certificaciones y Aviación General .</t>
  </si>
  <si>
    <t>Mantenimiento correctivo del vehículo tipo camioneta marca Toyota modelo prado color gris, año 2012, matrícula P-709319, propiedad de la A.A.C (incluye mano de obra, lubricantes y repuestos.)</t>
  </si>
  <si>
    <t>Repuestos y lubricantes para vehiculos de la A.A.C</t>
  </si>
  <si>
    <t>Global Operations Logistic S.A de C.V</t>
  </si>
  <si>
    <t>0614-2211116-102-8</t>
  </si>
  <si>
    <t>Servicio de transporte (retorno) del motor de la aeronave accidentada matricula YS-332-PE desde el fabricante del motor situado en 652 Oliver Street,  Williamsport, Pensylvannia Estados Unidos con destino a  El Salvador (en las instalaciones de la AACl) ubicada en el Km. 9 1/2 carretera panamericana, contiguo a zona franca San Bartolo, Ilopango ;después de haber sido revisado y analizado, para determinar la causa probable del accidente falla del motor.</t>
  </si>
  <si>
    <t>SSP INV. DE ACC. E INC.</t>
  </si>
  <si>
    <t>Cuadro de compras de libre gestión de activos fijos, suministros y servicios de octubre del año 2017</t>
  </si>
  <si>
    <t>Total de compras mes de octubre  2017</t>
  </si>
  <si>
    <t>Total de compras + contratos mes de octubre 2017</t>
  </si>
  <si>
    <t>U TraveL Service S.A de C.V</t>
  </si>
  <si>
    <t>Boleto aéreo con destino hacia la ciudad de panamá con fecha de salida el 22 de octubre y fecha de regreso el 28 de octubre del 2017, para asistir a seminario /taller car/sam, sobre certificación aeroportuaria para explotadores y reguladores, a llevarse a cabo del 23 al 27 de octubre del 2017, participante: Arq. Lidia Carolina Liang Guan, Inspector de Seguridad Operacional de Aeródromos.</t>
  </si>
  <si>
    <t>Aerodromos</t>
  </si>
  <si>
    <t>SERCOMCA S.A DE C.V</t>
  </si>
  <si>
    <t>Sistema toma turno que indique turno con tres dígitos APRA Dpto Licencias y Clinica Medica.</t>
  </si>
  <si>
    <t>0614-220793-101-3</t>
  </si>
  <si>
    <t>Licencias</t>
  </si>
  <si>
    <t>Reparación de aire acondicionado (cambio de compresor y carga de gas  134 "A") de vehiculo Mazda 323 N-10560, propiedad de la A.A.C. Garantía 3 meses.</t>
  </si>
  <si>
    <t>Propiedad, Plnaya y Equipo</t>
  </si>
  <si>
    <t>Carlos Alexander Beltrán</t>
  </si>
  <si>
    <t>Servicios de mano de obra para ayudante de albañil para construcción de gimnasio, ubicado al costado poniente de edificio principal de AAC 40 días habiles.</t>
  </si>
  <si>
    <t>0818-250290-101-0</t>
  </si>
  <si>
    <t>Douglas Alexander Díaz Alvarez</t>
  </si>
  <si>
    <t>0613-190588-103-4</t>
  </si>
  <si>
    <t>Joel David Díaz Alvarez</t>
  </si>
  <si>
    <t>Servicios de mano de obra para albañil para construcción de gimnasio, ubicado al costado poniente de edificio principal de AAC 40 días habiles.</t>
  </si>
  <si>
    <t>0607-040380-102-0</t>
  </si>
  <si>
    <t>Ezequiel Martinez</t>
  </si>
  <si>
    <t>0809-171043-001-6</t>
  </si>
  <si>
    <t>Alvaro Mariano Flores</t>
  </si>
  <si>
    <t>0821-170179-107-0</t>
  </si>
  <si>
    <t>Producciones Multicom S.A de C.V</t>
  </si>
  <si>
    <t>Publicación en periódico MOP Buenas Obras sobre avances y logros en proyectos de la AAC, publireportaje de 1/2 pagina a full color</t>
  </si>
  <si>
    <t>0614-231003-103-9</t>
  </si>
  <si>
    <t>Insumos para almacen</t>
  </si>
  <si>
    <t>Almacen</t>
  </si>
  <si>
    <t>Insumos de papel para almacen</t>
  </si>
  <si>
    <t>DPG S.A DE C.V</t>
  </si>
  <si>
    <t>Insumos varios para almacen</t>
  </si>
  <si>
    <t>0614-090294-106-0</t>
  </si>
  <si>
    <t>Asociación Coop. De Producción Agropecuaria San Carlos Dos de R.L</t>
  </si>
  <si>
    <t>Insumo de café para existencia de almacen</t>
  </si>
  <si>
    <t>1006-120654-001-4</t>
  </si>
  <si>
    <t>Maria Gullermina Aguilar Jovel</t>
  </si>
  <si>
    <t>Comercializadora BF Internacional S.A de C.V</t>
  </si>
  <si>
    <t>0614-150509-103-0</t>
  </si>
  <si>
    <t>Noe Alberto Guillen</t>
  </si>
  <si>
    <t>Papelera San Rey S.A de C.V</t>
  </si>
  <si>
    <t>0614-211070-001-6</t>
  </si>
  <si>
    <t>Publicación de aviso de convocatoria de licitación pública No LP 01/2017 "SUMINISTRO DE SEGUROS MÉDICO HOSPITALARIO, COLECTIVO DE VIDA Y FIDELIDAD PARA FUNCIONARIOS Y EMPLEADOS; AUTOMOTORES, TODO RIESGO E INCENDIO (BIBLIOTECA TÉCNICA, EQUIPO ELECTRÓNICO, MOBILIARIO),  DE LA AUTORIDAD DE AVIACIÓN CIVIL”. en B/N en medidas 3 col x 5" en posición de licitaciones, se adjunta arte.</t>
  </si>
  <si>
    <t>Empresa Electrica de Oriente S.A DE C.V</t>
  </si>
  <si>
    <t xml:space="preserve">Suministro e instalación de materiales para nueva acometida eléctrica en la red en "MT" privada, a construirse en entrada principal de la Autoridad de Aviación Civil,  </t>
  </si>
  <si>
    <t>0614-161195-103-0</t>
  </si>
  <si>
    <t>Cuadro de compras de libre gestión de activos fijos, suministros y servicios de noviembre del año 2017</t>
  </si>
  <si>
    <t>U travel Service S.A de C.V</t>
  </si>
  <si>
    <t>Boleto aéreo hacia la ciudad de Lima, Perú, para asistir a 2° Simposio Mundial sobre seguridad operacional en la pista, del día 19 al 23 de noviembre del 2017, Participante: Arq. Sandra Elizabeth Ingles, Jefe de Aeródromos.</t>
  </si>
  <si>
    <t>0614-1112-67-001-6</t>
  </si>
  <si>
    <t>Annas Travel Service S.A de C.V</t>
  </si>
  <si>
    <t>Boleto aéreo hacia la ciudad de Mexico, Mexico, para asistir a 2° reunión regional para los coordinadores nacionales de supervisión continua (NCMC), del día 13 al 17 de noviembre del 2017, Participante:Lic. Homero Francisco Morales, Jefe de OMR.</t>
  </si>
  <si>
    <t>0614-100986-001-1</t>
  </si>
  <si>
    <t>OMR</t>
  </si>
  <si>
    <t>Promociones turisticas S.A de C.V</t>
  </si>
  <si>
    <t>Boletos aéreos hacia la ciudad de Montreal, Canadá, para participar en Seminario OACI sobre Aeropuertos Verdes, a llevarse a cabo del 28 de noviembre al 02 de diciembre del 2017.Participantes: José Roberto Pérez, Director CDAC, Rosario Lisseth Nieves de Sura, Directora del CDAC, Maria Juana Montiel, Directora del CDAC.</t>
  </si>
  <si>
    <t>0614-080808-1065</t>
  </si>
  <si>
    <t>Dirección Ejecutiva</t>
  </si>
  <si>
    <t>Boleto aéreo hacia la ciudad de Montreal, Canadá, para participar en Seminario OACI sobre Aeropuertos Verdes, a llevarse a cabo del 28 de noviembre al 02 de diciembre del 2017, Participante: Ing. Jorge Alberto Puquirre Torres, Director Ejecutivo.</t>
  </si>
  <si>
    <t>Agencia Internacional de Viajes Panamex S.A de C.V</t>
  </si>
  <si>
    <t>Boleto aéreo hacia la ciudad de Ushuaia, Argentina, para participar en III Asamblea extraordinaria de la CLAC, a llevarse a cabo del 20 al 25 de noviembre del 2017. Participante: Ing. Jorge Alberto Puquirre Torres, Director Ejecutivo</t>
  </si>
  <si>
    <t>Raul Alfonso Alvarez Gonzalez</t>
  </si>
  <si>
    <t>Materiales varios de construcción para GYM institucional</t>
  </si>
  <si>
    <t>0803-130153-001-8</t>
  </si>
  <si>
    <t>Freund S.A de C.V</t>
  </si>
  <si>
    <t>Surtidora Ferretera Salvadoreña S.A DE C.V</t>
  </si>
  <si>
    <t>Santani S.A de C.V</t>
  </si>
  <si>
    <t>0210-080199-101-9</t>
  </si>
  <si>
    <t>Ernesto Antonio Quintanilla Figeroa (Instacielo)</t>
  </si>
  <si>
    <t>0715-031275-101-9</t>
  </si>
  <si>
    <t>LLantas 185/65 R14 grabado f-600 fr-380 4 lonas, marca: Firestone, para vehiculo Toyota Yaris N-17822, Garantía Un año.</t>
  </si>
  <si>
    <t>R Nuñez S.A de C.V</t>
  </si>
  <si>
    <t>Ricoh El Salvador  S.A de C.V</t>
  </si>
  <si>
    <t>Derecho de actualización licencia de servidor Ademero Content Central, para 5 usuarios concurrentes y 1 multifuncional (actualización de software PPDM para adición en PDF, periodo de renovación: Un año.</t>
  </si>
  <si>
    <t>Share Group S.A de C.V</t>
  </si>
  <si>
    <t>Servicios de publicidad en redes sociales y pagina web, para un periodo de 6 meses.</t>
  </si>
  <si>
    <t>0614-130315-104-9</t>
  </si>
  <si>
    <t>SSP/INV ACC E INC.</t>
  </si>
  <si>
    <t>Electrolab Medic S.A de C.V</t>
  </si>
  <si>
    <t>2 Cajas de 100 Unidades de batas descartables no estiril color azul talla universal marca: Viamed.</t>
  </si>
  <si>
    <t>0614-130792-105-1</t>
  </si>
  <si>
    <t>Medicina de aviacion</t>
  </si>
  <si>
    <t>Radiocomuniciones S.A de C.V</t>
  </si>
  <si>
    <t xml:space="preserve">Radio portatil analogo/digital </t>
  </si>
  <si>
    <t>0614-280389-101-0</t>
  </si>
  <si>
    <t>7 Empastado, pegado y cosido de libros de inscripción en color negro, con letras en color dorado, estampadas al frente y al costado, garantía: 2 meses.</t>
  </si>
  <si>
    <t>Artes Graficas de El Salvador S.A de C.V</t>
  </si>
  <si>
    <t>300 Cajas de carton corrugado para archivo, en medidas 46 cm de largo x 18 cms de anchi x 32 de alto.</t>
  </si>
  <si>
    <t>0614-020112-103-3</t>
  </si>
  <si>
    <t>Wilfredo Rodas</t>
  </si>
  <si>
    <t xml:space="preserve">Suministro e instalación de canales aguas lluvias para Gimnasio Institucional. </t>
  </si>
  <si>
    <t>0501-280670-101-3</t>
  </si>
  <si>
    <t>Publicación de Aviso de Resultados No. 01/2017 
"SUMINISTRO DE SEGUROS MÉDICO HOSPITALARIO, COLECTIVO DE VIDA Y FIDELIDAD PARA FUNCIONARIOS Y EMPLEADOS; AUTOMOTORES, TODO RIESGO E INCENDIO BIBLIOTECA TÉCNICA, EQUIPO ELECTRÓNICO, MOBILIARIO) DE LA AUTORIDAD DE AVIACIÓN CIVIL" medidas de: 3 col. x 5" alto, color Blanco y negro. Para publicarse el día viernes,01 de diciembre del 2017.</t>
  </si>
  <si>
    <t>Cuadro de compras de libre gestión de activos fijos, suministros y servicios de diciembre del año 2017</t>
  </si>
  <si>
    <t>Total de compras mes de diciembre  2017</t>
  </si>
  <si>
    <t>Total de compras + contratos mes de diciembre 2017</t>
  </si>
  <si>
    <t>Comunicaciones IBW El Salvador S.A de C.V</t>
  </si>
  <si>
    <t>Licencias de antivirus/antispyware Eset Endpoint Security para el perodo del 01 de enero al 31 de diciembre del 2018, incluye: Capacitación, configuración en consola e instalación en 20 pc´s y soporte 7x24 en sitio y call center.</t>
  </si>
  <si>
    <t>0614-120299-103-8</t>
  </si>
  <si>
    <t xml:space="preserve">Licencias Microsoft Office </t>
  </si>
  <si>
    <t>Licenciamiento y soporte anual para sistemas de backups Acronis Advanced Vmware &amp; pc</t>
  </si>
  <si>
    <t>Curso especializado de derecho procesal administrativo: El nuevo proceso contencioso administrativo, expectativas y retos,a llevarse a cabo los dias sabados 09, 16 de diciembre del 2017 y los 06,13 y 20 de enero del 2018 de 8:00 am a 12:00 pm, en Centro de capacitacióm Luis Poma de FUSAL, participantes: Licda. Andrea Ivette López Moreira, Gerente Legal y María José Mancía, Colaborador jurídico.</t>
  </si>
  <si>
    <t>15 juegos de comedor p/4 personas para cafeteria institucional de la AAC.</t>
  </si>
  <si>
    <t>Colatino S.A de C.V</t>
  </si>
  <si>
    <t>Publicación sobre emision de sellos postales en medidas 6 x 13" Blanco y negro, desplegado impar, para ser publicada en fecha que unidad solicitante lo requiera.</t>
  </si>
  <si>
    <t>Bussines Center S.A de C.V</t>
  </si>
  <si>
    <t xml:space="preserve">Tintas y tóner para suministro de almacen </t>
  </si>
  <si>
    <t xml:space="preserve">Perifericos informaticos </t>
  </si>
  <si>
    <t>Grupo Digital S.A de C.V</t>
  </si>
  <si>
    <t>0614-220914-101-0</t>
  </si>
  <si>
    <t>RAF S.A de C.V</t>
  </si>
  <si>
    <t>tintas YMCKO y YMCKOK</t>
  </si>
  <si>
    <t>Itcorp S.A de C.V</t>
  </si>
  <si>
    <t>Servicio de web hosting para sitio web institucional y servicio WAF para la A.A.</t>
  </si>
  <si>
    <t>Boleto aéreo con destino a la ciudad de Mexico, Mexico para participar en taller regional de la OACI, sobre la protección de la Información de Seguridad Operacional a llevarse a cabo del 03 al 07 de diciembre del 2017,Participante: Eduardo Mauricio Barahona Alfaro, Encargado de SSP/INV ACC E INC.</t>
  </si>
  <si>
    <t>Remodelación y readecuación de baños hombres,mujeres y pasillo</t>
  </si>
  <si>
    <t>Suministro e instalación de tarjeta digital de control de transferencia automatica de 400 Amp Marca: Asco.</t>
  </si>
  <si>
    <t>0617-161107-101-0</t>
  </si>
  <si>
    <t>Joel Lopez Hernández</t>
  </si>
  <si>
    <t>Suministro de materiales e instalación de un aire acondicionado tipo mini Split de 24,000 BTU, para el Departamento de Planta y Equipo.</t>
  </si>
  <si>
    <t>0619-170759-002-5</t>
  </si>
  <si>
    <t xml:space="preserve">Materiales varios de construcción </t>
  </si>
  <si>
    <t>Servicio de mano de obra en albañilería para trabajos de repello y afinado de paredes en parqueos, contiguo a almacén y Propiedad, planta y equipo de la Autoridad de Aviación Civil</t>
  </si>
  <si>
    <t>Rene Perez Lopez</t>
  </si>
  <si>
    <t>0710-270866-103-4</t>
  </si>
  <si>
    <t>Servicio de mano de obra en ayudante de albañilería para trabajos de repello y afinado de paredes en parqueos, contiguo a almacén y Propiedad, planta y equipo de la Autoridad de Aviación Civil</t>
  </si>
  <si>
    <t xml:space="preserve">Insumos Medicos </t>
  </si>
  <si>
    <t>Medicina de Aviación</t>
  </si>
  <si>
    <t>Invariable S.A de C.V</t>
  </si>
  <si>
    <t>Complemento a obras de clinica de medicina de aviación, trabajo a realizarse en las instalaciones de la Autoridad de Aviación Civil, ubicada en Km. 9 1/2 a Carretera Panamericana frente Aeropuerto Ilopango.</t>
  </si>
  <si>
    <t>0614-120612-103-8</t>
  </si>
  <si>
    <t>R.R DONNELLEY DE EL SALVADOR S.A DE C.V</t>
  </si>
  <si>
    <t>Millar de recibos de ingreso en forma continua en numeración de 54001 al 59000, en tamaño 8 1/2 x 6 en papel quimico</t>
  </si>
  <si>
    <t>0614-020262-001-5</t>
  </si>
  <si>
    <t>Computadoras tipo laptop marca: Dell  modelo: Latitude 5480 de 14" con licencias Office std 2016 OLP NL Go</t>
  </si>
  <si>
    <t>Escaner para digitalizacion de documentos Marca: Canon modelo: Image Formula DR-G1100</t>
  </si>
  <si>
    <t>Nelson Antonio Henríquez Gil</t>
  </si>
  <si>
    <t>Suministro e instalación de puertas, ventanas, y cielo falso para gimnasio institucional</t>
  </si>
  <si>
    <t>0601-230570-101-7</t>
  </si>
  <si>
    <t>Comercial Indutrial Olins S.A de C.V</t>
  </si>
  <si>
    <t>Archivos móviles de alta densidad, para ser ubicados en el dpto. de Licencias</t>
  </si>
  <si>
    <t>0614-161274-001-9</t>
  </si>
  <si>
    <t>Prefabricados S.A de C.V</t>
  </si>
  <si>
    <t>Suministro de materiales para tapial lineal tipo loseta liso y postes prefabricada de concreto, (1290 losetas en medidas 1.89 X 0.50 X 0.045 y 275 postes en medidas de 3 mts)</t>
  </si>
  <si>
    <t>0614-110188-002-0</t>
  </si>
  <si>
    <t>JM TELCOM S.A DE C.V</t>
  </si>
  <si>
    <t>0614-091288-102-2</t>
  </si>
  <si>
    <t>Licenciamiento y equipo firewall (incluye: UTM Fortigate 600D-BDL Un año 8x5 Forticare and forti guard Bundle, Instalación de equipo UTM y soporte anual 24x7 en sitio para equipos UTM.)</t>
  </si>
  <si>
    <t>Proyecto de reubicacion, reconfiguracion y reestructuracion por movimiento de salida de servidores de la AAC que se encuentran en COCESNA</t>
  </si>
  <si>
    <t>0614-090505-103-0</t>
  </si>
  <si>
    <t>CADEING S.A DE C.V</t>
  </si>
  <si>
    <t>Contrato</t>
  </si>
  <si>
    <t>Mod. Contrato 01-2017</t>
  </si>
  <si>
    <t>José Jorge Montenegro Araujo</t>
  </si>
  <si>
    <t>Modificacion de contrato 01-2017, de Servicios Profesionales para examinador tecnico designado para pilotos.</t>
  </si>
  <si>
    <t>Total de compras + contratos mes de noviembre 2017</t>
  </si>
  <si>
    <t>Total de compras mes de noviembre  2017</t>
  </si>
  <si>
    <t>Contrato 07-2017</t>
  </si>
  <si>
    <t>Remodelación de Clinica medica Insitucional de la A.A.C</t>
  </si>
  <si>
    <t>Transformador de 14.4/24.9 KV primario, 120/240v, secundario 100 KVA.</t>
  </si>
  <si>
    <t>CAES S.A DE C.V</t>
  </si>
  <si>
    <t>0614-171190-001-3</t>
  </si>
  <si>
    <t>08-2017</t>
  </si>
  <si>
    <t>SEGUROS DEL PACIFICO, S.A.</t>
  </si>
  <si>
    <t>Licitación Publica 01-2017</t>
  </si>
  <si>
    <t>Item 1 Seguro Medico Hospitalario U$ 84,816.00     Item tres Seguro de Fidelidad  US$ 5,734.75       Item cinco Seguro Todo Riesgo US$643.29  Total US$91,194.04</t>
  </si>
  <si>
    <t>SEGUROS E INVERSIONES, S.A.</t>
  </si>
  <si>
    <t>SISA VIDA S.A SEGUROS DE PERSONAS</t>
  </si>
  <si>
    <t>Item 4 Seguro de Automotores $7,875.83</t>
  </si>
  <si>
    <t>Item 2  Seguro Colectivo de vida $18,500.00</t>
  </si>
  <si>
    <t>Director -Presidente</t>
  </si>
  <si>
    <t xml:space="preserve">Valor en US$ </t>
  </si>
  <si>
    <t>Valor anual en US$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</si>
  <si>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</si>
  <si>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</si>
  <si>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</si>
  <si>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</si>
  <si>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</si>
  <si>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</si>
  <si>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</si>
  <si>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</si>
  <si>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</si>
  <si>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Periodo del 1 de Enero al 31 de Diciembre  del 2017.</t>
  </si>
  <si>
    <t>Resumen de Compras Anual</t>
  </si>
  <si>
    <t>Cantidad anual de procesos.</t>
  </si>
  <si>
    <t>RESUMEN</t>
  </si>
  <si>
    <t>plan de compras 2017</t>
  </si>
  <si>
    <t>menos Ejecutado</t>
  </si>
  <si>
    <t>Saldo</t>
  </si>
  <si>
    <t>QUIJANO MORAN&amp; CIA</t>
  </si>
  <si>
    <t>Auditoria Externa a los Estados Financieros del Ejercicio fiscal 2016</t>
  </si>
  <si>
    <t>Resumen de compras por rubros para el periodo de 1 de enero al 31 de diciembre de 2017.</t>
  </si>
  <si>
    <t>No. DE PROCESOS</t>
  </si>
  <si>
    <t>PRIMER TRIMESTRE</t>
  </si>
  <si>
    <t>SEGUNDO TRIMESTRE</t>
  </si>
  <si>
    <t>ABRIL  $</t>
  </si>
  <si>
    <t>MAYO $</t>
  </si>
  <si>
    <t>JUNIO  $</t>
  </si>
  <si>
    <t>JULIO  $</t>
  </si>
  <si>
    <t>AGOSTO $</t>
  </si>
  <si>
    <t>SEPTIEMBRE  $</t>
  </si>
  <si>
    <t>OCTUBRE  $</t>
  </si>
  <si>
    <t>NOVIEMBRE $</t>
  </si>
  <si>
    <t>DICIEMBRE  $</t>
  </si>
  <si>
    <t xml:space="preserve">ENERO  </t>
  </si>
  <si>
    <t xml:space="preserve">MARZO  </t>
  </si>
  <si>
    <t>SUMINISTROS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</si>
  <si>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</si>
  <si>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</si>
  <si>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</si>
  <si>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</si>
  <si>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</si>
  <si>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</si>
  <si>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</si>
  <si>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</si>
  <si>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</si>
  <si>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</si>
  <si>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</si>
  <si>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</si>
  <si>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</si>
  <si>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</si>
  <si>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TOTAL GLOBAL</t>
  </si>
  <si>
    <t>TERCER TRIMESTRE 2017</t>
  </si>
  <si>
    <t xml:space="preserve">CUARTO TRIMESTRE 2017 </t>
  </si>
  <si>
    <t>RESUMEN DE COMPRAS ANUAL EJERCICIO FISCAL 2017</t>
  </si>
  <si>
    <t>MONTO</t>
  </si>
  <si>
    <t xml:space="preserve">Junio </t>
  </si>
  <si>
    <t>Agosto</t>
  </si>
  <si>
    <t>Total  Anual</t>
  </si>
  <si>
    <t xml:space="preserve">DESCRIPCION </t>
  </si>
  <si>
    <t>Procesos Autorizados por Director -Presidente montos de $9,000.01 Hasta $27,000.00</t>
  </si>
  <si>
    <t xml:space="preserve">ENERO </t>
  </si>
  <si>
    <t>No DE PROCESOS</t>
  </si>
  <si>
    <t>PROVEEDOR ADJUDICADO</t>
  </si>
  <si>
    <t>SEPRI S.A DE C.V</t>
  </si>
  <si>
    <t>MEDINA S.A DE C.V</t>
  </si>
  <si>
    <t>TELECOMODA S.A DE C.V</t>
  </si>
  <si>
    <t>EMPRESA ELECTRICA DE ORIENTE S.A DE C.V</t>
  </si>
  <si>
    <t>CENTRO INDUSTRIAL OLINS S.A DE C.V</t>
  </si>
  <si>
    <t>PREFASA S.A DE C.V</t>
  </si>
  <si>
    <t>Remodelación de Clínica Médica Institucional de la AAC.</t>
  </si>
  <si>
    <t>INVARIABLE S.A. DE C.V.</t>
  </si>
  <si>
    <t>LP No.01/2017  “SUMINISTRO DE SEGUROS MÉDICO HOSPITALARIO, COLECTIVO DE VIDA Y FIDELIDAD PARA FUNCIONARIOS Y EMPLEADOS; AUTOMOTORES, TODO RIESGO E INCENDIO (BIBLIOTECA TECNICA, EQUIPO ELECTRÓNICO, MOBILIARIO), DE LA AUTORIDAD DE AVIACION CIVIL.”</t>
  </si>
  <si>
    <t>Procesos Autorizados por el CDAC, por montos de $27,000.01 Hasta +</t>
  </si>
  <si>
    <t>MONTO $</t>
  </si>
  <si>
    <t xml:space="preserve">PLAN ANUAL DE COMPRAS 2017 </t>
  </si>
  <si>
    <t xml:space="preserve">EJECUCIÓN  ANUAL  UACI  2017 </t>
  </si>
  <si>
    <t>GASTO EJECUTADO</t>
  </si>
  <si>
    <t>PROGRAMADO</t>
  </si>
  <si>
    <t>EJECUTADO/PROGRAMADO %</t>
  </si>
  <si>
    <t>LICDA. SANDRA ELIZABETH MEDINA DE ROSALES</t>
  </si>
  <si>
    <t>JEFA UACI</t>
  </si>
  <si>
    <t>Certificaciones</t>
  </si>
  <si>
    <t>10-2017</t>
  </si>
  <si>
    <t>09-2017</t>
  </si>
  <si>
    <t>Recursos Humanos/Propiedad Planta y Equipo</t>
  </si>
  <si>
    <t>Recuros Humanos</t>
  </si>
  <si>
    <t>11-2017</t>
  </si>
  <si>
    <t>0614-290385-001-1</t>
  </si>
  <si>
    <t>0614-120262-001-4</t>
  </si>
  <si>
    <t>0511-210800-101-2</t>
  </si>
  <si>
    <t>0602-260658-001-2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</si>
</sst>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8"/>
      <color theme="3"/>
      <name val="Century Gothic"/>
      <family val="2"/>
    </font>
    <font>
      <sz val="12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entury Gothic"/>
      <family val="2"/>
    </font>
    <font>
      <b/>
      <sz val="12"/>
      <color theme="0"/>
      <name val="Calibri"/>
      <family val="2"/>
      <scheme val="minor"/>
    </font>
    <font>
      <b/>
      <sz val="14"/>
      <color theme="3"/>
      <name val="Century Gothic"/>
      <family val="2"/>
    </font>
    <font>
      <b/>
      <sz val="20"/>
      <color theme="3"/>
      <name val="Century Gothic"/>
      <family val="2"/>
    </font>
    <font>
      <b/>
      <sz val="12"/>
      <name val="Century Gothic"/>
      <family val="2"/>
    </font>
    <font>
      <b/>
      <sz val="16"/>
      <name val="Century Gothic"/>
      <family val="2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9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18" xfId="0" applyFont="1" applyBorder="1"/>
    <xf numFmtId="0" fontId="4" fillId="0" borderId="19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165" fontId="7" fillId="0" borderId="28" xfId="1" applyFont="1" applyBorder="1" applyAlignment="1">
      <alignment horizontal="center" vertical="center"/>
    </xf>
    <xf numFmtId="14" fontId="7" fillId="0" borderId="10" xfId="1" applyNumberFormat="1" applyFont="1" applyBorder="1" applyAlignment="1">
      <alignment horizontal="center" vertical="center"/>
    </xf>
    <xf numFmtId="165" fontId="7" fillId="0" borderId="2" xfId="1" applyFont="1" applyBorder="1" applyAlignment="1">
      <alignment horizontal="center" vertical="center"/>
    </xf>
    <xf numFmtId="165" fontId="7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wrapText="1"/>
    </xf>
    <xf numFmtId="165" fontId="10" fillId="0" borderId="30" xfId="1" applyFont="1" applyBorder="1" applyAlignment="1">
      <alignment horizontal="center" vertical="center"/>
    </xf>
    <xf numFmtId="165" fontId="1" fillId="0" borderId="0" xfId="1" applyFont="1" applyAlignment="1">
      <alignment horizontal="center"/>
    </xf>
    <xf numFmtId="14" fontId="7" fillId="0" borderId="15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0" fontId="7" fillId="2" borderId="0" xfId="0" applyFont="1" applyFill="1"/>
    <xf numFmtId="0" fontId="9" fillId="2" borderId="0" xfId="0" applyFont="1" applyFill="1"/>
    <xf numFmtId="165" fontId="10" fillId="0" borderId="31" xfId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7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wrapText="1"/>
    </xf>
    <xf numFmtId="0" fontId="7" fillId="0" borderId="37" xfId="1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0" borderId="4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/>
    </xf>
    <xf numFmtId="165" fontId="7" fillId="0" borderId="50" xfId="1" applyFont="1" applyBorder="1" applyAlignment="1">
      <alignment horizontal="center" vertical="center"/>
    </xf>
    <xf numFmtId="165" fontId="7" fillId="0" borderId="18" xfId="1" applyFont="1" applyBorder="1" applyAlignment="1">
      <alignment horizontal="center" vertical="center"/>
    </xf>
    <xf numFmtId="165" fontId="7" fillId="0" borderId="18" xfId="1" applyFont="1" applyBorder="1" applyAlignment="1">
      <alignment horizontal="center" vertical="center" wrapText="1"/>
    </xf>
    <xf numFmtId="165" fontId="10" fillId="0" borderId="45" xfId="1" applyFont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14" fontId="7" fillId="0" borderId="1" xfId="1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165" fontId="7" fillId="0" borderId="3" xfId="1" applyFont="1" applyBorder="1" applyAlignment="1">
      <alignment horizontal="center" vertical="center"/>
    </xf>
    <xf numFmtId="14" fontId="7" fillId="0" borderId="28" xfId="1" applyNumberFormat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14" fontId="7" fillId="0" borderId="9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5" fontId="7" fillId="0" borderId="20" xfId="1" applyFont="1" applyBorder="1" applyAlignment="1">
      <alignment horizontal="center" vertical="center"/>
    </xf>
    <xf numFmtId="165" fontId="7" fillId="0" borderId="29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32" xfId="0" applyNumberFormat="1" applyFont="1" applyBorder="1" applyAlignment="1">
      <alignment horizontal="center" vertical="center"/>
    </xf>
    <xf numFmtId="165" fontId="7" fillId="0" borderId="9" xfId="1" applyFont="1" applyBorder="1" applyAlignment="1">
      <alignment horizontal="center" vertical="center"/>
    </xf>
    <xf numFmtId="14" fontId="7" fillId="0" borderId="39" xfId="0" applyNumberFormat="1" applyFont="1" applyBorder="1" applyAlignment="1">
      <alignment horizontal="center" vertical="center"/>
    </xf>
    <xf numFmtId="165" fontId="7" fillId="0" borderId="50" xfId="1" applyFont="1" applyBorder="1" applyAlignment="1">
      <alignment horizontal="left" vertical="center" wrapText="1"/>
    </xf>
    <xf numFmtId="165" fontId="7" fillId="0" borderId="51" xfId="1" applyFont="1" applyBorder="1" applyAlignment="1">
      <alignment horizontal="left" vertical="center"/>
    </xf>
    <xf numFmtId="165" fontId="7" fillId="0" borderId="41" xfId="1" applyFont="1" applyBorder="1" applyAlignment="1">
      <alignment horizontal="left" vertical="center" wrapText="1"/>
    </xf>
    <xf numFmtId="165" fontId="7" fillId="0" borderId="18" xfId="1" applyFont="1" applyBorder="1" applyAlignment="1">
      <alignment horizontal="left" vertical="center" wrapText="1"/>
    </xf>
    <xf numFmtId="165" fontId="7" fillId="0" borderId="18" xfId="1" applyFont="1" applyBorder="1" applyAlignment="1">
      <alignment horizontal="left" vertical="center"/>
    </xf>
    <xf numFmtId="165" fontId="7" fillId="0" borderId="51" xfId="1" applyFont="1" applyBorder="1" applyAlignment="1">
      <alignment horizontal="left" vertical="center" wrapText="1"/>
    </xf>
    <xf numFmtId="165" fontId="10" fillId="0" borderId="45" xfId="1" applyFont="1" applyBorder="1" applyAlignment="1">
      <alignment horizontal="left" vertical="center"/>
    </xf>
    <xf numFmtId="0" fontId="17" fillId="3" borderId="37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20" fillId="0" borderId="0" xfId="0" applyFont="1"/>
    <xf numFmtId="165" fontId="0" fillId="0" borderId="0" xfId="0" applyNumberFormat="1"/>
    <xf numFmtId="0" fontId="13" fillId="5" borderId="1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165" fontId="20" fillId="0" borderId="0" xfId="0" applyNumberFormat="1" applyFont="1"/>
    <xf numFmtId="0" fontId="7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 wrapText="1"/>
    </xf>
    <xf numFmtId="165" fontId="7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165" fontId="10" fillId="7" borderId="16" xfId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165" fontId="10" fillId="7" borderId="16" xfId="1" applyFont="1" applyFill="1" applyBorder="1" applyAlignment="1">
      <alignment horizontal="center" vertical="center"/>
    </xf>
    <xf numFmtId="165" fontId="10" fillId="7" borderId="24" xfId="1" applyFont="1" applyFill="1" applyBorder="1" applyAlignment="1">
      <alignment horizontal="center" vertical="center" wrapText="1"/>
    </xf>
    <xf numFmtId="165" fontId="10" fillId="7" borderId="12" xfId="1" applyFont="1" applyFill="1" applyBorder="1" applyAlignment="1">
      <alignment horizontal="center" vertical="center"/>
    </xf>
    <xf numFmtId="165" fontId="10" fillId="7" borderId="13" xfId="1" applyFont="1" applyFill="1" applyBorder="1" applyAlignment="1">
      <alignment horizontal="center" vertical="center"/>
    </xf>
    <xf numFmtId="0" fontId="10" fillId="7" borderId="16" xfId="1" applyNumberFormat="1" applyFont="1" applyFill="1" applyBorder="1" applyAlignment="1">
      <alignment horizontal="center" vertical="center"/>
    </xf>
    <xf numFmtId="165" fontId="10" fillId="7" borderId="13" xfId="1" applyFont="1" applyFill="1" applyBorder="1" applyAlignment="1">
      <alignment horizontal="left" vertical="center"/>
    </xf>
    <xf numFmtId="0" fontId="17" fillId="7" borderId="16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 vertical="center"/>
    </xf>
    <xf numFmtId="165" fontId="10" fillId="7" borderId="30" xfId="1" applyFont="1" applyFill="1" applyBorder="1" applyAlignment="1">
      <alignment horizontal="center" vertical="center"/>
    </xf>
    <xf numFmtId="17" fontId="7" fillId="0" borderId="20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9" fillId="7" borderId="38" xfId="0" applyFont="1" applyFill="1" applyBorder="1" applyAlignment="1">
      <alignment horizontal="center"/>
    </xf>
    <xf numFmtId="165" fontId="10" fillId="2" borderId="12" xfId="1" applyFont="1" applyFill="1" applyBorder="1" applyAlignment="1">
      <alignment horizontal="center" vertical="center"/>
    </xf>
    <xf numFmtId="165" fontId="10" fillId="2" borderId="13" xfId="1" applyFont="1" applyFill="1" applyBorder="1" applyAlignment="1">
      <alignment horizontal="center" vertical="center"/>
    </xf>
    <xf numFmtId="0" fontId="10" fillId="7" borderId="57" xfId="0" applyFont="1" applyFill="1" applyBorder="1" applyAlignment="1">
      <alignment horizontal="center" vertical="center"/>
    </xf>
    <xf numFmtId="165" fontId="7" fillId="4" borderId="1" xfId="1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9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4" fontId="7" fillId="0" borderId="29" xfId="1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 wrapText="1"/>
    </xf>
    <xf numFmtId="165" fontId="7" fillId="0" borderId="4" xfId="1" applyFont="1" applyBorder="1" applyAlignment="1">
      <alignment horizontal="center" vertical="center" wrapText="1"/>
    </xf>
    <xf numFmtId="165" fontId="7" fillId="0" borderId="19" xfId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14" fontId="7" fillId="0" borderId="30" xfId="1" applyNumberFormat="1" applyFont="1" applyBorder="1" applyAlignment="1">
      <alignment horizontal="center" vertical="center"/>
    </xf>
    <xf numFmtId="165" fontId="7" fillId="0" borderId="45" xfId="1" applyFont="1" applyBorder="1" applyAlignment="1">
      <alignment horizontal="center" vertical="center" wrapText="1"/>
    </xf>
    <xf numFmtId="165" fontId="7" fillId="0" borderId="41" xfId="1" applyFont="1" applyBorder="1" applyAlignment="1">
      <alignment horizontal="center" vertical="center" wrapText="1"/>
    </xf>
    <xf numFmtId="165" fontId="7" fillId="0" borderId="50" xfId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165" fontId="7" fillId="0" borderId="30" xfId="1" applyFont="1" applyBorder="1" applyAlignment="1">
      <alignment horizontal="center" vertical="center"/>
    </xf>
    <xf numFmtId="165" fontId="7" fillId="0" borderId="29" xfId="1" applyFont="1" applyBorder="1" applyAlignment="1">
      <alignment horizontal="center" vertical="center"/>
    </xf>
    <xf numFmtId="165" fontId="7" fillId="0" borderId="20" xfId="1" applyFont="1" applyBorder="1" applyAlignment="1">
      <alignment horizontal="center" vertical="center"/>
    </xf>
    <xf numFmtId="165" fontId="7" fillId="0" borderId="9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32" xfId="0" applyNumberFormat="1" applyFont="1" applyBorder="1" applyAlignment="1">
      <alignment horizontal="center" vertical="center"/>
    </xf>
    <xf numFmtId="14" fontId="7" fillId="0" borderId="56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5" fontId="10" fillId="7" borderId="24" xfId="1" applyFont="1" applyFill="1" applyBorder="1" applyAlignment="1">
      <alignment horizontal="center" vertical="center"/>
    </xf>
    <xf numFmtId="165" fontId="10" fillId="7" borderId="17" xfId="1" applyFont="1" applyFill="1" applyBorder="1" applyAlignment="1">
      <alignment horizontal="center" vertical="center"/>
    </xf>
    <xf numFmtId="165" fontId="7" fillId="0" borderId="53" xfId="1" applyFont="1" applyBorder="1" applyAlignment="1">
      <alignment horizontal="center" vertical="center"/>
    </xf>
    <xf numFmtId="165" fontId="7" fillId="0" borderId="10" xfId="1" applyFont="1" applyBorder="1" applyAlignment="1">
      <alignment horizontal="center" vertical="center"/>
    </xf>
    <xf numFmtId="165" fontId="7" fillId="0" borderId="31" xfId="1" applyFont="1" applyBorder="1" applyAlignment="1">
      <alignment horizontal="center" vertical="center"/>
    </xf>
    <xf numFmtId="165" fontId="10" fillId="2" borderId="17" xfId="1" applyFont="1" applyFill="1" applyBorder="1" applyAlignment="1">
      <alignment horizontal="center" vertical="center"/>
    </xf>
    <xf numFmtId="165" fontId="10" fillId="7" borderId="31" xfId="1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10" fillId="4" borderId="57" xfId="0" applyFont="1" applyFill="1" applyBorder="1" applyAlignment="1">
      <alignment horizontal="center"/>
    </xf>
    <xf numFmtId="0" fontId="0" fillId="0" borderId="47" xfId="0" applyBorder="1" applyAlignment="1">
      <alignment horizontal="center" vertical="center"/>
    </xf>
    <xf numFmtId="165" fontId="10" fillId="7" borderId="45" xfId="1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/>
    </xf>
    <xf numFmtId="14" fontId="23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11" fillId="0" borderId="43" xfId="0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/>
    </xf>
    <xf numFmtId="14" fontId="7" fillId="0" borderId="49" xfId="0" applyNumberFormat="1" applyFont="1" applyBorder="1" applyAlignment="1">
      <alignment horizontal="center" vertical="center"/>
    </xf>
    <xf numFmtId="14" fontId="7" fillId="0" borderId="6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65" fontId="10" fillId="0" borderId="43" xfId="1" applyFont="1" applyBorder="1" applyAlignment="1">
      <alignment horizontal="center" vertical="center"/>
    </xf>
    <xf numFmtId="165" fontId="10" fillId="0" borderId="46" xfId="1" applyFont="1" applyBorder="1" applyAlignment="1">
      <alignment horizontal="center" vertical="center"/>
    </xf>
    <xf numFmtId="1" fontId="0" fillId="0" borderId="0" xfId="0" applyNumberFormat="1"/>
    <xf numFmtId="0" fontId="10" fillId="7" borderId="17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5" fontId="7" fillId="0" borderId="29" xfId="1" applyFont="1" applyBorder="1" applyAlignment="1">
      <alignment horizontal="center" vertical="center"/>
    </xf>
    <xf numFmtId="165" fontId="7" fillId="0" borderId="9" xfId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 wrapText="1"/>
    </xf>
    <xf numFmtId="165" fontId="7" fillId="0" borderId="4" xfId="1" applyFont="1" applyBorder="1" applyAlignment="1">
      <alignment horizontal="center" vertical="center" wrapText="1"/>
    </xf>
    <xf numFmtId="165" fontId="7" fillId="0" borderId="19" xfId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14" fontId="7" fillId="0" borderId="30" xfId="1" applyNumberFormat="1" applyFont="1" applyBorder="1" applyAlignment="1">
      <alignment horizontal="center" vertical="center"/>
    </xf>
    <xf numFmtId="165" fontId="7" fillId="0" borderId="45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165" fontId="7" fillId="0" borderId="30" xfId="1" applyFont="1" applyBorder="1" applyAlignment="1">
      <alignment horizontal="center" vertical="center"/>
    </xf>
    <xf numFmtId="14" fontId="7" fillId="0" borderId="39" xfId="0" applyNumberFormat="1" applyFont="1" applyBorder="1" applyAlignment="1">
      <alignment horizontal="center" vertical="center"/>
    </xf>
    <xf numFmtId="14" fontId="7" fillId="0" borderId="56" xfId="0" applyNumberFormat="1" applyFont="1" applyBorder="1" applyAlignment="1">
      <alignment horizontal="center" vertical="center"/>
    </xf>
    <xf numFmtId="165" fontId="7" fillId="0" borderId="20" xfId="1" applyFont="1" applyBorder="1" applyAlignment="1">
      <alignment horizontal="center" vertical="center"/>
    </xf>
    <xf numFmtId="165" fontId="7" fillId="0" borderId="29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50" xfId="1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0" fillId="7" borderId="22" xfId="1" applyNumberFormat="1" applyFont="1" applyFill="1" applyBorder="1" applyAlignment="1">
      <alignment horizontal="center" vertical="center"/>
    </xf>
    <xf numFmtId="0" fontId="7" fillId="0" borderId="60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4" fontId="7" fillId="0" borderId="43" xfId="1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165" fontId="7" fillId="0" borderId="43" xfId="1" applyFont="1" applyBorder="1" applyAlignment="1">
      <alignment horizontal="center" vertical="center"/>
    </xf>
    <xf numFmtId="165" fontId="7" fillId="0" borderId="74" xfId="1" applyFont="1" applyBorder="1" applyAlignment="1">
      <alignment horizontal="center" vertical="center"/>
    </xf>
    <xf numFmtId="165" fontId="7" fillId="0" borderId="46" xfId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165" fontId="7" fillId="0" borderId="43" xfId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165" fontId="7" fillId="0" borderId="30" xfId="1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29" xfId="0" applyFont="1" applyBorder="1" applyAlignment="1">
      <alignment vertical="center" wrapText="1"/>
    </xf>
    <xf numFmtId="0" fontId="10" fillId="7" borderId="38" xfId="1" applyNumberFormat="1" applyFont="1" applyFill="1" applyBorder="1" applyAlignment="1">
      <alignment horizontal="center" vertical="center"/>
    </xf>
    <xf numFmtId="165" fontId="7" fillId="0" borderId="3" xfId="1" applyFont="1" applyBorder="1" applyAlignment="1">
      <alignment vertical="center"/>
    </xf>
    <xf numFmtId="165" fontId="7" fillId="0" borderId="6" xfId="1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4" fontId="7" fillId="0" borderId="12" xfId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165" fontId="7" fillId="0" borderId="12" xfId="1" applyFont="1" applyBorder="1" applyAlignment="1">
      <alignment horizontal="center" vertical="center"/>
    </xf>
    <xf numFmtId="165" fontId="7" fillId="0" borderId="13" xfId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56" xfId="0" applyFont="1" applyFill="1" applyBorder="1" applyAlignment="1">
      <alignment horizontal="center" vertical="top" wrapText="1"/>
    </xf>
    <xf numFmtId="0" fontId="5" fillId="2" borderId="74" xfId="0" applyFont="1" applyFill="1" applyBorder="1" applyAlignment="1">
      <alignment horizontal="center" vertical="top" wrapText="1"/>
    </xf>
    <xf numFmtId="0" fontId="5" fillId="2" borderId="74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center" vertical="top"/>
    </xf>
    <xf numFmtId="14" fontId="7" fillId="0" borderId="76" xfId="0" applyNumberFormat="1" applyFont="1" applyBorder="1" applyAlignment="1">
      <alignment horizontal="center" vertical="center"/>
    </xf>
    <xf numFmtId="165" fontId="7" fillId="0" borderId="46" xfId="1" applyFont="1" applyBorder="1" applyAlignment="1">
      <alignment horizontal="center" vertical="center"/>
    </xf>
    <xf numFmtId="14" fontId="7" fillId="0" borderId="40" xfId="0" applyNumberFormat="1" applyFont="1" applyBorder="1" applyAlignment="1">
      <alignment horizontal="center" vertical="center"/>
    </xf>
    <xf numFmtId="165" fontId="7" fillId="0" borderId="45" xfId="1" applyFont="1" applyBorder="1" applyAlignment="1">
      <alignment horizontal="center" vertical="center"/>
    </xf>
    <xf numFmtId="0" fontId="7" fillId="0" borderId="5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14" fontId="7" fillId="0" borderId="74" xfId="1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14" fontId="11" fillId="0" borderId="56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165" fontId="11" fillId="0" borderId="3" xfId="1" applyFont="1" applyBorder="1" applyAlignment="1">
      <alignment horizontal="center" vertical="center"/>
    </xf>
    <xf numFmtId="165" fontId="11" fillId="0" borderId="4" xfId="1" applyFont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41" xfId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165" fontId="7" fillId="0" borderId="45" xfId="1" applyFont="1" applyBorder="1" applyAlignment="1">
      <alignment horizontal="center" vertical="center" wrapText="1"/>
    </xf>
    <xf numFmtId="165" fontId="7" fillId="0" borderId="4" xfId="1" applyFont="1" applyBorder="1" applyAlignment="1">
      <alignment horizontal="center" vertical="center" wrapText="1"/>
    </xf>
    <xf numFmtId="165" fontId="7" fillId="0" borderId="18" xfId="1" applyFont="1" applyBorder="1" applyAlignment="1">
      <alignment horizontal="center" vertical="center" wrapText="1"/>
    </xf>
    <xf numFmtId="165" fontId="7" fillId="0" borderId="19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" fontId="10" fillId="7" borderId="16" xfId="1" applyNumberFormat="1" applyFont="1" applyFill="1" applyBorder="1" applyAlignment="1">
      <alignment horizontal="center" vertical="center"/>
    </xf>
    <xf numFmtId="165" fontId="7" fillId="0" borderId="19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 applyAlignment="1">
      <alignment horizontal="center"/>
    </xf>
    <xf numFmtId="0" fontId="4" fillId="0" borderId="41" xfId="0" applyFont="1" applyBorder="1"/>
    <xf numFmtId="0" fontId="11" fillId="0" borderId="60" xfId="1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4" fontId="11" fillId="0" borderId="10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165" fontId="11" fillId="0" borderId="9" xfId="1" applyFont="1" applyBorder="1" applyAlignment="1">
      <alignment horizontal="center" vertical="center"/>
    </xf>
    <xf numFmtId="165" fontId="11" fillId="0" borderId="10" xfId="1" applyFont="1" applyBorder="1" applyAlignment="1">
      <alignment horizontal="center" vertical="center"/>
    </xf>
    <xf numFmtId="165" fontId="11" fillId="0" borderId="41" xfId="1" applyFont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/>
    </xf>
    <xf numFmtId="14" fontId="11" fillId="0" borderId="2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5" fontId="11" fillId="0" borderId="1" xfId="1" applyFont="1" applyBorder="1" applyAlignment="1">
      <alignment horizontal="center" vertical="center"/>
    </xf>
    <xf numFmtId="165" fontId="11" fillId="0" borderId="2" xfId="1" applyFont="1" applyBorder="1" applyAlignment="1">
      <alignment horizontal="center" vertical="center"/>
    </xf>
    <xf numFmtId="165" fontId="11" fillId="0" borderId="18" xfId="1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14" fontId="11" fillId="0" borderId="58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165" fontId="11" fillId="0" borderId="6" xfId="1" applyFont="1" applyBorder="1" applyAlignment="1">
      <alignment horizontal="center" vertical="center"/>
    </xf>
    <xf numFmtId="165" fontId="11" fillId="0" borderId="58" xfId="1" applyFont="1" applyBorder="1" applyAlignment="1">
      <alignment horizontal="center" vertical="center"/>
    </xf>
    <xf numFmtId="165" fontId="11" fillId="0" borderId="19" xfId="1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14" fontId="11" fillId="0" borderId="9" xfId="0" applyNumberFormat="1" applyFont="1" applyBorder="1" applyAlignment="1">
      <alignment horizontal="center" vertical="center"/>
    </xf>
    <xf numFmtId="14" fontId="11" fillId="0" borderId="28" xfId="1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165" fontId="11" fillId="0" borderId="29" xfId="1" applyFont="1" applyBorder="1" applyAlignment="1">
      <alignment horizontal="center" vertical="center"/>
    </xf>
    <xf numFmtId="165" fontId="11" fillId="0" borderId="28" xfId="1" applyFont="1" applyBorder="1" applyAlignment="1">
      <alignment horizontal="center" vertical="center"/>
    </xf>
    <xf numFmtId="165" fontId="11" fillId="0" borderId="50" xfId="1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/>
    </xf>
    <xf numFmtId="14" fontId="11" fillId="0" borderId="20" xfId="0" applyNumberFormat="1" applyFont="1" applyBorder="1" applyAlignment="1">
      <alignment horizontal="center" vertical="center"/>
    </xf>
    <xf numFmtId="165" fontId="11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14" fontId="11" fillId="0" borderId="3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5" fontId="11" fillId="0" borderId="53" xfId="1" applyFont="1" applyBorder="1" applyAlignment="1">
      <alignment horizontal="center" vertical="center"/>
    </xf>
    <xf numFmtId="14" fontId="11" fillId="0" borderId="9" xfId="1" applyNumberFormat="1" applyFont="1" applyBorder="1" applyAlignment="1">
      <alignment horizontal="center" vertical="center"/>
    </xf>
    <xf numFmtId="165" fontId="11" fillId="0" borderId="41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4" xfId="0" applyFont="1" applyBorder="1" applyAlignment="1">
      <alignment horizontal="center" vertical="center"/>
    </xf>
    <xf numFmtId="14" fontId="11" fillId="0" borderId="30" xfId="1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30" xfId="0" applyFont="1" applyBorder="1" applyAlignment="1">
      <alignment vertical="center" wrapText="1"/>
    </xf>
    <xf numFmtId="0" fontId="11" fillId="0" borderId="30" xfId="0" applyFont="1" applyBorder="1" applyAlignment="1">
      <alignment horizontal="center" vertical="center" wrapText="1"/>
    </xf>
    <xf numFmtId="165" fontId="11" fillId="0" borderId="30" xfId="1" applyFont="1" applyBorder="1" applyAlignment="1">
      <alignment horizontal="center" vertical="center"/>
    </xf>
    <xf numFmtId="165" fontId="11" fillId="0" borderId="31" xfId="1" applyFont="1" applyBorder="1" applyAlignment="1">
      <alignment horizontal="center" vertical="center"/>
    </xf>
    <xf numFmtId="165" fontId="11" fillId="0" borderId="45" xfId="1" applyFont="1" applyBorder="1" applyAlignment="1">
      <alignment horizontal="center" vertical="center" wrapText="1"/>
    </xf>
    <xf numFmtId="14" fontId="11" fillId="0" borderId="20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165" fontId="11" fillId="0" borderId="20" xfId="1" applyFont="1" applyBorder="1" applyAlignment="1">
      <alignment horizontal="center" vertical="center" wrapText="1"/>
    </xf>
    <xf numFmtId="165" fontId="10" fillId="7" borderId="13" xfId="1" applyFont="1" applyFill="1" applyBorder="1" applyAlignment="1">
      <alignment horizontal="center" vertical="center" wrapText="1"/>
    </xf>
    <xf numFmtId="165" fontId="11" fillId="0" borderId="19" xfId="1" applyFont="1" applyBorder="1" applyAlignment="1">
      <alignment horizontal="center" vertical="center" wrapText="1"/>
    </xf>
    <xf numFmtId="165" fontId="10" fillId="0" borderId="46" xfId="1" applyFont="1" applyBorder="1" applyAlignment="1">
      <alignment horizontal="center" vertical="center" wrapText="1"/>
    </xf>
    <xf numFmtId="165" fontId="10" fillId="7" borderId="45" xfId="1" applyFont="1" applyFill="1" applyBorder="1" applyAlignment="1">
      <alignment horizontal="center" vertical="center" wrapText="1"/>
    </xf>
    <xf numFmtId="165" fontId="10" fillId="0" borderId="45" xfId="1" applyFont="1" applyBorder="1" applyAlignment="1">
      <alignment horizontal="center" vertical="center" wrapText="1"/>
    </xf>
    <xf numFmtId="165" fontId="1" fillId="0" borderId="0" xfId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1" fillId="0" borderId="42" xfId="0" applyFont="1" applyBorder="1" applyAlignment="1">
      <alignment horizontal="center"/>
    </xf>
    <xf numFmtId="165" fontId="12" fillId="7" borderId="17" xfId="1" applyFont="1" applyFill="1" applyBorder="1" applyAlignment="1">
      <alignment horizontal="center" vertical="center"/>
    </xf>
    <xf numFmtId="165" fontId="12" fillId="7" borderId="13" xfId="1" applyFont="1" applyFill="1" applyBorder="1" applyAlignment="1">
      <alignment horizontal="center" vertical="center"/>
    </xf>
    <xf numFmtId="0" fontId="12" fillId="7" borderId="22" xfId="1" applyNumberFormat="1" applyFont="1" applyFill="1" applyBorder="1" applyAlignment="1">
      <alignment horizontal="center" vertical="center"/>
    </xf>
    <xf numFmtId="0" fontId="12" fillId="7" borderId="16" xfId="1" applyNumberFormat="1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/>
    </xf>
    <xf numFmtId="165" fontId="12" fillId="0" borderId="43" xfId="1" applyFont="1" applyBorder="1" applyAlignment="1">
      <alignment horizontal="center" vertical="center"/>
    </xf>
    <xf numFmtId="165" fontId="12" fillId="0" borderId="46" xfId="1" applyFont="1" applyBorder="1" applyAlignment="1">
      <alignment horizontal="center" vertical="center"/>
    </xf>
    <xf numFmtId="14" fontId="11" fillId="0" borderId="56" xfId="0" applyNumberFormat="1" applyFont="1" applyBorder="1" applyAlignment="1">
      <alignment horizontal="center" vertical="center"/>
    </xf>
    <xf numFmtId="0" fontId="24" fillId="7" borderId="38" xfId="0" applyFont="1" applyFill="1" applyBorder="1" applyAlignment="1">
      <alignment horizontal="center"/>
    </xf>
    <xf numFmtId="165" fontId="12" fillId="7" borderId="31" xfId="1" applyFont="1" applyFill="1" applyBorder="1" applyAlignment="1">
      <alignment horizontal="center" vertical="center"/>
    </xf>
    <xf numFmtId="165" fontId="12" fillId="7" borderId="45" xfId="1" applyFont="1" applyFill="1" applyBorder="1" applyAlignment="1">
      <alignment horizontal="center" vertical="center"/>
    </xf>
    <xf numFmtId="165" fontId="12" fillId="0" borderId="31" xfId="1" applyFont="1" applyBorder="1" applyAlignment="1">
      <alignment horizontal="center" vertical="center"/>
    </xf>
    <xf numFmtId="165" fontId="12" fillId="0" borderId="45" xfId="1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/>
    </xf>
    <xf numFmtId="165" fontId="7" fillId="0" borderId="43" xfId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165" fontId="11" fillId="0" borderId="9" xfId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4" fontId="11" fillId="0" borderId="9" xfId="1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65" fontId="11" fillId="0" borderId="1" xfId="1" applyFont="1" applyBorder="1" applyAlignment="1">
      <alignment horizontal="center" vertical="center" wrapText="1"/>
    </xf>
    <xf numFmtId="14" fontId="11" fillId="0" borderId="53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wrapText="1"/>
    </xf>
    <xf numFmtId="165" fontId="11" fillId="0" borderId="4" xfId="1" applyFont="1" applyBorder="1" applyAlignment="1">
      <alignment horizontal="left" vertical="center" wrapText="1"/>
    </xf>
    <xf numFmtId="165" fontId="11" fillId="0" borderId="18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 vertical="center"/>
    </xf>
    <xf numFmtId="14" fontId="11" fillId="0" borderId="48" xfId="0" applyNumberFormat="1" applyFont="1" applyBorder="1" applyAlignment="1">
      <alignment horizontal="center" vertical="center"/>
    </xf>
    <xf numFmtId="165" fontId="11" fillId="0" borderId="4" xfId="1" applyFont="1" applyBorder="1" applyAlignment="1">
      <alignment horizontal="center" vertical="center"/>
    </xf>
    <xf numFmtId="0" fontId="4" fillId="0" borderId="33" xfId="0" applyFont="1" applyBorder="1"/>
    <xf numFmtId="0" fontId="11" fillId="0" borderId="77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165" fontId="7" fillId="0" borderId="4" xfId="1" applyFont="1" applyBorder="1" applyAlignment="1">
      <alignment horizontal="center" vertical="center" wrapText="1"/>
    </xf>
    <xf numFmtId="165" fontId="7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" fontId="14" fillId="0" borderId="38" xfId="0" applyNumberFormat="1" applyFont="1" applyBorder="1" applyAlignment="1">
      <alignment horizontal="center"/>
    </xf>
    <xf numFmtId="165" fontId="7" fillId="4" borderId="74" xfId="1" applyFont="1" applyFill="1" applyBorder="1" applyAlignment="1">
      <alignment horizontal="center" vertical="center"/>
    </xf>
    <xf numFmtId="165" fontId="11" fillId="4" borderId="10" xfId="1" applyFont="1" applyFill="1" applyBorder="1" applyAlignment="1">
      <alignment horizontal="center" vertical="center"/>
    </xf>
    <xf numFmtId="165" fontId="11" fillId="4" borderId="2" xfId="1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left" wrapText="1"/>
    </xf>
    <xf numFmtId="165" fontId="7" fillId="4" borderId="10" xfId="1" applyFont="1" applyFill="1" applyBorder="1" applyAlignment="1">
      <alignment horizontal="center" vertical="center"/>
    </xf>
    <xf numFmtId="165" fontId="7" fillId="4" borderId="2" xfId="1" applyFont="1" applyFill="1" applyBorder="1" applyAlignment="1">
      <alignment horizontal="center" vertical="center"/>
    </xf>
    <xf numFmtId="165" fontId="10" fillId="4" borderId="31" xfId="1" applyFont="1" applyFill="1" applyBorder="1" applyAlignment="1">
      <alignment horizontal="center" vertical="center"/>
    </xf>
    <xf numFmtId="165" fontId="7" fillId="4" borderId="53" xfId="1" applyFont="1" applyFill="1" applyBorder="1" applyAlignment="1">
      <alignment horizontal="center" vertical="center"/>
    </xf>
    <xf numFmtId="165" fontId="10" fillId="4" borderId="43" xfId="1" applyFont="1" applyFill="1" applyBorder="1" applyAlignment="1">
      <alignment horizontal="center" vertical="center"/>
    </xf>
    <xf numFmtId="165" fontId="7" fillId="4" borderId="30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left" wrapText="1"/>
    </xf>
    <xf numFmtId="0" fontId="11" fillId="4" borderId="3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14" fontId="23" fillId="0" borderId="1" xfId="0" applyNumberFormat="1" applyFont="1" applyBorder="1" applyAlignment="1">
      <alignment horizontal="right" vertical="center"/>
    </xf>
    <xf numFmtId="49" fontId="23" fillId="0" borderId="1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1" fontId="17" fillId="6" borderId="82" xfId="0" applyNumberFormat="1" applyFont="1" applyFill="1" applyBorder="1" applyAlignment="1">
      <alignment horizontal="center" vertical="center"/>
    </xf>
    <xf numFmtId="165" fontId="17" fillId="6" borderId="82" xfId="1" applyFont="1" applyFill="1" applyBorder="1" applyAlignment="1">
      <alignment horizontal="center" vertical="center"/>
    </xf>
    <xf numFmtId="165" fontId="17" fillId="5" borderId="83" xfId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1" fontId="17" fillId="7" borderId="82" xfId="0" applyNumberFormat="1" applyFont="1" applyFill="1" applyBorder="1" applyAlignment="1">
      <alignment horizontal="center" vertical="center"/>
    </xf>
    <xf numFmtId="165" fontId="17" fillId="7" borderId="82" xfId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 wrapText="1"/>
    </xf>
    <xf numFmtId="165" fontId="17" fillId="7" borderId="83" xfId="1" applyFont="1" applyFill="1" applyBorder="1" applyAlignment="1">
      <alignment horizontal="center" vertical="center"/>
    </xf>
    <xf numFmtId="1" fontId="17" fillId="7" borderId="83" xfId="1" applyNumberFormat="1" applyFont="1" applyFill="1" applyBorder="1" applyAlignment="1">
      <alignment horizontal="center" vertical="center"/>
    </xf>
    <xf numFmtId="1" fontId="17" fillId="5" borderId="83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30" fillId="4" borderId="0" xfId="0" applyFont="1" applyFill="1" applyBorder="1" applyAlignment="1">
      <alignment horizontal="center" vertical="center" wrapText="1"/>
    </xf>
    <xf numFmtId="165" fontId="31" fillId="4" borderId="0" xfId="1" applyFont="1" applyFill="1" applyBorder="1" applyAlignment="1">
      <alignment horizontal="center" vertical="center"/>
    </xf>
    <xf numFmtId="1" fontId="30" fillId="4" borderId="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17" fillId="5" borderId="1" xfId="0" applyNumberFormat="1" applyFont="1" applyFill="1" applyBorder="1" applyAlignment="1">
      <alignment horizontal="center" vertical="center"/>
    </xf>
    <xf numFmtId="165" fontId="17" fillId="5" borderId="1" xfId="1" applyFont="1" applyFill="1" applyBorder="1" applyAlignment="1">
      <alignment horizontal="center" vertical="center"/>
    </xf>
    <xf numFmtId="1" fontId="17" fillId="7" borderId="1" xfId="1" applyNumberFormat="1" applyFont="1" applyFill="1" applyBorder="1" applyAlignment="1">
      <alignment horizontal="center" vertical="center"/>
    </xf>
    <xf numFmtId="165" fontId="17" fillId="7" borderId="1" xfId="1" applyFont="1" applyFill="1" applyBorder="1" applyAlignment="1">
      <alignment horizontal="center" vertical="center"/>
    </xf>
    <xf numFmtId="165" fontId="17" fillId="5" borderId="2" xfId="1" applyFont="1" applyFill="1" applyBorder="1" applyAlignment="1">
      <alignment horizontal="center" vertical="center"/>
    </xf>
    <xf numFmtId="1" fontId="17" fillId="7" borderId="2" xfId="0" applyNumberFormat="1" applyFont="1" applyFill="1" applyBorder="1" applyAlignment="1">
      <alignment horizontal="center" vertical="center"/>
    </xf>
    <xf numFmtId="165" fontId="17" fillId="7" borderId="2" xfId="1" applyFont="1" applyFill="1" applyBorder="1" applyAlignment="1">
      <alignment horizontal="center" vertical="center"/>
    </xf>
    <xf numFmtId="1" fontId="17" fillId="5" borderId="2" xfId="0" applyNumberFormat="1" applyFont="1" applyFill="1" applyBorder="1" applyAlignment="1">
      <alignment horizontal="center" vertical="center"/>
    </xf>
    <xf numFmtId="165" fontId="17" fillId="5" borderId="68" xfId="1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vertical="center"/>
    </xf>
    <xf numFmtId="1" fontId="17" fillId="6" borderId="1" xfId="0" applyNumberFormat="1" applyFont="1" applyFill="1" applyBorder="1" applyAlignment="1">
      <alignment horizontal="center" vertical="center"/>
    </xf>
    <xf numFmtId="1" fontId="17" fillId="7" borderId="1" xfId="1" applyNumberFormat="1" applyFont="1" applyFill="1" applyBorder="1" applyAlignment="1">
      <alignment horizontal="center"/>
    </xf>
    <xf numFmtId="165" fontId="17" fillId="7" borderId="1" xfId="1" applyFont="1" applyFill="1" applyBorder="1" applyAlignment="1">
      <alignment horizontal="center"/>
    </xf>
    <xf numFmtId="1" fontId="17" fillId="6" borderId="1" xfId="0" applyNumberFormat="1" applyFont="1" applyFill="1" applyBorder="1" applyAlignment="1">
      <alignment horizontal="center"/>
    </xf>
    <xf numFmtId="165" fontId="17" fillId="5" borderId="2" xfId="1" applyFont="1" applyFill="1" applyBorder="1" applyAlignment="1">
      <alignment horizontal="center"/>
    </xf>
    <xf numFmtId="1" fontId="17" fillId="7" borderId="2" xfId="0" applyNumberFormat="1" applyFont="1" applyFill="1" applyBorder="1" applyAlignment="1">
      <alignment horizontal="center"/>
    </xf>
    <xf numFmtId="1" fontId="17" fillId="5" borderId="2" xfId="0" applyNumberFormat="1" applyFont="1" applyFill="1" applyBorder="1" applyAlignment="1">
      <alignment horizontal="center"/>
    </xf>
    <xf numFmtId="165" fontId="17" fillId="7" borderId="2" xfId="1" applyFont="1" applyFill="1" applyBorder="1" applyAlignment="1">
      <alignment horizontal="center"/>
    </xf>
    <xf numFmtId="0" fontId="17" fillId="6" borderId="7" xfId="0" applyFont="1" applyFill="1" applyBorder="1"/>
    <xf numFmtId="165" fontId="17" fillId="6" borderId="1" xfId="1" applyFont="1" applyFill="1" applyBorder="1" applyAlignment="1">
      <alignment horizontal="center"/>
    </xf>
    <xf numFmtId="0" fontId="17" fillId="0" borderId="72" xfId="0" applyFont="1" applyBorder="1"/>
    <xf numFmtId="0" fontId="17" fillId="4" borderId="72" xfId="0" applyFont="1" applyFill="1" applyBorder="1"/>
    <xf numFmtId="0" fontId="17" fillId="4" borderId="80" xfId="0" applyFont="1" applyFill="1" applyBorder="1"/>
    <xf numFmtId="0" fontId="17" fillId="4" borderId="73" xfId="0" applyFont="1" applyFill="1" applyBorder="1"/>
    <xf numFmtId="0" fontId="17" fillId="6" borderId="81" xfId="0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0" fontId="19" fillId="0" borderId="69" xfId="0" applyFont="1" applyBorder="1" applyAlignment="1">
      <alignment horizontal="left"/>
    </xf>
    <xf numFmtId="0" fontId="19" fillId="5" borderId="69" xfId="0" applyFont="1" applyFill="1" applyBorder="1" applyAlignment="1">
      <alignment horizontal="left" vertical="center"/>
    </xf>
    <xf numFmtId="0" fontId="19" fillId="5" borderId="69" xfId="0" applyFont="1" applyFill="1" applyBorder="1" applyAlignment="1">
      <alignment horizontal="left"/>
    </xf>
    <xf numFmtId="0" fontId="19" fillId="0" borderId="71" xfId="0" applyFont="1" applyBorder="1" applyAlignment="1">
      <alignment horizontal="left"/>
    </xf>
    <xf numFmtId="0" fontId="14" fillId="5" borderId="1" xfId="0" applyFont="1" applyFill="1" applyBorder="1" applyAlignment="1">
      <alignment horizontal="center" wrapText="1"/>
    </xf>
    <xf numFmtId="165" fontId="14" fillId="5" borderId="1" xfId="1" applyFont="1" applyFill="1" applyBorder="1" applyAlignment="1">
      <alignment vertical="center"/>
    </xf>
    <xf numFmtId="0" fontId="14" fillId="0" borderId="0" xfId="0" applyFont="1"/>
    <xf numFmtId="0" fontId="14" fillId="7" borderId="1" xfId="0" applyFont="1" applyFill="1" applyBorder="1" applyAlignment="1">
      <alignment horizontal="center" wrapText="1"/>
    </xf>
    <xf numFmtId="165" fontId="14" fillId="7" borderId="1" xfId="1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165" fontId="0" fillId="0" borderId="1" xfId="1" applyFont="1" applyBorder="1"/>
    <xf numFmtId="0" fontId="0" fillId="0" borderId="5" xfId="0" applyBorder="1" applyAlignment="1">
      <alignment horizontal="left"/>
    </xf>
    <xf numFmtId="165" fontId="0" fillId="0" borderId="2" xfId="1" applyFont="1" applyBorder="1"/>
    <xf numFmtId="165" fontId="20" fillId="0" borderId="18" xfId="1" applyFont="1" applyBorder="1"/>
    <xf numFmtId="0" fontId="0" fillId="0" borderId="78" xfId="0" applyBorder="1" applyAlignment="1">
      <alignment horizontal="left"/>
    </xf>
    <xf numFmtId="165" fontId="0" fillId="0" borderId="20" xfId="1" applyFont="1" applyBorder="1"/>
    <xf numFmtId="165" fontId="0" fillId="0" borderId="15" xfId="1" applyFont="1" applyBorder="1"/>
    <xf numFmtId="165" fontId="20" fillId="0" borderId="51" xfId="1" applyFont="1" applyBorder="1"/>
    <xf numFmtId="0" fontId="34" fillId="4" borderId="0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165" fontId="0" fillId="4" borderId="0" xfId="0" applyNumberFormat="1" applyFill="1" applyBorder="1"/>
    <xf numFmtId="165" fontId="25" fillId="4" borderId="0" xfId="0" applyNumberFormat="1" applyFont="1" applyFill="1" applyBorder="1"/>
    <xf numFmtId="0" fontId="30" fillId="8" borderId="1" xfId="0" applyFont="1" applyFill="1" applyBorder="1" applyAlignment="1">
      <alignment horizontal="center" vertical="center" wrapText="1"/>
    </xf>
    <xf numFmtId="165" fontId="31" fillId="8" borderId="1" xfId="1" applyFont="1" applyFill="1" applyBorder="1" applyAlignment="1">
      <alignment horizontal="center" vertical="center"/>
    </xf>
    <xf numFmtId="1" fontId="30" fillId="8" borderId="1" xfId="0" applyNumberFormat="1" applyFont="1" applyFill="1" applyBorder="1" applyAlignment="1">
      <alignment horizontal="center" vertical="center" wrapText="1"/>
    </xf>
    <xf numFmtId="165" fontId="36" fillId="8" borderId="1" xfId="1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7" fillId="8" borderId="1" xfId="0" applyFont="1" applyFill="1" applyBorder="1" applyAlignment="1">
      <alignment vertical="center"/>
    </xf>
    <xf numFmtId="0" fontId="27" fillId="8" borderId="1" xfId="0" applyFont="1" applyFill="1" applyBorder="1" applyAlignment="1">
      <alignment horizontal="center" vertical="center"/>
    </xf>
    <xf numFmtId="165" fontId="27" fillId="8" borderId="1" xfId="1" applyFont="1" applyFill="1" applyBorder="1" applyAlignment="1">
      <alignment vertical="center"/>
    </xf>
    <xf numFmtId="0" fontId="28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center" vertical="center" wrapText="1"/>
    </xf>
    <xf numFmtId="165" fontId="28" fillId="4" borderId="1" xfId="1" applyFont="1" applyFill="1" applyBorder="1" applyAlignment="1">
      <alignment horizontal="center" vertical="center" wrapText="1"/>
    </xf>
    <xf numFmtId="0" fontId="28" fillId="4" borderId="1" xfId="1" applyNumberFormat="1" applyFont="1" applyFill="1" applyBorder="1" applyAlignment="1">
      <alignment horizontal="center" vertical="center" wrapText="1"/>
    </xf>
    <xf numFmtId="1" fontId="29" fillId="4" borderId="1" xfId="1" applyNumberFormat="1" applyFont="1" applyFill="1" applyBorder="1" applyAlignment="1">
      <alignment horizontal="center" vertical="center" wrapText="1"/>
    </xf>
    <xf numFmtId="165" fontId="29" fillId="4" borderId="1" xfId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39" fillId="9" borderId="1" xfId="0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164" fontId="2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0" fillId="10" borderId="1" xfId="0" applyFill="1" applyBorder="1"/>
    <xf numFmtId="0" fontId="11" fillId="10" borderId="20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left" vertical="center"/>
    </xf>
    <xf numFmtId="165" fontId="11" fillId="4" borderId="1" xfId="1" applyFont="1" applyFill="1" applyBorder="1" applyAlignment="1">
      <alignment vertical="center" wrapText="1"/>
    </xf>
    <xf numFmtId="165" fontId="11" fillId="10" borderId="1" xfId="1" applyFont="1" applyFill="1" applyBorder="1" applyAlignment="1">
      <alignment vertical="center"/>
    </xf>
    <xf numFmtId="165" fontId="11" fillId="0" borderId="1" xfId="1" applyFont="1" applyBorder="1" applyAlignment="1">
      <alignment vertical="center"/>
    </xf>
    <xf numFmtId="165" fontId="11" fillId="0" borderId="20" xfId="1" applyFont="1" applyBorder="1" applyAlignment="1">
      <alignment vertical="center"/>
    </xf>
    <xf numFmtId="165" fontId="12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4" fontId="11" fillId="0" borderId="43" xfId="1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 wrapText="1"/>
    </xf>
    <xf numFmtId="165" fontId="11" fillId="0" borderId="43" xfId="1" applyFont="1" applyBorder="1" applyAlignment="1">
      <alignment horizontal="center" vertical="center"/>
    </xf>
    <xf numFmtId="165" fontId="11" fillId="0" borderId="74" xfId="1" applyFont="1" applyBorder="1" applyAlignment="1">
      <alignment horizontal="center" vertical="center"/>
    </xf>
    <xf numFmtId="165" fontId="11" fillId="0" borderId="46" xfId="1" applyFont="1" applyBorder="1" applyAlignment="1">
      <alignment horizontal="center" vertical="center" wrapText="1"/>
    </xf>
    <xf numFmtId="0" fontId="12" fillId="7" borderId="38" xfId="1" applyNumberFormat="1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40" fillId="0" borderId="38" xfId="0" applyFont="1" applyBorder="1" applyAlignment="1">
      <alignment horizontal="center"/>
    </xf>
    <xf numFmtId="0" fontId="38" fillId="11" borderId="1" xfId="0" applyFont="1" applyFill="1" applyBorder="1" applyAlignment="1">
      <alignment vertical="center"/>
    </xf>
    <xf numFmtId="0" fontId="38" fillId="11" borderId="1" xfId="0" applyFont="1" applyFill="1" applyBorder="1" applyAlignment="1">
      <alignment horizontal="center" vertical="center"/>
    </xf>
    <xf numFmtId="165" fontId="38" fillId="11" borderId="1" xfId="1" applyFont="1" applyFill="1" applyBorder="1" applyAlignment="1">
      <alignment vertical="center"/>
    </xf>
    <xf numFmtId="17" fontId="38" fillId="11" borderId="1" xfId="0" applyNumberFormat="1" applyFont="1" applyFill="1" applyBorder="1" applyAlignment="1">
      <alignment vertical="center"/>
    </xf>
    <xf numFmtId="1" fontId="38" fillId="11" borderId="1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38" fillId="0" borderId="0" xfId="0" applyFont="1"/>
    <xf numFmtId="0" fontId="42" fillId="0" borderId="0" xfId="0" applyFont="1"/>
    <xf numFmtId="0" fontId="0" fillId="0" borderId="8" xfId="0" applyBorder="1" applyAlignment="1">
      <alignment horizontal="left"/>
    </xf>
    <xf numFmtId="165" fontId="0" fillId="0" borderId="9" xfId="1" applyFont="1" applyBorder="1"/>
    <xf numFmtId="165" fontId="0" fillId="0" borderId="10" xfId="1" applyFont="1" applyBorder="1"/>
    <xf numFmtId="165" fontId="20" fillId="0" borderId="41" xfId="1" applyFont="1" applyBorder="1"/>
    <xf numFmtId="0" fontId="20" fillId="7" borderId="5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0" borderId="77" xfId="0" applyFont="1" applyBorder="1" applyAlignment="1">
      <alignment horizontal="left"/>
    </xf>
    <xf numFmtId="165" fontId="0" fillId="0" borderId="6" xfId="0" applyNumberFormat="1" applyBorder="1"/>
    <xf numFmtId="165" fontId="20" fillId="0" borderId="19" xfId="0" applyNumberFormat="1" applyFont="1" applyBorder="1"/>
    <xf numFmtId="165" fontId="17" fillId="4" borderId="0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165" fontId="7" fillId="0" borderId="20" xfId="1" applyFont="1" applyBorder="1" applyAlignment="1">
      <alignment horizontal="center" vertical="center"/>
    </xf>
    <xf numFmtId="165" fontId="7" fillId="0" borderId="9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/>
    </xf>
    <xf numFmtId="165" fontId="7" fillId="0" borderId="51" xfId="1" applyFont="1" applyBorder="1" applyAlignment="1">
      <alignment horizontal="center" vertical="center" wrapText="1"/>
    </xf>
    <xf numFmtId="165" fontId="7" fillId="0" borderId="41" xfId="1" applyFont="1" applyBorder="1" applyAlignment="1">
      <alignment horizontal="center" vertical="center" wrapText="1"/>
    </xf>
    <xf numFmtId="165" fontId="7" fillId="0" borderId="45" xfId="1" applyFont="1" applyBorder="1" applyAlignment="1">
      <alignment horizontal="center" vertical="center" wrapText="1"/>
    </xf>
    <xf numFmtId="165" fontId="7" fillId="0" borderId="30" xfId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165" fontId="7" fillId="0" borderId="4" xfId="1" applyFont="1" applyBorder="1" applyAlignment="1">
      <alignment horizontal="center" vertical="center" wrapText="1"/>
    </xf>
    <xf numFmtId="165" fontId="7" fillId="0" borderId="18" xfId="1" applyFont="1" applyBorder="1" applyAlignment="1">
      <alignment horizontal="center" vertical="center" wrapText="1"/>
    </xf>
    <xf numFmtId="165" fontId="7" fillId="0" borderId="19" xfId="1" applyFont="1" applyBorder="1" applyAlignment="1">
      <alignment horizontal="center" vertical="center" wrapText="1"/>
    </xf>
    <xf numFmtId="165" fontId="7" fillId="0" borderId="3" xfId="1" applyFont="1" applyBorder="1" applyAlignment="1">
      <alignment horizontal="center" vertical="center"/>
    </xf>
    <xf numFmtId="165" fontId="7" fillId="0" borderId="1" xfId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14" fontId="7" fillId="0" borderId="6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4" fontId="7" fillId="0" borderId="20" xfId="1" applyNumberFormat="1" applyFont="1" applyBorder="1" applyAlignment="1">
      <alignment horizontal="center" vertical="center"/>
    </xf>
    <xf numFmtId="14" fontId="7" fillId="0" borderId="9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4" borderId="20" xfId="1" applyFont="1" applyFill="1" applyBorder="1" applyAlignment="1">
      <alignment horizontal="center" vertical="center"/>
    </xf>
    <xf numFmtId="165" fontId="7" fillId="4" borderId="9" xfId="1" applyFont="1" applyFill="1" applyBorder="1" applyAlignment="1">
      <alignment horizontal="center" vertical="center"/>
    </xf>
    <xf numFmtId="0" fontId="7" fillId="0" borderId="34" xfId="1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65" fontId="10" fillId="0" borderId="9" xfId="1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14" fontId="11" fillId="0" borderId="76" xfId="0" applyNumberFormat="1" applyFont="1" applyBorder="1" applyAlignment="1">
      <alignment horizontal="center" vertical="center"/>
    </xf>
    <xf numFmtId="14" fontId="11" fillId="0" borderId="74" xfId="1" applyNumberFormat="1" applyFont="1" applyBorder="1" applyAlignment="1">
      <alignment horizontal="center" vertical="center"/>
    </xf>
    <xf numFmtId="165" fontId="11" fillId="0" borderId="46" xfId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77" xfId="0" applyNumberFormat="1" applyFont="1" applyBorder="1" applyAlignment="1">
      <alignment horizontal="center" vertical="center"/>
    </xf>
    <xf numFmtId="14" fontId="11" fillId="0" borderId="6" xfId="1" applyNumberFormat="1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34" xfId="1" applyNumberFormat="1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65" fontId="10" fillId="7" borderId="74" xfId="1" applyFont="1" applyFill="1" applyBorder="1" applyAlignment="1">
      <alignment horizontal="center" vertical="center"/>
    </xf>
    <xf numFmtId="165" fontId="10" fillId="0" borderId="1" xfId="1" applyFont="1" applyBorder="1" applyAlignment="1">
      <alignment horizontal="center" vertical="center"/>
    </xf>
    <xf numFmtId="1" fontId="7" fillId="0" borderId="57" xfId="0" applyNumberFormat="1" applyFont="1" applyBorder="1" applyAlignment="1">
      <alignment horizontal="center"/>
    </xf>
    <xf numFmtId="14" fontId="7" fillId="0" borderId="9" xfId="0" applyNumberFormat="1" applyFont="1" applyBorder="1" applyAlignment="1">
      <alignment horizontal="center" vertical="center"/>
    </xf>
    <xf numFmtId="165" fontId="10" fillId="7" borderId="1" xfId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165" fontId="7" fillId="4" borderId="3" xfId="1" applyFont="1" applyFill="1" applyBorder="1" applyAlignment="1">
      <alignment horizontal="center" vertical="center"/>
    </xf>
    <xf numFmtId="165" fontId="7" fillId="0" borderId="4" xfId="1" applyFont="1" applyBorder="1" applyAlignment="1">
      <alignment horizontal="center" vertical="center"/>
    </xf>
    <xf numFmtId="0" fontId="7" fillId="0" borderId="78" xfId="0" applyFont="1" applyBorder="1" applyAlignment="1">
      <alignment horizontal="center"/>
    </xf>
    <xf numFmtId="0" fontId="10" fillId="7" borderId="5" xfId="1" applyNumberFormat="1" applyFont="1" applyFill="1" applyBorder="1" applyAlignment="1">
      <alignment horizontal="center" vertical="center"/>
    </xf>
    <xf numFmtId="165" fontId="10" fillId="7" borderId="18" xfId="1" applyFont="1" applyFill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165" fontId="7" fillId="4" borderId="6" xfId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/>
    </xf>
    <xf numFmtId="165" fontId="10" fillId="0" borderId="12" xfId="1" applyFont="1" applyBorder="1" applyAlignment="1">
      <alignment horizontal="center" vertical="center"/>
    </xf>
    <xf numFmtId="165" fontId="10" fillId="0" borderId="13" xfId="1" applyFont="1" applyBorder="1" applyAlignment="1">
      <alignment horizontal="center" vertical="center"/>
    </xf>
    <xf numFmtId="0" fontId="16" fillId="4" borderId="79" xfId="0" applyFont="1" applyFill="1" applyBorder="1" applyAlignment="1">
      <alignment horizontal="center"/>
    </xf>
    <xf numFmtId="165" fontId="7" fillId="0" borderId="41" xfId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165" fontId="7" fillId="0" borderId="4" xfId="1" applyFont="1" applyBorder="1" applyAlignment="1">
      <alignment horizontal="center" vertical="center" wrapText="1"/>
    </xf>
    <xf numFmtId="165" fontId="7" fillId="0" borderId="18" xfId="1" applyFont="1" applyBorder="1" applyAlignment="1">
      <alignment horizontal="center" vertical="center" wrapText="1"/>
    </xf>
    <xf numFmtId="165" fontId="7" fillId="0" borderId="19" xfId="1" applyFont="1" applyBorder="1" applyAlignment="1">
      <alignment horizontal="center" vertical="center" wrapText="1"/>
    </xf>
    <xf numFmtId="165" fontId="7" fillId="0" borderId="3" xfId="1" applyFont="1" applyBorder="1" applyAlignment="1">
      <alignment horizontal="center" vertical="center"/>
    </xf>
    <xf numFmtId="165" fontId="7" fillId="0" borderId="1" xfId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2" fillId="7" borderId="25" xfId="0" applyFont="1" applyFill="1" applyBorder="1" applyAlignment="1">
      <alignment horizontal="center" vertical="center" wrapText="1"/>
    </xf>
    <xf numFmtId="165" fontId="10" fillId="7" borderId="57" xfId="1" applyFont="1" applyFill="1" applyBorder="1" applyAlignment="1">
      <alignment horizontal="center" vertical="center" wrapText="1"/>
    </xf>
    <xf numFmtId="0" fontId="10" fillId="7" borderId="76" xfId="0" applyFont="1" applyFill="1" applyBorder="1" applyAlignment="1">
      <alignment horizontal="center" vertical="center" wrapText="1"/>
    </xf>
    <xf numFmtId="0" fontId="10" fillId="7" borderId="74" xfId="0" applyFont="1" applyFill="1" applyBorder="1" applyAlignment="1">
      <alignment horizontal="center" vertical="center" wrapText="1"/>
    </xf>
    <xf numFmtId="0" fontId="10" fillId="7" borderId="57" xfId="0" applyFont="1" applyFill="1" applyBorder="1" applyAlignment="1">
      <alignment horizontal="center" vertical="center" wrapText="1"/>
    </xf>
    <xf numFmtId="165" fontId="10" fillId="7" borderId="57" xfId="1" applyFont="1" applyFill="1" applyBorder="1" applyAlignment="1">
      <alignment horizontal="center" vertical="center"/>
    </xf>
    <xf numFmtId="165" fontId="10" fillId="7" borderId="26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 vertical="center"/>
    </xf>
    <xf numFmtId="165" fontId="7" fillId="0" borderId="17" xfId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65" fontId="7" fillId="0" borderId="13" xfId="1" applyFont="1" applyBorder="1" applyAlignment="1">
      <alignment horizontal="center" vertical="center"/>
    </xf>
    <xf numFmtId="165" fontId="10" fillId="7" borderId="29" xfId="1" applyFont="1" applyFill="1" applyBorder="1" applyAlignment="1">
      <alignment horizontal="center" vertical="center"/>
    </xf>
    <xf numFmtId="165" fontId="10" fillId="7" borderId="50" xfId="1" applyFont="1" applyFill="1" applyBorder="1" applyAlignment="1">
      <alignment horizontal="center" vertical="center"/>
    </xf>
    <xf numFmtId="14" fontId="7" fillId="0" borderId="2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2" xfId="1" applyNumberFormat="1" applyFont="1" applyBorder="1" applyAlignment="1">
      <alignment horizontal="center" vertical="center"/>
    </xf>
    <xf numFmtId="14" fontId="7" fillId="0" borderId="53" xfId="1" applyNumberFormat="1" applyFont="1" applyBorder="1" applyAlignment="1">
      <alignment horizontal="center" vertical="center"/>
    </xf>
    <xf numFmtId="14" fontId="7" fillId="0" borderId="58" xfId="1" applyNumberFormat="1" applyFont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165" fontId="7" fillId="4" borderId="4" xfId="1" applyFont="1" applyFill="1" applyBorder="1" applyAlignment="1">
      <alignment horizontal="center" vertical="center" wrapText="1"/>
    </xf>
    <xf numFmtId="0" fontId="7" fillId="4" borderId="77" xfId="0" applyFont="1" applyFill="1" applyBorder="1" applyAlignment="1">
      <alignment horizontal="center" vertical="center"/>
    </xf>
    <xf numFmtId="14" fontId="7" fillId="4" borderId="30" xfId="0" applyNumberFormat="1" applyFont="1" applyFill="1" applyBorder="1" applyAlignment="1">
      <alignment vertical="center"/>
    </xf>
    <xf numFmtId="0" fontId="7" fillId="4" borderId="30" xfId="0" applyFont="1" applyFill="1" applyBorder="1" applyAlignment="1">
      <alignment vertical="center" wrapText="1"/>
    </xf>
    <xf numFmtId="0" fontId="7" fillId="4" borderId="30" xfId="0" applyFont="1" applyFill="1" applyBorder="1" applyAlignment="1">
      <alignment horizontal="center" vertical="center"/>
    </xf>
    <xf numFmtId="165" fontId="7" fillId="4" borderId="45" xfId="1" applyFont="1" applyFill="1" applyBorder="1" applyAlignment="1">
      <alignment horizontal="center" vertical="center" wrapText="1"/>
    </xf>
    <xf numFmtId="165" fontId="10" fillId="0" borderId="54" xfId="1" applyFont="1" applyBorder="1" applyAlignment="1">
      <alignment horizontal="center" vertical="center"/>
    </xf>
    <xf numFmtId="0" fontId="15" fillId="4" borderId="11" xfId="0" applyNumberFormat="1" applyFont="1" applyFill="1" applyBorder="1" applyAlignment="1">
      <alignment horizontal="center" vertical="center"/>
    </xf>
    <xf numFmtId="165" fontId="10" fillId="7" borderId="75" xfId="1" applyFont="1" applyFill="1" applyBorder="1" applyAlignment="1">
      <alignment horizontal="center" vertical="center"/>
    </xf>
    <xf numFmtId="0" fontId="10" fillId="7" borderId="75" xfId="1" applyNumberFormat="1" applyFont="1" applyFill="1" applyBorder="1" applyAlignment="1">
      <alignment horizontal="center" vertical="center"/>
    </xf>
    <xf numFmtId="0" fontId="10" fillId="7" borderId="75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165" fontId="10" fillId="7" borderId="0" xfId="1" applyFont="1" applyFill="1" applyBorder="1" applyAlignment="1">
      <alignment horizontal="center" vertical="center"/>
    </xf>
    <xf numFmtId="165" fontId="10" fillId="7" borderId="39" xfId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5" fillId="2" borderId="17" xfId="0" applyFont="1" applyFill="1" applyBorder="1" applyAlignment="1">
      <alignment horizontal="center" vertical="top"/>
    </xf>
    <xf numFmtId="0" fontId="5" fillId="2" borderId="21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165" fontId="10" fillId="7" borderId="22" xfId="1" applyFont="1" applyFill="1" applyBorder="1" applyAlignment="1">
      <alignment horizontal="center" vertical="center"/>
    </xf>
    <xf numFmtId="165" fontId="10" fillId="7" borderId="21" xfId="1" applyFont="1" applyFill="1" applyBorder="1" applyAlignment="1">
      <alignment horizontal="center" vertical="center"/>
    </xf>
    <xf numFmtId="165" fontId="10" fillId="7" borderId="23" xfId="1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right" vertical="center"/>
    </xf>
    <xf numFmtId="0" fontId="13" fillId="0" borderId="56" xfId="0" applyFont="1" applyBorder="1" applyAlignment="1">
      <alignment horizontal="righ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51" xfId="1" applyFont="1" applyBorder="1" applyAlignment="1">
      <alignment horizontal="center" vertical="center" wrapText="1"/>
    </xf>
    <xf numFmtId="165" fontId="7" fillId="0" borderId="50" xfId="1" applyFont="1" applyBorder="1" applyAlignment="1">
      <alignment horizontal="center" vertical="center" wrapText="1"/>
    </xf>
    <xf numFmtId="165" fontId="7" fillId="0" borderId="41" xfId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165" fontId="7" fillId="0" borderId="20" xfId="1" applyFont="1" applyBorder="1" applyAlignment="1">
      <alignment horizontal="center" vertical="center"/>
    </xf>
    <xf numFmtId="165" fontId="7" fillId="0" borderId="29" xfId="1" applyFont="1" applyBorder="1" applyAlignment="1">
      <alignment horizontal="center" vertical="center"/>
    </xf>
    <xf numFmtId="165" fontId="7" fillId="0" borderId="9" xfId="1" applyFont="1" applyBorder="1" applyAlignment="1">
      <alignment horizontal="center" vertical="center"/>
    </xf>
    <xf numFmtId="165" fontId="10" fillId="7" borderId="21" xfId="1" applyFont="1" applyFill="1" applyBorder="1" applyAlignment="1">
      <alignment horizontal="right" vertical="center"/>
    </xf>
    <xf numFmtId="165" fontId="10" fillId="7" borderId="23" xfId="1" applyFont="1" applyFill="1" applyBorder="1" applyAlignment="1">
      <alignment horizontal="right" vertical="center"/>
    </xf>
    <xf numFmtId="165" fontId="10" fillId="7" borderId="14" xfId="1" applyFont="1" applyFill="1" applyBorder="1" applyAlignment="1">
      <alignment horizontal="right" vertical="center"/>
    </xf>
    <xf numFmtId="165" fontId="10" fillId="7" borderId="54" xfId="1" applyFont="1" applyFill="1" applyBorder="1" applyAlignment="1">
      <alignment horizontal="right" vertical="center"/>
    </xf>
    <xf numFmtId="165" fontId="10" fillId="7" borderId="22" xfId="1" applyFont="1" applyFill="1" applyBorder="1" applyAlignment="1">
      <alignment horizontal="right" vertical="center"/>
    </xf>
    <xf numFmtId="165" fontId="7" fillId="0" borderId="43" xfId="1" applyFont="1" applyBorder="1" applyAlignment="1">
      <alignment horizontal="center" vertical="center"/>
    </xf>
    <xf numFmtId="165" fontId="7" fillId="0" borderId="30" xfId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4" fontId="7" fillId="0" borderId="43" xfId="1" applyNumberFormat="1" applyFont="1" applyBorder="1" applyAlignment="1">
      <alignment horizontal="center" vertical="center"/>
    </xf>
    <xf numFmtId="14" fontId="7" fillId="0" borderId="30" xfId="1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165" fontId="7" fillId="0" borderId="46" xfId="1" applyFont="1" applyBorder="1" applyAlignment="1">
      <alignment horizontal="center" vertical="center" wrapText="1"/>
    </xf>
    <xf numFmtId="165" fontId="7" fillId="0" borderId="45" xfId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14" fontId="7" fillId="0" borderId="29" xfId="1" applyNumberFormat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5" fontId="7" fillId="0" borderId="4" xfId="1" applyFont="1" applyBorder="1" applyAlignment="1">
      <alignment horizontal="center" vertical="center" wrapText="1"/>
    </xf>
    <xf numFmtId="165" fontId="7" fillId="0" borderId="18" xfId="1" applyFont="1" applyBorder="1" applyAlignment="1">
      <alignment horizontal="center" vertical="center" wrapText="1"/>
    </xf>
    <xf numFmtId="165" fontId="7" fillId="0" borderId="19" xfId="1" applyFont="1" applyBorder="1" applyAlignment="1">
      <alignment horizontal="center" vertical="center" wrapText="1"/>
    </xf>
    <xf numFmtId="165" fontId="7" fillId="0" borderId="3" xfId="1" applyFont="1" applyBorder="1" applyAlignment="1">
      <alignment horizontal="center" vertical="center"/>
    </xf>
    <xf numFmtId="165" fontId="7" fillId="0" borderId="1" xfId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4" fontId="7" fillId="0" borderId="3" xfId="1" applyNumberFormat="1" applyFont="1" applyBorder="1" applyAlignment="1">
      <alignment horizontal="center" vertical="center"/>
    </xf>
    <xf numFmtId="14" fontId="7" fillId="0" borderId="6" xfId="1" applyNumberFormat="1" applyFont="1" applyBorder="1" applyAlignment="1">
      <alignment horizontal="center" vertical="center"/>
    </xf>
    <xf numFmtId="0" fontId="10" fillId="7" borderId="22" xfId="0" applyFont="1" applyFill="1" applyBorder="1" applyAlignment="1">
      <alignment horizontal="right" vertical="center"/>
    </xf>
    <xf numFmtId="0" fontId="10" fillId="7" borderId="21" xfId="0" applyFont="1" applyFill="1" applyBorder="1" applyAlignment="1">
      <alignment horizontal="right" vertical="center"/>
    </xf>
    <xf numFmtId="0" fontId="10" fillId="7" borderId="23" xfId="0" applyFont="1" applyFill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4" fontId="7" fillId="0" borderId="20" xfId="1" applyNumberFormat="1" applyFont="1" applyBorder="1" applyAlignment="1">
      <alignment horizontal="center" vertical="center"/>
    </xf>
    <xf numFmtId="14" fontId="7" fillId="0" borderId="9" xfId="1" applyNumberFormat="1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5" fontId="11" fillId="0" borderId="20" xfId="1" applyFont="1" applyBorder="1" applyAlignment="1">
      <alignment horizontal="center" vertical="center"/>
    </xf>
    <xf numFmtId="165" fontId="11" fillId="0" borderId="29" xfId="1" applyFont="1" applyBorder="1" applyAlignment="1">
      <alignment horizontal="center" vertical="center"/>
    </xf>
    <xf numFmtId="165" fontId="11" fillId="0" borderId="9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5" fontId="12" fillId="7" borderId="22" xfId="1" applyFont="1" applyFill="1" applyBorder="1" applyAlignment="1">
      <alignment horizontal="right" vertical="center"/>
    </xf>
    <xf numFmtId="165" fontId="12" fillId="7" borderId="21" xfId="1" applyFont="1" applyFill="1" applyBorder="1" applyAlignment="1">
      <alignment horizontal="right" vertical="center"/>
    </xf>
    <xf numFmtId="165" fontId="12" fillId="7" borderId="23" xfId="1" applyFont="1" applyFill="1" applyBorder="1" applyAlignment="1">
      <alignment horizontal="right" vertical="center"/>
    </xf>
    <xf numFmtId="0" fontId="12" fillId="7" borderId="22" xfId="0" applyFont="1" applyFill="1" applyBorder="1" applyAlignment="1">
      <alignment horizontal="right" vertical="center"/>
    </xf>
    <xf numFmtId="0" fontId="12" fillId="7" borderId="21" xfId="0" applyFont="1" applyFill="1" applyBorder="1" applyAlignment="1">
      <alignment horizontal="right" vertical="center"/>
    </xf>
    <xf numFmtId="0" fontId="12" fillId="7" borderId="23" xfId="0" applyFont="1" applyFill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4" fontId="11" fillId="0" borderId="20" xfId="1" applyNumberFormat="1" applyFont="1" applyBorder="1" applyAlignment="1">
      <alignment horizontal="center" vertical="center"/>
    </xf>
    <xf numFmtId="14" fontId="11" fillId="0" borderId="29" xfId="1" applyNumberFormat="1" applyFont="1" applyBorder="1" applyAlignment="1">
      <alignment horizontal="center" vertical="center"/>
    </xf>
    <xf numFmtId="14" fontId="11" fillId="0" borderId="9" xfId="1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65" fontId="12" fillId="7" borderId="44" xfId="1" applyFont="1" applyFill="1" applyBorder="1" applyAlignment="1">
      <alignment horizontal="right" vertical="center"/>
    </xf>
    <xf numFmtId="165" fontId="12" fillId="7" borderId="14" xfId="1" applyFont="1" applyFill="1" applyBorder="1" applyAlignment="1">
      <alignment horizontal="right" vertical="center"/>
    </xf>
    <xf numFmtId="165" fontId="12" fillId="7" borderId="54" xfId="1" applyFont="1" applyFill="1" applyBorder="1" applyAlignment="1">
      <alignment horizontal="right" vertical="center"/>
    </xf>
    <xf numFmtId="0" fontId="11" fillId="0" borderId="3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65" fontId="11" fillId="0" borderId="51" xfId="1" applyFont="1" applyBorder="1" applyAlignment="1">
      <alignment horizontal="center" vertical="center" wrapText="1"/>
    </xf>
    <xf numFmtId="165" fontId="11" fillId="0" borderId="50" xfId="1" applyFont="1" applyBorder="1" applyAlignment="1">
      <alignment horizontal="center" vertical="center" wrapText="1"/>
    </xf>
    <xf numFmtId="165" fontId="11" fillId="0" borderId="41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5" fontId="11" fillId="0" borderId="20" xfId="1" applyFont="1" applyBorder="1" applyAlignment="1">
      <alignment horizontal="center" vertical="center" wrapText="1"/>
    </xf>
    <xf numFmtId="165" fontId="11" fillId="0" borderId="29" xfId="1" applyFont="1" applyBorder="1" applyAlignment="1">
      <alignment horizontal="center" vertical="center" wrapText="1"/>
    </xf>
    <xf numFmtId="165" fontId="11" fillId="0" borderId="9" xfId="1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5" fontId="7" fillId="4" borderId="9" xfId="1" applyFont="1" applyFill="1" applyBorder="1" applyAlignment="1">
      <alignment horizontal="center" vertical="center"/>
    </xf>
    <xf numFmtId="165" fontId="7" fillId="4" borderId="1" xfId="1" applyFont="1" applyFill="1" applyBorder="1" applyAlignment="1">
      <alignment horizontal="center" vertical="center"/>
    </xf>
    <xf numFmtId="165" fontId="10" fillId="7" borderId="1" xfId="1" applyFont="1" applyFill="1" applyBorder="1" applyAlignment="1">
      <alignment horizontal="right" vertical="center"/>
    </xf>
    <xf numFmtId="165" fontId="10" fillId="7" borderId="44" xfId="1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4" borderId="85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79" xfId="0" applyFont="1" applyFill="1" applyBorder="1" applyAlignment="1">
      <alignment horizontal="center" vertical="center"/>
    </xf>
    <xf numFmtId="165" fontId="7" fillId="4" borderId="20" xfId="1" applyFont="1" applyFill="1" applyBorder="1" applyAlignment="1">
      <alignment horizontal="center" vertical="center"/>
    </xf>
    <xf numFmtId="165" fontId="7" fillId="4" borderId="29" xfId="1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left" vertical="center" wrapText="1"/>
    </xf>
    <xf numFmtId="0" fontId="19" fillId="5" borderId="67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/>
    </xf>
    <xf numFmtId="0" fontId="18" fillId="4" borderId="61" xfId="0" applyFont="1" applyFill="1" applyBorder="1" applyAlignment="1">
      <alignment horizontal="center" vertical="center"/>
    </xf>
    <xf numFmtId="0" fontId="18" fillId="4" borderId="70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63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8" fillId="7" borderId="64" xfId="0" applyFont="1" applyFill="1" applyBorder="1" applyAlignment="1">
      <alignment horizontal="center" vertical="center"/>
    </xf>
    <xf numFmtId="0" fontId="18" fillId="7" borderId="65" xfId="0" applyFont="1" applyFill="1" applyBorder="1" applyAlignment="1">
      <alignment horizontal="center" vertical="center"/>
    </xf>
    <xf numFmtId="0" fontId="18" fillId="7" borderId="6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/>
    </xf>
    <xf numFmtId="0" fontId="27" fillId="8" borderId="61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 wrapText="1"/>
    </xf>
    <xf numFmtId="0" fontId="25" fillId="4" borderId="8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64" fontId="11" fillId="10" borderId="20" xfId="1" applyNumberFormat="1" applyFont="1" applyFill="1" applyBorder="1" applyAlignment="1">
      <alignment horizontal="center" vertical="center" wrapText="1"/>
    </xf>
    <xf numFmtId="164" fontId="11" fillId="10" borderId="29" xfId="1" applyNumberFormat="1" applyFont="1" applyFill="1" applyBorder="1" applyAlignment="1">
      <alignment horizontal="center" vertical="center" wrapText="1"/>
    </xf>
    <xf numFmtId="164" fontId="11" fillId="10" borderId="9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1" fillId="4" borderId="2" xfId="0" applyFont="1" applyFill="1" applyBorder="1" applyAlignment="1">
      <alignment horizontal="center"/>
    </xf>
    <xf numFmtId="0" fontId="41" fillId="4" borderId="61" xfId="0" applyFont="1" applyFill="1" applyBorder="1" applyAlignment="1">
      <alignment horizontal="center"/>
    </xf>
    <xf numFmtId="0" fontId="41" fillId="4" borderId="7" xfId="0" applyFont="1" applyFill="1" applyBorder="1" applyAlignment="1">
      <alignment horizontal="center"/>
    </xf>
    <xf numFmtId="164" fontId="42" fillId="12" borderId="2" xfId="0" applyNumberFormat="1" applyFont="1" applyFill="1" applyBorder="1" applyAlignment="1">
      <alignment horizontal="right"/>
    </xf>
    <xf numFmtId="0" fontId="42" fillId="12" borderId="61" xfId="0" applyFont="1" applyFill="1" applyBorder="1" applyAlignment="1">
      <alignment horizontal="right"/>
    </xf>
    <xf numFmtId="0" fontId="42" fillId="12" borderId="7" xfId="0" applyFont="1" applyFill="1" applyBorder="1" applyAlignment="1">
      <alignment horizontal="right"/>
    </xf>
    <xf numFmtId="10" fontId="42" fillId="12" borderId="2" xfId="0" applyNumberFormat="1" applyFont="1" applyFill="1" applyBorder="1" applyAlignment="1">
      <alignment horizontal="center"/>
    </xf>
    <xf numFmtId="0" fontId="42" fillId="12" borderId="61" xfId="0" applyFont="1" applyFill="1" applyBorder="1" applyAlignment="1">
      <alignment horizontal="center"/>
    </xf>
    <xf numFmtId="0" fontId="42" fillId="12" borderId="7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8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  <a:uLnTx/>
                <a:uFillTx/>
                <a:latin typeface="Calibri" panose="020F0502020204030204"/>
              </a:rPr>
              <a:t>RESUMEN ANUAL DE COMPRAS POR RUBRO AÑO 2017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Graficos!$B$2</c:f>
              <c:strCache>
                <c:ptCount val="1"/>
                <c:pt idx="0">
                  <c:v>ACTIVO FIJO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Graficos!$A$3:$A$14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Graficos!$B$3:$B$14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2700</c:v>
                </c:pt>
                <c:pt idx="2">
                  <c:v>0</c:v>
                </c:pt>
                <c:pt idx="3">
                  <c:v>1090</c:v>
                </c:pt>
                <c:pt idx="4">
                  <c:v>1944</c:v>
                </c:pt>
                <c:pt idx="5">
                  <c:v>0</c:v>
                </c:pt>
                <c:pt idx="6">
                  <c:v>3233.1</c:v>
                </c:pt>
                <c:pt idx="7">
                  <c:v>3173.71</c:v>
                </c:pt>
                <c:pt idx="8">
                  <c:v>5875.05</c:v>
                </c:pt>
                <c:pt idx="9">
                  <c:v>2199.52</c:v>
                </c:pt>
                <c:pt idx="10">
                  <c:v>3089.65</c:v>
                </c:pt>
                <c:pt idx="11">
                  <c:v>55130.35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8-4612-8C78-41B81F6DC728}"/>
            </c:ext>
          </c:extLst>
        </c:ser>
        <c:ser>
          <c:idx val="1"/>
          <c:order val="1"/>
          <c:tx>
            <c:strRef>
              <c:f>Graficos!$C$2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Graficos!$A$3:$A$14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Graficos!$C$3:$C$14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151</c:v>
                </c:pt>
                <c:pt idx="2">
                  <c:v>10009.39</c:v>
                </c:pt>
                <c:pt idx="3">
                  <c:v>9551.85</c:v>
                </c:pt>
                <c:pt idx="4">
                  <c:v>3000</c:v>
                </c:pt>
                <c:pt idx="5">
                  <c:v>533.54999999999995</c:v>
                </c:pt>
                <c:pt idx="6">
                  <c:v>1160</c:v>
                </c:pt>
                <c:pt idx="7">
                  <c:v>661.15</c:v>
                </c:pt>
                <c:pt idx="8">
                  <c:v>548.4</c:v>
                </c:pt>
                <c:pt idx="9">
                  <c:v>11825.25</c:v>
                </c:pt>
                <c:pt idx="10">
                  <c:v>7911</c:v>
                </c:pt>
                <c:pt idx="11">
                  <c:v>4852.3599999999997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8-4612-8C78-41B81F6DC728}"/>
            </c:ext>
          </c:extLst>
        </c:ser>
        <c:ser>
          <c:idx val="2"/>
          <c:order val="2"/>
          <c:tx>
            <c:strRef>
              <c:f>Graficos!$D$2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Graficos!$A$3:$A$14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Graficos!$D$3:$D$14</c:f>
              <c:numCache>
                <c:formatCode>_("$"* #,##0.00_);_("$"* \(#,##0.00\);_("$"* "-"??_);_(@_)</c:formatCode>
                <c:ptCount val="12"/>
                <c:pt idx="0">
                  <c:v>6948</c:v>
                </c:pt>
                <c:pt idx="1">
                  <c:v>35058.730000000003</c:v>
                </c:pt>
                <c:pt idx="2">
                  <c:v>7958.79</c:v>
                </c:pt>
                <c:pt idx="3">
                  <c:v>1169.94</c:v>
                </c:pt>
                <c:pt idx="4">
                  <c:v>5260.68</c:v>
                </c:pt>
                <c:pt idx="5">
                  <c:v>8266.73</c:v>
                </c:pt>
                <c:pt idx="6">
                  <c:v>5358.45</c:v>
                </c:pt>
                <c:pt idx="7">
                  <c:v>19328.849999999999</c:v>
                </c:pt>
                <c:pt idx="8">
                  <c:v>10708.5</c:v>
                </c:pt>
                <c:pt idx="9">
                  <c:v>19862.740000000002</c:v>
                </c:pt>
                <c:pt idx="10">
                  <c:v>15762.01</c:v>
                </c:pt>
                <c:pt idx="11">
                  <c:v>48646.39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8-4612-8C78-41B81F6DC728}"/>
            </c:ext>
          </c:extLst>
        </c:ser>
        <c:ser>
          <c:idx val="3"/>
          <c:order val="3"/>
          <c:tx>
            <c:strRef>
              <c:f>Graficos!$E$2</c:f>
              <c:strCache>
                <c:ptCount val="1"/>
                <c:pt idx="0">
                  <c:v>CONTRATOS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Graficos!$A$3:$A$14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Graficos!$E$3:$E$14</c:f>
              <c:numCache>
                <c:formatCode>_("$"* #,##0.00_);_("$"* \(#,##0.00\);_("$"* "-"??_);_(@_)</c:formatCode>
                <c:ptCount val="12"/>
                <c:pt idx="0">
                  <c:v>19300</c:v>
                </c:pt>
                <c:pt idx="1">
                  <c:v>7728.8</c:v>
                </c:pt>
                <c:pt idx="2">
                  <c:v>45179.03</c:v>
                </c:pt>
                <c:pt idx="3">
                  <c:v>0</c:v>
                </c:pt>
                <c:pt idx="4">
                  <c:v>5000</c:v>
                </c:pt>
                <c:pt idx="5">
                  <c:v>0</c:v>
                </c:pt>
                <c:pt idx="6">
                  <c:v>0</c:v>
                </c:pt>
                <c:pt idx="7">
                  <c:v>31569.99</c:v>
                </c:pt>
                <c:pt idx="8">
                  <c:v>0</c:v>
                </c:pt>
                <c:pt idx="9">
                  <c:v>1550</c:v>
                </c:pt>
                <c:pt idx="10">
                  <c:v>0</c:v>
                </c:pt>
                <c:pt idx="11">
                  <c:v>119814.87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8-4612-8C78-41B81F6DC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9739896"/>
        <c:axId val="616521728"/>
        <c:axId val="0"/>
      </c:bar3DChart>
      <c:catAx>
        <c:axId val="57973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6521728"/>
        <c:crosses val="autoZero"/>
        <c:auto val="1"/>
        <c:lblAlgn val="ctr"/>
        <c:lblOffset val="100"/>
        <c:noMultiLvlLbl val="0"/>
      </c:catAx>
      <c:valAx>
        <c:axId val="61652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MONTOS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9739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638175</xdr:rowOff>
    </xdr:from>
    <xdr:to>
      <xdr:col>10</xdr:col>
      <xdr:colOff>1009650</xdr:colOff>
      <xdr:row>3</xdr:row>
      <xdr:rowOff>857250</xdr:rowOff>
    </xdr:to>
    <xdr:sp macro="" textlink="">
      <xdr:nvSpPr>
        <xdr:cNvPr id="2" name="CuadroTexto 1"/>
        <xdr:cNvSpPr txBox="1"/>
      </xdr:nvSpPr>
      <xdr:spPr>
        <a:xfrm>
          <a:off x="17554575" y="1943100"/>
          <a:ext cx="714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SI</a:t>
          </a:r>
        </a:p>
      </xdr:txBody>
    </xdr:sp>
    <xdr:clientData/>
  </xdr:twoCellAnchor>
  <xdr:twoCellAnchor>
    <xdr:from>
      <xdr:col>11</xdr:col>
      <xdr:colOff>28575</xdr:colOff>
      <xdr:row>3</xdr:row>
      <xdr:rowOff>628650</xdr:rowOff>
    </xdr:from>
    <xdr:to>
      <xdr:col>11</xdr:col>
      <xdr:colOff>1009650</xdr:colOff>
      <xdr:row>3</xdr:row>
      <xdr:rowOff>847725</xdr:rowOff>
    </xdr:to>
    <xdr:sp macro="" textlink="">
      <xdr:nvSpPr>
        <xdr:cNvPr id="3" name="CuadroTexto 2"/>
        <xdr:cNvSpPr txBox="1"/>
      </xdr:nvSpPr>
      <xdr:spPr>
        <a:xfrm>
          <a:off x="18297525" y="1933575"/>
          <a:ext cx="7715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12</xdr:col>
      <xdr:colOff>19050</xdr:colOff>
      <xdr:row>3</xdr:row>
      <xdr:rowOff>628650</xdr:rowOff>
    </xdr:from>
    <xdr:to>
      <xdr:col>12</xdr:col>
      <xdr:colOff>1000125</xdr:colOff>
      <xdr:row>3</xdr:row>
      <xdr:rowOff>847725</xdr:rowOff>
    </xdr:to>
    <xdr:sp macro="" textlink="">
      <xdr:nvSpPr>
        <xdr:cNvPr id="4" name="CuadroTexto 3"/>
        <xdr:cNvSpPr txBox="1"/>
      </xdr:nvSpPr>
      <xdr:spPr>
        <a:xfrm>
          <a:off x="19088100" y="1933575"/>
          <a:ext cx="7239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13</xdr:col>
      <xdr:colOff>9525</xdr:colOff>
      <xdr:row>3</xdr:row>
      <xdr:rowOff>628650</xdr:rowOff>
    </xdr:from>
    <xdr:to>
      <xdr:col>13</xdr:col>
      <xdr:colOff>990600</xdr:colOff>
      <xdr:row>3</xdr:row>
      <xdr:rowOff>847725</xdr:rowOff>
    </xdr:to>
    <xdr:sp macro="" textlink="">
      <xdr:nvSpPr>
        <xdr:cNvPr id="5" name="CuadroTexto 4"/>
        <xdr:cNvSpPr txBox="1"/>
      </xdr:nvSpPr>
      <xdr:spPr>
        <a:xfrm>
          <a:off x="19821525" y="1933575"/>
          <a:ext cx="7905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14</xdr:col>
      <xdr:colOff>28576</xdr:colOff>
      <xdr:row>3</xdr:row>
      <xdr:rowOff>619125</xdr:rowOff>
    </xdr:from>
    <xdr:to>
      <xdr:col>14</xdr:col>
      <xdr:colOff>333376</xdr:colOff>
      <xdr:row>3</xdr:row>
      <xdr:rowOff>838200</xdr:rowOff>
    </xdr:to>
    <xdr:sp macro="" textlink="">
      <xdr:nvSpPr>
        <xdr:cNvPr id="6" name="CuadroTexto 5"/>
        <xdr:cNvSpPr txBox="1"/>
      </xdr:nvSpPr>
      <xdr:spPr>
        <a:xfrm>
          <a:off x="20640676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14</xdr:col>
      <xdr:colOff>306304</xdr:colOff>
      <xdr:row>3</xdr:row>
      <xdr:rowOff>591552</xdr:rowOff>
    </xdr:from>
    <xdr:to>
      <xdr:col>16</xdr:col>
      <xdr:colOff>12534</xdr:colOff>
      <xdr:row>3</xdr:row>
      <xdr:rowOff>842210</xdr:rowOff>
    </xdr:to>
    <xdr:sp macro="" textlink="">
      <xdr:nvSpPr>
        <xdr:cNvPr id="7" name="CuadroTexto 6"/>
        <xdr:cNvSpPr txBox="1"/>
      </xdr:nvSpPr>
      <xdr:spPr>
        <a:xfrm>
          <a:off x="20918404" y="1896477"/>
          <a:ext cx="411080" cy="25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16</xdr:col>
      <xdr:colOff>19051</xdr:colOff>
      <xdr:row>3</xdr:row>
      <xdr:rowOff>619125</xdr:rowOff>
    </xdr:from>
    <xdr:to>
      <xdr:col>16</xdr:col>
      <xdr:colOff>323851</xdr:colOff>
      <xdr:row>3</xdr:row>
      <xdr:rowOff>838200</xdr:rowOff>
    </xdr:to>
    <xdr:sp macro="" textlink="">
      <xdr:nvSpPr>
        <xdr:cNvPr id="8" name="CuadroTexto 7"/>
        <xdr:cNvSpPr txBox="1"/>
      </xdr:nvSpPr>
      <xdr:spPr>
        <a:xfrm>
          <a:off x="21336001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17</xdr:col>
      <xdr:colOff>19051</xdr:colOff>
      <xdr:row>3</xdr:row>
      <xdr:rowOff>619125</xdr:rowOff>
    </xdr:from>
    <xdr:to>
      <xdr:col>17</xdr:col>
      <xdr:colOff>323851</xdr:colOff>
      <xdr:row>3</xdr:row>
      <xdr:rowOff>838200</xdr:rowOff>
    </xdr:to>
    <xdr:sp macro="" textlink="">
      <xdr:nvSpPr>
        <xdr:cNvPr id="9" name="CuadroTexto 8"/>
        <xdr:cNvSpPr txBox="1"/>
      </xdr:nvSpPr>
      <xdr:spPr>
        <a:xfrm>
          <a:off x="21688426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 editAs="oneCell">
    <xdr:from>
      <xdr:col>0</xdr:col>
      <xdr:colOff>79375</xdr:colOff>
      <xdr:row>0</xdr:row>
      <xdr:rowOff>111125</xdr:rowOff>
    </xdr:from>
    <xdr:to>
      <xdr:col>2</xdr:col>
      <xdr:colOff>317500</xdr:colOff>
      <xdr:row>2</xdr:row>
      <xdr:rowOff>353394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11125"/>
          <a:ext cx="1905000" cy="1051894"/>
        </a:xfrm>
        <a:prstGeom prst="rect">
          <a:avLst/>
        </a:prstGeom>
      </xdr:spPr>
    </xdr:pic>
    <xdr:clientData/>
  </xdr:twoCellAnchor>
  <xdr:twoCellAnchor editAs="oneCell">
    <xdr:from>
      <xdr:col>9</xdr:col>
      <xdr:colOff>75406</xdr:colOff>
      <xdr:row>0</xdr:row>
      <xdr:rowOff>154781</xdr:rowOff>
    </xdr:from>
    <xdr:to>
      <xdr:col>9</xdr:col>
      <xdr:colOff>1284444</xdr:colOff>
      <xdr:row>2</xdr:row>
      <xdr:rowOff>390525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5656" y="154781"/>
          <a:ext cx="1209038" cy="1045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243416</xdr:colOff>
      <xdr:row>2</xdr:row>
      <xdr:rowOff>137584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54249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0</xdr:row>
      <xdr:rowOff>38101</xdr:rowOff>
    </xdr:from>
    <xdr:to>
      <xdr:col>10</xdr:col>
      <xdr:colOff>1615380</xdr:colOff>
      <xdr:row>2</xdr:row>
      <xdr:rowOff>405082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67" y="38101"/>
          <a:ext cx="1234380" cy="1181898"/>
        </a:xfrm>
        <a:prstGeom prst="rect">
          <a:avLst/>
        </a:prstGeom>
      </xdr:spPr>
    </xdr:pic>
    <xdr:clientData/>
  </xdr:twoCellAnchor>
  <xdr:twoCellAnchor>
    <xdr:from>
      <xdr:col>11</xdr:col>
      <xdr:colOff>172327</xdr:colOff>
      <xdr:row>3</xdr:row>
      <xdr:rowOff>727185</xdr:rowOff>
    </xdr:from>
    <xdr:to>
      <xdr:col>11</xdr:col>
      <xdr:colOff>569311</xdr:colOff>
      <xdr:row>3</xdr:row>
      <xdr:rowOff>996293</xdr:rowOff>
    </xdr:to>
    <xdr:sp macro="" textlink="">
      <xdr:nvSpPr>
        <xdr:cNvPr id="15" name="CuadroTexto 14"/>
        <xdr:cNvSpPr txBox="1"/>
      </xdr:nvSpPr>
      <xdr:spPr>
        <a:xfrm>
          <a:off x="16288627" y="2032110"/>
          <a:ext cx="396984" cy="269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12</xdr:col>
      <xdr:colOff>239440</xdr:colOff>
      <xdr:row>3</xdr:row>
      <xdr:rowOff>726802</xdr:rowOff>
    </xdr:from>
    <xdr:to>
      <xdr:col>12</xdr:col>
      <xdr:colOff>678794</xdr:colOff>
      <xdr:row>4</xdr:row>
      <xdr:rowOff>21897</xdr:rowOff>
    </xdr:to>
    <xdr:sp macro="" textlink="">
      <xdr:nvSpPr>
        <xdr:cNvPr id="19" name="CuadroTexto 18"/>
        <xdr:cNvSpPr txBox="1"/>
      </xdr:nvSpPr>
      <xdr:spPr>
        <a:xfrm>
          <a:off x="17098690" y="2031727"/>
          <a:ext cx="439354" cy="342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16</xdr:col>
      <xdr:colOff>41463</xdr:colOff>
      <xdr:row>3</xdr:row>
      <xdr:rowOff>739039</xdr:rowOff>
    </xdr:from>
    <xdr:to>
      <xdr:col>16</xdr:col>
      <xdr:colOff>291353</xdr:colOff>
      <xdr:row>3</xdr:row>
      <xdr:rowOff>1016386</xdr:rowOff>
    </xdr:to>
    <xdr:sp macro="" textlink="">
      <xdr:nvSpPr>
        <xdr:cNvPr id="20" name="CuadroTexto 19"/>
        <xdr:cNvSpPr txBox="1"/>
      </xdr:nvSpPr>
      <xdr:spPr>
        <a:xfrm>
          <a:off x="19596288" y="2043964"/>
          <a:ext cx="249890" cy="277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15</xdr:col>
      <xdr:colOff>39781</xdr:colOff>
      <xdr:row>3</xdr:row>
      <xdr:rowOff>746930</xdr:rowOff>
    </xdr:from>
    <xdr:to>
      <xdr:col>15</xdr:col>
      <xdr:colOff>291352</xdr:colOff>
      <xdr:row>3</xdr:row>
      <xdr:rowOff>1027076</xdr:rowOff>
    </xdr:to>
    <xdr:sp macro="" textlink="">
      <xdr:nvSpPr>
        <xdr:cNvPr id="21" name="CuadroTexto 20"/>
        <xdr:cNvSpPr txBox="1"/>
      </xdr:nvSpPr>
      <xdr:spPr>
        <a:xfrm>
          <a:off x="19242181" y="2051855"/>
          <a:ext cx="251571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17</xdr:col>
      <xdr:colOff>652</xdr:colOff>
      <xdr:row>3</xdr:row>
      <xdr:rowOff>747060</xdr:rowOff>
    </xdr:from>
    <xdr:to>
      <xdr:col>18</xdr:col>
      <xdr:colOff>67104</xdr:colOff>
      <xdr:row>3</xdr:row>
      <xdr:rowOff>971176</xdr:rowOff>
    </xdr:to>
    <xdr:sp macro="" textlink="">
      <xdr:nvSpPr>
        <xdr:cNvPr id="22" name="CuadroTexto 21"/>
        <xdr:cNvSpPr txBox="1"/>
      </xdr:nvSpPr>
      <xdr:spPr>
        <a:xfrm>
          <a:off x="19907902" y="2051985"/>
          <a:ext cx="418877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18</xdr:col>
      <xdr:colOff>52150</xdr:colOff>
      <xdr:row>3</xdr:row>
      <xdr:rowOff>717150</xdr:rowOff>
    </xdr:from>
    <xdr:to>
      <xdr:col>19</xdr:col>
      <xdr:colOff>6605</xdr:colOff>
      <xdr:row>3</xdr:row>
      <xdr:rowOff>936225</xdr:rowOff>
    </xdr:to>
    <xdr:sp macro="" textlink="">
      <xdr:nvSpPr>
        <xdr:cNvPr id="24" name="CuadroTexto 23"/>
        <xdr:cNvSpPr txBox="1"/>
      </xdr:nvSpPr>
      <xdr:spPr>
        <a:xfrm>
          <a:off x="20311825" y="2022075"/>
          <a:ext cx="30688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>
    <xdr:from>
      <xdr:col>13</xdr:col>
      <xdr:colOff>87966</xdr:colOff>
      <xdr:row>3</xdr:row>
      <xdr:rowOff>740853</xdr:rowOff>
    </xdr:from>
    <xdr:to>
      <xdr:col>13</xdr:col>
      <xdr:colOff>683559</xdr:colOff>
      <xdr:row>3</xdr:row>
      <xdr:rowOff>1017298</xdr:rowOff>
    </xdr:to>
    <xdr:sp macro="" textlink="">
      <xdr:nvSpPr>
        <xdr:cNvPr id="25" name="CuadroTexto 24"/>
        <xdr:cNvSpPr txBox="1"/>
      </xdr:nvSpPr>
      <xdr:spPr>
        <a:xfrm>
          <a:off x="17747316" y="2045778"/>
          <a:ext cx="595593" cy="276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87703</xdr:colOff>
      <xdr:row>3</xdr:row>
      <xdr:rowOff>740719</xdr:rowOff>
    </xdr:from>
    <xdr:to>
      <xdr:col>14</xdr:col>
      <xdr:colOff>784148</xdr:colOff>
      <xdr:row>3</xdr:row>
      <xdr:rowOff>993973</xdr:rowOff>
    </xdr:to>
    <xdr:sp macro="" textlink="">
      <xdr:nvSpPr>
        <xdr:cNvPr id="28" name="CuadroTexto 27"/>
        <xdr:cNvSpPr txBox="1"/>
      </xdr:nvSpPr>
      <xdr:spPr>
        <a:xfrm>
          <a:off x="18490003" y="2045644"/>
          <a:ext cx="696445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27215</xdr:rowOff>
    </xdr:from>
    <xdr:to>
      <xdr:col>2</xdr:col>
      <xdr:colOff>226219</xdr:colOff>
      <xdr:row>2</xdr:row>
      <xdr:rowOff>13607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15"/>
          <a:ext cx="2240076" cy="802821"/>
        </a:xfrm>
        <a:prstGeom prst="rect">
          <a:avLst/>
        </a:prstGeom>
      </xdr:spPr>
    </xdr:pic>
    <xdr:clientData/>
  </xdr:twoCellAnchor>
  <xdr:twoCellAnchor editAs="oneCell">
    <xdr:from>
      <xdr:col>10</xdr:col>
      <xdr:colOff>273844</xdr:colOff>
      <xdr:row>0</xdr:row>
      <xdr:rowOff>38101</xdr:rowOff>
    </xdr:from>
    <xdr:to>
      <xdr:col>10</xdr:col>
      <xdr:colOff>1615380</xdr:colOff>
      <xdr:row>2</xdr:row>
      <xdr:rowOff>400997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6125" y="38101"/>
          <a:ext cx="1341536" cy="1172521"/>
        </a:xfrm>
        <a:prstGeom prst="rect">
          <a:avLst/>
        </a:prstGeom>
      </xdr:spPr>
    </xdr:pic>
    <xdr:clientData/>
  </xdr:twoCellAnchor>
  <xdr:twoCellAnchor>
    <xdr:from>
      <xdr:col>11</xdr:col>
      <xdr:colOff>172327</xdr:colOff>
      <xdr:row>3</xdr:row>
      <xdr:rowOff>727185</xdr:rowOff>
    </xdr:from>
    <xdr:to>
      <xdr:col>11</xdr:col>
      <xdr:colOff>569311</xdr:colOff>
      <xdr:row>3</xdr:row>
      <xdr:rowOff>996293</xdr:rowOff>
    </xdr:to>
    <xdr:sp macro="" textlink="">
      <xdr:nvSpPr>
        <xdr:cNvPr id="15" name="CuadroTexto 14"/>
        <xdr:cNvSpPr txBox="1"/>
      </xdr:nvSpPr>
      <xdr:spPr>
        <a:xfrm>
          <a:off x="16288627" y="2032110"/>
          <a:ext cx="396984" cy="269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12</xdr:col>
      <xdr:colOff>239440</xdr:colOff>
      <xdr:row>3</xdr:row>
      <xdr:rowOff>726802</xdr:rowOff>
    </xdr:from>
    <xdr:to>
      <xdr:col>12</xdr:col>
      <xdr:colOff>678794</xdr:colOff>
      <xdr:row>4</xdr:row>
      <xdr:rowOff>21897</xdr:rowOff>
    </xdr:to>
    <xdr:sp macro="" textlink="">
      <xdr:nvSpPr>
        <xdr:cNvPr id="16" name="CuadroTexto 15"/>
        <xdr:cNvSpPr txBox="1"/>
      </xdr:nvSpPr>
      <xdr:spPr>
        <a:xfrm>
          <a:off x="17098690" y="2031727"/>
          <a:ext cx="439354" cy="342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16</xdr:col>
      <xdr:colOff>41463</xdr:colOff>
      <xdr:row>3</xdr:row>
      <xdr:rowOff>739039</xdr:rowOff>
    </xdr:from>
    <xdr:to>
      <xdr:col>16</xdr:col>
      <xdr:colOff>291353</xdr:colOff>
      <xdr:row>3</xdr:row>
      <xdr:rowOff>1016386</xdr:rowOff>
    </xdr:to>
    <xdr:sp macro="" textlink="">
      <xdr:nvSpPr>
        <xdr:cNvPr id="17" name="CuadroTexto 16"/>
        <xdr:cNvSpPr txBox="1"/>
      </xdr:nvSpPr>
      <xdr:spPr>
        <a:xfrm>
          <a:off x="19596288" y="2043964"/>
          <a:ext cx="249890" cy="277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15</xdr:col>
      <xdr:colOff>39781</xdr:colOff>
      <xdr:row>3</xdr:row>
      <xdr:rowOff>746930</xdr:rowOff>
    </xdr:from>
    <xdr:to>
      <xdr:col>15</xdr:col>
      <xdr:colOff>291352</xdr:colOff>
      <xdr:row>3</xdr:row>
      <xdr:rowOff>1027076</xdr:rowOff>
    </xdr:to>
    <xdr:sp macro="" textlink="">
      <xdr:nvSpPr>
        <xdr:cNvPr id="18" name="CuadroTexto 17"/>
        <xdr:cNvSpPr txBox="1"/>
      </xdr:nvSpPr>
      <xdr:spPr>
        <a:xfrm>
          <a:off x="19242181" y="2051855"/>
          <a:ext cx="251571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17</xdr:col>
      <xdr:colOff>652</xdr:colOff>
      <xdr:row>3</xdr:row>
      <xdr:rowOff>747060</xdr:rowOff>
    </xdr:from>
    <xdr:to>
      <xdr:col>18</xdr:col>
      <xdr:colOff>67104</xdr:colOff>
      <xdr:row>3</xdr:row>
      <xdr:rowOff>971176</xdr:rowOff>
    </xdr:to>
    <xdr:sp macro="" textlink="">
      <xdr:nvSpPr>
        <xdr:cNvPr id="19" name="CuadroTexto 18"/>
        <xdr:cNvSpPr txBox="1"/>
      </xdr:nvSpPr>
      <xdr:spPr>
        <a:xfrm>
          <a:off x="19907902" y="2051985"/>
          <a:ext cx="418877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18</xdr:col>
      <xdr:colOff>52150</xdr:colOff>
      <xdr:row>3</xdr:row>
      <xdr:rowOff>717150</xdr:rowOff>
    </xdr:from>
    <xdr:to>
      <xdr:col>19</xdr:col>
      <xdr:colOff>6605</xdr:colOff>
      <xdr:row>3</xdr:row>
      <xdr:rowOff>936225</xdr:rowOff>
    </xdr:to>
    <xdr:sp macro="" textlink="">
      <xdr:nvSpPr>
        <xdr:cNvPr id="20" name="CuadroTexto 19"/>
        <xdr:cNvSpPr txBox="1"/>
      </xdr:nvSpPr>
      <xdr:spPr>
        <a:xfrm>
          <a:off x="20311825" y="2022075"/>
          <a:ext cx="30688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>
    <xdr:from>
      <xdr:col>13</xdr:col>
      <xdr:colOff>87966</xdr:colOff>
      <xdr:row>3</xdr:row>
      <xdr:rowOff>740853</xdr:rowOff>
    </xdr:from>
    <xdr:to>
      <xdr:col>13</xdr:col>
      <xdr:colOff>683559</xdr:colOff>
      <xdr:row>3</xdr:row>
      <xdr:rowOff>1017298</xdr:rowOff>
    </xdr:to>
    <xdr:sp macro="" textlink="">
      <xdr:nvSpPr>
        <xdr:cNvPr id="21" name="CuadroTexto 20"/>
        <xdr:cNvSpPr txBox="1"/>
      </xdr:nvSpPr>
      <xdr:spPr>
        <a:xfrm>
          <a:off x="17747316" y="2045778"/>
          <a:ext cx="595593" cy="276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87703</xdr:colOff>
      <xdr:row>3</xdr:row>
      <xdr:rowOff>740719</xdr:rowOff>
    </xdr:from>
    <xdr:to>
      <xdr:col>14</xdr:col>
      <xdr:colOff>784148</xdr:colOff>
      <xdr:row>3</xdr:row>
      <xdr:rowOff>993973</xdr:rowOff>
    </xdr:to>
    <xdr:sp macro="" textlink="">
      <xdr:nvSpPr>
        <xdr:cNvPr id="22" name="CuadroTexto 21"/>
        <xdr:cNvSpPr txBox="1"/>
      </xdr:nvSpPr>
      <xdr:spPr>
        <a:xfrm>
          <a:off x="18490003" y="2045644"/>
          <a:ext cx="696445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226219</xdr:colOff>
      <xdr:row>2</xdr:row>
      <xdr:rowOff>47625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81250" cy="857249"/>
        </a:xfrm>
        <a:prstGeom prst="rect">
          <a:avLst/>
        </a:prstGeom>
      </xdr:spPr>
    </xdr:pic>
    <xdr:clientData/>
  </xdr:twoCellAnchor>
  <xdr:twoCellAnchor editAs="oneCell">
    <xdr:from>
      <xdr:col>10</xdr:col>
      <xdr:colOff>11906</xdr:colOff>
      <xdr:row>0</xdr:row>
      <xdr:rowOff>38101</xdr:rowOff>
    </xdr:from>
    <xdr:to>
      <xdr:col>10</xdr:col>
      <xdr:colOff>1615380</xdr:colOff>
      <xdr:row>2</xdr:row>
      <xdr:rowOff>410725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4187" y="38101"/>
          <a:ext cx="1603474" cy="1182249"/>
        </a:xfrm>
        <a:prstGeom prst="rect">
          <a:avLst/>
        </a:prstGeom>
      </xdr:spPr>
    </xdr:pic>
    <xdr:clientData/>
  </xdr:twoCellAnchor>
  <xdr:twoCellAnchor>
    <xdr:from>
      <xdr:col>11</xdr:col>
      <xdr:colOff>172327</xdr:colOff>
      <xdr:row>3</xdr:row>
      <xdr:rowOff>727185</xdr:rowOff>
    </xdr:from>
    <xdr:to>
      <xdr:col>11</xdr:col>
      <xdr:colOff>569311</xdr:colOff>
      <xdr:row>3</xdr:row>
      <xdr:rowOff>996293</xdr:rowOff>
    </xdr:to>
    <xdr:sp macro="" textlink="">
      <xdr:nvSpPr>
        <xdr:cNvPr id="17" name="CuadroTexto 16"/>
        <xdr:cNvSpPr txBox="1"/>
      </xdr:nvSpPr>
      <xdr:spPr>
        <a:xfrm>
          <a:off x="16288627" y="2032110"/>
          <a:ext cx="396984" cy="269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12</xdr:col>
      <xdr:colOff>239440</xdr:colOff>
      <xdr:row>3</xdr:row>
      <xdr:rowOff>726802</xdr:rowOff>
    </xdr:from>
    <xdr:to>
      <xdr:col>12</xdr:col>
      <xdr:colOff>678794</xdr:colOff>
      <xdr:row>4</xdr:row>
      <xdr:rowOff>21897</xdr:rowOff>
    </xdr:to>
    <xdr:sp macro="" textlink="">
      <xdr:nvSpPr>
        <xdr:cNvPr id="20" name="CuadroTexto 19"/>
        <xdr:cNvSpPr txBox="1"/>
      </xdr:nvSpPr>
      <xdr:spPr>
        <a:xfrm>
          <a:off x="17098690" y="2031727"/>
          <a:ext cx="439354" cy="342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16</xdr:col>
      <xdr:colOff>41463</xdr:colOff>
      <xdr:row>3</xdr:row>
      <xdr:rowOff>739039</xdr:rowOff>
    </xdr:from>
    <xdr:to>
      <xdr:col>16</xdr:col>
      <xdr:colOff>291353</xdr:colOff>
      <xdr:row>3</xdr:row>
      <xdr:rowOff>1016386</xdr:rowOff>
    </xdr:to>
    <xdr:sp macro="" textlink="">
      <xdr:nvSpPr>
        <xdr:cNvPr id="21" name="CuadroTexto 20"/>
        <xdr:cNvSpPr txBox="1"/>
      </xdr:nvSpPr>
      <xdr:spPr>
        <a:xfrm>
          <a:off x="19596288" y="2043964"/>
          <a:ext cx="249890" cy="277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15</xdr:col>
      <xdr:colOff>39781</xdr:colOff>
      <xdr:row>3</xdr:row>
      <xdr:rowOff>746930</xdr:rowOff>
    </xdr:from>
    <xdr:to>
      <xdr:col>15</xdr:col>
      <xdr:colOff>291352</xdr:colOff>
      <xdr:row>3</xdr:row>
      <xdr:rowOff>1027076</xdr:rowOff>
    </xdr:to>
    <xdr:sp macro="" textlink="">
      <xdr:nvSpPr>
        <xdr:cNvPr id="22" name="CuadroTexto 21"/>
        <xdr:cNvSpPr txBox="1"/>
      </xdr:nvSpPr>
      <xdr:spPr>
        <a:xfrm>
          <a:off x="19242181" y="2051855"/>
          <a:ext cx="251571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17</xdr:col>
      <xdr:colOff>652</xdr:colOff>
      <xdr:row>3</xdr:row>
      <xdr:rowOff>747060</xdr:rowOff>
    </xdr:from>
    <xdr:to>
      <xdr:col>18</xdr:col>
      <xdr:colOff>67104</xdr:colOff>
      <xdr:row>3</xdr:row>
      <xdr:rowOff>971176</xdr:rowOff>
    </xdr:to>
    <xdr:sp macro="" textlink="">
      <xdr:nvSpPr>
        <xdr:cNvPr id="24" name="CuadroTexto 23"/>
        <xdr:cNvSpPr txBox="1"/>
      </xdr:nvSpPr>
      <xdr:spPr>
        <a:xfrm>
          <a:off x="19907902" y="2051985"/>
          <a:ext cx="418877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18</xdr:col>
      <xdr:colOff>52150</xdr:colOff>
      <xdr:row>3</xdr:row>
      <xdr:rowOff>717150</xdr:rowOff>
    </xdr:from>
    <xdr:to>
      <xdr:col>19</xdr:col>
      <xdr:colOff>6605</xdr:colOff>
      <xdr:row>3</xdr:row>
      <xdr:rowOff>936225</xdr:rowOff>
    </xdr:to>
    <xdr:sp macro="" textlink="">
      <xdr:nvSpPr>
        <xdr:cNvPr id="25" name="CuadroTexto 24"/>
        <xdr:cNvSpPr txBox="1"/>
      </xdr:nvSpPr>
      <xdr:spPr>
        <a:xfrm>
          <a:off x="20311825" y="2022075"/>
          <a:ext cx="30688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>
    <xdr:from>
      <xdr:col>13</xdr:col>
      <xdr:colOff>87966</xdr:colOff>
      <xdr:row>3</xdr:row>
      <xdr:rowOff>740853</xdr:rowOff>
    </xdr:from>
    <xdr:to>
      <xdr:col>13</xdr:col>
      <xdr:colOff>683559</xdr:colOff>
      <xdr:row>3</xdr:row>
      <xdr:rowOff>1017298</xdr:rowOff>
    </xdr:to>
    <xdr:sp macro="" textlink="">
      <xdr:nvSpPr>
        <xdr:cNvPr id="31" name="CuadroTexto 30"/>
        <xdr:cNvSpPr txBox="1"/>
      </xdr:nvSpPr>
      <xdr:spPr>
        <a:xfrm>
          <a:off x="17747316" y="2045778"/>
          <a:ext cx="595593" cy="276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87703</xdr:colOff>
      <xdr:row>3</xdr:row>
      <xdr:rowOff>740719</xdr:rowOff>
    </xdr:from>
    <xdr:to>
      <xdr:col>14</xdr:col>
      <xdr:colOff>784148</xdr:colOff>
      <xdr:row>3</xdr:row>
      <xdr:rowOff>993973</xdr:rowOff>
    </xdr:to>
    <xdr:sp macro="" textlink="">
      <xdr:nvSpPr>
        <xdr:cNvPr id="32" name="CuadroTexto 31"/>
        <xdr:cNvSpPr txBox="1"/>
      </xdr:nvSpPr>
      <xdr:spPr>
        <a:xfrm>
          <a:off x="18490003" y="2045644"/>
          <a:ext cx="696445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217714</xdr:colOff>
      <xdr:row>0</xdr:row>
      <xdr:rowOff>149679</xdr:rowOff>
    </xdr:from>
    <xdr:to>
      <xdr:col>27</xdr:col>
      <xdr:colOff>1575027</xdr:colOff>
      <xdr:row>5</xdr:row>
      <xdr:rowOff>30614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3464" y="149679"/>
          <a:ext cx="1357313" cy="1432149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0</xdr:row>
      <xdr:rowOff>23811</xdr:rowOff>
    </xdr:from>
    <xdr:to>
      <xdr:col>1</xdr:col>
      <xdr:colOff>916780</xdr:colOff>
      <xdr:row>4</xdr:row>
      <xdr:rowOff>119062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5" y="23811"/>
          <a:ext cx="1000125" cy="1059657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276224</xdr:colOff>
      <xdr:row>0</xdr:row>
      <xdr:rowOff>195261</xdr:rowOff>
    </xdr:from>
    <xdr:to>
      <xdr:col>18</xdr:col>
      <xdr:colOff>371475</xdr:colOff>
      <xdr:row>28</xdr:row>
      <xdr:rowOff>190499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97630</xdr:colOff>
      <xdr:row>0</xdr:row>
      <xdr:rowOff>33337</xdr:rowOff>
    </xdr:from>
    <xdr:to>
      <xdr:col>5</xdr:col>
      <xdr:colOff>1133475</xdr:colOff>
      <xdr:row>6</xdr:row>
      <xdr:rowOff>1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555" y="33337"/>
          <a:ext cx="1035845" cy="110966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638175</xdr:rowOff>
    </xdr:from>
    <xdr:to>
      <xdr:col>10</xdr:col>
      <xdr:colOff>1009650</xdr:colOff>
      <xdr:row>3</xdr:row>
      <xdr:rowOff>857250</xdr:rowOff>
    </xdr:to>
    <xdr:sp macro="" textlink="">
      <xdr:nvSpPr>
        <xdr:cNvPr id="2" name="CuadroTexto 1"/>
        <xdr:cNvSpPr txBox="1"/>
      </xdr:nvSpPr>
      <xdr:spPr>
        <a:xfrm>
          <a:off x="15487650" y="1943100"/>
          <a:ext cx="714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SI</a:t>
          </a:r>
        </a:p>
      </xdr:txBody>
    </xdr:sp>
    <xdr:clientData/>
  </xdr:twoCellAnchor>
  <xdr:twoCellAnchor>
    <xdr:from>
      <xdr:col>11</xdr:col>
      <xdr:colOff>28575</xdr:colOff>
      <xdr:row>3</xdr:row>
      <xdr:rowOff>628650</xdr:rowOff>
    </xdr:from>
    <xdr:to>
      <xdr:col>11</xdr:col>
      <xdr:colOff>1009650</xdr:colOff>
      <xdr:row>3</xdr:row>
      <xdr:rowOff>847725</xdr:rowOff>
    </xdr:to>
    <xdr:sp macro="" textlink="">
      <xdr:nvSpPr>
        <xdr:cNvPr id="3" name="CuadroTexto 2"/>
        <xdr:cNvSpPr txBox="1"/>
      </xdr:nvSpPr>
      <xdr:spPr>
        <a:xfrm>
          <a:off x="16230600" y="1933575"/>
          <a:ext cx="7715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12</xdr:col>
      <xdr:colOff>19050</xdr:colOff>
      <xdr:row>3</xdr:row>
      <xdr:rowOff>628650</xdr:rowOff>
    </xdr:from>
    <xdr:to>
      <xdr:col>12</xdr:col>
      <xdr:colOff>1000125</xdr:colOff>
      <xdr:row>3</xdr:row>
      <xdr:rowOff>847725</xdr:rowOff>
    </xdr:to>
    <xdr:sp macro="" textlink="">
      <xdr:nvSpPr>
        <xdr:cNvPr id="4" name="CuadroTexto 3"/>
        <xdr:cNvSpPr txBox="1"/>
      </xdr:nvSpPr>
      <xdr:spPr>
        <a:xfrm>
          <a:off x="17021175" y="1933575"/>
          <a:ext cx="7239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13</xdr:col>
      <xdr:colOff>9525</xdr:colOff>
      <xdr:row>3</xdr:row>
      <xdr:rowOff>628650</xdr:rowOff>
    </xdr:from>
    <xdr:to>
      <xdr:col>13</xdr:col>
      <xdr:colOff>990600</xdr:colOff>
      <xdr:row>3</xdr:row>
      <xdr:rowOff>847725</xdr:rowOff>
    </xdr:to>
    <xdr:sp macro="" textlink="">
      <xdr:nvSpPr>
        <xdr:cNvPr id="5" name="CuadroTexto 4"/>
        <xdr:cNvSpPr txBox="1"/>
      </xdr:nvSpPr>
      <xdr:spPr>
        <a:xfrm>
          <a:off x="17754600" y="1933575"/>
          <a:ext cx="7905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14</xdr:col>
      <xdr:colOff>28576</xdr:colOff>
      <xdr:row>3</xdr:row>
      <xdr:rowOff>619125</xdr:rowOff>
    </xdr:from>
    <xdr:to>
      <xdr:col>14</xdr:col>
      <xdr:colOff>333376</xdr:colOff>
      <xdr:row>3</xdr:row>
      <xdr:rowOff>838200</xdr:rowOff>
    </xdr:to>
    <xdr:sp macro="" textlink="">
      <xdr:nvSpPr>
        <xdr:cNvPr id="6" name="CuadroTexto 5"/>
        <xdr:cNvSpPr txBox="1"/>
      </xdr:nvSpPr>
      <xdr:spPr>
        <a:xfrm>
          <a:off x="18573751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14</xdr:col>
      <xdr:colOff>306304</xdr:colOff>
      <xdr:row>3</xdr:row>
      <xdr:rowOff>591552</xdr:rowOff>
    </xdr:from>
    <xdr:to>
      <xdr:col>16</xdr:col>
      <xdr:colOff>12534</xdr:colOff>
      <xdr:row>3</xdr:row>
      <xdr:rowOff>842210</xdr:rowOff>
    </xdr:to>
    <xdr:sp macro="" textlink="">
      <xdr:nvSpPr>
        <xdr:cNvPr id="7" name="CuadroTexto 6"/>
        <xdr:cNvSpPr txBox="1"/>
      </xdr:nvSpPr>
      <xdr:spPr>
        <a:xfrm>
          <a:off x="18851479" y="1896477"/>
          <a:ext cx="411080" cy="25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16</xdr:col>
      <xdr:colOff>19051</xdr:colOff>
      <xdr:row>3</xdr:row>
      <xdr:rowOff>619125</xdr:rowOff>
    </xdr:from>
    <xdr:to>
      <xdr:col>16</xdr:col>
      <xdr:colOff>323851</xdr:colOff>
      <xdr:row>3</xdr:row>
      <xdr:rowOff>838200</xdr:rowOff>
    </xdr:to>
    <xdr:sp macro="" textlink="">
      <xdr:nvSpPr>
        <xdr:cNvPr id="8" name="CuadroTexto 7"/>
        <xdr:cNvSpPr txBox="1"/>
      </xdr:nvSpPr>
      <xdr:spPr>
        <a:xfrm>
          <a:off x="19269076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17</xdr:col>
      <xdr:colOff>19051</xdr:colOff>
      <xdr:row>3</xdr:row>
      <xdr:rowOff>619125</xdr:rowOff>
    </xdr:from>
    <xdr:to>
      <xdr:col>17</xdr:col>
      <xdr:colOff>323851</xdr:colOff>
      <xdr:row>3</xdr:row>
      <xdr:rowOff>838200</xdr:rowOff>
    </xdr:to>
    <xdr:sp macro="" textlink="">
      <xdr:nvSpPr>
        <xdr:cNvPr id="9" name="CuadroTexto 8"/>
        <xdr:cNvSpPr txBox="1"/>
      </xdr:nvSpPr>
      <xdr:spPr>
        <a:xfrm>
          <a:off x="19621501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 editAs="oneCell">
    <xdr:from>
      <xdr:col>0</xdr:col>
      <xdr:colOff>54428</xdr:colOff>
      <xdr:row>0</xdr:row>
      <xdr:rowOff>195603</xdr:rowOff>
    </xdr:from>
    <xdr:to>
      <xdr:col>2</xdr:col>
      <xdr:colOff>244197</xdr:colOff>
      <xdr:row>2</xdr:row>
      <xdr:rowOff>149678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195603"/>
          <a:ext cx="2203626" cy="770504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</xdr:colOff>
      <xdr:row>0</xdr:row>
      <xdr:rowOff>119061</xdr:rowOff>
    </xdr:from>
    <xdr:to>
      <xdr:col>9</xdr:col>
      <xdr:colOff>1332069</xdr:colOff>
      <xdr:row>2</xdr:row>
      <xdr:rowOff>346477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4625" y="119061"/>
          <a:ext cx="1320163" cy="103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3</xdr:row>
      <xdr:rowOff>628650</xdr:rowOff>
    </xdr:from>
    <xdr:to>
      <xdr:col>11</xdr:col>
      <xdr:colOff>1009650</xdr:colOff>
      <xdr:row>3</xdr:row>
      <xdr:rowOff>847725</xdr:rowOff>
    </xdr:to>
    <xdr:sp macro="" textlink="">
      <xdr:nvSpPr>
        <xdr:cNvPr id="3" name="CuadroTexto 2"/>
        <xdr:cNvSpPr txBox="1"/>
      </xdr:nvSpPr>
      <xdr:spPr>
        <a:xfrm>
          <a:off x="11877675" y="1371600"/>
          <a:ext cx="9810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12</xdr:col>
      <xdr:colOff>19050</xdr:colOff>
      <xdr:row>3</xdr:row>
      <xdr:rowOff>628650</xdr:rowOff>
    </xdr:from>
    <xdr:to>
      <xdr:col>12</xdr:col>
      <xdr:colOff>1000125</xdr:colOff>
      <xdr:row>3</xdr:row>
      <xdr:rowOff>847725</xdr:rowOff>
    </xdr:to>
    <xdr:sp macro="" textlink="">
      <xdr:nvSpPr>
        <xdr:cNvPr id="4" name="CuadroTexto 3"/>
        <xdr:cNvSpPr txBox="1"/>
      </xdr:nvSpPr>
      <xdr:spPr>
        <a:xfrm>
          <a:off x="12906375" y="1371600"/>
          <a:ext cx="9810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13</xdr:col>
      <xdr:colOff>9525</xdr:colOff>
      <xdr:row>3</xdr:row>
      <xdr:rowOff>628650</xdr:rowOff>
    </xdr:from>
    <xdr:to>
      <xdr:col>13</xdr:col>
      <xdr:colOff>990600</xdr:colOff>
      <xdr:row>3</xdr:row>
      <xdr:rowOff>847725</xdr:rowOff>
    </xdr:to>
    <xdr:sp macro="" textlink="">
      <xdr:nvSpPr>
        <xdr:cNvPr id="5" name="CuadroTexto 4"/>
        <xdr:cNvSpPr txBox="1"/>
      </xdr:nvSpPr>
      <xdr:spPr>
        <a:xfrm>
          <a:off x="13916025" y="1371600"/>
          <a:ext cx="9810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14</xdr:col>
      <xdr:colOff>28576</xdr:colOff>
      <xdr:row>3</xdr:row>
      <xdr:rowOff>619125</xdr:rowOff>
    </xdr:from>
    <xdr:to>
      <xdr:col>14</xdr:col>
      <xdr:colOff>333376</xdr:colOff>
      <xdr:row>3</xdr:row>
      <xdr:rowOff>838200</xdr:rowOff>
    </xdr:to>
    <xdr:sp macro="" textlink="">
      <xdr:nvSpPr>
        <xdr:cNvPr id="6" name="CuadroTexto 5"/>
        <xdr:cNvSpPr txBox="1"/>
      </xdr:nvSpPr>
      <xdr:spPr>
        <a:xfrm>
          <a:off x="14954251" y="1362075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14</xdr:col>
      <xdr:colOff>306304</xdr:colOff>
      <xdr:row>3</xdr:row>
      <xdr:rowOff>591552</xdr:rowOff>
    </xdr:from>
    <xdr:to>
      <xdr:col>16</xdr:col>
      <xdr:colOff>12534</xdr:colOff>
      <xdr:row>3</xdr:row>
      <xdr:rowOff>842210</xdr:rowOff>
    </xdr:to>
    <xdr:sp macro="" textlink="">
      <xdr:nvSpPr>
        <xdr:cNvPr id="7" name="CuadroTexto 6"/>
        <xdr:cNvSpPr txBox="1"/>
      </xdr:nvSpPr>
      <xdr:spPr>
        <a:xfrm>
          <a:off x="15231979" y="1334502"/>
          <a:ext cx="411080" cy="25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16</xdr:col>
      <xdr:colOff>19051</xdr:colOff>
      <xdr:row>3</xdr:row>
      <xdr:rowOff>619125</xdr:rowOff>
    </xdr:from>
    <xdr:to>
      <xdr:col>16</xdr:col>
      <xdr:colOff>323851</xdr:colOff>
      <xdr:row>3</xdr:row>
      <xdr:rowOff>838200</xdr:rowOff>
    </xdr:to>
    <xdr:sp macro="" textlink="">
      <xdr:nvSpPr>
        <xdr:cNvPr id="8" name="CuadroTexto 7"/>
        <xdr:cNvSpPr txBox="1"/>
      </xdr:nvSpPr>
      <xdr:spPr>
        <a:xfrm>
          <a:off x="15649576" y="1362075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17</xdr:col>
      <xdr:colOff>19051</xdr:colOff>
      <xdr:row>3</xdr:row>
      <xdr:rowOff>619125</xdr:rowOff>
    </xdr:from>
    <xdr:to>
      <xdr:col>17</xdr:col>
      <xdr:colOff>323851</xdr:colOff>
      <xdr:row>3</xdr:row>
      <xdr:rowOff>838200</xdr:rowOff>
    </xdr:to>
    <xdr:sp macro="" textlink="">
      <xdr:nvSpPr>
        <xdr:cNvPr id="9" name="CuadroTexto 8"/>
        <xdr:cNvSpPr txBox="1"/>
      </xdr:nvSpPr>
      <xdr:spPr>
        <a:xfrm>
          <a:off x="16002001" y="1362075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 editAs="oneCell">
    <xdr:from>
      <xdr:col>0</xdr:col>
      <xdr:colOff>213689</xdr:colOff>
      <xdr:row>0</xdr:row>
      <xdr:rowOff>107022</xdr:rowOff>
    </xdr:from>
    <xdr:to>
      <xdr:col>1</xdr:col>
      <xdr:colOff>1123379</xdr:colOff>
      <xdr:row>2</xdr:row>
      <xdr:rowOff>261732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89" y="107022"/>
          <a:ext cx="1671690" cy="969627"/>
        </a:xfrm>
        <a:prstGeom prst="rect">
          <a:avLst/>
        </a:prstGeom>
      </xdr:spPr>
    </xdr:pic>
    <xdr:clientData/>
  </xdr:twoCellAnchor>
  <xdr:twoCellAnchor>
    <xdr:from>
      <xdr:col>11</xdr:col>
      <xdr:colOff>28575</xdr:colOff>
      <xdr:row>3</xdr:row>
      <xdr:rowOff>638175</xdr:rowOff>
    </xdr:from>
    <xdr:to>
      <xdr:col>11</xdr:col>
      <xdr:colOff>1009650</xdr:colOff>
      <xdr:row>3</xdr:row>
      <xdr:rowOff>857250</xdr:rowOff>
    </xdr:to>
    <xdr:sp macro="" textlink="">
      <xdr:nvSpPr>
        <xdr:cNvPr id="12" name="CuadroTexto 11"/>
        <xdr:cNvSpPr txBox="1"/>
      </xdr:nvSpPr>
      <xdr:spPr>
        <a:xfrm>
          <a:off x="15487650" y="1943100"/>
          <a:ext cx="714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SI</a:t>
          </a:r>
        </a:p>
      </xdr:txBody>
    </xdr:sp>
    <xdr:clientData/>
  </xdr:twoCellAnchor>
  <xdr:twoCellAnchor>
    <xdr:from>
      <xdr:col>12</xdr:col>
      <xdr:colOff>28575</xdr:colOff>
      <xdr:row>3</xdr:row>
      <xdr:rowOff>628650</xdr:rowOff>
    </xdr:from>
    <xdr:to>
      <xdr:col>12</xdr:col>
      <xdr:colOff>1009650</xdr:colOff>
      <xdr:row>3</xdr:row>
      <xdr:rowOff>847725</xdr:rowOff>
    </xdr:to>
    <xdr:sp macro="" textlink="">
      <xdr:nvSpPr>
        <xdr:cNvPr id="13" name="CuadroTexto 12"/>
        <xdr:cNvSpPr txBox="1"/>
      </xdr:nvSpPr>
      <xdr:spPr>
        <a:xfrm>
          <a:off x="16230600" y="1933575"/>
          <a:ext cx="7715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13</xdr:col>
      <xdr:colOff>19050</xdr:colOff>
      <xdr:row>3</xdr:row>
      <xdr:rowOff>628650</xdr:rowOff>
    </xdr:from>
    <xdr:to>
      <xdr:col>13</xdr:col>
      <xdr:colOff>1000125</xdr:colOff>
      <xdr:row>3</xdr:row>
      <xdr:rowOff>847725</xdr:rowOff>
    </xdr:to>
    <xdr:sp macro="" textlink="">
      <xdr:nvSpPr>
        <xdr:cNvPr id="14" name="CuadroTexto 13"/>
        <xdr:cNvSpPr txBox="1"/>
      </xdr:nvSpPr>
      <xdr:spPr>
        <a:xfrm>
          <a:off x="17021175" y="1933575"/>
          <a:ext cx="7239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9525</xdr:colOff>
      <xdr:row>3</xdr:row>
      <xdr:rowOff>628650</xdr:rowOff>
    </xdr:from>
    <xdr:to>
      <xdr:col>14</xdr:col>
      <xdr:colOff>990600</xdr:colOff>
      <xdr:row>3</xdr:row>
      <xdr:rowOff>847725</xdr:rowOff>
    </xdr:to>
    <xdr:sp macro="" textlink="">
      <xdr:nvSpPr>
        <xdr:cNvPr id="15" name="CuadroTexto 14"/>
        <xdr:cNvSpPr txBox="1"/>
      </xdr:nvSpPr>
      <xdr:spPr>
        <a:xfrm>
          <a:off x="17754600" y="1933575"/>
          <a:ext cx="7905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15</xdr:col>
      <xdr:colOff>28576</xdr:colOff>
      <xdr:row>3</xdr:row>
      <xdr:rowOff>619125</xdr:rowOff>
    </xdr:from>
    <xdr:to>
      <xdr:col>15</xdr:col>
      <xdr:colOff>333376</xdr:colOff>
      <xdr:row>3</xdr:row>
      <xdr:rowOff>838200</xdr:rowOff>
    </xdr:to>
    <xdr:sp macro="" textlink="">
      <xdr:nvSpPr>
        <xdr:cNvPr id="16" name="CuadroTexto 15"/>
        <xdr:cNvSpPr txBox="1"/>
      </xdr:nvSpPr>
      <xdr:spPr>
        <a:xfrm>
          <a:off x="18573751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15</xdr:col>
      <xdr:colOff>306304</xdr:colOff>
      <xdr:row>3</xdr:row>
      <xdr:rowOff>591552</xdr:rowOff>
    </xdr:from>
    <xdr:to>
      <xdr:col>17</xdr:col>
      <xdr:colOff>12534</xdr:colOff>
      <xdr:row>3</xdr:row>
      <xdr:rowOff>842210</xdr:rowOff>
    </xdr:to>
    <xdr:sp macro="" textlink="">
      <xdr:nvSpPr>
        <xdr:cNvPr id="17" name="CuadroTexto 16"/>
        <xdr:cNvSpPr txBox="1"/>
      </xdr:nvSpPr>
      <xdr:spPr>
        <a:xfrm>
          <a:off x="18851479" y="1896477"/>
          <a:ext cx="411080" cy="25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17</xdr:col>
      <xdr:colOff>19051</xdr:colOff>
      <xdr:row>3</xdr:row>
      <xdr:rowOff>619125</xdr:rowOff>
    </xdr:from>
    <xdr:to>
      <xdr:col>17</xdr:col>
      <xdr:colOff>323851</xdr:colOff>
      <xdr:row>3</xdr:row>
      <xdr:rowOff>838200</xdr:rowOff>
    </xdr:to>
    <xdr:sp macro="" textlink="">
      <xdr:nvSpPr>
        <xdr:cNvPr id="18" name="CuadroTexto 17"/>
        <xdr:cNvSpPr txBox="1"/>
      </xdr:nvSpPr>
      <xdr:spPr>
        <a:xfrm>
          <a:off x="19269076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18</xdr:col>
      <xdr:colOff>19051</xdr:colOff>
      <xdr:row>3</xdr:row>
      <xdr:rowOff>619125</xdr:rowOff>
    </xdr:from>
    <xdr:to>
      <xdr:col>18</xdr:col>
      <xdr:colOff>323851</xdr:colOff>
      <xdr:row>3</xdr:row>
      <xdr:rowOff>838200</xdr:rowOff>
    </xdr:to>
    <xdr:sp macro="" textlink="">
      <xdr:nvSpPr>
        <xdr:cNvPr id="19" name="CuadroTexto 18"/>
        <xdr:cNvSpPr txBox="1"/>
      </xdr:nvSpPr>
      <xdr:spPr>
        <a:xfrm>
          <a:off x="19621501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 editAs="oneCell">
    <xdr:from>
      <xdr:col>10</xdr:col>
      <xdr:colOff>278651</xdr:colOff>
      <xdr:row>0</xdr:row>
      <xdr:rowOff>107157</xdr:rowOff>
    </xdr:from>
    <xdr:to>
      <xdr:col>10</xdr:col>
      <xdr:colOff>1653430</xdr:colOff>
      <xdr:row>2</xdr:row>
      <xdr:rowOff>395984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3848" y="107157"/>
          <a:ext cx="1374779" cy="11021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63873</xdr:colOff>
      <xdr:row>3</xdr:row>
      <xdr:rowOff>617444</xdr:rowOff>
    </xdr:from>
    <xdr:to>
      <xdr:col>12</xdr:col>
      <xdr:colOff>48185</xdr:colOff>
      <xdr:row>3</xdr:row>
      <xdr:rowOff>836519</xdr:rowOff>
    </xdr:to>
    <xdr:sp macro="" textlink="">
      <xdr:nvSpPr>
        <xdr:cNvPr id="4" name="CuadroTexto 3"/>
        <xdr:cNvSpPr txBox="1"/>
      </xdr:nvSpPr>
      <xdr:spPr>
        <a:xfrm>
          <a:off x="16054667" y="1917326"/>
          <a:ext cx="7239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12</xdr:col>
      <xdr:colOff>9525</xdr:colOff>
      <xdr:row>3</xdr:row>
      <xdr:rowOff>628650</xdr:rowOff>
    </xdr:from>
    <xdr:to>
      <xdr:col>12</xdr:col>
      <xdr:colOff>990600</xdr:colOff>
      <xdr:row>3</xdr:row>
      <xdr:rowOff>847725</xdr:rowOff>
    </xdr:to>
    <xdr:sp macro="" textlink="">
      <xdr:nvSpPr>
        <xdr:cNvPr id="5" name="CuadroTexto 4"/>
        <xdr:cNvSpPr txBox="1"/>
      </xdr:nvSpPr>
      <xdr:spPr>
        <a:xfrm>
          <a:off x="13916025" y="1371600"/>
          <a:ext cx="9810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16</xdr:col>
      <xdr:colOff>41463</xdr:colOff>
      <xdr:row>3</xdr:row>
      <xdr:rowOff>596712</xdr:rowOff>
    </xdr:from>
    <xdr:to>
      <xdr:col>16</xdr:col>
      <xdr:colOff>291353</xdr:colOff>
      <xdr:row>3</xdr:row>
      <xdr:rowOff>874059</xdr:rowOff>
    </xdr:to>
    <xdr:sp macro="" textlink="">
      <xdr:nvSpPr>
        <xdr:cNvPr id="8" name="CuadroTexto 7"/>
        <xdr:cNvSpPr txBox="1"/>
      </xdr:nvSpPr>
      <xdr:spPr>
        <a:xfrm>
          <a:off x="19450051" y="1896594"/>
          <a:ext cx="249890" cy="277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1142999</xdr:colOff>
      <xdr:row>2</xdr:row>
      <xdr:rowOff>112058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918882"/>
        </a:xfrm>
        <a:prstGeom prst="rect">
          <a:avLst/>
        </a:prstGeom>
      </xdr:spPr>
    </xdr:pic>
    <xdr:clientData/>
  </xdr:twoCellAnchor>
  <xdr:twoCellAnchor>
    <xdr:from>
      <xdr:col>15</xdr:col>
      <xdr:colOff>39781</xdr:colOff>
      <xdr:row>3</xdr:row>
      <xdr:rowOff>582706</xdr:rowOff>
    </xdr:from>
    <xdr:to>
      <xdr:col>15</xdr:col>
      <xdr:colOff>291352</xdr:colOff>
      <xdr:row>3</xdr:row>
      <xdr:rowOff>862852</xdr:rowOff>
    </xdr:to>
    <xdr:sp macro="" textlink="">
      <xdr:nvSpPr>
        <xdr:cNvPr id="24" name="CuadroTexto 23"/>
        <xdr:cNvSpPr txBox="1"/>
      </xdr:nvSpPr>
      <xdr:spPr>
        <a:xfrm>
          <a:off x="19100987" y="1882588"/>
          <a:ext cx="251571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16</xdr:col>
      <xdr:colOff>339922</xdr:colOff>
      <xdr:row>3</xdr:row>
      <xdr:rowOff>593912</xdr:rowOff>
    </xdr:from>
    <xdr:to>
      <xdr:col>18</xdr:col>
      <xdr:colOff>56029</xdr:colOff>
      <xdr:row>3</xdr:row>
      <xdr:rowOff>818028</xdr:rowOff>
    </xdr:to>
    <xdr:sp macro="" textlink="">
      <xdr:nvSpPr>
        <xdr:cNvPr id="25" name="CuadroTexto 24"/>
        <xdr:cNvSpPr txBox="1"/>
      </xdr:nvSpPr>
      <xdr:spPr>
        <a:xfrm>
          <a:off x="19748510" y="1893794"/>
          <a:ext cx="410872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18</xdr:col>
      <xdr:colOff>19051</xdr:colOff>
      <xdr:row>3</xdr:row>
      <xdr:rowOff>619125</xdr:rowOff>
    </xdr:from>
    <xdr:to>
      <xdr:col>18</xdr:col>
      <xdr:colOff>323851</xdr:colOff>
      <xdr:row>3</xdr:row>
      <xdr:rowOff>838200</xdr:rowOff>
    </xdr:to>
    <xdr:sp macro="" textlink="">
      <xdr:nvSpPr>
        <xdr:cNvPr id="27" name="CuadroTexto 26"/>
        <xdr:cNvSpPr txBox="1"/>
      </xdr:nvSpPr>
      <xdr:spPr>
        <a:xfrm>
          <a:off x="19535776" y="1924050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 editAs="oneCell">
    <xdr:from>
      <xdr:col>10</xdr:col>
      <xdr:colOff>403413</xdr:colOff>
      <xdr:row>0</xdr:row>
      <xdr:rowOff>44824</xdr:rowOff>
    </xdr:from>
    <xdr:to>
      <xdr:col>10</xdr:col>
      <xdr:colOff>1647265</xdr:colOff>
      <xdr:row>2</xdr:row>
      <xdr:rowOff>448925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207" y="44824"/>
          <a:ext cx="1243852" cy="1210925"/>
        </a:xfrm>
        <a:prstGeom prst="rect">
          <a:avLst/>
        </a:prstGeom>
      </xdr:spPr>
    </xdr:pic>
    <xdr:clientData/>
  </xdr:twoCellAnchor>
  <xdr:twoCellAnchor>
    <xdr:from>
      <xdr:col>13</xdr:col>
      <xdr:colOff>87966</xdr:colOff>
      <xdr:row>3</xdr:row>
      <xdr:rowOff>609601</xdr:rowOff>
    </xdr:from>
    <xdr:to>
      <xdr:col>13</xdr:col>
      <xdr:colOff>683559</xdr:colOff>
      <xdr:row>4</xdr:row>
      <xdr:rowOff>0</xdr:rowOff>
    </xdr:to>
    <xdr:sp macro="" textlink="">
      <xdr:nvSpPr>
        <xdr:cNvPr id="29" name="CuadroTexto 28"/>
        <xdr:cNvSpPr txBox="1"/>
      </xdr:nvSpPr>
      <xdr:spPr>
        <a:xfrm>
          <a:off x="17613966" y="1909483"/>
          <a:ext cx="595593" cy="275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54349</xdr:colOff>
      <xdr:row>3</xdr:row>
      <xdr:rowOff>587188</xdr:rowOff>
    </xdr:from>
    <xdr:to>
      <xdr:col>14</xdr:col>
      <xdr:colOff>750794</xdr:colOff>
      <xdr:row>3</xdr:row>
      <xdr:rowOff>840442</xdr:rowOff>
    </xdr:to>
    <xdr:sp macro="" textlink="">
      <xdr:nvSpPr>
        <xdr:cNvPr id="30" name="CuadroTexto 29"/>
        <xdr:cNvSpPr txBox="1"/>
      </xdr:nvSpPr>
      <xdr:spPr>
        <a:xfrm>
          <a:off x="18319937" y="1887070"/>
          <a:ext cx="696445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628650</xdr:rowOff>
    </xdr:from>
    <xdr:to>
      <xdr:col>12</xdr:col>
      <xdr:colOff>58036</xdr:colOff>
      <xdr:row>3</xdr:row>
      <xdr:rowOff>847725</xdr:rowOff>
    </xdr:to>
    <xdr:sp macro="" textlink="">
      <xdr:nvSpPr>
        <xdr:cNvPr id="4" name="CuadroTexto 3"/>
        <xdr:cNvSpPr txBox="1"/>
      </xdr:nvSpPr>
      <xdr:spPr>
        <a:xfrm>
          <a:off x="16023265" y="1935569"/>
          <a:ext cx="7810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12</xdr:col>
      <xdr:colOff>9525</xdr:colOff>
      <xdr:row>3</xdr:row>
      <xdr:rowOff>595423</xdr:rowOff>
    </xdr:from>
    <xdr:to>
      <xdr:col>13</xdr:col>
      <xdr:colOff>2658</xdr:colOff>
      <xdr:row>3</xdr:row>
      <xdr:rowOff>814498</xdr:rowOff>
    </xdr:to>
    <xdr:sp macro="" textlink="">
      <xdr:nvSpPr>
        <xdr:cNvPr id="17" name="CuadroTexto 16"/>
        <xdr:cNvSpPr txBox="1"/>
      </xdr:nvSpPr>
      <xdr:spPr>
        <a:xfrm>
          <a:off x="16755804" y="1902342"/>
          <a:ext cx="7905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16</xdr:col>
      <xdr:colOff>41463</xdr:colOff>
      <xdr:row>3</xdr:row>
      <xdr:rowOff>596712</xdr:rowOff>
    </xdr:from>
    <xdr:to>
      <xdr:col>16</xdr:col>
      <xdr:colOff>291353</xdr:colOff>
      <xdr:row>3</xdr:row>
      <xdr:rowOff>874059</xdr:rowOff>
    </xdr:to>
    <xdr:sp macro="" textlink="">
      <xdr:nvSpPr>
        <xdr:cNvPr id="18" name="CuadroTexto 17"/>
        <xdr:cNvSpPr txBox="1"/>
      </xdr:nvSpPr>
      <xdr:spPr>
        <a:xfrm>
          <a:off x="19472463" y="1901637"/>
          <a:ext cx="249890" cy="277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 editAs="oneCell">
    <xdr:from>
      <xdr:col>0</xdr:col>
      <xdr:colOff>33227</xdr:colOff>
      <xdr:row>0</xdr:row>
      <xdr:rowOff>1</xdr:rowOff>
    </xdr:from>
    <xdr:to>
      <xdr:col>2</xdr:col>
      <xdr:colOff>199360</xdr:colOff>
      <xdr:row>2</xdr:row>
      <xdr:rowOff>143984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7" y="1"/>
          <a:ext cx="2181889" cy="952500"/>
        </a:xfrm>
        <a:prstGeom prst="rect">
          <a:avLst/>
        </a:prstGeom>
      </xdr:spPr>
    </xdr:pic>
    <xdr:clientData/>
  </xdr:twoCellAnchor>
  <xdr:twoCellAnchor>
    <xdr:from>
      <xdr:col>15</xdr:col>
      <xdr:colOff>39781</xdr:colOff>
      <xdr:row>3</xdr:row>
      <xdr:rowOff>582706</xdr:rowOff>
    </xdr:from>
    <xdr:to>
      <xdr:col>15</xdr:col>
      <xdr:colOff>291352</xdr:colOff>
      <xdr:row>3</xdr:row>
      <xdr:rowOff>862852</xdr:rowOff>
    </xdr:to>
    <xdr:sp macro="" textlink="">
      <xdr:nvSpPr>
        <xdr:cNvPr id="20" name="CuadroTexto 19"/>
        <xdr:cNvSpPr txBox="1"/>
      </xdr:nvSpPr>
      <xdr:spPr>
        <a:xfrm>
          <a:off x="19118356" y="1887631"/>
          <a:ext cx="251571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16</xdr:col>
      <xdr:colOff>350997</xdr:colOff>
      <xdr:row>3</xdr:row>
      <xdr:rowOff>582836</xdr:rowOff>
    </xdr:from>
    <xdr:to>
      <xdr:col>18</xdr:col>
      <xdr:colOff>67104</xdr:colOff>
      <xdr:row>3</xdr:row>
      <xdr:rowOff>806952</xdr:rowOff>
    </xdr:to>
    <xdr:sp macro="" textlink="">
      <xdr:nvSpPr>
        <xdr:cNvPr id="21" name="CuadroTexto 20"/>
        <xdr:cNvSpPr txBox="1"/>
      </xdr:nvSpPr>
      <xdr:spPr>
        <a:xfrm>
          <a:off x="19788642" y="1889755"/>
          <a:ext cx="424945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18</xdr:col>
      <xdr:colOff>41202</xdr:colOff>
      <xdr:row>3</xdr:row>
      <xdr:rowOff>574822</xdr:rowOff>
    </xdr:from>
    <xdr:to>
      <xdr:col>18</xdr:col>
      <xdr:colOff>346002</xdr:colOff>
      <xdr:row>3</xdr:row>
      <xdr:rowOff>793897</xdr:rowOff>
    </xdr:to>
    <xdr:sp macro="" textlink="">
      <xdr:nvSpPr>
        <xdr:cNvPr id="22" name="CuadroTexto 21"/>
        <xdr:cNvSpPr txBox="1"/>
      </xdr:nvSpPr>
      <xdr:spPr>
        <a:xfrm>
          <a:off x="20187685" y="1881741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 editAs="oneCell">
    <xdr:from>
      <xdr:col>10</xdr:col>
      <xdr:colOff>376571</xdr:colOff>
      <xdr:row>0</xdr:row>
      <xdr:rowOff>44303</xdr:rowOff>
    </xdr:from>
    <xdr:to>
      <xdr:col>10</xdr:col>
      <xdr:colOff>1627995</xdr:colOff>
      <xdr:row>2</xdr:row>
      <xdr:rowOff>422835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8373" y="44303"/>
          <a:ext cx="1251424" cy="1187049"/>
        </a:xfrm>
        <a:prstGeom prst="rect">
          <a:avLst/>
        </a:prstGeom>
      </xdr:spPr>
    </xdr:pic>
    <xdr:clientData/>
  </xdr:twoCellAnchor>
  <xdr:twoCellAnchor>
    <xdr:from>
      <xdr:col>13</xdr:col>
      <xdr:colOff>87966</xdr:colOff>
      <xdr:row>3</xdr:row>
      <xdr:rowOff>598526</xdr:rowOff>
    </xdr:from>
    <xdr:to>
      <xdr:col>13</xdr:col>
      <xdr:colOff>683559</xdr:colOff>
      <xdr:row>3</xdr:row>
      <xdr:rowOff>874971</xdr:rowOff>
    </xdr:to>
    <xdr:sp macro="" textlink="">
      <xdr:nvSpPr>
        <xdr:cNvPr id="24" name="CuadroTexto 23"/>
        <xdr:cNvSpPr txBox="1"/>
      </xdr:nvSpPr>
      <xdr:spPr>
        <a:xfrm>
          <a:off x="17631687" y="1905445"/>
          <a:ext cx="595593" cy="276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98651</xdr:colOff>
      <xdr:row>3</xdr:row>
      <xdr:rowOff>609339</xdr:rowOff>
    </xdr:from>
    <xdr:to>
      <xdr:col>14</xdr:col>
      <xdr:colOff>795096</xdr:colOff>
      <xdr:row>3</xdr:row>
      <xdr:rowOff>862593</xdr:rowOff>
    </xdr:to>
    <xdr:sp macro="" textlink="">
      <xdr:nvSpPr>
        <xdr:cNvPr id="25" name="CuadroTexto 24"/>
        <xdr:cNvSpPr txBox="1"/>
      </xdr:nvSpPr>
      <xdr:spPr>
        <a:xfrm>
          <a:off x="18384436" y="1916258"/>
          <a:ext cx="696445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172327</xdr:colOff>
      <xdr:row>3</xdr:row>
      <xdr:rowOff>727185</xdr:rowOff>
    </xdr:from>
    <xdr:to>
      <xdr:col>11</xdr:col>
      <xdr:colOff>569311</xdr:colOff>
      <xdr:row>3</xdr:row>
      <xdr:rowOff>996293</xdr:rowOff>
    </xdr:to>
    <xdr:sp macro="" textlink="">
      <xdr:nvSpPr>
        <xdr:cNvPr id="12" name="CuadroTexto 11"/>
        <xdr:cNvSpPr txBox="1"/>
      </xdr:nvSpPr>
      <xdr:spPr>
        <a:xfrm>
          <a:off x="16277241" y="2030030"/>
          <a:ext cx="396984" cy="269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12</xdr:col>
      <xdr:colOff>239440</xdr:colOff>
      <xdr:row>3</xdr:row>
      <xdr:rowOff>726802</xdr:rowOff>
    </xdr:from>
    <xdr:to>
      <xdr:col>12</xdr:col>
      <xdr:colOff>678794</xdr:colOff>
      <xdr:row>4</xdr:row>
      <xdr:rowOff>21897</xdr:rowOff>
    </xdr:to>
    <xdr:sp macro="" textlink="">
      <xdr:nvSpPr>
        <xdr:cNvPr id="13" name="CuadroTexto 12"/>
        <xdr:cNvSpPr txBox="1"/>
      </xdr:nvSpPr>
      <xdr:spPr>
        <a:xfrm>
          <a:off x="17088837" y="2029647"/>
          <a:ext cx="439354" cy="346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16</xdr:col>
      <xdr:colOff>41463</xdr:colOff>
      <xdr:row>3</xdr:row>
      <xdr:rowOff>739039</xdr:rowOff>
    </xdr:from>
    <xdr:to>
      <xdr:col>16</xdr:col>
      <xdr:colOff>291353</xdr:colOff>
      <xdr:row>3</xdr:row>
      <xdr:rowOff>1016386</xdr:rowOff>
    </xdr:to>
    <xdr:sp macro="" textlink="">
      <xdr:nvSpPr>
        <xdr:cNvPr id="14" name="CuadroTexto 13"/>
        <xdr:cNvSpPr txBox="1"/>
      </xdr:nvSpPr>
      <xdr:spPr>
        <a:xfrm>
          <a:off x="19584135" y="2041884"/>
          <a:ext cx="249890" cy="277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 editAs="oneCell">
    <xdr:from>
      <xdr:col>0</xdr:col>
      <xdr:colOff>55124</xdr:colOff>
      <xdr:row>0</xdr:row>
      <xdr:rowOff>43793</xdr:rowOff>
    </xdr:from>
    <xdr:to>
      <xdr:col>1</xdr:col>
      <xdr:colOff>1204310</xdr:colOff>
      <xdr:row>2</xdr:row>
      <xdr:rowOff>317500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4" y="43793"/>
          <a:ext cx="1915565" cy="1083879"/>
        </a:xfrm>
        <a:prstGeom prst="rect">
          <a:avLst/>
        </a:prstGeom>
      </xdr:spPr>
    </xdr:pic>
    <xdr:clientData/>
  </xdr:twoCellAnchor>
  <xdr:twoCellAnchor>
    <xdr:from>
      <xdr:col>15</xdr:col>
      <xdr:colOff>39781</xdr:colOff>
      <xdr:row>3</xdr:row>
      <xdr:rowOff>746930</xdr:rowOff>
    </xdr:from>
    <xdr:to>
      <xdr:col>15</xdr:col>
      <xdr:colOff>291352</xdr:colOff>
      <xdr:row>3</xdr:row>
      <xdr:rowOff>1027076</xdr:rowOff>
    </xdr:to>
    <xdr:sp macro="" textlink="">
      <xdr:nvSpPr>
        <xdr:cNvPr id="16" name="CuadroTexto 15"/>
        <xdr:cNvSpPr txBox="1"/>
      </xdr:nvSpPr>
      <xdr:spPr>
        <a:xfrm>
          <a:off x="19232109" y="2049775"/>
          <a:ext cx="251571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17</xdr:col>
      <xdr:colOff>652</xdr:colOff>
      <xdr:row>3</xdr:row>
      <xdr:rowOff>747060</xdr:rowOff>
    </xdr:from>
    <xdr:to>
      <xdr:col>18</xdr:col>
      <xdr:colOff>67104</xdr:colOff>
      <xdr:row>3</xdr:row>
      <xdr:rowOff>971176</xdr:rowOff>
    </xdr:to>
    <xdr:sp macro="" textlink="">
      <xdr:nvSpPr>
        <xdr:cNvPr id="17" name="CuadroTexto 16"/>
        <xdr:cNvSpPr txBox="1"/>
      </xdr:nvSpPr>
      <xdr:spPr>
        <a:xfrm>
          <a:off x="19893669" y="2049905"/>
          <a:ext cx="416797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18</xdr:col>
      <xdr:colOff>52150</xdr:colOff>
      <xdr:row>3</xdr:row>
      <xdr:rowOff>717150</xdr:rowOff>
    </xdr:from>
    <xdr:to>
      <xdr:col>19</xdr:col>
      <xdr:colOff>6605</xdr:colOff>
      <xdr:row>3</xdr:row>
      <xdr:rowOff>936225</xdr:rowOff>
    </xdr:to>
    <xdr:sp macro="" textlink="">
      <xdr:nvSpPr>
        <xdr:cNvPr id="18" name="CuadroTexto 17"/>
        <xdr:cNvSpPr txBox="1"/>
      </xdr:nvSpPr>
      <xdr:spPr>
        <a:xfrm>
          <a:off x="20295512" y="2019995"/>
          <a:ext cx="3048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 editAs="oneCell">
    <xdr:from>
      <xdr:col>10</xdr:col>
      <xdr:colOff>32845</xdr:colOff>
      <xdr:row>0</xdr:row>
      <xdr:rowOff>77148</xdr:rowOff>
    </xdr:from>
    <xdr:to>
      <xdr:col>10</xdr:col>
      <xdr:colOff>1301409</xdr:colOff>
      <xdr:row>2</xdr:row>
      <xdr:rowOff>406856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3621" y="77148"/>
          <a:ext cx="1268564" cy="1139880"/>
        </a:xfrm>
        <a:prstGeom prst="rect">
          <a:avLst/>
        </a:prstGeom>
      </xdr:spPr>
    </xdr:pic>
    <xdr:clientData/>
  </xdr:twoCellAnchor>
  <xdr:twoCellAnchor>
    <xdr:from>
      <xdr:col>13</xdr:col>
      <xdr:colOff>87966</xdr:colOff>
      <xdr:row>3</xdr:row>
      <xdr:rowOff>740853</xdr:rowOff>
    </xdr:from>
    <xdr:to>
      <xdr:col>13</xdr:col>
      <xdr:colOff>683559</xdr:colOff>
      <xdr:row>3</xdr:row>
      <xdr:rowOff>1017298</xdr:rowOff>
    </xdr:to>
    <xdr:sp macro="" textlink="">
      <xdr:nvSpPr>
        <xdr:cNvPr id="20" name="CuadroTexto 19"/>
        <xdr:cNvSpPr txBox="1"/>
      </xdr:nvSpPr>
      <xdr:spPr>
        <a:xfrm>
          <a:off x="17736587" y="2043698"/>
          <a:ext cx="595593" cy="276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87703</xdr:colOff>
      <xdr:row>3</xdr:row>
      <xdr:rowOff>740719</xdr:rowOff>
    </xdr:from>
    <xdr:to>
      <xdr:col>14</xdr:col>
      <xdr:colOff>784148</xdr:colOff>
      <xdr:row>3</xdr:row>
      <xdr:rowOff>993973</xdr:rowOff>
    </xdr:to>
    <xdr:sp macro="" textlink="">
      <xdr:nvSpPr>
        <xdr:cNvPr id="21" name="CuadroTexto 20"/>
        <xdr:cNvSpPr txBox="1"/>
      </xdr:nvSpPr>
      <xdr:spPr>
        <a:xfrm>
          <a:off x="18480806" y="2043564"/>
          <a:ext cx="696445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54743</xdr:colOff>
      <xdr:row>0</xdr:row>
      <xdr:rowOff>54742</xdr:rowOff>
    </xdr:from>
    <xdr:to>
      <xdr:col>2</xdr:col>
      <xdr:colOff>416034</xdr:colOff>
      <xdr:row>2</xdr:row>
      <xdr:rowOff>229914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3" y="54742"/>
          <a:ext cx="2375774" cy="985344"/>
        </a:xfrm>
        <a:prstGeom prst="rect">
          <a:avLst/>
        </a:prstGeom>
      </xdr:spPr>
    </xdr:pic>
    <xdr:clientData/>
  </xdr:twoCellAnchor>
  <xdr:twoCellAnchor editAs="oneCell">
    <xdr:from>
      <xdr:col>10</xdr:col>
      <xdr:colOff>426983</xdr:colOff>
      <xdr:row>0</xdr:row>
      <xdr:rowOff>0</xdr:rowOff>
    </xdr:from>
    <xdr:to>
      <xdr:col>11</xdr:col>
      <xdr:colOff>10947</xdr:colOff>
      <xdr:row>2</xdr:row>
      <xdr:rowOff>391058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7759" y="0"/>
          <a:ext cx="1248102" cy="1201230"/>
        </a:xfrm>
        <a:prstGeom prst="rect">
          <a:avLst/>
        </a:prstGeom>
      </xdr:spPr>
    </xdr:pic>
    <xdr:clientData/>
  </xdr:twoCellAnchor>
  <xdr:twoCellAnchor>
    <xdr:from>
      <xdr:col>11</xdr:col>
      <xdr:colOff>172327</xdr:colOff>
      <xdr:row>3</xdr:row>
      <xdr:rowOff>727185</xdr:rowOff>
    </xdr:from>
    <xdr:to>
      <xdr:col>11</xdr:col>
      <xdr:colOff>569311</xdr:colOff>
      <xdr:row>3</xdr:row>
      <xdr:rowOff>996293</xdr:rowOff>
    </xdr:to>
    <xdr:sp macro="" textlink="">
      <xdr:nvSpPr>
        <xdr:cNvPr id="13" name="CuadroTexto 12"/>
        <xdr:cNvSpPr txBox="1"/>
      </xdr:nvSpPr>
      <xdr:spPr>
        <a:xfrm>
          <a:off x="16288627" y="2032110"/>
          <a:ext cx="396984" cy="269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12</xdr:col>
      <xdr:colOff>239440</xdr:colOff>
      <xdr:row>3</xdr:row>
      <xdr:rowOff>726802</xdr:rowOff>
    </xdr:from>
    <xdr:to>
      <xdr:col>12</xdr:col>
      <xdr:colOff>678794</xdr:colOff>
      <xdr:row>4</xdr:row>
      <xdr:rowOff>21897</xdr:rowOff>
    </xdr:to>
    <xdr:sp macro="" textlink="">
      <xdr:nvSpPr>
        <xdr:cNvPr id="14" name="CuadroTexto 13"/>
        <xdr:cNvSpPr txBox="1"/>
      </xdr:nvSpPr>
      <xdr:spPr>
        <a:xfrm>
          <a:off x="17098690" y="2031727"/>
          <a:ext cx="439354" cy="342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16</xdr:col>
      <xdr:colOff>41463</xdr:colOff>
      <xdr:row>3</xdr:row>
      <xdr:rowOff>739039</xdr:rowOff>
    </xdr:from>
    <xdr:to>
      <xdr:col>16</xdr:col>
      <xdr:colOff>291353</xdr:colOff>
      <xdr:row>3</xdr:row>
      <xdr:rowOff>1016386</xdr:rowOff>
    </xdr:to>
    <xdr:sp macro="" textlink="">
      <xdr:nvSpPr>
        <xdr:cNvPr id="16" name="CuadroTexto 15"/>
        <xdr:cNvSpPr txBox="1"/>
      </xdr:nvSpPr>
      <xdr:spPr>
        <a:xfrm>
          <a:off x="19596288" y="2043964"/>
          <a:ext cx="249890" cy="277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15</xdr:col>
      <xdr:colOff>39781</xdr:colOff>
      <xdr:row>3</xdr:row>
      <xdr:rowOff>746930</xdr:rowOff>
    </xdr:from>
    <xdr:to>
      <xdr:col>15</xdr:col>
      <xdr:colOff>291352</xdr:colOff>
      <xdr:row>3</xdr:row>
      <xdr:rowOff>1027076</xdr:rowOff>
    </xdr:to>
    <xdr:sp macro="" textlink="">
      <xdr:nvSpPr>
        <xdr:cNvPr id="24" name="CuadroTexto 23"/>
        <xdr:cNvSpPr txBox="1"/>
      </xdr:nvSpPr>
      <xdr:spPr>
        <a:xfrm>
          <a:off x="19242181" y="2051855"/>
          <a:ext cx="251571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17</xdr:col>
      <xdr:colOff>652</xdr:colOff>
      <xdr:row>3</xdr:row>
      <xdr:rowOff>747060</xdr:rowOff>
    </xdr:from>
    <xdr:to>
      <xdr:col>18</xdr:col>
      <xdr:colOff>67104</xdr:colOff>
      <xdr:row>3</xdr:row>
      <xdr:rowOff>971176</xdr:rowOff>
    </xdr:to>
    <xdr:sp macro="" textlink="">
      <xdr:nvSpPr>
        <xdr:cNvPr id="25" name="CuadroTexto 24"/>
        <xdr:cNvSpPr txBox="1"/>
      </xdr:nvSpPr>
      <xdr:spPr>
        <a:xfrm>
          <a:off x="19907902" y="2051985"/>
          <a:ext cx="418877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18</xdr:col>
      <xdr:colOff>52150</xdr:colOff>
      <xdr:row>3</xdr:row>
      <xdr:rowOff>717150</xdr:rowOff>
    </xdr:from>
    <xdr:to>
      <xdr:col>19</xdr:col>
      <xdr:colOff>6605</xdr:colOff>
      <xdr:row>3</xdr:row>
      <xdr:rowOff>936225</xdr:rowOff>
    </xdr:to>
    <xdr:sp macro="" textlink="">
      <xdr:nvSpPr>
        <xdr:cNvPr id="26" name="CuadroTexto 25"/>
        <xdr:cNvSpPr txBox="1"/>
      </xdr:nvSpPr>
      <xdr:spPr>
        <a:xfrm>
          <a:off x="20311825" y="2022075"/>
          <a:ext cx="30688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>
    <xdr:from>
      <xdr:col>13</xdr:col>
      <xdr:colOff>87966</xdr:colOff>
      <xdr:row>3</xdr:row>
      <xdr:rowOff>740853</xdr:rowOff>
    </xdr:from>
    <xdr:to>
      <xdr:col>13</xdr:col>
      <xdr:colOff>683559</xdr:colOff>
      <xdr:row>3</xdr:row>
      <xdr:rowOff>1017298</xdr:rowOff>
    </xdr:to>
    <xdr:sp macro="" textlink="">
      <xdr:nvSpPr>
        <xdr:cNvPr id="28" name="CuadroTexto 27"/>
        <xdr:cNvSpPr txBox="1"/>
      </xdr:nvSpPr>
      <xdr:spPr>
        <a:xfrm>
          <a:off x="17747316" y="2045778"/>
          <a:ext cx="595593" cy="276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87703</xdr:colOff>
      <xdr:row>3</xdr:row>
      <xdr:rowOff>740719</xdr:rowOff>
    </xdr:from>
    <xdr:to>
      <xdr:col>14</xdr:col>
      <xdr:colOff>784148</xdr:colOff>
      <xdr:row>3</xdr:row>
      <xdr:rowOff>993973</xdr:rowOff>
    </xdr:to>
    <xdr:sp macro="" textlink="">
      <xdr:nvSpPr>
        <xdr:cNvPr id="29" name="CuadroTexto 28"/>
        <xdr:cNvSpPr txBox="1"/>
      </xdr:nvSpPr>
      <xdr:spPr>
        <a:xfrm>
          <a:off x="18490003" y="2045644"/>
          <a:ext cx="696445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54430</xdr:rowOff>
    </xdr:from>
    <xdr:to>
      <xdr:col>2</xdr:col>
      <xdr:colOff>43845</xdr:colOff>
      <xdr:row>2</xdr:row>
      <xdr:rowOff>96763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54430"/>
          <a:ext cx="1894416" cy="858762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0</xdr:row>
      <xdr:rowOff>21167</xdr:rowOff>
    </xdr:from>
    <xdr:to>
      <xdr:col>10</xdr:col>
      <xdr:colOff>1603739</xdr:colOff>
      <xdr:row>2</xdr:row>
      <xdr:rowOff>436667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6537" y="21167"/>
          <a:ext cx="1413238" cy="1231929"/>
        </a:xfrm>
        <a:prstGeom prst="rect">
          <a:avLst/>
        </a:prstGeom>
      </xdr:spPr>
    </xdr:pic>
    <xdr:clientData/>
  </xdr:twoCellAnchor>
  <xdr:twoCellAnchor>
    <xdr:from>
      <xdr:col>11</xdr:col>
      <xdr:colOff>172327</xdr:colOff>
      <xdr:row>3</xdr:row>
      <xdr:rowOff>727185</xdr:rowOff>
    </xdr:from>
    <xdr:to>
      <xdr:col>11</xdr:col>
      <xdr:colOff>569311</xdr:colOff>
      <xdr:row>3</xdr:row>
      <xdr:rowOff>996293</xdr:rowOff>
    </xdr:to>
    <xdr:sp macro="" textlink="">
      <xdr:nvSpPr>
        <xdr:cNvPr id="19" name="CuadroTexto 18"/>
        <xdr:cNvSpPr txBox="1"/>
      </xdr:nvSpPr>
      <xdr:spPr>
        <a:xfrm>
          <a:off x="16288627" y="2032110"/>
          <a:ext cx="396984" cy="269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12</xdr:col>
      <xdr:colOff>239440</xdr:colOff>
      <xdr:row>3</xdr:row>
      <xdr:rowOff>726802</xdr:rowOff>
    </xdr:from>
    <xdr:to>
      <xdr:col>12</xdr:col>
      <xdr:colOff>678794</xdr:colOff>
      <xdr:row>4</xdr:row>
      <xdr:rowOff>21897</xdr:rowOff>
    </xdr:to>
    <xdr:sp macro="" textlink="">
      <xdr:nvSpPr>
        <xdr:cNvPr id="20" name="CuadroTexto 19"/>
        <xdr:cNvSpPr txBox="1"/>
      </xdr:nvSpPr>
      <xdr:spPr>
        <a:xfrm>
          <a:off x="17098690" y="2031727"/>
          <a:ext cx="439354" cy="342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16</xdr:col>
      <xdr:colOff>41463</xdr:colOff>
      <xdr:row>3</xdr:row>
      <xdr:rowOff>739039</xdr:rowOff>
    </xdr:from>
    <xdr:to>
      <xdr:col>16</xdr:col>
      <xdr:colOff>291353</xdr:colOff>
      <xdr:row>3</xdr:row>
      <xdr:rowOff>1016386</xdr:rowOff>
    </xdr:to>
    <xdr:sp macro="" textlink="">
      <xdr:nvSpPr>
        <xdr:cNvPr id="21" name="CuadroTexto 20"/>
        <xdr:cNvSpPr txBox="1"/>
      </xdr:nvSpPr>
      <xdr:spPr>
        <a:xfrm>
          <a:off x="19596288" y="2043964"/>
          <a:ext cx="249890" cy="277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15</xdr:col>
      <xdr:colOff>39781</xdr:colOff>
      <xdr:row>3</xdr:row>
      <xdr:rowOff>746930</xdr:rowOff>
    </xdr:from>
    <xdr:to>
      <xdr:col>15</xdr:col>
      <xdr:colOff>291352</xdr:colOff>
      <xdr:row>3</xdr:row>
      <xdr:rowOff>1027076</xdr:rowOff>
    </xdr:to>
    <xdr:sp macro="" textlink="">
      <xdr:nvSpPr>
        <xdr:cNvPr id="22" name="CuadroTexto 21"/>
        <xdr:cNvSpPr txBox="1"/>
      </xdr:nvSpPr>
      <xdr:spPr>
        <a:xfrm>
          <a:off x="19242181" y="2051855"/>
          <a:ext cx="251571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17</xdr:col>
      <xdr:colOff>652</xdr:colOff>
      <xdr:row>3</xdr:row>
      <xdr:rowOff>747060</xdr:rowOff>
    </xdr:from>
    <xdr:to>
      <xdr:col>18</xdr:col>
      <xdr:colOff>67104</xdr:colOff>
      <xdr:row>3</xdr:row>
      <xdr:rowOff>971176</xdr:rowOff>
    </xdr:to>
    <xdr:sp macro="" textlink="">
      <xdr:nvSpPr>
        <xdr:cNvPr id="24" name="CuadroTexto 23"/>
        <xdr:cNvSpPr txBox="1"/>
      </xdr:nvSpPr>
      <xdr:spPr>
        <a:xfrm>
          <a:off x="19907902" y="2051985"/>
          <a:ext cx="418877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18</xdr:col>
      <xdr:colOff>52150</xdr:colOff>
      <xdr:row>3</xdr:row>
      <xdr:rowOff>717150</xdr:rowOff>
    </xdr:from>
    <xdr:to>
      <xdr:col>19</xdr:col>
      <xdr:colOff>6605</xdr:colOff>
      <xdr:row>3</xdr:row>
      <xdr:rowOff>936225</xdr:rowOff>
    </xdr:to>
    <xdr:sp macro="" textlink="">
      <xdr:nvSpPr>
        <xdr:cNvPr id="25" name="CuadroTexto 24"/>
        <xdr:cNvSpPr txBox="1"/>
      </xdr:nvSpPr>
      <xdr:spPr>
        <a:xfrm>
          <a:off x="20311825" y="2022075"/>
          <a:ext cx="30688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>
    <xdr:from>
      <xdr:col>13</xdr:col>
      <xdr:colOff>87966</xdr:colOff>
      <xdr:row>3</xdr:row>
      <xdr:rowOff>740853</xdr:rowOff>
    </xdr:from>
    <xdr:to>
      <xdr:col>13</xdr:col>
      <xdr:colOff>683559</xdr:colOff>
      <xdr:row>3</xdr:row>
      <xdr:rowOff>1017298</xdr:rowOff>
    </xdr:to>
    <xdr:sp macro="" textlink="">
      <xdr:nvSpPr>
        <xdr:cNvPr id="30" name="CuadroTexto 29"/>
        <xdr:cNvSpPr txBox="1"/>
      </xdr:nvSpPr>
      <xdr:spPr>
        <a:xfrm>
          <a:off x="17747316" y="2045778"/>
          <a:ext cx="595593" cy="276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87703</xdr:colOff>
      <xdr:row>3</xdr:row>
      <xdr:rowOff>740719</xdr:rowOff>
    </xdr:from>
    <xdr:to>
      <xdr:col>14</xdr:col>
      <xdr:colOff>784148</xdr:colOff>
      <xdr:row>3</xdr:row>
      <xdr:rowOff>993973</xdr:rowOff>
    </xdr:to>
    <xdr:sp macro="" textlink="">
      <xdr:nvSpPr>
        <xdr:cNvPr id="31" name="CuadroTexto 30"/>
        <xdr:cNvSpPr txBox="1"/>
      </xdr:nvSpPr>
      <xdr:spPr>
        <a:xfrm>
          <a:off x="18490003" y="2045644"/>
          <a:ext cx="696445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930275</xdr:colOff>
      <xdr:row>2</xdr:row>
      <xdr:rowOff>171450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19274" cy="981075"/>
        </a:xfrm>
        <a:prstGeom prst="rect">
          <a:avLst/>
        </a:prstGeom>
      </xdr:spPr>
    </xdr:pic>
    <xdr:clientData/>
  </xdr:twoCellAnchor>
  <xdr:twoCellAnchor editAs="oneCell">
    <xdr:from>
      <xdr:col>10</xdr:col>
      <xdr:colOff>419100</xdr:colOff>
      <xdr:row>0</xdr:row>
      <xdr:rowOff>95251</xdr:rowOff>
    </xdr:from>
    <xdr:to>
      <xdr:col>10</xdr:col>
      <xdr:colOff>1581150</xdr:colOff>
      <xdr:row>2</xdr:row>
      <xdr:rowOff>319792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8525" y="95251"/>
          <a:ext cx="1162050" cy="1034166"/>
        </a:xfrm>
        <a:prstGeom prst="rect">
          <a:avLst/>
        </a:prstGeom>
      </xdr:spPr>
    </xdr:pic>
    <xdr:clientData/>
  </xdr:twoCellAnchor>
  <xdr:twoCellAnchor>
    <xdr:from>
      <xdr:col>11</xdr:col>
      <xdr:colOff>172327</xdr:colOff>
      <xdr:row>3</xdr:row>
      <xdr:rowOff>727185</xdr:rowOff>
    </xdr:from>
    <xdr:to>
      <xdr:col>11</xdr:col>
      <xdr:colOff>569311</xdr:colOff>
      <xdr:row>3</xdr:row>
      <xdr:rowOff>996293</xdr:rowOff>
    </xdr:to>
    <xdr:sp macro="" textlink="">
      <xdr:nvSpPr>
        <xdr:cNvPr id="15" name="CuadroTexto 14"/>
        <xdr:cNvSpPr txBox="1"/>
      </xdr:nvSpPr>
      <xdr:spPr>
        <a:xfrm>
          <a:off x="16288627" y="2032110"/>
          <a:ext cx="396984" cy="269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12</xdr:col>
      <xdr:colOff>239440</xdr:colOff>
      <xdr:row>3</xdr:row>
      <xdr:rowOff>726802</xdr:rowOff>
    </xdr:from>
    <xdr:to>
      <xdr:col>12</xdr:col>
      <xdr:colOff>678794</xdr:colOff>
      <xdr:row>4</xdr:row>
      <xdr:rowOff>21897</xdr:rowOff>
    </xdr:to>
    <xdr:sp macro="" textlink="">
      <xdr:nvSpPr>
        <xdr:cNvPr id="16" name="CuadroTexto 15"/>
        <xdr:cNvSpPr txBox="1"/>
      </xdr:nvSpPr>
      <xdr:spPr>
        <a:xfrm>
          <a:off x="17098690" y="2031727"/>
          <a:ext cx="439354" cy="342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  <xdr:twoCellAnchor>
    <xdr:from>
      <xdr:col>16</xdr:col>
      <xdr:colOff>41463</xdr:colOff>
      <xdr:row>3</xdr:row>
      <xdr:rowOff>739039</xdr:rowOff>
    </xdr:from>
    <xdr:to>
      <xdr:col>16</xdr:col>
      <xdr:colOff>291353</xdr:colOff>
      <xdr:row>3</xdr:row>
      <xdr:rowOff>1016386</xdr:rowOff>
    </xdr:to>
    <xdr:sp macro="" textlink="">
      <xdr:nvSpPr>
        <xdr:cNvPr id="19" name="CuadroTexto 18"/>
        <xdr:cNvSpPr txBox="1"/>
      </xdr:nvSpPr>
      <xdr:spPr>
        <a:xfrm>
          <a:off x="19596288" y="2043964"/>
          <a:ext cx="249890" cy="277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B</a:t>
          </a:r>
        </a:p>
      </xdr:txBody>
    </xdr:sp>
    <xdr:clientData/>
  </xdr:twoCellAnchor>
  <xdr:twoCellAnchor>
    <xdr:from>
      <xdr:col>15</xdr:col>
      <xdr:colOff>39781</xdr:colOff>
      <xdr:row>3</xdr:row>
      <xdr:rowOff>746930</xdr:rowOff>
    </xdr:from>
    <xdr:to>
      <xdr:col>15</xdr:col>
      <xdr:colOff>291352</xdr:colOff>
      <xdr:row>3</xdr:row>
      <xdr:rowOff>1027076</xdr:rowOff>
    </xdr:to>
    <xdr:sp macro="" textlink="">
      <xdr:nvSpPr>
        <xdr:cNvPr id="20" name="CuadroTexto 19"/>
        <xdr:cNvSpPr txBox="1"/>
      </xdr:nvSpPr>
      <xdr:spPr>
        <a:xfrm>
          <a:off x="19242181" y="2051855"/>
          <a:ext cx="251571" cy="280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E</a:t>
          </a:r>
        </a:p>
      </xdr:txBody>
    </xdr:sp>
    <xdr:clientData/>
  </xdr:twoCellAnchor>
  <xdr:twoCellAnchor>
    <xdr:from>
      <xdr:col>17</xdr:col>
      <xdr:colOff>652</xdr:colOff>
      <xdr:row>3</xdr:row>
      <xdr:rowOff>747060</xdr:rowOff>
    </xdr:from>
    <xdr:to>
      <xdr:col>18</xdr:col>
      <xdr:colOff>67104</xdr:colOff>
      <xdr:row>3</xdr:row>
      <xdr:rowOff>971176</xdr:rowOff>
    </xdr:to>
    <xdr:sp macro="" textlink="">
      <xdr:nvSpPr>
        <xdr:cNvPr id="21" name="CuadroTexto 20"/>
        <xdr:cNvSpPr txBox="1"/>
      </xdr:nvSpPr>
      <xdr:spPr>
        <a:xfrm>
          <a:off x="19907902" y="2051985"/>
          <a:ext cx="418877" cy="224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MB</a:t>
          </a:r>
        </a:p>
      </xdr:txBody>
    </xdr:sp>
    <xdr:clientData/>
  </xdr:twoCellAnchor>
  <xdr:twoCellAnchor>
    <xdr:from>
      <xdr:col>18</xdr:col>
      <xdr:colOff>52150</xdr:colOff>
      <xdr:row>3</xdr:row>
      <xdr:rowOff>717150</xdr:rowOff>
    </xdr:from>
    <xdr:to>
      <xdr:col>19</xdr:col>
      <xdr:colOff>6605</xdr:colOff>
      <xdr:row>3</xdr:row>
      <xdr:rowOff>936225</xdr:rowOff>
    </xdr:to>
    <xdr:sp macro="" textlink="">
      <xdr:nvSpPr>
        <xdr:cNvPr id="22" name="CuadroTexto 21"/>
        <xdr:cNvSpPr txBox="1"/>
      </xdr:nvSpPr>
      <xdr:spPr>
        <a:xfrm>
          <a:off x="20311825" y="2022075"/>
          <a:ext cx="30688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>
              <a:latin typeface="Century Gothic" panose="020B0502020202020204" pitchFamily="34" charset="0"/>
            </a:rPr>
            <a:t>R</a:t>
          </a:r>
        </a:p>
      </xdr:txBody>
    </xdr:sp>
    <xdr:clientData/>
  </xdr:twoCellAnchor>
  <xdr:twoCellAnchor>
    <xdr:from>
      <xdr:col>13</xdr:col>
      <xdr:colOff>87966</xdr:colOff>
      <xdr:row>3</xdr:row>
      <xdr:rowOff>740853</xdr:rowOff>
    </xdr:from>
    <xdr:to>
      <xdr:col>13</xdr:col>
      <xdr:colOff>683559</xdr:colOff>
      <xdr:row>3</xdr:row>
      <xdr:rowOff>1017298</xdr:rowOff>
    </xdr:to>
    <xdr:sp macro="" textlink="">
      <xdr:nvSpPr>
        <xdr:cNvPr id="24" name="CuadroTexto 23"/>
        <xdr:cNvSpPr txBox="1"/>
      </xdr:nvSpPr>
      <xdr:spPr>
        <a:xfrm>
          <a:off x="17747316" y="2045778"/>
          <a:ext cx="595593" cy="276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</a:t>
          </a:r>
          <a:endParaRPr lang="es-SV">
            <a:effectLst/>
            <a:latin typeface="Century Gothic" panose="020B0502020202020204" pitchFamily="34" charset="0"/>
          </a:endParaRPr>
        </a:p>
        <a:p>
          <a:endParaRPr lang="es-SV" sz="1100"/>
        </a:p>
      </xdr:txBody>
    </xdr:sp>
    <xdr:clientData/>
  </xdr:twoCellAnchor>
  <xdr:twoCellAnchor>
    <xdr:from>
      <xdr:col>14</xdr:col>
      <xdr:colOff>87703</xdr:colOff>
      <xdr:row>3</xdr:row>
      <xdr:rowOff>740719</xdr:rowOff>
    </xdr:from>
    <xdr:to>
      <xdr:col>14</xdr:col>
      <xdr:colOff>784148</xdr:colOff>
      <xdr:row>3</xdr:row>
      <xdr:rowOff>993973</xdr:rowOff>
    </xdr:to>
    <xdr:sp macro="" textlink="">
      <xdr:nvSpPr>
        <xdr:cNvPr id="25" name="CuadroTexto 24"/>
        <xdr:cNvSpPr txBox="1"/>
      </xdr:nvSpPr>
      <xdr:spPr>
        <a:xfrm>
          <a:off x="18490003" y="2045644"/>
          <a:ext cx="696445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SV" sz="1100">
              <a:latin typeface="Century Gothic" panose="020B0502020202020204" pitchFamily="34" charset="0"/>
            </a:rPr>
            <a:t>NO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2"/>
  <sheetViews>
    <sheetView zoomScale="80" zoomScaleNormal="80" workbookViewId="0">
      <selection activeCell="B4" sqref="B1:B1048576"/>
    </sheetView>
  </sheetViews>
  <sheetFormatPr baseColWidth="10" defaultRowHeight="16.5" x14ac:dyDescent="0.3"/>
  <cols>
    <col min="1" max="1" width="9.85546875" style="35" customWidth="1"/>
    <col min="2" max="2" width="15.28515625" style="2" customWidth="1"/>
    <col min="3" max="3" width="14.42578125" style="27" customWidth="1"/>
    <col min="4" max="4" width="15" style="1" customWidth="1"/>
    <col min="5" max="5" width="36.7109375" style="48" customWidth="1"/>
    <col min="6" max="6" width="73.42578125" style="2" customWidth="1"/>
    <col min="7" max="7" width="25.7109375" style="2" customWidth="1"/>
    <col min="8" max="8" width="16" style="2" customWidth="1"/>
    <col min="9" max="9" width="14.28515625" style="27" customWidth="1"/>
    <col min="10" max="10" width="20.5703125" style="27" customWidth="1"/>
    <col min="11" max="11" width="11.140625" style="3" customWidth="1"/>
    <col min="12" max="12" width="12" style="3" customWidth="1"/>
    <col min="13" max="13" width="11.140625" style="3" customWidth="1"/>
    <col min="14" max="14" width="12" style="3" customWidth="1"/>
    <col min="15" max="18" width="5.28515625" style="3" customWidth="1"/>
  </cols>
  <sheetData>
    <row r="1" spans="1:18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49"/>
      <c r="L1" s="49"/>
      <c r="M1" s="49"/>
      <c r="N1" s="49"/>
      <c r="O1" s="49"/>
      <c r="P1" s="49"/>
      <c r="Q1" s="49"/>
      <c r="R1" s="50"/>
    </row>
    <row r="2" spans="1:18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51"/>
      <c r="L2" s="51"/>
      <c r="M2" s="51"/>
      <c r="N2" s="51"/>
      <c r="O2" s="51"/>
      <c r="P2" s="51"/>
      <c r="Q2" s="51"/>
      <c r="R2" s="52"/>
    </row>
    <row r="3" spans="1:18" s="30" customFormat="1" ht="39" customHeight="1" thickBot="1" x14ac:dyDescent="0.35">
      <c r="A3" s="731" t="s">
        <v>19</v>
      </c>
      <c r="B3" s="731"/>
      <c r="C3" s="731"/>
      <c r="D3" s="731"/>
      <c r="E3" s="731"/>
      <c r="F3" s="731"/>
      <c r="G3" s="731"/>
      <c r="H3" s="731"/>
      <c r="I3" s="731"/>
      <c r="J3" s="731"/>
      <c r="K3" s="51"/>
      <c r="L3" s="51"/>
      <c r="M3" s="51"/>
      <c r="N3" s="51"/>
      <c r="O3" s="51"/>
      <c r="P3" s="51"/>
      <c r="Q3" s="51"/>
      <c r="R3" s="52"/>
    </row>
    <row r="4" spans="1:18" s="31" customFormat="1" ht="96.75" customHeight="1" thickBot="1" x14ac:dyDescent="0.35">
      <c r="A4" s="402" t="s">
        <v>17</v>
      </c>
      <c r="B4" s="685" t="s">
        <v>7</v>
      </c>
      <c r="C4" s="686" t="s">
        <v>10</v>
      </c>
      <c r="D4" s="687" t="s">
        <v>2</v>
      </c>
      <c r="E4" s="688" t="s">
        <v>8</v>
      </c>
      <c r="F4" s="131" t="s">
        <v>9</v>
      </c>
      <c r="G4" s="131" t="s">
        <v>15</v>
      </c>
      <c r="H4" s="689" t="s">
        <v>18</v>
      </c>
      <c r="I4" s="690" t="s">
        <v>3</v>
      </c>
      <c r="J4" s="691" t="s">
        <v>14</v>
      </c>
      <c r="K4" s="732" t="s">
        <v>11</v>
      </c>
      <c r="L4" s="733"/>
      <c r="M4" s="734" t="s">
        <v>11</v>
      </c>
      <c r="N4" s="733"/>
      <c r="O4" s="727" t="s">
        <v>12</v>
      </c>
      <c r="P4" s="728"/>
      <c r="Q4" s="728"/>
      <c r="R4" s="729"/>
    </row>
    <row r="5" spans="1:18" s="16" customFormat="1" ht="24" customHeight="1" thickBot="1" x14ac:dyDescent="0.35">
      <c r="A5" s="692"/>
      <c r="B5" s="693"/>
      <c r="C5" s="694"/>
      <c r="D5" s="255"/>
      <c r="E5" s="695"/>
      <c r="F5" s="257"/>
      <c r="G5" s="257"/>
      <c r="H5" s="257"/>
      <c r="I5" s="258"/>
      <c r="J5" s="696"/>
      <c r="K5" s="53" t="s">
        <v>13</v>
      </c>
      <c r="L5" s="5"/>
      <c r="M5" s="4" t="s">
        <v>13</v>
      </c>
      <c r="N5" s="5"/>
      <c r="O5" s="4" t="s">
        <v>13</v>
      </c>
      <c r="P5" s="5"/>
      <c r="Q5" s="5"/>
      <c r="R5" s="10"/>
    </row>
    <row r="6" spans="1:18" s="16" customFormat="1" ht="17.25" thickBot="1" x14ac:dyDescent="0.35">
      <c r="A6" s="716"/>
      <c r="B6" s="721" t="s">
        <v>5</v>
      </c>
      <c r="C6" s="721"/>
      <c r="D6" s="721"/>
      <c r="E6" s="721"/>
      <c r="F6" s="721"/>
      <c r="G6" s="721"/>
      <c r="H6" s="722"/>
      <c r="I6" s="697">
        <f>SUM(I5:I5)</f>
        <v>0</v>
      </c>
      <c r="J6" s="698"/>
      <c r="K6" s="20" t="s">
        <v>13</v>
      </c>
      <c r="L6" s="7"/>
      <c r="M6" s="6" t="s">
        <v>13</v>
      </c>
      <c r="N6" s="7"/>
      <c r="O6" s="6" t="s">
        <v>13</v>
      </c>
      <c r="P6" s="7"/>
      <c r="Q6" s="7"/>
      <c r="R6" s="11"/>
    </row>
    <row r="7" spans="1:18" s="16" customFormat="1" ht="23.25" customHeight="1" thickBot="1" x14ac:dyDescent="0.35">
      <c r="A7" s="692"/>
      <c r="B7" s="699"/>
      <c r="C7" s="694"/>
      <c r="D7" s="700"/>
      <c r="E7" s="256"/>
      <c r="F7" s="257"/>
      <c r="G7" s="257"/>
      <c r="H7" s="257"/>
      <c r="I7" s="258"/>
      <c r="J7" s="696"/>
      <c r="K7" s="20"/>
      <c r="L7" s="7"/>
      <c r="M7" s="6"/>
      <c r="N7" s="7"/>
      <c r="O7" s="6"/>
      <c r="P7" s="7"/>
      <c r="Q7" s="7"/>
      <c r="R7" s="11"/>
    </row>
    <row r="8" spans="1:18" s="16" customFormat="1" ht="24" customHeight="1" thickBot="1" x14ac:dyDescent="0.35">
      <c r="A8" s="717">
        <f>SUM(A7:A7)</f>
        <v>0</v>
      </c>
      <c r="B8" s="721" t="s">
        <v>4</v>
      </c>
      <c r="C8" s="721"/>
      <c r="D8" s="721"/>
      <c r="E8" s="721"/>
      <c r="F8" s="721"/>
      <c r="G8" s="721"/>
      <c r="H8" s="722"/>
      <c r="I8" s="697">
        <f>SUM(I7:I7)</f>
        <v>0</v>
      </c>
      <c r="J8" s="698"/>
      <c r="K8" s="20"/>
      <c r="L8" s="7"/>
      <c r="M8" s="6"/>
      <c r="N8" s="7"/>
      <c r="O8" s="6"/>
      <c r="P8" s="7"/>
      <c r="Q8" s="7"/>
      <c r="R8" s="11"/>
    </row>
    <row r="9" spans="1:18" s="45" customFormat="1" ht="33" x14ac:dyDescent="0.25">
      <c r="A9" s="701">
        <v>1</v>
      </c>
      <c r="B9" s="176" t="s">
        <v>22</v>
      </c>
      <c r="C9" s="702">
        <v>42744</v>
      </c>
      <c r="D9" s="670">
        <v>4819</v>
      </c>
      <c r="E9" s="682" t="s">
        <v>23</v>
      </c>
      <c r="F9" s="682" t="s">
        <v>24</v>
      </c>
      <c r="G9" s="680" t="s">
        <v>25</v>
      </c>
      <c r="H9" s="680">
        <v>54306</v>
      </c>
      <c r="I9" s="677">
        <v>4690</v>
      </c>
      <c r="J9" s="674" t="s">
        <v>26</v>
      </c>
      <c r="K9" s="54" t="s">
        <v>13</v>
      </c>
      <c r="L9" s="43"/>
      <c r="M9" s="36" t="s">
        <v>13</v>
      </c>
      <c r="N9" s="43"/>
      <c r="O9" s="36" t="s">
        <v>13</v>
      </c>
      <c r="P9" s="43"/>
      <c r="Q9" s="43"/>
      <c r="R9" s="44"/>
    </row>
    <row r="10" spans="1:18" s="45" customFormat="1" ht="33" x14ac:dyDescent="0.25">
      <c r="A10" s="672">
        <v>1</v>
      </c>
      <c r="B10" s="42" t="s">
        <v>22</v>
      </c>
      <c r="C10" s="29">
        <v>42751</v>
      </c>
      <c r="D10" s="667">
        <v>4821</v>
      </c>
      <c r="E10" s="683" t="s">
        <v>27</v>
      </c>
      <c r="F10" s="683" t="s">
        <v>28</v>
      </c>
      <c r="G10" s="665" t="s">
        <v>29</v>
      </c>
      <c r="H10" s="665">
        <v>54305</v>
      </c>
      <c r="I10" s="678">
        <v>678</v>
      </c>
      <c r="J10" s="675" t="s">
        <v>30</v>
      </c>
      <c r="K10" s="54" t="s">
        <v>13</v>
      </c>
      <c r="L10" s="43"/>
      <c r="M10" s="36" t="s">
        <v>13</v>
      </c>
      <c r="N10" s="43"/>
      <c r="O10" s="36" t="s">
        <v>13</v>
      </c>
      <c r="P10" s="43"/>
      <c r="Q10" s="43"/>
      <c r="R10" s="44"/>
    </row>
    <row r="11" spans="1:18" s="45" customFormat="1" ht="76.5" customHeight="1" thickBot="1" x14ac:dyDescent="0.3">
      <c r="A11" s="673">
        <v>1</v>
      </c>
      <c r="B11" s="178" t="s">
        <v>22</v>
      </c>
      <c r="C11" s="703">
        <v>42760</v>
      </c>
      <c r="D11" s="671">
        <v>4820</v>
      </c>
      <c r="E11" s="669" t="s">
        <v>31</v>
      </c>
      <c r="F11" s="684" t="s">
        <v>32</v>
      </c>
      <c r="G11" s="668" t="s">
        <v>33</v>
      </c>
      <c r="H11" s="668">
        <v>54402</v>
      </c>
      <c r="I11" s="679">
        <v>1580</v>
      </c>
      <c r="J11" s="676" t="s">
        <v>34</v>
      </c>
      <c r="K11" s="54" t="s">
        <v>13</v>
      </c>
      <c r="L11" s="43"/>
      <c r="M11" s="36" t="s">
        <v>13</v>
      </c>
      <c r="N11" s="43"/>
      <c r="O11" s="36" t="s">
        <v>13</v>
      </c>
      <c r="P11" s="43"/>
      <c r="Q11" s="43"/>
      <c r="R11" s="44"/>
    </row>
    <row r="12" spans="1:18" s="45" customFormat="1" ht="24" customHeight="1" thickBot="1" x14ac:dyDescent="0.3">
      <c r="A12" s="718">
        <f>SUM(A9:A11)</f>
        <v>3</v>
      </c>
      <c r="B12" s="723" t="s">
        <v>6</v>
      </c>
      <c r="C12" s="723"/>
      <c r="D12" s="723"/>
      <c r="E12" s="723"/>
      <c r="F12" s="723"/>
      <c r="G12" s="723"/>
      <c r="H12" s="724"/>
      <c r="I12" s="697">
        <f>I9+I10+I11</f>
        <v>6948</v>
      </c>
      <c r="J12" s="698"/>
      <c r="K12" s="54" t="s">
        <v>13</v>
      </c>
      <c r="L12" s="43"/>
      <c r="M12" s="36" t="s">
        <v>13</v>
      </c>
      <c r="N12" s="43"/>
      <c r="O12" s="36" t="s">
        <v>13</v>
      </c>
      <c r="P12" s="43"/>
      <c r="Q12" s="43"/>
      <c r="R12" s="44"/>
    </row>
    <row r="13" spans="1:18" s="45" customFormat="1" ht="76.5" customHeight="1" x14ac:dyDescent="0.25">
      <c r="A13" s="704">
        <v>1</v>
      </c>
      <c r="B13" s="719" t="s">
        <v>22</v>
      </c>
      <c r="C13" s="705">
        <v>42744</v>
      </c>
      <c r="D13" s="706" t="s">
        <v>161</v>
      </c>
      <c r="E13" s="706" t="s">
        <v>162</v>
      </c>
      <c r="F13" s="706" t="s">
        <v>163</v>
      </c>
      <c r="G13" s="707" t="s">
        <v>164</v>
      </c>
      <c r="H13" s="707">
        <v>54203</v>
      </c>
      <c r="I13" s="651">
        <v>11500</v>
      </c>
      <c r="J13" s="708" t="s">
        <v>165</v>
      </c>
      <c r="K13" s="54"/>
      <c r="L13" s="43"/>
      <c r="M13" s="36"/>
      <c r="N13" s="43"/>
      <c r="O13" s="36"/>
      <c r="P13" s="43"/>
      <c r="Q13" s="43"/>
      <c r="R13" s="44"/>
    </row>
    <row r="14" spans="1:18" s="45" customFormat="1" ht="62.25" customHeight="1" thickBot="1" x14ac:dyDescent="0.3">
      <c r="A14" s="709">
        <v>1</v>
      </c>
      <c r="B14" s="720" t="s">
        <v>22</v>
      </c>
      <c r="C14" s="710">
        <v>42744</v>
      </c>
      <c r="D14" s="711" t="s">
        <v>149</v>
      </c>
      <c r="E14" s="711" t="s">
        <v>150</v>
      </c>
      <c r="F14" s="711" t="s">
        <v>151</v>
      </c>
      <c r="G14" s="712" t="s">
        <v>152</v>
      </c>
      <c r="H14" s="712">
        <v>54599</v>
      </c>
      <c r="I14" s="435">
        <v>7800</v>
      </c>
      <c r="J14" s="713" t="s">
        <v>153</v>
      </c>
      <c r="K14" s="54"/>
      <c r="L14" s="43"/>
      <c r="M14" s="36"/>
      <c r="N14" s="43"/>
      <c r="O14" s="36"/>
      <c r="P14" s="43"/>
      <c r="Q14" s="43"/>
      <c r="R14" s="44"/>
    </row>
    <row r="15" spans="1:18" s="45" customFormat="1" ht="24" customHeight="1" thickBot="1" x14ac:dyDescent="0.3">
      <c r="A15" s="718">
        <f>SUM(A13:A14)</f>
        <v>2</v>
      </c>
      <c r="B15" s="723" t="s">
        <v>148</v>
      </c>
      <c r="C15" s="723"/>
      <c r="D15" s="723"/>
      <c r="E15" s="723"/>
      <c r="F15" s="723"/>
      <c r="G15" s="723"/>
      <c r="H15" s="724"/>
      <c r="I15" s="125">
        <f>SUM(I13:I14)</f>
        <v>19300</v>
      </c>
      <c r="J15" s="182"/>
      <c r="K15" s="54"/>
      <c r="L15" s="43"/>
      <c r="M15" s="36"/>
      <c r="N15" s="43"/>
      <c r="O15" s="36"/>
      <c r="P15" s="43"/>
      <c r="Q15" s="43"/>
      <c r="R15" s="44"/>
    </row>
    <row r="16" spans="1:18" s="45" customFormat="1" ht="33" customHeight="1" thickBot="1" x14ac:dyDescent="0.3">
      <c r="A16" s="715">
        <f>A6+A8+A12+A15</f>
        <v>5</v>
      </c>
      <c r="B16" s="725" t="s">
        <v>35</v>
      </c>
      <c r="C16" s="725"/>
      <c r="D16" s="725"/>
      <c r="E16" s="725"/>
      <c r="F16" s="725"/>
      <c r="G16" s="725"/>
      <c r="H16" s="726"/>
      <c r="I16" s="714">
        <f>I12+I15</f>
        <v>26248</v>
      </c>
      <c r="J16" s="59"/>
      <c r="K16" s="54" t="s">
        <v>13</v>
      </c>
      <c r="L16" s="43"/>
      <c r="M16" s="36" t="s">
        <v>13</v>
      </c>
      <c r="N16" s="43"/>
      <c r="O16" s="36" t="s">
        <v>13</v>
      </c>
      <c r="P16" s="43"/>
      <c r="Q16" s="43"/>
      <c r="R16" s="44"/>
    </row>
    <row r="17" spans="11:19" x14ac:dyDescent="0.3">
      <c r="K17" s="13"/>
      <c r="L17" s="14"/>
      <c r="M17" s="13"/>
      <c r="N17" s="14"/>
      <c r="O17" s="13"/>
      <c r="P17" s="14"/>
      <c r="Q17" s="14"/>
      <c r="R17" s="14"/>
      <c r="S17" s="15"/>
    </row>
    <row r="18" spans="11:19" x14ac:dyDescent="0.3">
      <c r="K18" s="13"/>
      <c r="L18" s="14"/>
      <c r="M18" s="13"/>
      <c r="N18" s="14"/>
      <c r="O18" s="13"/>
      <c r="P18" s="14"/>
      <c r="Q18" s="14"/>
      <c r="R18" s="14"/>
      <c r="S18" s="15"/>
    </row>
    <row r="19" spans="11:19" x14ac:dyDescent="0.3">
      <c r="K19" s="13"/>
      <c r="L19" s="14"/>
      <c r="M19" s="13"/>
      <c r="N19" s="14"/>
      <c r="O19" s="13"/>
      <c r="P19" s="14"/>
      <c r="Q19" s="14"/>
      <c r="R19" s="14"/>
      <c r="S19" s="15"/>
    </row>
    <row r="20" spans="11:19" x14ac:dyDescent="0.3">
      <c r="K20" s="13"/>
      <c r="L20" s="14"/>
      <c r="M20" s="13"/>
      <c r="N20" s="14"/>
      <c r="O20" s="13"/>
      <c r="P20" s="14"/>
      <c r="Q20" s="14"/>
      <c r="R20" s="14"/>
      <c r="S20" s="15"/>
    </row>
    <row r="21" spans="11:19" x14ac:dyDescent="0.3">
      <c r="K21" s="13"/>
      <c r="L21" s="14"/>
      <c r="M21" s="13"/>
      <c r="N21" s="14"/>
      <c r="O21" s="13"/>
      <c r="P21" s="14"/>
      <c r="Q21" s="14"/>
      <c r="R21" s="14"/>
      <c r="S21" s="15"/>
    </row>
    <row r="22" spans="11:19" x14ac:dyDescent="0.3">
      <c r="K22" s="13"/>
      <c r="L22" s="14"/>
      <c r="M22" s="13"/>
      <c r="N22" s="14"/>
      <c r="O22" s="13"/>
      <c r="P22" s="14"/>
      <c r="Q22" s="14"/>
      <c r="R22" s="14"/>
      <c r="S22" s="15"/>
    </row>
    <row r="23" spans="11:19" x14ac:dyDescent="0.3">
      <c r="K23" s="13"/>
      <c r="L23" s="14"/>
      <c r="M23" s="13"/>
      <c r="N23" s="14"/>
      <c r="O23" s="13"/>
      <c r="P23" s="14"/>
      <c r="Q23" s="14"/>
      <c r="R23" s="14"/>
      <c r="S23" s="15"/>
    </row>
    <row r="24" spans="11:19" x14ac:dyDescent="0.3">
      <c r="K24" s="13"/>
      <c r="L24" s="14"/>
      <c r="M24" s="13"/>
      <c r="N24" s="14"/>
      <c r="O24" s="13"/>
      <c r="P24" s="14"/>
      <c r="Q24" s="14"/>
      <c r="R24" s="14"/>
      <c r="S24" s="15"/>
    </row>
    <row r="25" spans="11:19" x14ac:dyDescent="0.3">
      <c r="K25" s="13"/>
      <c r="L25" s="14"/>
      <c r="M25" s="13"/>
      <c r="N25" s="14"/>
      <c r="O25" s="13"/>
      <c r="P25" s="14"/>
      <c r="Q25" s="14"/>
      <c r="R25" s="14"/>
      <c r="S25" s="15"/>
    </row>
    <row r="26" spans="11:19" x14ac:dyDescent="0.3">
      <c r="K26" s="13"/>
      <c r="L26" s="14"/>
      <c r="M26" s="13"/>
      <c r="N26" s="14"/>
      <c r="O26" s="13"/>
      <c r="P26" s="14"/>
      <c r="Q26" s="14"/>
      <c r="R26" s="14"/>
      <c r="S26" s="15"/>
    </row>
    <row r="27" spans="11:19" x14ac:dyDescent="0.3">
      <c r="K27" s="13"/>
      <c r="L27" s="14"/>
      <c r="M27" s="13"/>
      <c r="N27" s="14"/>
      <c r="O27" s="13"/>
      <c r="P27" s="14"/>
      <c r="Q27" s="14"/>
      <c r="R27" s="14"/>
      <c r="S27" s="15"/>
    </row>
    <row r="28" spans="11:19" x14ac:dyDescent="0.3">
      <c r="K28" s="13"/>
      <c r="L28" s="14"/>
      <c r="M28" s="13"/>
      <c r="N28" s="14"/>
      <c r="O28" s="13"/>
      <c r="P28" s="14"/>
      <c r="Q28" s="14"/>
      <c r="R28" s="14"/>
      <c r="S28" s="15"/>
    </row>
    <row r="29" spans="11:19" x14ac:dyDescent="0.3">
      <c r="K29" s="13"/>
      <c r="L29" s="14"/>
      <c r="M29" s="13"/>
      <c r="N29" s="14"/>
      <c r="O29" s="13"/>
      <c r="P29" s="14"/>
      <c r="Q29" s="14"/>
      <c r="R29" s="14"/>
      <c r="S29" s="15"/>
    </row>
    <row r="30" spans="11:19" x14ac:dyDescent="0.3">
      <c r="K30" s="13"/>
      <c r="L30" s="14"/>
      <c r="M30" s="13"/>
      <c r="N30" s="14"/>
      <c r="O30" s="13"/>
      <c r="P30" s="14"/>
      <c r="Q30" s="14"/>
      <c r="R30" s="14"/>
      <c r="S30" s="15"/>
    </row>
    <row r="31" spans="11:19" x14ac:dyDescent="0.3">
      <c r="K31" s="13"/>
      <c r="L31" s="14"/>
      <c r="M31" s="13"/>
      <c r="N31" s="14"/>
      <c r="O31" s="13"/>
      <c r="P31" s="14"/>
      <c r="Q31" s="14"/>
      <c r="R31" s="14"/>
      <c r="S31" s="15"/>
    </row>
    <row r="32" spans="11:19" x14ac:dyDescent="0.3">
      <c r="K32" s="13"/>
      <c r="L32" s="14"/>
      <c r="M32" s="13"/>
      <c r="N32" s="14"/>
      <c r="O32" s="13"/>
      <c r="P32" s="14"/>
      <c r="Q32" s="14"/>
      <c r="R32" s="14"/>
      <c r="S32" s="15"/>
    </row>
    <row r="33" spans="11:19" x14ac:dyDescent="0.3">
      <c r="K33" s="13"/>
      <c r="L33" s="14"/>
      <c r="M33" s="13"/>
      <c r="N33" s="14"/>
      <c r="O33" s="13"/>
      <c r="P33" s="14"/>
      <c r="Q33" s="14"/>
      <c r="R33" s="14"/>
      <c r="S33" s="15"/>
    </row>
    <row r="34" spans="11:19" x14ac:dyDescent="0.3">
      <c r="K34" s="13"/>
      <c r="L34" s="14"/>
      <c r="M34" s="13"/>
      <c r="N34" s="14"/>
      <c r="O34" s="13"/>
      <c r="P34" s="14"/>
      <c r="Q34" s="14"/>
      <c r="R34" s="14"/>
      <c r="S34" s="15"/>
    </row>
    <row r="35" spans="11:19" x14ac:dyDescent="0.3">
      <c r="K35" s="13"/>
      <c r="L35" s="14"/>
      <c r="M35" s="13"/>
      <c r="N35" s="14"/>
      <c r="O35" s="13"/>
      <c r="P35" s="14"/>
      <c r="Q35" s="14"/>
      <c r="R35" s="14"/>
      <c r="S35" s="15"/>
    </row>
    <row r="36" spans="11:19" x14ac:dyDescent="0.3">
      <c r="K36" s="13"/>
      <c r="L36" s="14"/>
      <c r="M36" s="13"/>
      <c r="N36" s="14"/>
      <c r="O36" s="13"/>
      <c r="P36" s="14"/>
      <c r="Q36" s="14"/>
      <c r="R36" s="14"/>
      <c r="S36" s="15"/>
    </row>
    <row r="37" spans="11:19" x14ac:dyDescent="0.3">
      <c r="K37" s="13"/>
      <c r="L37" s="14"/>
      <c r="M37" s="13"/>
      <c r="N37" s="14"/>
      <c r="O37" s="13"/>
      <c r="P37" s="14"/>
      <c r="Q37" s="14"/>
      <c r="R37" s="14"/>
      <c r="S37" s="15"/>
    </row>
    <row r="38" spans="11:19" x14ac:dyDescent="0.3">
      <c r="K38" s="13"/>
      <c r="L38" s="14"/>
      <c r="M38" s="13"/>
      <c r="N38" s="14"/>
      <c r="O38" s="13"/>
      <c r="P38" s="14"/>
      <c r="Q38" s="14"/>
      <c r="R38" s="14"/>
      <c r="S38" s="15"/>
    </row>
    <row r="39" spans="11:19" x14ac:dyDescent="0.3">
      <c r="K39" s="13"/>
      <c r="L39" s="14"/>
      <c r="M39" s="13"/>
      <c r="N39" s="14"/>
      <c r="O39" s="13"/>
      <c r="P39" s="14"/>
      <c r="Q39" s="14"/>
      <c r="R39" s="14"/>
      <c r="S39" s="15"/>
    </row>
    <row r="40" spans="11:19" x14ac:dyDescent="0.3">
      <c r="K40" s="13"/>
      <c r="L40" s="14"/>
      <c r="M40" s="13"/>
      <c r="N40" s="14"/>
      <c r="O40" s="13"/>
      <c r="P40" s="14"/>
      <c r="Q40" s="14"/>
      <c r="R40" s="14"/>
      <c r="S40" s="15"/>
    </row>
    <row r="41" spans="11:19" x14ac:dyDescent="0.3">
      <c r="K41" s="13"/>
      <c r="L41" s="14"/>
      <c r="M41" s="13"/>
      <c r="N41" s="14"/>
      <c r="O41" s="13"/>
      <c r="P41" s="14"/>
      <c r="Q41" s="14"/>
      <c r="R41" s="14"/>
      <c r="S41" s="15"/>
    </row>
    <row r="42" spans="11:19" x14ac:dyDescent="0.3">
      <c r="K42" s="13"/>
      <c r="L42" s="14"/>
      <c r="M42" s="13"/>
      <c r="N42" s="14"/>
      <c r="O42" s="13"/>
      <c r="P42" s="14"/>
      <c r="Q42" s="14"/>
      <c r="R42" s="14"/>
      <c r="S42" s="15"/>
    </row>
    <row r="43" spans="11:19" x14ac:dyDescent="0.3">
      <c r="K43" s="13"/>
      <c r="L43" s="14"/>
      <c r="M43" s="13"/>
      <c r="N43" s="14"/>
      <c r="O43" s="13"/>
      <c r="P43" s="14"/>
      <c r="Q43" s="14"/>
      <c r="R43" s="14"/>
      <c r="S43" s="15"/>
    </row>
    <row r="44" spans="11:19" x14ac:dyDescent="0.3">
      <c r="K44" s="13"/>
      <c r="L44" s="14"/>
      <c r="M44" s="13"/>
      <c r="N44" s="14"/>
      <c r="O44" s="13"/>
      <c r="P44" s="14"/>
      <c r="Q44" s="14"/>
      <c r="R44" s="14"/>
      <c r="S44" s="15"/>
    </row>
    <row r="45" spans="11:19" x14ac:dyDescent="0.3">
      <c r="K45" s="13"/>
      <c r="L45" s="14"/>
      <c r="M45" s="13"/>
      <c r="N45" s="14"/>
      <c r="O45" s="13"/>
      <c r="P45" s="14"/>
      <c r="Q45" s="14"/>
      <c r="R45" s="14"/>
      <c r="S45" s="15"/>
    </row>
    <row r="46" spans="11:19" x14ac:dyDescent="0.3">
      <c r="K46" s="13"/>
      <c r="L46" s="14"/>
      <c r="M46" s="13"/>
      <c r="N46" s="14"/>
      <c r="O46" s="13"/>
      <c r="P46" s="14"/>
      <c r="Q46" s="14"/>
      <c r="R46" s="14"/>
      <c r="S46" s="15"/>
    </row>
    <row r="47" spans="11:19" x14ac:dyDescent="0.3">
      <c r="K47" s="13"/>
      <c r="L47" s="14"/>
      <c r="M47" s="13"/>
      <c r="N47" s="14"/>
      <c r="O47" s="13"/>
      <c r="P47" s="14"/>
      <c r="Q47" s="14"/>
      <c r="R47" s="14"/>
      <c r="S47" s="15"/>
    </row>
    <row r="48" spans="11:19" x14ac:dyDescent="0.3">
      <c r="K48" s="13"/>
      <c r="L48" s="14"/>
      <c r="M48" s="13"/>
      <c r="N48" s="14"/>
      <c r="O48" s="13"/>
      <c r="P48" s="14"/>
      <c r="Q48" s="14"/>
      <c r="R48" s="14"/>
      <c r="S48" s="15"/>
    </row>
    <row r="49" spans="11:19" x14ac:dyDescent="0.3">
      <c r="K49" s="13"/>
      <c r="L49" s="13"/>
      <c r="M49" s="13"/>
      <c r="N49" s="13"/>
      <c r="O49" s="13"/>
      <c r="P49" s="14"/>
      <c r="Q49" s="14"/>
      <c r="R49" s="13"/>
      <c r="S49" s="15"/>
    </row>
    <row r="50" spans="11:19" x14ac:dyDescent="0.3">
      <c r="K50" s="13"/>
      <c r="L50" s="14"/>
      <c r="M50" s="13"/>
      <c r="N50" s="14"/>
      <c r="O50" s="13"/>
      <c r="P50" s="14"/>
      <c r="Q50" s="14"/>
      <c r="R50" s="14"/>
      <c r="S50" s="15"/>
    </row>
    <row r="51" spans="11:19" x14ac:dyDescent="0.3">
      <c r="K51" s="13"/>
      <c r="L51" s="14"/>
      <c r="M51" s="13"/>
      <c r="N51" s="14"/>
      <c r="O51" s="13"/>
      <c r="P51" s="14"/>
      <c r="Q51" s="14"/>
      <c r="R51" s="14"/>
      <c r="S51" s="15"/>
    </row>
    <row r="52" spans="11:19" x14ac:dyDescent="0.3">
      <c r="K52" s="13"/>
      <c r="L52" s="14"/>
      <c r="M52" s="13"/>
      <c r="N52" s="14"/>
      <c r="O52" s="13"/>
      <c r="P52" s="14"/>
      <c r="Q52" s="14"/>
      <c r="R52" s="14"/>
      <c r="S52" s="15"/>
    </row>
    <row r="53" spans="11:19" x14ac:dyDescent="0.3">
      <c r="K53" s="13"/>
      <c r="L53" s="14"/>
      <c r="M53" s="13"/>
      <c r="N53" s="14"/>
      <c r="O53" s="13"/>
      <c r="P53" s="14"/>
      <c r="Q53" s="14"/>
      <c r="R53" s="14"/>
      <c r="S53" s="15"/>
    </row>
    <row r="54" spans="11:19" x14ac:dyDescent="0.3">
      <c r="K54" s="13"/>
      <c r="L54" s="14"/>
      <c r="M54" s="13"/>
      <c r="N54" s="14"/>
      <c r="O54" s="13"/>
      <c r="P54" s="14"/>
      <c r="Q54" s="14"/>
      <c r="R54" s="14"/>
      <c r="S54" s="15"/>
    </row>
    <row r="55" spans="11:19" x14ac:dyDescent="0.3">
      <c r="K55" s="13"/>
      <c r="L55" s="14"/>
      <c r="M55" s="13"/>
      <c r="N55" s="14"/>
      <c r="O55" s="13"/>
      <c r="P55" s="14"/>
      <c r="Q55" s="14"/>
      <c r="R55" s="14"/>
      <c r="S55" s="15"/>
    </row>
    <row r="56" spans="11:19" x14ac:dyDescent="0.3">
      <c r="K56" s="13"/>
      <c r="L56" s="14"/>
      <c r="M56" s="13"/>
      <c r="N56" s="14"/>
      <c r="O56" s="13"/>
      <c r="P56" s="14"/>
      <c r="Q56" s="14"/>
      <c r="R56" s="14"/>
      <c r="S56" s="15"/>
    </row>
    <row r="57" spans="11:19" x14ac:dyDescent="0.3">
      <c r="K57" s="13"/>
      <c r="L57" s="14"/>
      <c r="M57" s="13"/>
      <c r="N57" s="14"/>
      <c r="O57" s="13"/>
      <c r="P57" s="14"/>
      <c r="Q57" s="14"/>
      <c r="R57" s="14"/>
      <c r="S57" s="15"/>
    </row>
    <row r="58" spans="11:19" x14ac:dyDescent="0.3">
      <c r="K58" s="13"/>
      <c r="L58" s="14"/>
      <c r="M58" s="13"/>
      <c r="N58" s="14"/>
      <c r="O58" s="13"/>
      <c r="P58" s="14"/>
      <c r="Q58" s="14"/>
      <c r="R58" s="14"/>
      <c r="S58" s="15"/>
    </row>
    <row r="59" spans="11:19" x14ac:dyDescent="0.3">
      <c r="K59" s="13"/>
      <c r="L59" s="14"/>
      <c r="M59" s="13"/>
      <c r="N59" s="14"/>
      <c r="O59" s="13"/>
      <c r="P59" s="14"/>
      <c r="Q59" s="14"/>
      <c r="R59" s="14"/>
      <c r="S59" s="15"/>
    </row>
    <row r="60" spans="11:19" x14ac:dyDescent="0.3">
      <c r="K60" s="13"/>
      <c r="L60" s="14"/>
      <c r="M60" s="13"/>
      <c r="N60" s="14"/>
      <c r="O60" s="13"/>
      <c r="P60" s="14"/>
      <c r="Q60" s="14"/>
      <c r="R60" s="14"/>
      <c r="S60" s="15"/>
    </row>
    <row r="61" spans="11:19" x14ac:dyDescent="0.3">
      <c r="K61" s="13"/>
      <c r="L61" s="14"/>
      <c r="M61" s="13"/>
      <c r="N61" s="14"/>
      <c r="O61" s="13"/>
      <c r="P61" s="14"/>
      <c r="Q61" s="14"/>
      <c r="R61" s="14"/>
      <c r="S61" s="15"/>
    </row>
    <row r="62" spans="11:19" x14ac:dyDescent="0.3">
      <c r="K62" s="13"/>
      <c r="L62" s="14"/>
      <c r="M62" s="13"/>
      <c r="N62" s="14"/>
      <c r="O62" s="13"/>
      <c r="P62" s="14"/>
      <c r="Q62" s="14"/>
      <c r="R62" s="14"/>
      <c r="S62" s="15"/>
    </row>
    <row r="63" spans="11:19" x14ac:dyDescent="0.3">
      <c r="K63" s="13"/>
      <c r="L63" s="14"/>
      <c r="M63" s="13"/>
      <c r="N63" s="14"/>
      <c r="O63" s="13"/>
      <c r="P63" s="14"/>
      <c r="Q63" s="14"/>
      <c r="R63" s="14"/>
      <c r="S63" s="15"/>
    </row>
    <row r="64" spans="11:19" x14ac:dyDescent="0.3">
      <c r="K64" s="13"/>
      <c r="L64" s="14"/>
      <c r="M64" s="13"/>
      <c r="N64" s="14"/>
      <c r="O64" s="13"/>
      <c r="P64" s="14"/>
      <c r="Q64" s="14"/>
      <c r="R64" s="14"/>
      <c r="S64" s="15"/>
    </row>
    <row r="65" spans="11:19" x14ac:dyDescent="0.3">
      <c r="K65" s="13"/>
      <c r="L65" s="14"/>
      <c r="M65" s="13"/>
      <c r="N65" s="14"/>
      <c r="O65" s="13"/>
      <c r="P65" s="14"/>
      <c r="Q65" s="14"/>
      <c r="R65" s="14"/>
      <c r="S65" s="15"/>
    </row>
    <row r="66" spans="11:19" x14ac:dyDescent="0.3">
      <c r="K66" s="13"/>
      <c r="L66" s="14"/>
      <c r="M66" s="13"/>
      <c r="N66" s="14"/>
      <c r="O66" s="13"/>
      <c r="P66" s="14"/>
      <c r="Q66" s="14"/>
      <c r="R66" s="14"/>
      <c r="S66" s="15"/>
    </row>
    <row r="67" spans="11:19" x14ac:dyDescent="0.3">
      <c r="K67" s="13"/>
      <c r="L67" s="14"/>
      <c r="M67" s="13"/>
      <c r="N67" s="14"/>
      <c r="O67" s="13"/>
      <c r="P67" s="14"/>
      <c r="Q67" s="14"/>
      <c r="R67" s="14"/>
      <c r="S67" s="15"/>
    </row>
    <row r="68" spans="11:19" x14ac:dyDescent="0.3">
      <c r="K68" s="13"/>
      <c r="L68" s="14"/>
      <c r="M68" s="13"/>
      <c r="N68" s="14"/>
      <c r="O68" s="13"/>
      <c r="P68" s="14"/>
      <c r="Q68" s="14"/>
      <c r="R68" s="14"/>
      <c r="S68" s="15"/>
    </row>
    <row r="69" spans="11:19" x14ac:dyDescent="0.3">
      <c r="K69" s="13"/>
      <c r="L69" s="14"/>
      <c r="M69" s="13"/>
      <c r="N69" s="14"/>
      <c r="O69" s="13"/>
      <c r="P69" s="14"/>
      <c r="Q69" s="14"/>
      <c r="R69" s="14"/>
      <c r="S69" s="15"/>
    </row>
    <row r="70" spans="11:19" x14ac:dyDescent="0.3">
      <c r="K70" s="13"/>
      <c r="L70" s="14"/>
      <c r="M70" s="13"/>
      <c r="N70" s="14"/>
      <c r="O70" s="13"/>
      <c r="P70" s="14"/>
      <c r="Q70" s="14"/>
      <c r="R70" s="14"/>
      <c r="S70" s="15"/>
    </row>
    <row r="71" spans="11:19" x14ac:dyDescent="0.3">
      <c r="K71" s="13"/>
      <c r="L71" s="14"/>
      <c r="M71" s="13"/>
      <c r="N71" s="14"/>
      <c r="O71" s="13"/>
      <c r="P71" s="14"/>
      <c r="Q71" s="14"/>
      <c r="R71" s="14"/>
      <c r="S71" s="15"/>
    </row>
    <row r="72" spans="11:19" x14ac:dyDescent="0.3">
      <c r="K72" s="13"/>
      <c r="L72" s="14"/>
      <c r="M72" s="13"/>
      <c r="N72" s="14"/>
      <c r="O72" s="13"/>
      <c r="P72" s="14"/>
      <c r="Q72" s="14"/>
      <c r="R72" s="14"/>
      <c r="S72" s="15"/>
    </row>
    <row r="73" spans="11:19" x14ac:dyDescent="0.3">
      <c r="K73" s="13"/>
      <c r="L73" s="14"/>
      <c r="M73" s="13"/>
      <c r="N73" s="14"/>
      <c r="O73" s="13"/>
      <c r="P73" s="14"/>
      <c r="Q73" s="14"/>
      <c r="R73" s="14"/>
      <c r="S73" s="15"/>
    </row>
    <row r="74" spans="11:19" x14ac:dyDescent="0.3">
      <c r="K74" s="13"/>
      <c r="L74" s="14"/>
      <c r="M74" s="13"/>
      <c r="N74" s="14"/>
      <c r="O74" s="13"/>
      <c r="P74" s="14"/>
      <c r="Q74" s="14"/>
      <c r="R74" s="14"/>
      <c r="S74" s="15"/>
    </row>
    <row r="75" spans="11:19" x14ac:dyDescent="0.3">
      <c r="K75" s="13"/>
      <c r="L75" s="14"/>
      <c r="M75" s="13"/>
      <c r="N75" s="14"/>
      <c r="O75" s="13"/>
      <c r="P75" s="14"/>
      <c r="Q75" s="14"/>
      <c r="R75" s="14"/>
      <c r="S75" s="15"/>
    </row>
    <row r="76" spans="11:19" x14ac:dyDescent="0.3">
      <c r="K76" s="13"/>
      <c r="L76" s="14"/>
      <c r="M76" s="13"/>
      <c r="N76" s="14"/>
      <c r="O76" s="13"/>
      <c r="P76" s="14"/>
      <c r="Q76" s="14"/>
      <c r="R76" s="14"/>
      <c r="S76" s="15"/>
    </row>
    <row r="77" spans="11:19" x14ac:dyDescent="0.3">
      <c r="K77" s="13"/>
      <c r="L77" s="14"/>
      <c r="M77" s="13"/>
      <c r="N77" s="14"/>
      <c r="O77" s="13"/>
      <c r="P77" s="14"/>
      <c r="Q77" s="14"/>
      <c r="R77" s="14"/>
      <c r="S77" s="15"/>
    </row>
    <row r="78" spans="11:19" x14ac:dyDescent="0.3">
      <c r="K78" s="13"/>
      <c r="L78" s="14"/>
      <c r="M78" s="13"/>
      <c r="N78" s="14"/>
      <c r="O78" s="13"/>
      <c r="P78" s="14"/>
      <c r="Q78" s="14"/>
      <c r="R78" s="14"/>
      <c r="S78" s="15"/>
    </row>
    <row r="79" spans="11:19" x14ac:dyDescent="0.3">
      <c r="K79" s="13"/>
      <c r="L79" s="14"/>
      <c r="M79" s="13"/>
      <c r="N79" s="14"/>
      <c r="O79" s="13"/>
      <c r="P79" s="14"/>
      <c r="Q79" s="14"/>
      <c r="R79" s="14"/>
      <c r="S79" s="15"/>
    </row>
    <row r="80" spans="11:19" x14ac:dyDescent="0.3">
      <c r="K80" s="13"/>
      <c r="L80" s="14"/>
      <c r="M80" s="13"/>
      <c r="N80" s="14"/>
      <c r="O80" s="13"/>
      <c r="P80" s="14"/>
      <c r="Q80" s="14"/>
      <c r="R80" s="14"/>
      <c r="S80" s="15"/>
    </row>
    <row r="81" spans="11:19" x14ac:dyDescent="0.3">
      <c r="K81" s="13"/>
      <c r="L81" s="14"/>
      <c r="M81" s="13"/>
      <c r="N81" s="14"/>
      <c r="O81" s="13"/>
      <c r="P81" s="14"/>
      <c r="Q81" s="14"/>
      <c r="R81" s="14"/>
      <c r="S81" s="15"/>
    </row>
    <row r="82" spans="11:19" x14ac:dyDescent="0.3">
      <c r="K82" s="13"/>
      <c r="L82" s="14"/>
      <c r="M82" s="13"/>
      <c r="N82" s="14"/>
      <c r="O82" s="13"/>
      <c r="P82" s="14"/>
      <c r="Q82" s="14"/>
      <c r="R82" s="14"/>
      <c r="S82" s="15"/>
    </row>
    <row r="83" spans="11:19" x14ac:dyDescent="0.3">
      <c r="K83" s="13"/>
      <c r="L83" s="14"/>
      <c r="M83" s="13"/>
      <c r="N83" s="14"/>
      <c r="O83" s="13"/>
      <c r="P83" s="14"/>
      <c r="Q83" s="14"/>
      <c r="R83" s="14"/>
      <c r="S83" s="15"/>
    </row>
    <row r="84" spans="11:19" x14ac:dyDescent="0.3">
      <c r="K84" s="13"/>
      <c r="L84" s="14"/>
      <c r="M84" s="13"/>
      <c r="N84" s="14"/>
      <c r="O84" s="13"/>
      <c r="P84" s="14"/>
      <c r="Q84" s="14"/>
      <c r="R84" s="14"/>
      <c r="S84" s="15"/>
    </row>
    <row r="85" spans="11:19" x14ac:dyDescent="0.3">
      <c r="K85" s="13"/>
      <c r="L85" s="14"/>
      <c r="M85" s="13"/>
      <c r="N85" s="14"/>
      <c r="O85" s="13"/>
      <c r="P85" s="14"/>
      <c r="Q85" s="14"/>
      <c r="R85" s="14"/>
      <c r="S85" s="15"/>
    </row>
    <row r="86" spans="11:19" x14ac:dyDescent="0.3">
      <c r="K86" s="13"/>
      <c r="L86" s="14"/>
      <c r="M86" s="13"/>
      <c r="N86" s="14"/>
      <c r="O86" s="13"/>
      <c r="P86" s="14"/>
      <c r="Q86" s="14"/>
      <c r="R86" s="14"/>
      <c r="S86" s="15"/>
    </row>
    <row r="87" spans="11:19" x14ac:dyDescent="0.3">
      <c r="K87" s="13"/>
      <c r="L87" s="14"/>
      <c r="M87" s="13"/>
      <c r="N87" s="14"/>
      <c r="O87" s="13"/>
      <c r="P87" s="14"/>
      <c r="Q87" s="14"/>
      <c r="R87" s="14"/>
      <c r="S87" s="15"/>
    </row>
    <row r="88" spans="11:19" x14ac:dyDescent="0.3">
      <c r="K88" s="13"/>
      <c r="L88" s="14"/>
      <c r="M88" s="13"/>
      <c r="N88" s="14"/>
      <c r="O88" s="13"/>
      <c r="P88" s="14"/>
      <c r="Q88" s="14"/>
      <c r="R88" s="14"/>
      <c r="S88" s="15"/>
    </row>
    <row r="89" spans="11:19" x14ac:dyDescent="0.3">
      <c r="K89" s="13"/>
      <c r="L89" s="14"/>
      <c r="M89" s="13"/>
      <c r="N89" s="14"/>
      <c r="O89" s="13"/>
      <c r="P89" s="14"/>
      <c r="Q89" s="14"/>
      <c r="R89" s="14"/>
      <c r="S89" s="15"/>
    </row>
    <row r="90" spans="11:19" x14ac:dyDescent="0.3">
      <c r="K90" s="13"/>
      <c r="L90" s="14"/>
      <c r="M90" s="13"/>
      <c r="N90" s="14"/>
      <c r="O90" s="13"/>
      <c r="P90" s="14"/>
      <c r="Q90" s="14"/>
      <c r="R90" s="14"/>
      <c r="S90" s="15"/>
    </row>
    <row r="91" spans="11:19" x14ac:dyDescent="0.3">
      <c r="K91" s="13"/>
      <c r="L91" s="14"/>
      <c r="M91" s="13"/>
      <c r="N91" s="14"/>
      <c r="O91" s="13"/>
      <c r="P91" s="14"/>
      <c r="Q91" s="14"/>
      <c r="R91" s="14"/>
      <c r="S91" s="15"/>
    </row>
    <row r="92" spans="11:19" x14ac:dyDescent="0.3">
      <c r="K92" s="13"/>
      <c r="L92" s="14"/>
      <c r="M92" s="13"/>
      <c r="N92" s="14"/>
      <c r="O92" s="13"/>
      <c r="P92" s="14"/>
      <c r="Q92" s="14"/>
      <c r="R92" s="14"/>
      <c r="S92" s="15"/>
    </row>
    <row r="93" spans="11:19" x14ac:dyDescent="0.3">
      <c r="K93" s="13"/>
      <c r="L93" s="14"/>
      <c r="M93" s="13"/>
      <c r="N93" s="14"/>
      <c r="O93" s="13"/>
      <c r="P93" s="14"/>
      <c r="Q93" s="14"/>
      <c r="R93" s="14"/>
      <c r="S93" s="15"/>
    </row>
    <row r="94" spans="11:19" x14ac:dyDescent="0.3">
      <c r="K94" s="13"/>
      <c r="L94" s="14"/>
      <c r="M94" s="13"/>
      <c r="N94" s="14"/>
      <c r="O94" s="13"/>
      <c r="P94" s="14"/>
      <c r="Q94" s="14"/>
      <c r="R94" s="14"/>
      <c r="S94" s="15"/>
    </row>
    <row r="95" spans="11:19" x14ac:dyDescent="0.3">
      <c r="K95" s="13"/>
      <c r="L95" s="14"/>
      <c r="M95" s="13"/>
      <c r="N95" s="14"/>
      <c r="O95" s="13"/>
      <c r="P95" s="14"/>
      <c r="Q95" s="14"/>
      <c r="R95" s="14"/>
      <c r="S95" s="15"/>
    </row>
    <row r="96" spans="11:19" x14ac:dyDescent="0.3">
      <c r="K96" s="13"/>
      <c r="L96" s="14"/>
      <c r="M96" s="13"/>
      <c r="N96" s="14"/>
      <c r="O96" s="13"/>
      <c r="P96" s="14"/>
      <c r="Q96" s="14"/>
      <c r="R96" s="14"/>
      <c r="S96" s="15"/>
    </row>
    <row r="97" spans="11:19" x14ac:dyDescent="0.3">
      <c r="K97" s="13"/>
      <c r="L97" s="14"/>
      <c r="M97" s="13"/>
      <c r="N97" s="14"/>
      <c r="O97" s="13"/>
      <c r="P97" s="14"/>
      <c r="Q97" s="14"/>
      <c r="R97" s="14"/>
      <c r="S97" s="15"/>
    </row>
    <row r="98" spans="11:19" x14ac:dyDescent="0.3">
      <c r="K98" s="13"/>
      <c r="L98" s="14"/>
      <c r="M98" s="13"/>
      <c r="N98" s="14"/>
      <c r="O98" s="13"/>
      <c r="P98" s="14"/>
      <c r="Q98" s="14"/>
      <c r="R98" s="14"/>
      <c r="S98" s="15"/>
    </row>
    <row r="99" spans="11:19" x14ac:dyDescent="0.3">
      <c r="K99" s="13"/>
      <c r="L99" s="14"/>
      <c r="M99" s="13"/>
      <c r="N99" s="14"/>
      <c r="O99" s="13"/>
      <c r="P99" s="14"/>
      <c r="Q99" s="14"/>
      <c r="R99" s="14"/>
      <c r="S99" s="15"/>
    </row>
    <row r="100" spans="11:19" x14ac:dyDescent="0.3">
      <c r="K100" s="13"/>
      <c r="L100" s="14"/>
      <c r="M100" s="13"/>
      <c r="N100" s="14"/>
      <c r="O100" s="13"/>
      <c r="P100" s="14"/>
      <c r="Q100" s="14"/>
      <c r="R100" s="14"/>
      <c r="S100" s="15"/>
    </row>
    <row r="101" spans="11:19" x14ac:dyDescent="0.3">
      <c r="K101" s="13"/>
      <c r="L101" s="14"/>
      <c r="M101" s="13"/>
      <c r="N101" s="14"/>
      <c r="O101" s="13"/>
      <c r="P101" s="14"/>
      <c r="Q101" s="14"/>
      <c r="R101" s="14"/>
      <c r="S101" s="15"/>
    </row>
    <row r="102" spans="11:19" x14ac:dyDescent="0.3">
      <c r="K102" s="13"/>
      <c r="L102" s="14"/>
      <c r="M102" s="13"/>
      <c r="N102" s="14"/>
      <c r="O102" s="13"/>
      <c r="P102" s="14"/>
      <c r="Q102" s="14"/>
      <c r="R102" s="14"/>
      <c r="S102" s="15"/>
    </row>
    <row r="103" spans="11:19" x14ac:dyDescent="0.3">
      <c r="K103" s="13"/>
      <c r="L103" s="14"/>
      <c r="M103" s="13"/>
      <c r="N103" s="14"/>
      <c r="O103" s="13"/>
      <c r="P103" s="14"/>
      <c r="Q103" s="14"/>
      <c r="R103" s="14"/>
      <c r="S103" s="15"/>
    </row>
    <row r="104" spans="11:19" x14ac:dyDescent="0.3">
      <c r="K104" s="13"/>
      <c r="L104" s="14"/>
      <c r="M104" s="13"/>
      <c r="N104" s="14"/>
      <c r="O104" s="13"/>
      <c r="P104" s="14"/>
      <c r="Q104" s="14"/>
      <c r="R104" s="14"/>
      <c r="S104" s="15"/>
    </row>
    <row r="105" spans="11:19" x14ac:dyDescent="0.3">
      <c r="K105" s="13"/>
      <c r="L105" s="14"/>
      <c r="M105" s="13"/>
      <c r="N105" s="14"/>
      <c r="O105" s="13"/>
      <c r="P105" s="14"/>
      <c r="Q105" s="14"/>
      <c r="R105" s="14"/>
      <c r="S105" s="15"/>
    </row>
    <row r="106" spans="11:19" x14ac:dyDescent="0.3">
      <c r="K106" s="13"/>
      <c r="L106" s="14"/>
      <c r="M106" s="13"/>
      <c r="N106" s="14"/>
      <c r="O106" s="13"/>
      <c r="P106" s="14"/>
      <c r="Q106" s="14"/>
      <c r="R106" s="14"/>
      <c r="S106" s="15"/>
    </row>
    <row r="107" spans="11:19" x14ac:dyDescent="0.3">
      <c r="K107" s="13"/>
      <c r="L107" s="14"/>
      <c r="M107" s="13"/>
      <c r="N107" s="14"/>
      <c r="O107" s="13"/>
      <c r="P107" s="14"/>
      <c r="Q107" s="14"/>
      <c r="R107" s="14"/>
      <c r="S107" s="15"/>
    </row>
    <row r="108" spans="11:19" x14ac:dyDescent="0.3">
      <c r="K108" s="13"/>
      <c r="L108" s="14"/>
      <c r="M108" s="13"/>
      <c r="N108" s="14"/>
      <c r="O108" s="13"/>
      <c r="P108" s="14"/>
      <c r="Q108" s="14"/>
      <c r="R108" s="14"/>
      <c r="S108" s="15"/>
    </row>
    <row r="109" spans="11:19" x14ac:dyDescent="0.3">
      <c r="K109" s="13"/>
      <c r="L109" s="14"/>
      <c r="M109" s="13"/>
      <c r="N109" s="14"/>
      <c r="O109" s="13"/>
      <c r="P109" s="14"/>
      <c r="Q109" s="14"/>
      <c r="R109" s="14"/>
      <c r="S109" s="15"/>
    </row>
    <row r="110" spans="11:19" x14ac:dyDescent="0.3">
      <c r="K110" s="13"/>
      <c r="L110" s="14"/>
      <c r="M110" s="13"/>
      <c r="N110" s="14"/>
      <c r="O110" s="13"/>
      <c r="P110" s="14"/>
      <c r="Q110" s="14"/>
      <c r="R110" s="14"/>
      <c r="S110" s="15"/>
    </row>
    <row r="111" spans="11:19" x14ac:dyDescent="0.3">
      <c r="K111" s="13"/>
      <c r="L111" s="14"/>
      <c r="M111" s="13"/>
      <c r="N111" s="14"/>
      <c r="O111" s="13"/>
      <c r="P111" s="14"/>
      <c r="Q111" s="14"/>
      <c r="R111" s="14"/>
      <c r="S111" s="15"/>
    </row>
    <row r="112" spans="11:19" x14ac:dyDescent="0.3">
      <c r="K112" s="13"/>
      <c r="L112" s="14"/>
      <c r="M112" s="13"/>
      <c r="N112" s="14"/>
      <c r="O112" s="13"/>
      <c r="P112" s="14"/>
      <c r="Q112" s="14"/>
      <c r="R112" s="14"/>
      <c r="S112" s="15"/>
    </row>
    <row r="113" spans="11:19" x14ac:dyDescent="0.3">
      <c r="K113" s="13"/>
      <c r="L113" s="14"/>
      <c r="M113" s="13"/>
      <c r="N113" s="14"/>
      <c r="O113" s="13"/>
      <c r="P113" s="14"/>
      <c r="Q113" s="14"/>
      <c r="R113" s="14"/>
      <c r="S113" s="15"/>
    </row>
    <row r="114" spans="11:19" x14ac:dyDescent="0.3">
      <c r="K114" s="13"/>
      <c r="L114" s="14"/>
      <c r="M114" s="13"/>
      <c r="N114" s="14"/>
      <c r="O114" s="13"/>
      <c r="P114" s="14"/>
      <c r="Q114" s="14"/>
      <c r="R114" s="14"/>
      <c r="S114" s="15"/>
    </row>
    <row r="115" spans="11:19" x14ac:dyDescent="0.3">
      <c r="K115" s="13"/>
      <c r="L115" s="14"/>
      <c r="M115" s="13"/>
      <c r="N115" s="14"/>
      <c r="O115" s="13"/>
      <c r="P115" s="14"/>
      <c r="Q115" s="14"/>
      <c r="R115" s="14"/>
      <c r="S115" s="15"/>
    </row>
    <row r="116" spans="11:19" x14ac:dyDescent="0.3">
      <c r="K116" s="13"/>
      <c r="L116" s="14"/>
      <c r="M116" s="13"/>
      <c r="N116" s="14"/>
      <c r="O116" s="13"/>
      <c r="P116" s="14"/>
      <c r="Q116" s="14"/>
      <c r="R116" s="14"/>
      <c r="S116" s="15"/>
    </row>
    <row r="117" spans="11:19" x14ac:dyDescent="0.3">
      <c r="K117" s="13"/>
      <c r="L117" s="14"/>
      <c r="M117" s="13"/>
      <c r="N117" s="14"/>
      <c r="O117" s="13"/>
      <c r="P117" s="14"/>
      <c r="Q117" s="14"/>
      <c r="R117" s="14"/>
      <c r="S117" s="15"/>
    </row>
    <row r="118" spans="11:19" x14ac:dyDescent="0.3">
      <c r="K118" s="13"/>
      <c r="L118" s="14"/>
      <c r="M118" s="13"/>
      <c r="N118" s="14"/>
      <c r="O118" s="13"/>
      <c r="P118" s="14"/>
      <c r="Q118" s="14"/>
      <c r="R118" s="14"/>
      <c r="S118" s="15"/>
    </row>
    <row r="119" spans="11:19" x14ac:dyDescent="0.3">
      <c r="K119" s="13"/>
      <c r="L119" s="14"/>
      <c r="M119" s="13"/>
      <c r="N119" s="14"/>
      <c r="O119" s="13"/>
      <c r="P119" s="14"/>
      <c r="Q119" s="14"/>
      <c r="R119" s="14"/>
      <c r="S119" s="15"/>
    </row>
    <row r="120" spans="11:19" x14ac:dyDescent="0.3">
      <c r="K120" s="13"/>
      <c r="L120" s="14"/>
      <c r="M120" s="13"/>
      <c r="N120" s="14"/>
      <c r="O120" s="13"/>
      <c r="P120" s="14"/>
      <c r="Q120" s="14"/>
      <c r="R120" s="14"/>
      <c r="S120" s="15"/>
    </row>
    <row r="121" spans="11:19" x14ac:dyDescent="0.3">
      <c r="K121" s="13"/>
      <c r="L121" s="14"/>
      <c r="M121" s="13"/>
      <c r="N121" s="14"/>
      <c r="O121" s="13"/>
      <c r="P121" s="14"/>
      <c r="Q121" s="14"/>
      <c r="R121" s="14"/>
      <c r="S121" s="15"/>
    </row>
    <row r="122" spans="11:19" x14ac:dyDescent="0.3">
      <c r="K122" s="13"/>
      <c r="L122" s="14"/>
      <c r="M122" s="13"/>
      <c r="N122" s="14"/>
      <c r="O122" s="13"/>
      <c r="P122" s="14"/>
      <c r="Q122" s="14"/>
      <c r="R122" s="14"/>
      <c r="S122" s="15"/>
    </row>
    <row r="123" spans="11:19" x14ac:dyDescent="0.3">
      <c r="K123" s="13"/>
      <c r="L123" s="14"/>
      <c r="M123" s="13"/>
      <c r="N123" s="14"/>
      <c r="O123" s="13"/>
      <c r="P123" s="14"/>
      <c r="Q123" s="14"/>
      <c r="R123" s="14"/>
      <c r="S123" s="15"/>
    </row>
    <row r="124" spans="11:19" x14ac:dyDescent="0.3">
      <c r="K124" s="13"/>
      <c r="L124" s="14"/>
      <c r="M124" s="13"/>
      <c r="N124" s="14"/>
      <c r="O124" s="13"/>
      <c r="P124" s="14"/>
      <c r="Q124" s="14"/>
      <c r="R124" s="14"/>
      <c r="S124" s="15"/>
    </row>
    <row r="125" spans="11:19" x14ac:dyDescent="0.3">
      <c r="K125" s="13"/>
      <c r="L125" s="13"/>
      <c r="M125" s="13"/>
      <c r="N125" s="13"/>
      <c r="O125" s="13"/>
      <c r="P125" s="14"/>
      <c r="Q125" s="13"/>
      <c r="R125" s="14"/>
      <c r="S125" s="15"/>
    </row>
    <row r="126" spans="11:19" x14ac:dyDescent="0.3">
      <c r="K126" s="13"/>
      <c r="L126" s="14"/>
      <c r="M126" s="13"/>
      <c r="N126" s="14"/>
      <c r="O126" s="13"/>
      <c r="P126" s="14"/>
      <c r="Q126" s="14"/>
      <c r="R126" s="14"/>
      <c r="S126" s="15"/>
    </row>
    <row r="127" spans="11:19" x14ac:dyDescent="0.3">
      <c r="K127" s="13"/>
      <c r="L127" s="14"/>
      <c r="M127" s="13"/>
      <c r="N127" s="14"/>
      <c r="O127" s="13"/>
      <c r="P127" s="14"/>
      <c r="Q127" s="14"/>
      <c r="R127" s="14"/>
      <c r="S127" s="15"/>
    </row>
    <row r="128" spans="11:19" x14ac:dyDescent="0.3">
      <c r="K128" s="13"/>
      <c r="L128" s="14"/>
      <c r="M128" s="13"/>
      <c r="N128" s="14"/>
      <c r="O128" s="13"/>
      <c r="P128" s="14"/>
      <c r="Q128" s="14"/>
      <c r="R128" s="14"/>
      <c r="S128" s="15"/>
    </row>
    <row r="129" spans="11:19" x14ac:dyDescent="0.3">
      <c r="K129" s="13"/>
      <c r="L129" s="14"/>
      <c r="M129" s="13"/>
      <c r="N129" s="14"/>
      <c r="O129" s="13"/>
      <c r="P129" s="14"/>
      <c r="Q129" s="14"/>
      <c r="R129" s="14"/>
      <c r="S129" s="15"/>
    </row>
    <row r="130" spans="11:19" x14ac:dyDescent="0.3">
      <c r="K130" s="13"/>
      <c r="L130" s="14"/>
      <c r="M130" s="13"/>
      <c r="N130" s="14"/>
      <c r="O130" s="13"/>
      <c r="P130" s="14"/>
      <c r="Q130" s="14"/>
      <c r="R130" s="14"/>
      <c r="S130" s="15"/>
    </row>
    <row r="131" spans="11:19" x14ac:dyDescent="0.3">
      <c r="K131" s="13"/>
      <c r="L131" s="14"/>
      <c r="M131" s="13"/>
      <c r="N131" s="14"/>
      <c r="O131" s="13"/>
      <c r="P131" s="14"/>
      <c r="Q131" s="14"/>
      <c r="R131" s="14"/>
      <c r="S131" s="15"/>
    </row>
    <row r="132" spans="11:19" x14ac:dyDescent="0.3">
      <c r="K132" s="13"/>
      <c r="L132" s="14"/>
      <c r="M132" s="13"/>
      <c r="N132" s="14"/>
      <c r="O132" s="13"/>
      <c r="P132" s="14"/>
      <c r="Q132" s="14"/>
      <c r="R132" s="14"/>
      <c r="S132" s="15"/>
    </row>
    <row r="133" spans="11:19" x14ac:dyDescent="0.3">
      <c r="K133" s="13"/>
      <c r="L133" s="14"/>
      <c r="M133" s="13"/>
      <c r="N133" s="14"/>
      <c r="O133" s="13"/>
      <c r="P133" s="14"/>
      <c r="Q133" s="14"/>
      <c r="R133" s="14"/>
      <c r="S133" s="15"/>
    </row>
    <row r="134" spans="11:19" x14ac:dyDescent="0.3">
      <c r="K134" s="13"/>
      <c r="L134" s="14"/>
      <c r="M134" s="13"/>
      <c r="N134" s="14"/>
      <c r="O134" s="13"/>
      <c r="P134" s="14"/>
      <c r="Q134" s="14"/>
      <c r="R134" s="14"/>
      <c r="S134" s="15"/>
    </row>
    <row r="135" spans="11:19" x14ac:dyDescent="0.3">
      <c r="K135" s="13"/>
      <c r="L135" s="14"/>
      <c r="M135" s="13"/>
      <c r="N135" s="14"/>
      <c r="O135" s="13"/>
      <c r="P135" s="14"/>
      <c r="Q135" s="14"/>
      <c r="R135" s="14"/>
      <c r="S135" s="15"/>
    </row>
    <row r="136" spans="11:19" x14ac:dyDescent="0.3">
      <c r="K136" s="13"/>
      <c r="L136" s="14"/>
      <c r="M136" s="13"/>
      <c r="N136" s="14"/>
      <c r="O136" s="13"/>
      <c r="P136" s="14"/>
      <c r="Q136" s="14"/>
      <c r="R136" s="14"/>
      <c r="S136" s="15"/>
    </row>
    <row r="137" spans="11:19" x14ac:dyDescent="0.3">
      <c r="K137" s="13"/>
      <c r="L137" s="14"/>
      <c r="M137" s="13"/>
      <c r="N137" s="14"/>
      <c r="O137" s="13"/>
      <c r="P137" s="14"/>
      <c r="Q137" s="14"/>
      <c r="R137" s="14"/>
      <c r="S137" s="15"/>
    </row>
    <row r="138" spans="11:19" x14ac:dyDescent="0.3">
      <c r="K138" s="13"/>
      <c r="L138" s="14"/>
      <c r="M138" s="13"/>
      <c r="N138" s="14"/>
      <c r="O138" s="13"/>
      <c r="P138" s="14"/>
      <c r="Q138" s="14"/>
      <c r="R138" s="14"/>
      <c r="S138" s="15"/>
    </row>
    <row r="139" spans="11:19" x14ac:dyDescent="0.3">
      <c r="K139" s="13"/>
      <c r="L139" s="14"/>
      <c r="M139" s="13"/>
      <c r="N139" s="14"/>
      <c r="O139" s="13"/>
      <c r="P139" s="14"/>
      <c r="Q139" s="14"/>
      <c r="R139" s="14"/>
      <c r="S139" s="15"/>
    </row>
    <row r="140" spans="11:19" x14ac:dyDescent="0.3">
      <c r="K140" s="13"/>
      <c r="L140" s="14"/>
      <c r="M140" s="13"/>
      <c r="N140" s="14"/>
      <c r="O140" s="13"/>
      <c r="P140" s="14"/>
      <c r="Q140" s="14"/>
      <c r="R140" s="14"/>
      <c r="S140" s="15"/>
    </row>
    <row r="141" spans="11:19" x14ac:dyDescent="0.3">
      <c r="K141" s="13"/>
      <c r="L141" s="14"/>
      <c r="M141" s="13"/>
      <c r="N141" s="14"/>
      <c r="O141" s="13"/>
      <c r="P141" s="14"/>
      <c r="Q141" s="14"/>
      <c r="R141" s="14"/>
      <c r="S141" s="15"/>
    </row>
    <row r="142" spans="11:19" x14ac:dyDescent="0.3">
      <c r="K142" s="13"/>
      <c r="L142" s="14"/>
      <c r="M142" s="13"/>
      <c r="N142" s="14"/>
      <c r="O142" s="13"/>
      <c r="P142" s="14"/>
      <c r="Q142" s="14"/>
      <c r="R142" s="14"/>
      <c r="S142" s="15"/>
    </row>
    <row r="143" spans="11:19" x14ac:dyDescent="0.3">
      <c r="K143" s="13"/>
      <c r="L143" s="14"/>
      <c r="M143" s="13"/>
      <c r="N143" s="14"/>
      <c r="O143" s="13"/>
      <c r="P143" s="14"/>
      <c r="Q143" s="14"/>
      <c r="R143" s="14"/>
      <c r="S143" s="15"/>
    </row>
    <row r="144" spans="11:19" x14ac:dyDescent="0.3">
      <c r="K144" s="13"/>
      <c r="L144" s="14"/>
      <c r="M144" s="13"/>
      <c r="N144" s="14"/>
      <c r="O144" s="13"/>
      <c r="P144" s="14"/>
      <c r="Q144" s="14"/>
      <c r="R144" s="14"/>
      <c r="S144" s="15"/>
    </row>
    <row r="145" spans="11:19" x14ac:dyDescent="0.3">
      <c r="K145" s="13"/>
      <c r="L145" s="14"/>
      <c r="M145" s="13"/>
      <c r="N145" s="14"/>
      <c r="O145" s="13"/>
      <c r="P145" s="14"/>
      <c r="Q145" s="14"/>
      <c r="R145" s="14"/>
      <c r="S145" s="15"/>
    </row>
    <row r="146" spans="11:19" x14ac:dyDescent="0.3">
      <c r="K146" s="13"/>
      <c r="L146" s="14"/>
      <c r="M146" s="13"/>
      <c r="N146" s="14"/>
      <c r="O146" s="13"/>
      <c r="P146" s="14"/>
      <c r="Q146" s="14"/>
      <c r="R146" s="14"/>
      <c r="S146" s="15"/>
    </row>
    <row r="147" spans="11:19" x14ac:dyDescent="0.3">
      <c r="K147" s="13"/>
      <c r="L147" s="14"/>
      <c r="M147" s="13"/>
      <c r="N147" s="14"/>
      <c r="O147" s="13"/>
      <c r="P147" s="14"/>
      <c r="Q147" s="14"/>
      <c r="R147" s="14"/>
      <c r="S147" s="15"/>
    </row>
    <row r="148" spans="11:19" x14ac:dyDescent="0.3">
      <c r="K148" s="13"/>
      <c r="L148" s="14"/>
      <c r="M148" s="13"/>
      <c r="N148" s="14"/>
      <c r="O148" s="13"/>
      <c r="P148" s="14"/>
      <c r="Q148" s="14"/>
      <c r="R148" s="14"/>
      <c r="S148" s="15"/>
    </row>
    <row r="149" spans="11:19" x14ac:dyDescent="0.3">
      <c r="K149" s="13"/>
      <c r="L149" s="14"/>
      <c r="M149" s="13"/>
      <c r="N149" s="14"/>
      <c r="O149" s="13"/>
      <c r="P149" s="14"/>
      <c r="Q149" s="14"/>
      <c r="R149" s="14"/>
      <c r="S149" s="15"/>
    </row>
    <row r="150" spans="11:19" x14ac:dyDescent="0.3">
      <c r="K150" s="13"/>
      <c r="L150" s="14"/>
      <c r="M150" s="13"/>
      <c r="N150" s="14"/>
      <c r="O150" s="13"/>
      <c r="P150" s="14"/>
      <c r="Q150" s="14"/>
      <c r="R150" s="14"/>
      <c r="S150" s="15"/>
    </row>
    <row r="151" spans="11:19" x14ac:dyDescent="0.3">
      <c r="K151" s="13"/>
      <c r="L151" s="14"/>
      <c r="M151" s="13"/>
      <c r="N151" s="14"/>
      <c r="O151" s="13"/>
      <c r="P151" s="14"/>
      <c r="Q151" s="14"/>
      <c r="R151" s="14"/>
      <c r="S151" s="15"/>
    </row>
    <row r="152" spans="11:19" x14ac:dyDescent="0.3">
      <c r="K152" s="13"/>
      <c r="L152" s="14"/>
      <c r="M152" s="13"/>
      <c r="N152" s="14"/>
      <c r="O152" s="13"/>
      <c r="P152" s="14"/>
      <c r="Q152" s="14"/>
      <c r="R152" s="14"/>
      <c r="S152" s="15"/>
    </row>
    <row r="153" spans="11:19" x14ac:dyDescent="0.3">
      <c r="K153" s="13"/>
      <c r="L153" s="14"/>
      <c r="M153" s="13"/>
      <c r="N153" s="14"/>
      <c r="O153" s="13"/>
      <c r="P153" s="14"/>
      <c r="Q153" s="14"/>
      <c r="R153" s="14"/>
      <c r="S153" s="15"/>
    </row>
    <row r="154" spans="11:19" x14ac:dyDescent="0.3">
      <c r="K154" s="13"/>
      <c r="L154" s="14"/>
      <c r="M154" s="13"/>
      <c r="N154" s="14"/>
      <c r="O154" s="13"/>
      <c r="P154" s="14"/>
      <c r="Q154" s="14"/>
      <c r="R154" s="14"/>
      <c r="S154" s="15"/>
    </row>
    <row r="155" spans="11:19" x14ac:dyDescent="0.3">
      <c r="K155" s="13"/>
      <c r="L155" s="14"/>
      <c r="M155" s="13"/>
      <c r="N155" s="14"/>
      <c r="O155" s="13"/>
      <c r="P155" s="14"/>
      <c r="Q155" s="14"/>
      <c r="R155" s="14"/>
      <c r="S155" s="15"/>
    </row>
    <row r="156" spans="11:19" x14ac:dyDescent="0.3">
      <c r="K156" s="13"/>
      <c r="L156" s="14"/>
      <c r="M156" s="13"/>
      <c r="N156" s="14"/>
      <c r="O156" s="13"/>
      <c r="P156" s="14"/>
      <c r="Q156" s="14"/>
      <c r="R156" s="14"/>
      <c r="S156" s="15"/>
    </row>
    <row r="157" spans="11:19" x14ac:dyDescent="0.3">
      <c r="K157" s="13"/>
      <c r="L157" s="14"/>
      <c r="M157" s="13"/>
      <c r="N157" s="14"/>
      <c r="O157" s="13"/>
      <c r="P157" s="14"/>
      <c r="Q157" s="14"/>
      <c r="R157" s="14"/>
      <c r="S157" s="15"/>
    </row>
    <row r="158" spans="11:19" x14ac:dyDescent="0.3">
      <c r="K158" s="13"/>
      <c r="L158" s="14"/>
      <c r="M158" s="13"/>
      <c r="N158" s="14"/>
      <c r="O158" s="13"/>
      <c r="P158" s="14"/>
      <c r="Q158" s="14"/>
      <c r="R158" s="14"/>
      <c r="S158" s="15"/>
    </row>
    <row r="159" spans="11:19" x14ac:dyDescent="0.3">
      <c r="K159" s="13"/>
      <c r="L159" s="14"/>
      <c r="M159" s="13"/>
      <c r="N159" s="14"/>
      <c r="O159" s="13"/>
      <c r="P159" s="14"/>
      <c r="Q159" s="14"/>
      <c r="R159" s="14"/>
      <c r="S159" s="15"/>
    </row>
    <row r="160" spans="11:19" x14ac:dyDescent="0.3">
      <c r="K160" s="13"/>
      <c r="L160" s="14"/>
      <c r="M160" s="13"/>
      <c r="N160" s="14"/>
      <c r="O160" s="13"/>
      <c r="P160" s="14"/>
      <c r="Q160" s="14"/>
      <c r="R160" s="14"/>
      <c r="S160" s="15"/>
    </row>
    <row r="161" spans="11:19" x14ac:dyDescent="0.3">
      <c r="K161" s="13"/>
      <c r="L161" s="14"/>
      <c r="M161" s="13"/>
      <c r="N161" s="14"/>
      <c r="O161" s="13"/>
      <c r="P161" s="14"/>
      <c r="Q161" s="14"/>
      <c r="R161" s="14"/>
      <c r="S161" s="15"/>
    </row>
    <row r="162" spans="11:19" x14ac:dyDescent="0.3">
      <c r="K162" s="13"/>
      <c r="L162" s="14"/>
      <c r="M162" s="13"/>
      <c r="N162" s="14"/>
      <c r="O162" s="13"/>
      <c r="P162" s="14"/>
      <c r="Q162" s="14"/>
      <c r="R162" s="14"/>
      <c r="S162" s="15"/>
    </row>
    <row r="163" spans="11:19" x14ac:dyDescent="0.3">
      <c r="K163" s="13"/>
      <c r="L163" s="14"/>
      <c r="M163" s="13"/>
      <c r="N163" s="14"/>
      <c r="O163" s="13"/>
      <c r="P163" s="14"/>
      <c r="Q163" s="14"/>
      <c r="R163" s="14"/>
      <c r="S163" s="15"/>
    </row>
    <row r="164" spans="11:19" x14ac:dyDescent="0.3">
      <c r="K164" s="13"/>
      <c r="L164" s="14"/>
      <c r="M164" s="13"/>
      <c r="N164" s="14"/>
      <c r="O164" s="13"/>
      <c r="P164" s="14"/>
      <c r="Q164" s="14"/>
      <c r="R164" s="14"/>
      <c r="S164" s="15"/>
    </row>
    <row r="165" spans="11:19" x14ac:dyDescent="0.3">
      <c r="K165" s="13"/>
      <c r="L165" s="14"/>
      <c r="M165" s="13"/>
      <c r="N165" s="14"/>
      <c r="O165" s="13"/>
      <c r="P165" s="14"/>
      <c r="Q165" s="14"/>
      <c r="R165" s="14"/>
      <c r="S165" s="15"/>
    </row>
    <row r="166" spans="11:19" x14ac:dyDescent="0.3">
      <c r="K166" s="13"/>
      <c r="L166" s="14"/>
      <c r="M166" s="13"/>
      <c r="N166" s="14"/>
      <c r="O166" s="13"/>
      <c r="P166" s="14"/>
      <c r="Q166" s="14"/>
      <c r="R166" s="14"/>
      <c r="S166" s="15"/>
    </row>
    <row r="167" spans="11:19" x14ac:dyDescent="0.3">
      <c r="K167" s="13"/>
      <c r="L167" s="14"/>
      <c r="M167" s="13"/>
      <c r="N167" s="14"/>
      <c r="O167" s="13"/>
      <c r="P167" s="14"/>
      <c r="Q167" s="14"/>
      <c r="R167" s="14"/>
      <c r="S167" s="15"/>
    </row>
    <row r="168" spans="11:19" x14ac:dyDescent="0.3">
      <c r="K168" s="13"/>
      <c r="L168" s="14"/>
      <c r="M168" s="13"/>
      <c r="N168" s="14"/>
      <c r="O168" s="13"/>
      <c r="P168" s="14"/>
      <c r="Q168" s="14"/>
      <c r="R168" s="14"/>
      <c r="S168" s="15"/>
    </row>
    <row r="169" spans="11:19" x14ac:dyDescent="0.3">
      <c r="K169" s="13"/>
      <c r="L169" s="14"/>
      <c r="M169" s="13"/>
      <c r="N169" s="14"/>
      <c r="O169" s="13"/>
      <c r="P169" s="14"/>
      <c r="Q169" s="14"/>
      <c r="R169" s="14"/>
      <c r="S169" s="15"/>
    </row>
    <row r="170" spans="11:19" x14ac:dyDescent="0.3">
      <c r="K170" s="13"/>
      <c r="L170" s="14"/>
      <c r="M170" s="13"/>
      <c r="N170" s="14"/>
      <c r="O170" s="13"/>
      <c r="P170" s="14"/>
      <c r="Q170" s="14"/>
      <c r="R170" s="14"/>
      <c r="S170" s="15"/>
    </row>
    <row r="171" spans="11:19" x14ac:dyDescent="0.3">
      <c r="K171" s="13"/>
      <c r="L171" s="14"/>
      <c r="M171" s="13"/>
      <c r="N171" s="14"/>
      <c r="O171" s="13"/>
      <c r="P171" s="14"/>
      <c r="Q171" s="14"/>
      <c r="R171" s="14"/>
      <c r="S171" s="15"/>
    </row>
    <row r="172" spans="11:19" x14ac:dyDescent="0.3">
      <c r="K172" s="13"/>
      <c r="L172" s="14"/>
      <c r="M172" s="13"/>
      <c r="N172" s="14"/>
      <c r="O172" s="13"/>
      <c r="P172" s="14"/>
      <c r="Q172" s="14"/>
      <c r="R172" s="14"/>
      <c r="S172" s="15"/>
    </row>
    <row r="173" spans="11:19" x14ac:dyDescent="0.3">
      <c r="K173" s="13"/>
      <c r="L173" s="14"/>
      <c r="M173" s="13"/>
      <c r="N173" s="14"/>
      <c r="O173" s="13"/>
      <c r="P173" s="14"/>
      <c r="Q173" s="14"/>
      <c r="R173" s="14"/>
      <c r="S173" s="15"/>
    </row>
    <row r="174" spans="11:19" x14ac:dyDescent="0.3">
      <c r="K174" s="13"/>
      <c r="L174" s="14"/>
      <c r="M174" s="13"/>
      <c r="N174" s="14"/>
      <c r="O174" s="13"/>
      <c r="P174" s="14"/>
      <c r="Q174" s="14"/>
      <c r="R174" s="14"/>
      <c r="S174" s="15"/>
    </row>
    <row r="175" spans="11:19" x14ac:dyDescent="0.3">
      <c r="K175" s="13"/>
      <c r="L175" s="14"/>
      <c r="M175" s="13"/>
      <c r="N175" s="14"/>
      <c r="O175" s="13"/>
      <c r="P175" s="14"/>
      <c r="Q175" s="14"/>
      <c r="R175" s="14"/>
      <c r="S175" s="15"/>
    </row>
    <row r="176" spans="11:19" x14ac:dyDescent="0.3">
      <c r="K176" s="13"/>
      <c r="L176" s="14"/>
      <c r="M176" s="13"/>
      <c r="N176" s="14"/>
      <c r="O176" s="13"/>
      <c r="P176" s="14"/>
      <c r="Q176" s="14"/>
      <c r="R176" s="14"/>
      <c r="S176" s="15"/>
    </row>
    <row r="177" spans="11:19" x14ac:dyDescent="0.3">
      <c r="K177" s="13"/>
      <c r="L177" s="14"/>
      <c r="M177" s="13"/>
      <c r="N177" s="14"/>
      <c r="O177" s="13"/>
      <c r="P177" s="14"/>
      <c r="Q177" s="14"/>
      <c r="R177" s="14"/>
      <c r="S177" s="15"/>
    </row>
    <row r="178" spans="11:19" x14ac:dyDescent="0.3">
      <c r="K178" s="13"/>
      <c r="L178" s="14"/>
      <c r="M178" s="13"/>
      <c r="N178" s="14"/>
      <c r="O178" s="13"/>
      <c r="P178" s="14"/>
      <c r="Q178" s="14"/>
      <c r="R178" s="14"/>
      <c r="S178" s="15"/>
    </row>
    <row r="179" spans="11:19" x14ac:dyDescent="0.3">
      <c r="K179" s="13"/>
      <c r="L179" s="14"/>
      <c r="M179" s="13"/>
      <c r="N179" s="14"/>
      <c r="O179" s="13"/>
      <c r="P179" s="14"/>
      <c r="Q179" s="14"/>
      <c r="R179" s="14"/>
      <c r="S179" s="15"/>
    </row>
    <row r="180" spans="11:19" x14ac:dyDescent="0.3">
      <c r="K180" s="13"/>
      <c r="L180" s="14"/>
      <c r="M180" s="13"/>
      <c r="N180" s="14"/>
      <c r="O180" s="13"/>
      <c r="P180" s="14"/>
      <c r="Q180" s="14"/>
      <c r="R180" s="14"/>
      <c r="S180" s="15"/>
    </row>
    <row r="181" spans="11:19" x14ac:dyDescent="0.3">
      <c r="K181" s="13"/>
      <c r="L181" s="14"/>
      <c r="M181" s="13"/>
      <c r="N181" s="14"/>
      <c r="O181" s="13"/>
      <c r="P181" s="14"/>
      <c r="Q181" s="14"/>
      <c r="R181" s="14"/>
      <c r="S181" s="15"/>
    </row>
    <row r="182" spans="11:19" x14ac:dyDescent="0.3">
      <c r="K182" s="13"/>
      <c r="L182" s="14"/>
      <c r="M182" s="13"/>
      <c r="N182" s="14"/>
      <c r="O182" s="13"/>
      <c r="P182" s="14"/>
      <c r="Q182" s="14"/>
      <c r="R182" s="14"/>
      <c r="S182" s="15"/>
    </row>
    <row r="183" spans="11:19" x14ac:dyDescent="0.3">
      <c r="K183" s="13"/>
      <c r="L183" s="14"/>
      <c r="M183" s="13"/>
      <c r="N183" s="14"/>
      <c r="O183" s="13"/>
      <c r="P183" s="14"/>
      <c r="Q183" s="14"/>
      <c r="R183" s="14"/>
      <c r="S183" s="15"/>
    </row>
    <row r="184" spans="11:19" x14ac:dyDescent="0.3">
      <c r="K184" s="13"/>
      <c r="L184" s="14"/>
      <c r="M184" s="13"/>
      <c r="N184" s="14"/>
      <c r="O184" s="13"/>
      <c r="P184" s="14"/>
      <c r="Q184" s="14"/>
      <c r="R184" s="14"/>
      <c r="S184" s="15"/>
    </row>
    <row r="185" spans="11:19" x14ac:dyDescent="0.3">
      <c r="K185" s="13"/>
      <c r="L185" s="14"/>
      <c r="M185" s="13"/>
      <c r="N185" s="14"/>
      <c r="O185" s="13"/>
      <c r="P185" s="14"/>
      <c r="Q185" s="14"/>
      <c r="R185" s="14"/>
      <c r="S185" s="15"/>
    </row>
    <row r="186" spans="11:19" x14ac:dyDescent="0.3">
      <c r="K186" s="13"/>
      <c r="L186" s="14"/>
      <c r="M186" s="13"/>
      <c r="N186" s="14"/>
      <c r="O186" s="13"/>
      <c r="P186" s="14"/>
      <c r="Q186" s="14"/>
      <c r="R186" s="14"/>
      <c r="S186" s="15"/>
    </row>
    <row r="187" spans="11:19" x14ac:dyDescent="0.3">
      <c r="K187" s="13"/>
      <c r="L187" s="14"/>
      <c r="M187" s="13"/>
      <c r="N187" s="14"/>
      <c r="O187" s="13"/>
      <c r="P187" s="14"/>
      <c r="Q187" s="14"/>
      <c r="R187" s="14"/>
      <c r="S187" s="15"/>
    </row>
    <row r="188" spans="11:19" x14ac:dyDescent="0.3">
      <c r="K188" s="13"/>
      <c r="L188" s="14"/>
      <c r="M188" s="13"/>
      <c r="N188" s="14"/>
      <c r="O188" s="13"/>
      <c r="P188" s="14"/>
      <c r="Q188" s="14"/>
      <c r="R188" s="14"/>
      <c r="S188" s="15"/>
    </row>
    <row r="189" spans="11:19" x14ac:dyDescent="0.3">
      <c r="K189" s="13"/>
      <c r="L189" s="14"/>
      <c r="M189" s="13"/>
      <c r="N189" s="14"/>
      <c r="O189" s="13"/>
      <c r="P189" s="14"/>
      <c r="Q189" s="14"/>
      <c r="R189" s="14"/>
      <c r="S189" s="15"/>
    </row>
    <row r="190" spans="11:19" x14ac:dyDescent="0.3">
      <c r="K190" s="13"/>
      <c r="L190" s="14"/>
      <c r="M190" s="13"/>
      <c r="N190" s="14"/>
      <c r="O190" s="13"/>
      <c r="P190" s="14"/>
      <c r="Q190" s="14"/>
      <c r="R190" s="14"/>
      <c r="S190" s="15"/>
    </row>
    <row r="191" spans="11:19" x14ac:dyDescent="0.3">
      <c r="K191" s="13"/>
      <c r="L191" s="14"/>
      <c r="M191" s="13"/>
      <c r="N191" s="14"/>
      <c r="O191" s="13"/>
      <c r="P191" s="14"/>
      <c r="Q191" s="14"/>
      <c r="R191" s="14"/>
      <c r="S191" s="15"/>
    </row>
    <row r="192" spans="11:19" x14ac:dyDescent="0.3">
      <c r="K192" s="13"/>
      <c r="L192" s="14"/>
      <c r="M192" s="13"/>
      <c r="N192" s="14"/>
      <c r="O192" s="13"/>
      <c r="P192" s="14"/>
      <c r="Q192" s="14"/>
      <c r="R192" s="14"/>
      <c r="S192" s="15"/>
    </row>
    <row r="193" spans="11:19" x14ac:dyDescent="0.3">
      <c r="K193" s="13"/>
      <c r="L193" s="14"/>
      <c r="M193" s="13"/>
      <c r="N193" s="14"/>
      <c r="O193" s="13"/>
      <c r="P193" s="14"/>
      <c r="Q193" s="14"/>
      <c r="R193" s="14"/>
      <c r="S193" s="15"/>
    </row>
    <row r="194" spans="11:19" x14ac:dyDescent="0.3">
      <c r="K194" s="13"/>
      <c r="L194" s="14"/>
      <c r="M194" s="13"/>
      <c r="N194" s="14"/>
      <c r="O194" s="13"/>
      <c r="P194" s="14"/>
      <c r="Q194" s="14"/>
      <c r="R194" s="14"/>
      <c r="S194" s="15"/>
    </row>
    <row r="195" spans="11:19" x14ac:dyDescent="0.3">
      <c r="K195" s="13"/>
      <c r="L195" s="14"/>
      <c r="M195" s="13"/>
      <c r="N195" s="14"/>
      <c r="O195" s="13"/>
      <c r="P195" s="14"/>
      <c r="Q195" s="14"/>
      <c r="R195" s="14"/>
      <c r="S195" s="15"/>
    </row>
    <row r="196" spans="11:19" x14ac:dyDescent="0.3">
      <c r="K196" s="13"/>
      <c r="L196" s="14"/>
      <c r="M196" s="13"/>
      <c r="N196" s="14"/>
      <c r="O196" s="13"/>
      <c r="P196" s="14"/>
      <c r="Q196" s="14"/>
      <c r="R196" s="14"/>
      <c r="S196" s="15"/>
    </row>
    <row r="197" spans="11:19" x14ac:dyDescent="0.3">
      <c r="K197" s="13"/>
      <c r="L197" s="14"/>
      <c r="M197" s="13"/>
      <c r="N197" s="14"/>
      <c r="O197" s="13"/>
      <c r="P197" s="14"/>
      <c r="Q197" s="14"/>
      <c r="R197" s="14"/>
      <c r="S197" s="15"/>
    </row>
    <row r="198" spans="11:19" x14ac:dyDescent="0.3">
      <c r="K198" s="13"/>
      <c r="L198" s="14"/>
      <c r="M198" s="13"/>
      <c r="N198" s="14"/>
      <c r="O198" s="13"/>
      <c r="P198" s="14"/>
      <c r="Q198" s="14"/>
      <c r="R198" s="14"/>
      <c r="S198" s="15"/>
    </row>
    <row r="199" spans="11:19" x14ac:dyDescent="0.3">
      <c r="K199" s="13"/>
      <c r="L199" s="14"/>
      <c r="M199" s="13"/>
      <c r="N199" s="14"/>
      <c r="O199" s="13"/>
      <c r="P199" s="14"/>
      <c r="Q199" s="14"/>
      <c r="R199" s="14"/>
      <c r="S199" s="15"/>
    </row>
    <row r="200" spans="11:19" x14ac:dyDescent="0.3">
      <c r="K200" s="13"/>
      <c r="L200" s="14"/>
      <c r="M200" s="13"/>
      <c r="N200" s="14"/>
      <c r="O200" s="13"/>
      <c r="P200" s="14"/>
      <c r="Q200" s="14"/>
      <c r="R200" s="14"/>
      <c r="S200" s="15"/>
    </row>
    <row r="201" spans="11:19" x14ac:dyDescent="0.3">
      <c r="K201" s="13"/>
      <c r="L201" s="14"/>
      <c r="M201" s="13"/>
      <c r="N201" s="14"/>
      <c r="O201" s="13"/>
      <c r="P201" s="14"/>
      <c r="Q201" s="14"/>
      <c r="R201" s="14"/>
      <c r="S201" s="15"/>
    </row>
    <row r="202" spans="11:19" x14ac:dyDescent="0.3">
      <c r="K202" s="13"/>
      <c r="L202" s="14"/>
      <c r="M202" s="13"/>
      <c r="N202" s="14"/>
      <c r="O202" s="13"/>
      <c r="P202" s="14"/>
      <c r="Q202" s="14"/>
      <c r="R202" s="14"/>
      <c r="S202" s="15"/>
    </row>
    <row r="203" spans="11:19" x14ac:dyDescent="0.3">
      <c r="K203" s="13"/>
      <c r="L203" s="14"/>
      <c r="M203" s="13"/>
      <c r="N203" s="14"/>
      <c r="O203" s="13"/>
      <c r="P203" s="14"/>
      <c r="Q203" s="14"/>
      <c r="R203" s="14"/>
      <c r="S203" s="15"/>
    </row>
    <row r="204" spans="11:19" x14ac:dyDescent="0.3">
      <c r="K204" s="13"/>
      <c r="L204" s="14"/>
      <c r="M204" s="13"/>
      <c r="N204" s="14"/>
      <c r="O204" s="13"/>
      <c r="P204" s="14"/>
      <c r="Q204" s="14"/>
      <c r="R204" s="14"/>
      <c r="S204" s="15"/>
    </row>
    <row r="205" spans="11:19" x14ac:dyDescent="0.3">
      <c r="K205" s="13"/>
      <c r="L205" s="14"/>
      <c r="M205" s="13"/>
      <c r="N205" s="14"/>
      <c r="O205" s="13"/>
      <c r="P205" s="14"/>
      <c r="Q205" s="14"/>
      <c r="R205" s="14"/>
      <c r="S205" s="15"/>
    </row>
    <row r="206" spans="11:19" x14ac:dyDescent="0.3">
      <c r="K206" s="13"/>
      <c r="L206" s="14"/>
      <c r="M206" s="13"/>
      <c r="N206" s="14"/>
      <c r="O206" s="13"/>
      <c r="P206" s="14"/>
      <c r="Q206" s="14"/>
      <c r="R206" s="14"/>
      <c r="S206" s="15"/>
    </row>
    <row r="207" spans="11:19" x14ac:dyDescent="0.3">
      <c r="K207" s="13"/>
      <c r="L207" s="14"/>
      <c r="M207" s="13"/>
      <c r="N207" s="14"/>
      <c r="O207" s="13"/>
      <c r="P207" s="14"/>
      <c r="Q207" s="14"/>
      <c r="R207" s="14"/>
      <c r="S207" s="15"/>
    </row>
    <row r="208" spans="11:19" x14ac:dyDescent="0.3">
      <c r="K208" s="13"/>
      <c r="L208" s="14"/>
      <c r="M208" s="13"/>
      <c r="N208" s="14"/>
      <c r="O208" s="13"/>
      <c r="P208" s="14"/>
      <c r="Q208" s="14"/>
      <c r="R208" s="14"/>
      <c r="S208" s="15"/>
    </row>
    <row r="209" spans="11:19" x14ac:dyDescent="0.3">
      <c r="K209" s="13"/>
      <c r="L209" s="14"/>
      <c r="M209" s="13"/>
      <c r="N209" s="14"/>
      <c r="O209" s="13"/>
      <c r="P209" s="14"/>
      <c r="Q209" s="14"/>
      <c r="R209" s="14"/>
      <c r="S209" s="15"/>
    </row>
    <row r="210" spans="11:19" x14ac:dyDescent="0.3">
      <c r="K210" s="13"/>
      <c r="L210" s="14"/>
      <c r="M210" s="13"/>
      <c r="N210" s="14"/>
      <c r="O210" s="13"/>
      <c r="P210" s="14"/>
      <c r="Q210" s="14"/>
      <c r="R210" s="14"/>
      <c r="S210" s="15"/>
    </row>
    <row r="211" spans="11:19" x14ac:dyDescent="0.3">
      <c r="K211" s="13"/>
      <c r="L211" s="14"/>
      <c r="M211" s="13"/>
      <c r="N211" s="14"/>
      <c r="O211" s="13"/>
      <c r="P211" s="14"/>
      <c r="Q211" s="14"/>
      <c r="R211" s="14"/>
      <c r="S211" s="15"/>
    </row>
    <row r="212" spans="11:19" x14ac:dyDescent="0.3">
      <c r="K212" s="13"/>
      <c r="L212" s="14"/>
      <c r="M212" s="13"/>
      <c r="N212" s="14"/>
      <c r="O212" s="13"/>
      <c r="P212" s="14"/>
      <c r="Q212" s="14"/>
      <c r="R212" s="14"/>
      <c r="S212" s="15"/>
    </row>
    <row r="213" spans="11:19" x14ac:dyDescent="0.3">
      <c r="K213" s="13"/>
      <c r="L213" s="14"/>
      <c r="M213" s="13"/>
      <c r="N213" s="14"/>
      <c r="O213" s="13"/>
      <c r="P213" s="14"/>
      <c r="Q213" s="14"/>
      <c r="R213" s="14"/>
      <c r="S213" s="15"/>
    </row>
    <row r="214" spans="11:19" x14ac:dyDescent="0.3">
      <c r="K214" s="13"/>
      <c r="L214" s="14"/>
      <c r="M214" s="13"/>
      <c r="N214" s="14"/>
      <c r="O214" s="13"/>
      <c r="P214" s="14"/>
      <c r="Q214" s="14"/>
      <c r="R214" s="14"/>
      <c r="S214" s="15"/>
    </row>
    <row r="215" spans="11:19" x14ac:dyDescent="0.3">
      <c r="K215" s="13"/>
      <c r="L215" s="14"/>
      <c r="M215" s="13"/>
      <c r="N215" s="14"/>
      <c r="O215" s="13"/>
      <c r="P215" s="14"/>
      <c r="Q215" s="14"/>
      <c r="R215" s="14"/>
      <c r="S215" s="15"/>
    </row>
    <row r="216" spans="11:19" x14ac:dyDescent="0.3">
      <c r="K216" s="13"/>
      <c r="L216" s="14"/>
      <c r="M216" s="13"/>
      <c r="N216" s="14"/>
      <c r="O216" s="13"/>
      <c r="P216" s="14"/>
      <c r="Q216" s="14"/>
      <c r="R216" s="14"/>
      <c r="S216" s="15"/>
    </row>
    <row r="217" spans="11:19" x14ac:dyDescent="0.3">
      <c r="K217" s="13"/>
      <c r="L217" s="14"/>
      <c r="M217" s="13"/>
      <c r="N217" s="14"/>
      <c r="O217" s="13"/>
      <c r="P217" s="14"/>
      <c r="Q217" s="14"/>
      <c r="R217" s="14"/>
      <c r="S217" s="15"/>
    </row>
    <row r="218" spans="11:19" x14ac:dyDescent="0.3">
      <c r="K218" s="13"/>
      <c r="L218" s="14"/>
      <c r="M218" s="13"/>
      <c r="N218" s="14"/>
      <c r="O218" s="13"/>
      <c r="P218" s="14"/>
      <c r="Q218" s="14"/>
      <c r="R218" s="14"/>
      <c r="S218" s="15"/>
    </row>
    <row r="219" spans="11:19" x14ac:dyDescent="0.3">
      <c r="K219" s="13"/>
      <c r="L219" s="14"/>
      <c r="M219" s="13"/>
      <c r="N219" s="14"/>
      <c r="O219" s="13"/>
      <c r="P219" s="14"/>
      <c r="Q219" s="14"/>
      <c r="R219" s="14"/>
      <c r="S219" s="15"/>
    </row>
    <row r="220" spans="11:19" x14ac:dyDescent="0.3">
      <c r="K220" s="13"/>
      <c r="L220" s="14"/>
      <c r="M220" s="13"/>
      <c r="N220" s="14"/>
      <c r="O220" s="13"/>
      <c r="P220" s="14"/>
      <c r="Q220" s="14"/>
      <c r="R220" s="14"/>
      <c r="S220" s="15"/>
    </row>
    <row r="221" spans="11:19" x14ac:dyDescent="0.3">
      <c r="K221" s="13"/>
      <c r="L221" s="14"/>
      <c r="M221" s="13"/>
      <c r="N221" s="14"/>
      <c r="O221" s="13"/>
      <c r="P221" s="14"/>
      <c r="Q221" s="14"/>
      <c r="R221" s="14"/>
      <c r="S221" s="15"/>
    </row>
    <row r="222" spans="11:19" x14ac:dyDescent="0.3">
      <c r="K222" s="13"/>
      <c r="L222" s="13"/>
      <c r="M222" s="13"/>
      <c r="N222" s="13"/>
      <c r="O222" s="13"/>
      <c r="P222" s="14"/>
      <c r="Q222" s="14"/>
      <c r="R222" s="14"/>
      <c r="S222" s="15"/>
    </row>
    <row r="223" spans="11:19" x14ac:dyDescent="0.3">
      <c r="K223" s="13"/>
      <c r="L223" s="14"/>
      <c r="M223" s="13"/>
      <c r="N223" s="14"/>
      <c r="O223" s="13"/>
      <c r="P223" s="14"/>
      <c r="Q223" s="14"/>
      <c r="R223" s="14"/>
      <c r="S223" s="15"/>
    </row>
    <row r="224" spans="11:19" x14ac:dyDescent="0.3">
      <c r="K224" s="13"/>
      <c r="L224" s="14"/>
      <c r="M224" s="13"/>
      <c r="N224" s="14"/>
      <c r="O224" s="13"/>
      <c r="P224" s="14"/>
      <c r="Q224" s="14"/>
      <c r="R224" s="14"/>
      <c r="S224" s="15"/>
    </row>
    <row r="225" spans="11:19" x14ac:dyDescent="0.3">
      <c r="K225" s="13"/>
      <c r="L225" s="14"/>
      <c r="M225" s="13"/>
      <c r="N225" s="14"/>
      <c r="O225" s="13"/>
      <c r="P225" s="14"/>
      <c r="Q225" s="14"/>
      <c r="R225" s="14"/>
      <c r="S225" s="15"/>
    </row>
    <row r="226" spans="11:19" x14ac:dyDescent="0.3">
      <c r="K226" s="13"/>
      <c r="L226" s="14"/>
      <c r="M226" s="13"/>
      <c r="N226" s="14"/>
      <c r="O226" s="13"/>
      <c r="P226" s="14"/>
      <c r="Q226" s="14"/>
      <c r="R226" s="14"/>
      <c r="S226" s="15"/>
    </row>
    <row r="227" spans="11:19" x14ac:dyDescent="0.3">
      <c r="K227" s="13"/>
      <c r="L227" s="14"/>
      <c r="M227" s="13"/>
      <c r="N227" s="14"/>
      <c r="O227" s="13"/>
      <c r="P227" s="14"/>
      <c r="Q227" s="14"/>
      <c r="R227" s="14"/>
      <c r="S227" s="15"/>
    </row>
    <row r="228" spans="11:19" x14ac:dyDescent="0.3">
      <c r="K228" s="13"/>
      <c r="L228" s="14"/>
      <c r="M228" s="13"/>
      <c r="N228" s="14"/>
      <c r="O228" s="13"/>
      <c r="P228" s="14"/>
      <c r="Q228" s="14"/>
      <c r="R228" s="14"/>
      <c r="S228" s="15"/>
    </row>
    <row r="229" spans="11:19" x14ac:dyDescent="0.3">
      <c r="K229" s="13"/>
      <c r="L229" s="14"/>
      <c r="M229" s="13"/>
      <c r="N229" s="14"/>
      <c r="O229" s="13"/>
      <c r="P229" s="14"/>
      <c r="Q229" s="14"/>
      <c r="R229" s="14"/>
      <c r="S229" s="15"/>
    </row>
    <row r="230" spans="11:19" x14ac:dyDescent="0.3">
      <c r="K230" s="13"/>
      <c r="L230" s="14"/>
      <c r="M230" s="13"/>
      <c r="N230" s="14"/>
      <c r="O230" s="13"/>
      <c r="P230" s="14"/>
      <c r="Q230" s="14"/>
      <c r="R230" s="14"/>
      <c r="S230" s="15"/>
    </row>
    <row r="231" spans="11:19" x14ac:dyDescent="0.3">
      <c r="K231" s="13"/>
      <c r="L231" s="14"/>
      <c r="M231" s="13"/>
      <c r="N231" s="14"/>
      <c r="O231" s="13"/>
      <c r="P231" s="14"/>
      <c r="Q231" s="14"/>
      <c r="R231" s="14"/>
      <c r="S231" s="15"/>
    </row>
    <row r="232" spans="11:19" x14ac:dyDescent="0.3">
      <c r="K232" s="13"/>
      <c r="L232" s="14"/>
      <c r="M232" s="13"/>
      <c r="N232" s="14"/>
      <c r="O232" s="13"/>
      <c r="P232" s="14"/>
      <c r="Q232" s="14"/>
      <c r="R232" s="14"/>
      <c r="S232" s="15"/>
    </row>
    <row r="233" spans="11:19" x14ac:dyDescent="0.3">
      <c r="K233" s="13"/>
      <c r="L233" s="14"/>
      <c r="M233" s="13"/>
      <c r="N233" s="14"/>
      <c r="O233" s="13"/>
      <c r="P233" s="14"/>
      <c r="Q233" s="14"/>
      <c r="R233" s="14"/>
      <c r="S233" s="15"/>
    </row>
    <row r="234" spans="11:19" x14ac:dyDescent="0.3">
      <c r="K234" s="13"/>
      <c r="L234" s="14"/>
      <c r="M234" s="13"/>
      <c r="N234" s="14"/>
      <c r="O234" s="13"/>
      <c r="P234" s="14"/>
      <c r="Q234" s="14"/>
      <c r="R234" s="14"/>
      <c r="S234" s="15"/>
    </row>
    <row r="235" spans="11:19" x14ac:dyDescent="0.3">
      <c r="K235" s="13"/>
      <c r="L235" s="14"/>
      <c r="M235" s="13"/>
      <c r="N235" s="14"/>
      <c r="O235" s="13"/>
      <c r="P235" s="14"/>
      <c r="Q235" s="14"/>
      <c r="R235" s="14"/>
      <c r="S235" s="15"/>
    </row>
    <row r="236" spans="11:19" x14ac:dyDescent="0.3">
      <c r="K236" s="13"/>
      <c r="L236" s="14"/>
      <c r="M236" s="13"/>
      <c r="N236" s="14"/>
      <c r="O236" s="13"/>
      <c r="P236" s="14"/>
      <c r="Q236" s="14"/>
      <c r="R236" s="14"/>
      <c r="S236" s="15"/>
    </row>
    <row r="237" spans="11:19" x14ac:dyDescent="0.3">
      <c r="K237" s="13"/>
      <c r="L237" s="14"/>
      <c r="M237" s="13"/>
      <c r="N237" s="14"/>
      <c r="O237" s="13"/>
      <c r="P237" s="14"/>
      <c r="Q237" s="14"/>
      <c r="R237" s="14"/>
      <c r="S237" s="15"/>
    </row>
    <row r="238" spans="11:19" x14ac:dyDescent="0.3">
      <c r="K238" s="13"/>
      <c r="L238" s="14"/>
      <c r="M238" s="13"/>
      <c r="N238" s="14"/>
      <c r="O238" s="13"/>
      <c r="P238" s="14"/>
      <c r="Q238" s="14"/>
      <c r="R238" s="14"/>
      <c r="S238" s="15"/>
    </row>
    <row r="239" spans="11:19" x14ac:dyDescent="0.3">
      <c r="K239" s="13"/>
      <c r="L239" s="14"/>
      <c r="M239" s="13"/>
      <c r="N239" s="14"/>
      <c r="O239" s="13"/>
      <c r="P239" s="14"/>
      <c r="Q239" s="14"/>
      <c r="R239" s="14"/>
      <c r="S239" s="15"/>
    </row>
    <row r="240" spans="11:19" x14ac:dyDescent="0.3">
      <c r="K240" s="13"/>
      <c r="L240" s="14"/>
      <c r="M240" s="13"/>
      <c r="N240" s="14"/>
      <c r="O240" s="13"/>
      <c r="P240" s="14"/>
      <c r="Q240" s="14"/>
      <c r="R240" s="14"/>
      <c r="S240" s="15"/>
    </row>
    <row r="241" spans="11:19" x14ac:dyDescent="0.3">
      <c r="K241" s="13"/>
      <c r="L241" s="14"/>
      <c r="M241" s="13"/>
      <c r="N241" s="14"/>
      <c r="O241" s="13"/>
      <c r="P241" s="14"/>
      <c r="Q241" s="14"/>
      <c r="R241" s="14"/>
      <c r="S241" s="15"/>
    </row>
    <row r="242" spans="11:19" x14ac:dyDescent="0.3">
      <c r="K242" s="14"/>
      <c r="L242" s="14"/>
      <c r="M242" s="14"/>
      <c r="N242" s="14"/>
      <c r="O242" s="14"/>
      <c r="P242" s="14"/>
      <c r="Q242" s="14"/>
      <c r="R242" s="14"/>
      <c r="S242" s="15"/>
    </row>
  </sheetData>
  <mergeCells count="11">
    <mergeCell ref="O4:R4"/>
    <mergeCell ref="A1:J1"/>
    <mergeCell ref="B2:J2"/>
    <mergeCell ref="A3:J3"/>
    <mergeCell ref="K4:L4"/>
    <mergeCell ref="M4:N4"/>
    <mergeCell ref="B6:H6"/>
    <mergeCell ref="B8:H8"/>
    <mergeCell ref="B12:H12"/>
    <mergeCell ref="B15:H15"/>
    <mergeCell ref="B16:H16"/>
  </mergeCells>
  <printOptions horizontalCentered="1"/>
  <pageMargins left="0.25" right="0.25" top="0.75" bottom="0.75" header="0.3" footer="0.3"/>
  <pageSetup paperSize="5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5"/>
  <sheetViews>
    <sheetView zoomScale="77" zoomScaleNormal="77" workbookViewId="0">
      <pane ySplit="4" topLeftCell="A32" activePane="bottomLeft" state="frozen"/>
      <selection pane="bottomLeft" activeCell="C39" sqref="C39"/>
    </sheetView>
  </sheetViews>
  <sheetFormatPr baseColWidth="10" defaultRowHeight="16.5" x14ac:dyDescent="0.3"/>
  <cols>
    <col min="1" max="1" width="11.42578125" style="35"/>
    <col min="2" max="2" width="18.7109375" style="2" customWidth="1"/>
    <col min="3" max="3" width="15.140625" style="27" customWidth="1"/>
    <col min="4" max="4" width="15" style="1" customWidth="1"/>
    <col min="5" max="5" width="32.5703125" style="48" customWidth="1"/>
    <col min="6" max="6" width="52.28515625" style="2" customWidth="1"/>
    <col min="7" max="7" width="26.85546875" style="2" customWidth="1"/>
    <col min="8" max="8" width="16.5703125" style="2" customWidth="1"/>
    <col min="9" max="9" width="14.140625" style="27" customWidth="1"/>
    <col min="10" max="10" width="14" style="27" customWidth="1"/>
    <col min="11" max="11" width="25" style="27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730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730" t="s">
        <v>424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51"/>
      <c r="M3" s="51"/>
      <c r="N3" s="51"/>
      <c r="O3" s="51"/>
      <c r="P3" s="51"/>
      <c r="Q3" s="51"/>
      <c r="R3" s="51"/>
      <c r="S3" s="52"/>
    </row>
    <row r="4" spans="1:19" s="31" customFormat="1" ht="82.5" customHeight="1" thickBot="1" x14ac:dyDescent="0.35">
      <c r="A4" s="402" t="s">
        <v>17</v>
      </c>
      <c r="B4" s="111" t="s">
        <v>7</v>
      </c>
      <c r="C4" s="112" t="s">
        <v>10</v>
      </c>
      <c r="D4" s="113" t="s">
        <v>2</v>
      </c>
      <c r="E4" s="114" t="s">
        <v>8</v>
      </c>
      <c r="F4" s="115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16" customFormat="1" ht="33.75" thickBot="1" x14ac:dyDescent="0.35">
      <c r="A5" s="647">
        <v>1</v>
      </c>
      <c r="B5" s="222" t="s">
        <v>22</v>
      </c>
      <c r="C5" s="276">
        <v>43021</v>
      </c>
      <c r="D5" s="388">
        <v>4950</v>
      </c>
      <c r="E5" s="409" t="s">
        <v>430</v>
      </c>
      <c r="F5" s="387" t="s">
        <v>431</v>
      </c>
      <c r="G5" s="386" t="s">
        <v>432</v>
      </c>
      <c r="H5" s="386">
        <v>61102</v>
      </c>
      <c r="I5" s="385">
        <v>2199.52</v>
      </c>
      <c r="J5" s="423">
        <v>2199.52</v>
      </c>
      <c r="K5" s="271" t="s">
        <v>433</v>
      </c>
      <c r="L5" s="53" t="s">
        <v>13</v>
      </c>
      <c r="M5" s="5"/>
      <c r="N5" s="4" t="s">
        <v>13</v>
      </c>
      <c r="O5" s="5"/>
      <c r="P5" s="4" t="s">
        <v>13</v>
      </c>
      <c r="Q5" s="5"/>
      <c r="R5" s="5"/>
      <c r="S5" s="10"/>
    </row>
    <row r="6" spans="1:19" s="16" customFormat="1" ht="21.75" customHeight="1" thickBot="1" x14ac:dyDescent="0.35">
      <c r="A6" s="295">
        <f>SUM(A5:A5)</f>
        <v>1</v>
      </c>
      <c r="B6" s="764" t="s">
        <v>5</v>
      </c>
      <c r="C6" s="760"/>
      <c r="D6" s="760"/>
      <c r="E6" s="760"/>
      <c r="F6" s="760"/>
      <c r="G6" s="760"/>
      <c r="H6" s="760"/>
      <c r="I6" s="761"/>
      <c r="J6" s="170">
        <f>SUM(J5:J5)</f>
        <v>2199.52</v>
      </c>
      <c r="K6" s="120"/>
      <c r="L6" s="20" t="s">
        <v>13</v>
      </c>
      <c r="M6" s="7"/>
      <c r="N6" s="6" t="s">
        <v>13</v>
      </c>
      <c r="O6" s="7"/>
      <c r="P6" s="6" t="s">
        <v>13</v>
      </c>
      <c r="Q6" s="7"/>
      <c r="R6" s="7"/>
      <c r="S6" s="11"/>
    </row>
    <row r="7" spans="1:19" s="16" customFormat="1" ht="26.25" customHeight="1" x14ac:dyDescent="0.3">
      <c r="A7" s="413">
        <v>1</v>
      </c>
      <c r="B7" s="410" t="s">
        <v>22</v>
      </c>
      <c r="C7" s="314">
        <v>43028</v>
      </c>
      <c r="D7" s="315">
        <v>4954</v>
      </c>
      <c r="E7" s="307" t="s">
        <v>358</v>
      </c>
      <c r="F7" s="298" t="s">
        <v>451</v>
      </c>
      <c r="G7" s="216" t="s">
        <v>243</v>
      </c>
      <c r="H7" s="216">
        <v>54107</v>
      </c>
      <c r="I7" s="63">
        <v>1240.1600000000001</v>
      </c>
      <c r="J7" s="171">
        <v>1240.1600000000001</v>
      </c>
      <c r="K7" s="209" t="s">
        <v>452</v>
      </c>
      <c r="L7" s="20"/>
      <c r="M7" s="7"/>
      <c r="N7" s="6"/>
      <c r="O7" s="7"/>
      <c r="P7" s="6"/>
      <c r="Q7" s="7"/>
      <c r="R7" s="7"/>
      <c r="S7" s="11"/>
    </row>
    <row r="8" spans="1:19" s="16" customFormat="1" ht="40.5" customHeight="1" x14ac:dyDescent="0.3">
      <c r="A8" s="394">
        <v>1</v>
      </c>
      <c r="B8" s="410" t="s">
        <v>22</v>
      </c>
      <c r="C8" s="392">
        <v>43028</v>
      </c>
      <c r="D8" s="391">
        <v>4955</v>
      </c>
      <c r="E8" s="308" t="s">
        <v>231</v>
      </c>
      <c r="F8" s="308" t="s">
        <v>453</v>
      </c>
      <c r="G8" s="390" t="s">
        <v>232</v>
      </c>
      <c r="H8" s="390">
        <v>54105</v>
      </c>
      <c r="I8" s="389">
        <v>3455.6</v>
      </c>
      <c r="J8" s="311">
        <v>3455.6</v>
      </c>
      <c r="K8" s="345" t="s">
        <v>452</v>
      </c>
      <c r="L8" s="20"/>
      <c r="M8" s="7"/>
      <c r="N8" s="6"/>
      <c r="O8" s="7"/>
      <c r="P8" s="6"/>
      <c r="Q8" s="7"/>
      <c r="R8" s="7"/>
      <c r="S8" s="11"/>
    </row>
    <row r="9" spans="1:19" s="16" customFormat="1" x14ac:dyDescent="0.3">
      <c r="A9" s="847">
        <v>1</v>
      </c>
      <c r="B9" s="841" t="s">
        <v>22</v>
      </c>
      <c r="C9" s="838">
        <v>43028</v>
      </c>
      <c r="D9" s="835">
        <v>4956</v>
      </c>
      <c r="E9" s="835" t="s">
        <v>454</v>
      </c>
      <c r="F9" s="854" t="s">
        <v>455</v>
      </c>
      <c r="G9" s="823" t="s">
        <v>456</v>
      </c>
      <c r="H9" s="390">
        <v>54105</v>
      </c>
      <c r="I9" s="389">
        <v>237.5</v>
      </c>
      <c r="J9" s="820">
        <f>+I9+I10+I11</f>
        <v>920.25</v>
      </c>
      <c r="K9" s="850" t="s">
        <v>452</v>
      </c>
      <c r="L9" s="20"/>
      <c r="M9" s="7"/>
      <c r="N9" s="6"/>
      <c r="O9" s="7"/>
      <c r="P9" s="6"/>
      <c r="Q9" s="7"/>
      <c r="R9" s="7"/>
      <c r="S9" s="11"/>
    </row>
    <row r="10" spans="1:19" s="16" customFormat="1" ht="33" customHeight="1" x14ac:dyDescent="0.3">
      <c r="A10" s="848"/>
      <c r="B10" s="842"/>
      <c r="C10" s="839"/>
      <c r="D10" s="836"/>
      <c r="E10" s="836"/>
      <c r="F10" s="855"/>
      <c r="G10" s="824"/>
      <c r="H10" s="68">
        <v>54107</v>
      </c>
      <c r="I10" s="317">
        <v>20</v>
      </c>
      <c r="J10" s="821"/>
      <c r="K10" s="851"/>
      <c r="L10" s="20"/>
      <c r="M10" s="7"/>
      <c r="N10" s="6"/>
      <c r="O10" s="7"/>
      <c r="P10" s="6"/>
      <c r="Q10" s="7"/>
      <c r="R10" s="7"/>
      <c r="S10" s="11"/>
    </row>
    <row r="11" spans="1:19" s="16" customFormat="1" x14ac:dyDescent="0.3">
      <c r="A11" s="853"/>
      <c r="B11" s="843"/>
      <c r="C11" s="840"/>
      <c r="D11" s="837"/>
      <c r="E11" s="837"/>
      <c r="F11" s="856"/>
      <c r="G11" s="825"/>
      <c r="H11" s="68">
        <v>54114</v>
      </c>
      <c r="I11" s="317">
        <v>662.75</v>
      </c>
      <c r="J11" s="822"/>
      <c r="K11" s="852"/>
      <c r="L11" s="20"/>
      <c r="M11" s="7"/>
      <c r="N11" s="6"/>
      <c r="O11" s="7"/>
      <c r="P11" s="6"/>
      <c r="Q11" s="7"/>
      <c r="R11" s="7"/>
      <c r="S11" s="11"/>
    </row>
    <row r="12" spans="1:19" s="16" customFormat="1" ht="34.5" customHeight="1" x14ac:dyDescent="0.3">
      <c r="A12" s="847">
        <v>1</v>
      </c>
      <c r="B12" s="841" t="s">
        <v>22</v>
      </c>
      <c r="C12" s="838">
        <v>43028</v>
      </c>
      <c r="D12" s="835">
        <v>4957</v>
      </c>
      <c r="E12" s="835" t="s">
        <v>213</v>
      </c>
      <c r="F12" s="854" t="s">
        <v>455</v>
      </c>
      <c r="G12" s="823" t="s">
        <v>214</v>
      </c>
      <c r="H12" s="390">
        <v>54101</v>
      </c>
      <c r="I12" s="389">
        <v>140.80000000000001</v>
      </c>
      <c r="J12" s="820">
        <f>+I12+I13+I14</f>
        <v>653.79999999999995</v>
      </c>
      <c r="K12" s="850" t="s">
        <v>452</v>
      </c>
      <c r="L12" s="20"/>
      <c r="M12" s="7"/>
      <c r="N12" s="6"/>
      <c r="O12" s="7"/>
      <c r="P12" s="6"/>
      <c r="Q12" s="7"/>
      <c r="R12" s="7"/>
      <c r="S12" s="11"/>
    </row>
    <row r="13" spans="1:19" s="16" customFormat="1" x14ac:dyDescent="0.3">
      <c r="A13" s="848"/>
      <c r="B13" s="842"/>
      <c r="C13" s="839"/>
      <c r="D13" s="836"/>
      <c r="E13" s="836"/>
      <c r="F13" s="855"/>
      <c r="G13" s="824"/>
      <c r="H13" s="390">
        <v>54107</v>
      </c>
      <c r="I13" s="389">
        <v>420</v>
      </c>
      <c r="J13" s="821"/>
      <c r="K13" s="851"/>
      <c r="L13" s="20"/>
      <c r="M13" s="7"/>
      <c r="N13" s="6"/>
      <c r="O13" s="7"/>
      <c r="P13" s="6"/>
      <c r="Q13" s="7"/>
      <c r="R13" s="7"/>
      <c r="S13" s="11"/>
    </row>
    <row r="14" spans="1:19" s="16" customFormat="1" x14ac:dyDescent="0.3">
      <c r="A14" s="853"/>
      <c r="B14" s="843"/>
      <c r="C14" s="840"/>
      <c r="D14" s="837"/>
      <c r="E14" s="837"/>
      <c r="F14" s="856"/>
      <c r="G14" s="825"/>
      <c r="H14" s="390">
        <v>54199</v>
      </c>
      <c r="I14" s="389">
        <v>93</v>
      </c>
      <c r="J14" s="822"/>
      <c r="K14" s="852"/>
      <c r="L14" s="20"/>
      <c r="M14" s="7"/>
      <c r="N14" s="6"/>
      <c r="O14" s="7"/>
      <c r="P14" s="6"/>
      <c r="Q14" s="7"/>
      <c r="R14" s="7"/>
      <c r="S14" s="11"/>
    </row>
    <row r="15" spans="1:19" s="16" customFormat="1" ht="27" customHeight="1" x14ac:dyDescent="0.3">
      <c r="A15" s="847">
        <v>1</v>
      </c>
      <c r="B15" s="841" t="s">
        <v>22</v>
      </c>
      <c r="C15" s="838">
        <v>43028</v>
      </c>
      <c r="D15" s="835">
        <v>4958</v>
      </c>
      <c r="E15" s="823" t="s">
        <v>220</v>
      </c>
      <c r="F15" s="857" t="s">
        <v>455</v>
      </c>
      <c r="G15" s="823" t="s">
        <v>222</v>
      </c>
      <c r="H15" s="390">
        <v>54101</v>
      </c>
      <c r="I15" s="389">
        <v>480.5</v>
      </c>
      <c r="J15" s="820">
        <f>+I15+I16+I17+I18+I19+I20</f>
        <v>1771.35</v>
      </c>
      <c r="K15" s="850" t="s">
        <v>452</v>
      </c>
      <c r="L15" s="20"/>
      <c r="M15" s="7"/>
      <c r="N15" s="6"/>
      <c r="O15" s="7"/>
      <c r="P15" s="6"/>
      <c r="Q15" s="7"/>
      <c r="R15" s="7"/>
      <c r="S15" s="11"/>
    </row>
    <row r="16" spans="1:19" s="16" customFormat="1" ht="28.5" customHeight="1" x14ac:dyDescent="0.3">
      <c r="A16" s="848"/>
      <c r="B16" s="842"/>
      <c r="C16" s="839"/>
      <c r="D16" s="836"/>
      <c r="E16" s="824"/>
      <c r="F16" s="857"/>
      <c r="G16" s="824"/>
      <c r="H16" s="68">
        <v>54104</v>
      </c>
      <c r="I16" s="317">
        <v>29</v>
      </c>
      <c r="J16" s="821"/>
      <c r="K16" s="851"/>
      <c r="L16" s="20"/>
      <c r="M16" s="7"/>
      <c r="N16" s="6"/>
      <c r="O16" s="7"/>
      <c r="P16" s="6"/>
      <c r="Q16" s="7"/>
      <c r="R16" s="7"/>
      <c r="S16" s="11"/>
    </row>
    <row r="17" spans="1:19" s="16" customFormat="1" ht="28.5" customHeight="1" x14ac:dyDescent="0.3">
      <c r="A17" s="848"/>
      <c r="B17" s="842"/>
      <c r="C17" s="839"/>
      <c r="D17" s="836"/>
      <c r="E17" s="824"/>
      <c r="F17" s="857"/>
      <c r="G17" s="824"/>
      <c r="H17" s="68">
        <v>54105</v>
      </c>
      <c r="I17" s="317">
        <v>67.5</v>
      </c>
      <c r="J17" s="821"/>
      <c r="K17" s="851"/>
      <c r="L17" s="20"/>
      <c r="M17" s="7"/>
      <c r="N17" s="6"/>
      <c r="O17" s="7"/>
      <c r="P17" s="6"/>
      <c r="Q17" s="7"/>
      <c r="R17" s="7"/>
      <c r="S17" s="11"/>
    </row>
    <row r="18" spans="1:19" s="16" customFormat="1" ht="28.5" customHeight="1" x14ac:dyDescent="0.3">
      <c r="A18" s="848"/>
      <c r="B18" s="842"/>
      <c r="C18" s="839"/>
      <c r="D18" s="836"/>
      <c r="E18" s="824"/>
      <c r="F18" s="857"/>
      <c r="G18" s="824"/>
      <c r="H18" s="68">
        <v>54107</v>
      </c>
      <c r="I18" s="317">
        <v>169.5</v>
      </c>
      <c r="J18" s="821"/>
      <c r="K18" s="851"/>
      <c r="L18" s="20"/>
      <c r="M18" s="7"/>
      <c r="N18" s="6"/>
      <c r="O18" s="7"/>
      <c r="P18" s="6"/>
      <c r="Q18" s="7"/>
      <c r="R18" s="7"/>
      <c r="S18" s="11"/>
    </row>
    <row r="19" spans="1:19" s="16" customFormat="1" ht="28.5" customHeight="1" x14ac:dyDescent="0.3">
      <c r="A19" s="848"/>
      <c r="B19" s="842"/>
      <c r="C19" s="839"/>
      <c r="D19" s="836"/>
      <c r="E19" s="824"/>
      <c r="F19" s="857"/>
      <c r="G19" s="824"/>
      <c r="H19" s="68">
        <v>54114</v>
      </c>
      <c r="I19" s="317">
        <v>34.799999999999997</v>
      </c>
      <c r="J19" s="821"/>
      <c r="K19" s="851"/>
      <c r="L19" s="20"/>
      <c r="M19" s="7"/>
      <c r="N19" s="6"/>
      <c r="O19" s="7"/>
      <c r="P19" s="6"/>
      <c r="Q19" s="7"/>
      <c r="R19" s="7"/>
      <c r="S19" s="11"/>
    </row>
    <row r="20" spans="1:19" s="16" customFormat="1" ht="28.5" customHeight="1" x14ac:dyDescent="0.3">
      <c r="A20" s="853"/>
      <c r="B20" s="843"/>
      <c r="C20" s="840"/>
      <c r="D20" s="837"/>
      <c r="E20" s="825"/>
      <c r="F20" s="857"/>
      <c r="G20" s="825"/>
      <c r="H20" s="68">
        <v>54199</v>
      </c>
      <c r="I20" s="317">
        <v>990.05</v>
      </c>
      <c r="J20" s="822"/>
      <c r="K20" s="852"/>
      <c r="L20" s="20"/>
      <c r="M20" s="7"/>
      <c r="N20" s="6"/>
      <c r="O20" s="7"/>
      <c r="P20" s="6"/>
      <c r="Q20" s="7"/>
      <c r="R20" s="7"/>
      <c r="S20" s="11"/>
    </row>
    <row r="21" spans="1:19" s="16" customFormat="1" ht="40.5" x14ac:dyDescent="0.3">
      <c r="A21" s="414">
        <v>1</v>
      </c>
      <c r="B21" s="411" t="s">
        <v>22</v>
      </c>
      <c r="C21" s="347">
        <v>43028</v>
      </c>
      <c r="D21" s="315">
        <v>4959</v>
      </c>
      <c r="E21" s="298" t="s">
        <v>457</v>
      </c>
      <c r="F21" s="348" t="s">
        <v>458</v>
      </c>
      <c r="G21" s="68" t="s">
        <v>219</v>
      </c>
      <c r="H21" s="68">
        <v>54101</v>
      </c>
      <c r="I21" s="317">
        <v>187.5</v>
      </c>
      <c r="J21" s="317">
        <v>187.5</v>
      </c>
      <c r="K21" s="319" t="s">
        <v>452</v>
      </c>
      <c r="L21" s="20"/>
      <c r="M21" s="7"/>
      <c r="N21" s="6"/>
      <c r="O21" s="7"/>
      <c r="P21" s="6"/>
      <c r="Q21" s="7"/>
      <c r="R21" s="7"/>
      <c r="S21" s="11"/>
    </row>
    <row r="22" spans="1:19" s="16" customFormat="1" ht="28.5" customHeight="1" x14ac:dyDescent="0.3">
      <c r="A22" s="847">
        <v>1</v>
      </c>
      <c r="B22" s="841" t="s">
        <v>22</v>
      </c>
      <c r="C22" s="838">
        <v>43028</v>
      </c>
      <c r="D22" s="835">
        <v>4960</v>
      </c>
      <c r="E22" s="835" t="s">
        <v>460</v>
      </c>
      <c r="F22" s="854" t="s">
        <v>455</v>
      </c>
      <c r="G22" s="823" t="s">
        <v>459</v>
      </c>
      <c r="H22" s="68">
        <v>54101</v>
      </c>
      <c r="I22" s="317">
        <v>200</v>
      </c>
      <c r="J22" s="820">
        <f>I22+I23</f>
        <v>359.84000000000003</v>
      </c>
      <c r="K22" s="850" t="s">
        <v>452</v>
      </c>
      <c r="L22" s="20"/>
      <c r="M22" s="7"/>
      <c r="N22" s="6"/>
      <c r="O22" s="7"/>
      <c r="P22" s="6"/>
      <c r="Q22" s="7"/>
      <c r="R22" s="7"/>
      <c r="S22" s="11"/>
    </row>
    <row r="23" spans="1:19" s="16" customFormat="1" ht="28.5" customHeight="1" x14ac:dyDescent="0.3">
      <c r="A23" s="853"/>
      <c r="B23" s="843"/>
      <c r="C23" s="840"/>
      <c r="D23" s="837"/>
      <c r="E23" s="837"/>
      <c r="F23" s="856"/>
      <c r="G23" s="825"/>
      <c r="H23" s="68">
        <v>54105</v>
      </c>
      <c r="I23" s="317">
        <v>159.84</v>
      </c>
      <c r="J23" s="822"/>
      <c r="K23" s="852"/>
      <c r="L23" s="20"/>
      <c r="M23" s="7"/>
      <c r="N23" s="6"/>
      <c r="O23" s="7"/>
      <c r="P23" s="6"/>
      <c r="Q23" s="7"/>
      <c r="R23" s="7"/>
      <c r="S23" s="11"/>
    </row>
    <row r="24" spans="1:19" s="16" customFormat="1" ht="28.5" customHeight="1" x14ac:dyDescent="0.3">
      <c r="A24" s="414">
        <v>1</v>
      </c>
      <c r="B24" s="411" t="s">
        <v>22</v>
      </c>
      <c r="C24" s="347">
        <v>43028</v>
      </c>
      <c r="D24" s="315">
        <v>4961</v>
      </c>
      <c r="E24" s="298" t="s">
        <v>461</v>
      </c>
      <c r="F24" s="298" t="s">
        <v>455</v>
      </c>
      <c r="G24" s="68" t="s">
        <v>462</v>
      </c>
      <c r="H24" s="68">
        <v>54101</v>
      </c>
      <c r="I24" s="317">
        <v>196</v>
      </c>
      <c r="J24" s="317">
        <v>196</v>
      </c>
      <c r="K24" s="395" t="s">
        <v>452</v>
      </c>
      <c r="L24" s="20"/>
      <c r="M24" s="7"/>
      <c r="N24" s="6"/>
      <c r="O24" s="7"/>
      <c r="P24" s="6"/>
      <c r="Q24" s="7"/>
      <c r="R24" s="7"/>
      <c r="S24" s="11"/>
    </row>
    <row r="25" spans="1:19" s="16" customFormat="1" ht="28.5" customHeight="1" x14ac:dyDescent="0.3">
      <c r="A25" s="414">
        <v>1</v>
      </c>
      <c r="B25" s="411" t="s">
        <v>22</v>
      </c>
      <c r="C25" s="347">
        <v>43028</v>
      </c>
      <c r="D25" s="315">
        <v>4962</v>
      </c>
      <c r="E25" s="316" t="s">
        <v>228</v>
      </c>
      <c r="F25" s="298" t="s">
        <v>455</v>
      </c>
      <c r="G25" s="68" t="s">
        <v>230</v>
      </c>
      <c r="H25" s="68">
        <v>54105</v>
      </c>
      <c r="I25" s="317">
        <v>1589.2</v>
      </c>
      <c r="J25" s="317">
        <v>1589.2</v>
      </c>
      <c r="K25" s="395" t="s">
        <v>452</v>
      </c>
      <c r="L25" s="20"/>
      <c r="M25" s="7"/>
      <c r="N25" s="6"/>
      <c r="O25" s="7"/>
      <c r="P25" s="6"/>
      <c r="Q25" s="7"/>
      <c r="R25" s="7"/>
      <c r="S25" s="11"/>
    </row>
    <row r="26" spans="1:19" s="16" customFormat="1" ht="28.5" customHeight="1" x14ac:dyDescent="0.3">
      <c r="A26" s="847">
        <v>1</v>
      </c>
      <c r="B26" s="861" t="s">
        <v>22</v>
      </c>
      <c r="C26" s="838">
        <v>43028</v>
      </c>
      <c r="D26" s="835">
        <v>4963</v>
      </c>
      <c r="E26" s="835" t="s">
        <v>463</v>
      </c>
      <c r="F26" s="823" t="s">
        <v>455</v>
      </c>
      <c r="G26" s="823" t="s">
        <v>225</v>
      </c>
      <c r="H26" s="68">
        <v>54105</v>
      </c>
      <c r="I26" s="317">
        <v>369.1</v>
      </c>
      <c r="J26" s="820">
        <f>+I26+I27+I28+I29</f>
        <v>1177.8499999999999</v>
      </c>
      <c r="K26" s="858" t="s">
        <v>452</v>
      </c>
      <c r="L26" s="20"/>
      <c r="M26" s="7"/>
      <c r="N26" s="6"/>
      <c r="O26" s="7"/>
      <c r="P26" s="6"/>
      <c r="Q26" s="7"/>
      <c r="R26" s="7"/>
      <c r="S26" s="11"/>
    </row>
    <row r="27" spans="1:19" s="16" customFormat="1" ht="28.5" customHeight="1" x14ac:dyDescent="0.3">
      <c r="A27" s="848"/>
      <c r="B27" s="862"/>
      <c r="C27" s="839"/>
      <c r="D27" s="836"/>
      <c r="E27" s="836"/>
      <c r="F27" s="824"/>
      <c r="G27" s="824"/>
      <c r="H27" s="68">
        <v>54107</v>
      </c>
      <c r="I27" s="317">
        <v>100.75</v>
      </c>
      <c r="J27" s="821"/>
      <c r="K27" s="859"/>
      <c r="L27" s="20"/>
      <c r="M27" s="7"/>
      <c r="N27" s="6"/>
      <c r="O27" s="7"/>
      <c r="P27" s="6"/>
      <c r="Q27" s="7"/>
      <c r="R27" s="7"/>
      <c r="S27" s="11"/>
    </row>
    <row r="28" spans="1:19" s="16" customFormat="1" ht="28.5" customHeight="1" x14ac:dyDescent="0.3">
      <c r="A28" s="848"/>
      <c r="B28" s="862"/>
      <c r="C28" s="839"/>
      <c r="D28" s="836"/>
      <c r="E28" s="836"/>
      <c r="F28" s="824"/>
      <c r="G28" s="824"/>
      <c r="H28" s="68">
        <v>54114</v>
      </c>
      <c r="I28" s="317">
        <v>619</v>
      </c>
      <c r="J28" s="821"/>
      <c r="K28" s="859"/>
      <c r="L28" s="20"/>
      <c r="M28" s="7"/>
      <c r="N28" s="6"/>
      <c r="O28" s="7"/>
      <c r="P28" s="6"/>
      <c r="Q28" s="7"/>
      <c r="R28" s="7"/>
      <c r="S28" s="11"/>
    </row>
    <row r="29" spans="1:19" s="16" customFormat="1" ht="28.5" customHeight="1" x14ac:dyDescent="0.3">
      <c r="A29" s="853"/>
      <c r="B29" s="863"/>
      <c r="C29" s="840"/>
      <c r="D29" s="837"/>
      <c r="E29" s="837"/>
      <c r="F29" s="825"/>
      <c r="G29" s="825"/>
      <c r="H29" s="68">
        <v>54119</v>
      </c>
      <c r="I29" s="317">
        <v>89</v>
      </c>
      <c r="J29" s="822"/>
      <c r="K29" s="860"/>
      <c r="L29" s="20"/>
      <c r="M29" s="7"/>
      <c r="N29" s="6"/>
      <c r="O29" s="7"/>
      <c r="P29" s="6"/>
      <c r="Q29" s="7"/>
      <c r="R29" s="7"/>
      <c r="S29" s="11"/>
    </row>
    <row r="30" spans="1:19" s="16" customFormat="1" ht="28.5" customHeight="1" x14ac:dyDescent="0.3">
      <c r="A30" s="847">
        <v>1</v>
      </c>
      <c r="B30" s="861" t="s">
        <v>22</v>
      </c>
      <c r="C30" s="838">
        <v>43028</v>
      </c>
      <c r="D30" s="835">
        <v>4964</v>
      </c>
      <c r="E30" s="835" t="s">
        <v>464</v>
      </c>
      <c r="F30" s="823" t="s">
        <v>455</v>
      </c>
      <c r="G30" s="823" t="s">
        <v>465</v>
      </c>
      <c r="H30" s="68">
        <v>54105</v>
      </c>
      <c r="I30" s="317">
        <v>191.2</v>
      </c>
      <c r="J30" s="820">
        <f>+I30+I31</f>
        <v>273.7</v>
      </c>
      <c r="K30" s="858" t="s">
        <v>452</v>
      </c>
      <c r="L30" s="20"/>
      <c r="M30" s="7"/>
      <c r="N30" s="6"/>
      <c r="O30" s="7"/>
      <c r="P30" s="6"/>
      <c r="Q30" s="7"/>
      <c r="R30" s="7"/>
      <c r="S30" s="11"/>
    </row>
    <row r="31" spans="1:19" s="16" customFormat="1" ht="28.5" customHeight="1" x14ac:dyDescent="0.3">
      <c r="A31" s="853"/>
      <c r="B31" s="863"/>
      <c r="C31" s="840"/>
      <c r="D31" s="837"/>
      <c r="E31" s="837"/>
      <c r="F31" s="825"/>
      <c r="G31" s="825"/>
      <c r="H31" s="68">
        <v>54114</v>
      </c>
      <c r="I31" s="317">
        <v>82.5</v>
      </c>
      <c r="J31" s="822"/>
      <c r="K31" s="860"/>
      <c r="L31" s="20"/>
      <c r="M31" s="7"/>
      <c r="N31" s="6"/>
      <c r="O31" s="7"/>
      <c r="P31" s="6"/>
      <c r="Q31" s="7"/>
      <c r="R31" s="7"/>
      <c r="S31" s="11"/>
    </row>
    <row r="32" spans="1:19" s="16" customFormat="1" ht="17.25" thickBot="1" x14ac:dyDescent="0.35">
      <c r="A32" s="415"/>
      <c r="B32" s="412"/>
      <c r="C32" s="350"/>
      <c r="D32" s="351"/>
      <c r="E32" s="352"/>
      <c r="F32" s="353"/>
      <c r="G32" s="354"/>
      <c r="H32" s="354"/>
      <c r="I32" s="355"/>
      <c r="J32" s="356"/>
      <c r="K32" s="357"/>
      <c r="L32" s="20" t="s">
        <v>13</v>
      </c>
      <c r="M32" s="7"/>
      <c r="N32" s="6" t="s">
        <v>13</v>
      </c>
      <c r="O32" s="7"/>
      <c r="P32" s="6" t="s">
        <v>13</v>
      </c>
      <c r="Q32" s="7"/>
      <c r="R32" s="7"/>
      <c r="S32" s="11"/>
    </row>
    <row r="33" spans="1:20" s="16" customFormat="1" ht="17.25" thickBot="1" x14ac:dyDescent="0.35">
      <c r="A33" s="229">
        <f>SUM(A7:A32)</f>
        <v>11</v>
      </c>
      <c r="B33" s="764" t="s">
        <v>4</v>
      </c>
      <c r="C33" s="760"/>
      <c r="D33" s="760"/>
      <c r="E33" s="760"/>
      <c r="F33" s="760"/>
      <c r="G33" s="760"/>
      <c r="H33" s="760"/>
      <c r="I33" s="761"/>
      <c r="J33" s="170">
        <f>SUM(J7:J32)</f>
        <v>11825.250000000002</v>
      </c>
      <c r="K33" s="120"/>
      <c r="L33" s="20"/>
      <c r="M33" s="7"/>
      <c r="N33" s="6"/>
      <c r="O33" s="7"/>
      <c r="P33" s="6"/>
      <c r="Q33" s="7"/>
      <c r="R33" s="7"/>
      <c r="S33" s="11"/>
    </row>
    <row r="34" spans="1:20" s="16" customFormat="1" ht="108" x14ac:dyDescent="0.3">
      <c r="A34" s="303">
        <v>1</v>
      </c>
      <c r="B34" s="393" t="s">
        <v>22</v>
      </c>
      <c r="C34" s="305">
        <v>43011</v>
      </c>
      <c r="D34" s="391">
        <v>4949</v>
      </c>
      <c r="E34" s="307" t="s">
        <v>427</v>
      </c>
      <c r="F34" s="308" t="s">
        <v>428</v>
      </c>
      <c r="G34" s="390" t="s">
        <v>386</v>
      </c>
      <c r="H34" s="390">
        <v>54402</v>
      </c>
      <c r="I34" s="389">
        <v>461.14</v>
      </c>
      <c r="J34" s="424">
        <v>461.14</v>
      </c>
      <c r="K34" s="312" t="s">
        <v>429</v>
      </c>
      <c r="L34" s="20"/>
      <c r="M34" s="7"/>
      <c r="N34" s="6"/>
      <c r="O34" s="7"/>
      <c r="P34" s="6"/>
      <c r="Q34" s="7"/>
      <c r="R34" s="7"/>
      <c r="S34" s="11"/>
    </row>
    <row r="35" spans="1:20" s="45" customFormat="1" ht="47.25" customHeight="1" x14ac:dyDescent="0.25">
      <c r="A35" s="313">
        <v>1</v>
      </c>
      <c r="B35" s="393" t="s">
        <v>22</v>
      </c>
      <c r="C35" s="314">
        <v>43025</v>
      </c>
      <c r="D35" s="315">
        <v>4951</v>
      </c>
      <c r="E35" s="316" t="s">
        <v>88</v>
      </c>
      <c r="F35" s="298" t="s">
        <v>434</v>
      </c>
      <c r="G35" s="68" t="s">
        <v>90</v>
      </c>
      <c r="H35" s="68">
        <v>54302</v>
      </c>
      <c r="I35" s="317">
        <v>310</v>
      </c>
      <c r="J35" s="425">
        <v>310</v>
      </c>
      <c r="K35" s="319" t="s">
        <v>435</v>
      </c>
      <c r="L35" s="54" t="s">
        <v>13</v>
      </c>
      <c r="M35" s="43"/>
      <c r="N35" s="36" t="s">
        <v>13</v>
      </c>
      <c r="O35" s="43"/>
      <c r="P35" s="36" t="s">
        <v>13</v>
      </c>
      <c r="Q35" s="43"/>
      <c r="R35" s="43"/>
      <c r="S35" s="44"/>
    </row>
    <row r="36" spans="1:20" s="45" customFormat="1" ht="40.5" x14ac:dyDescent="0.25">
      <c r="A36" s="313">
        <v>1</v>
      </c>
      <c r="B36" s="393" t="s">
        <v>22</v>
      </c>
      <c r="C36" s="314">
        <v>43025</v>
      </c>
      <c r="D36" s="315">
        <v>4966</v>
      </c>
      <c r="E36" s="307" t="s">
        <v>436</v>
      </c>
      <c r="F36" s="298" t="s">
        <v>437</v>
      </c>
      <c r="G36" s="390" t="s">
        <v>438</v>
      </c>
      <c r="H36" s="390">
        <v>54399</v>
      </c>
      <c r="I36" s="317">
        <v>560</v>
      </c>
      <c r="J36" s="318">
        <v>560</v>
      </c>
      <c r="K36" s="319" t="s">
        <v>64</v>
      </c>
      <c r="L36" s="54" t="s">
        <v>13</v>
      </c>
      <c r="M36" s="43"/>
      <c r="N36" s="36" t="s">
        <v>13</v>
      </c>
      <c r="O36" s="43"/>
      <c r="P36" s="36" t="s">
        <v>13</v>
      </c>
      <c r="Q36" s="43"/>
      <c r="R36" s="43"/>
      <c r="S36" s="44"/>
    </row>
    <row r="37" spans="1:20" s="45" customFormat="1" ht="40.5" x14ac:dyDescent="0.25">
      <c r="A37" s="313">
        <v>1</v>
      </c>
      <c r="B37" s="393" t="s">
        <v>22</v>
      </c>
      <c r="C37" s="314">
        <v>43025</v>
      </c>
      <c r="D37" s="315">
        <v>4967</v>
      </c>
      <c r="E37" s="307" t="s">
        <v>439</v>
      </c>
      <c r="F37" s="298" t="s">
        <v>437</v>
      </c>
      <c r="G37" s="390" t="s">
        <v>440</v>
      </c>
      <c r="H37" s="390">
        <v>54399</v>
      </c>
      <c r="I37" s="317">
        <v>560</v>
      </c>
      <c r="J37" s="318">
        <v>560</v>
      </c>
      <c r="K37" s="319" t="s">
        <v>64</v>
      </c>
      <c r="L37" s="54" t="s">
        <v>13</v>
      </c>
      <c r="M37" s="43"/>
      <c r="N37" s="36" t="s">
        <v>13</v>
      </c>
      <c r="O37" s="43"/>
      <c r="P37" s="36" t="s">
        <v>13</v>
      </c>
      <c r="Q37" s="43"/>
      <c r="R37" s="43"/>
      <c r="S37" s="44"/>
    </row>
    <row r="38" spans="1:20" s="45" customFormat="1" ht="40.5" x14ac:dyDescent="0.25">
      <c r="A38" s="313">
        <v>1</v>
      </c>
      <c r="B38" s="393" t="s">
        <v>22</v>
      </c>
      <c r="C38" s="314">
        <v>43025</v>
      </c>
      <c r="D38" s="315">
        <v>4968</v>
      </c>
      <c r="E38" s="307" t="s">
        <v>441</v>
      </c>
      <c r="F38" s="298" t="s">
        <v>442</v>
      </c>
      <c r="G38" s="390" t="s">
        <v>443</v>
      </c>
      <c r="H38" s="390">
        <v>54399</v>
      </c>
      <c r="I38" s="317">
        <v>640</v>
      </c>
      <c r="J38" s="318">
        <v>640</v>
      </c>
      <c r="K38" s="319" t="s">
        <v>64</v>
      </c>
      <c r="L38" s="54" t="s">
        <v>13</v>
      </c>
      <c r="M38" s="43"/>
      <c r="N38" s="36" t="s">
        <v>13</v>
      </c>
      <c r="O38" s="43"/>
      <c r="P38" s="36" t="s">
        <v>13</v>
      </c>
      <c r="Q38" s="43"/>
      <c r="R38" s="43"/>
      <c r="S38" s="44"/>
    </row>
    <row r="39" spans="1:20" s="45" customFormat="1" ht="40.5" x14ac:dyDescent="0.25">
      <c r="A39" s="313">
        <v>1</v>
      </c>
      <c r="B39" s="393" t="s">
        <v>22</v>
      </c>
      <c r="C39" s="314">
        <v>43025</v>
      </c>
      <c r="D39" s="315">
        <v>4969</v>
      </c>
      <c r="E39" s="307" t="s">
        <v>444</v>
      </c>
      <c r="F39" s="298" t="s">
        <v>442</v>
      </c>
      <c r="G39" s="390" t="s">
        <v>445</v>
      </c>
      <c r="H39" s="390">
        <v>54399</v>
      </c>
      <c r="I39" s="317">
        <v>640</v>
      </c>
      <c r="J39" s="318">
        <v>640</v>
      </c>
      <c r="K39" s="319" t="s">
        <v>64</v>
      </c>
      <c r="L39" s="54"/>
      <c r="M39" s="43"/>
      <c r="N39" s="36"/>
      <c r="O39" s="43"/>
      <c r="P39" s="36"/>
      <c r="Q39" s="43"/>
      <c r="R39" s="43"/>
      <c r="S39" s="44"/>
    </row>
    <row r="40" spans="1:20" s="45" customFormat="1" ht="40.5" x14ac:dyDescent="0.25">
      <c r="A40" s="313">
        <v>1</v>
      </c>
      <c r="B40" s="393" t="s">
        <v>22</v>
      </c>
      <c r="C40" s="314">
        <v>43025</v>
      </c>
      <c r="D40" s="315">
        <v>4970</v>
      </c>
      <c r="E40" s="307" t="s">
        <v>446</v>
      </c>
      <c r="F40" s="298" t="s">
        <v>442</v>
      </c>
      <c r="G40" s="390" t="s">
        <v>447</v>
      </c>
      <c r="H40" s="390">
        <v>54399</v>
      </c>
      <c r="I40" s="317">
        <v>640</v>
      </c>
      <c r="J40" s="318">
        <v>640</v>
      </c>
      <c r="K40" s="319" t="s">
        <v>64</v>
      </c>
      <c r="L40" s="54"/>
      <c r="M40" s="43"/>
      <c r="N40" s="36"/>
      <c r="O40" s="43"/>
      <c r="P40" s="36"/>
      <c r="Q40" s="43"/>
      <c r="R40" s="43"/>
      <c r="S40" s="44"/>
    </row>
    <row r="41" spans="1:20" s="45" customFormat="1" ht="40.5" x14ac:dyDescent="0.25">
      <c r="A41" s="313">
        <v>1</v>
      </c>
      <c r="B41" s="393" t="s">
        <v>22</v>
      </c>
      <c r="C41" s="314">
        <v>43025</v>
      </c>
      <c r="D41" s="315">
        <v>4971</v>
      </c>
      <c r="E41" s="307" t="s">
        <v>337</v>
      </c>
      <c r="F41" s="298" t="s">
        <v>442</v>
      </c>
      <c r="G41" s="390" t="s">
        <v>338</v>
      </c>
      <c r="H41" s="390">
        <v>54399</v>
      </c>
      <c r="I41" s="317">
        <v>640</v>
      </c>
      <c r="J41" s="318">
        <v>640</v>
      </c>
      <c r="K41" s="319" t="s">
        <v>64</v>
      </c>
      <c r="L41" s="54"/>
      <c r="M41" s="43"/>
      <c r="N41" s="36"/>
      <c r="O41" s="43"/>
      <c r="P41" s="36"/>
      <c r="Q41" s="43"/>
      <c r="R41" s="43"/>
      <c r="S41" s="44"/>
    </row>
    <row r="42" spans="1:20" s="45" customFormat="1" ht="40.5" x14ac:dyDescent="0.25">
      <c r="A42" s="313">
        <v>1</v>
      </c>
      <c r="B42" s="393" t="s">
        <v>22</v>
      </c>
      <c r="C42" s="314">
        <v>43027</v>
      </c>
      <c r="D42" s="315">
        <v>4952</v>
      </c>
      <c r="E42" s="308" t="s">
        <v>448</v>
      </c>
      <c r="F42" s="298" t="s">
        <v>449</v>
      </c>
      <c r="G42" s="390" t="s">
        <v>450</v>
      </c>
      <c r="H42" s="390">
        <v>54399</v>
      </c>
      <c r="I42" s="317">
        <v>960.5</v>
      </c>
      <c r="J42" s="425">
        <v>960.5</v>
      </c>
      <c r="K42" s="319" t="s">
        <v>324</v>
      </c>
      <c r="L42" s="54"/>
      <c r="M42" s="43"/>
      <c r="N42" s="36"/>
      <c r="O42" s="43"/>
      <c r="P42" s="36"/>
      <c r="Q42" s="43"/>
      <c r="R42" s="43"/>
      <c r="S42" s="44"/>
    </row>
    <row r="43" spans="1:20" s="45" customFormat="1" ht="108" x14ac:dyDescent="0.25">
      <c r="A43" s="313">
        <v>1</v>
      </c>
      <c r="B43" s="393" t="s">
        <v>22</v>
      </c>
      <c r="C43" s="314">
        <v>43033</v>
      </c>
      <c r="D43" s="315">
        <v>4965</v>
      </c>
      <c r="E43" s="307" t="s">
        <v>306</v>
      </c>
      <c r="F43" s="298" t="s">
        <v>466</v>
      </c>
      <c r="G43" s="390" t="s">
        <v>47</v>
      </c>
      <c r="H43" s="390">
        <v>54305</v>
      </c>
      <c r="I43" s="317">
        <v>211.88</v>
      </c>
      <c r="J43" s="318">
        <v>211.88</v>
      </c>
      <c r="K43" s="319" t="s">
        <v>324</v>
      </c>
      <c r="L43" s="54"/>
      <c r="M43" s="43"/>
      <c r="N43" s="36"/>
      <c r="O43" s="43"/>
      <c r="P43" s="36"/>
      <c r="Q43" s="43"/>
      <c r="R43" s="43"/>
      <c r="S43" s="44"/>
    </row>
    <row r="44" spans="1:20" s="45" customFormat="1" ht="54" x14ac:dyDescent="0.25">
      <c r="A44" s="313">
        <v>1</v>
      </c>
      <c r="B44" s="393" t="s">
        <v>22</v>
      </c>
      <c r="C44" s="314">
        <v>43039</v>
      </c>
      <c r="D44" s="315">
        <v>4972</v>
      </c>
      <c r="E44" s="390" t="s">
        <v>467</v>
      </c>
      <c r="F44" s="298" t="s">
        <v>468</v>
      </c>
      <c r="G44" s="390" t="s">
        <v>469</v>
      </c>
      <c r="H44" s="390">
        <v>54399</v>
      </c>
      <c r="I44" s="317">
        <v>14239.22</v>
      </c>
      <c r="J44" s="318">
        <v>14239.22</v>
      </c>
      <c r="K44" s="319" t="s">
        <v>64</v>
      </c>
      <c r="L44" s="54" t="s">
        <v>13</v>
      </c>
      <c r="M44" s="43"/>
      <c r="N44" s="36" t="s">
        <v>13</v>
      </c>
      <c r="O44" s="43"/>
      <c r="P44" s="36" t="s">
        <v>13</v>
      </c>
      <c r="Q44" s="43"/>
      <c r="R44" s="43"/>
      <c r="S44" s="44"/>
    </row>
    <row r="45" spans="1:20" s="16" customFormat="1" ht="17.25" thickBot="1" x14ac:dyDescent="0.35">
      <c r="A45" s="313"/>
      <c r="B45" s="320"/>
      <c r="C45" s="321"/>
      <c r="D45" s="322"/>
      <c r="E45" s="323"/>
      <c r="F45" s="67"/>
      <c r="G45" s="67"/>
      <c r="H45" s="67"/>
      <c r="I45" s="324"/>
      <c r="J45" s="325"/>
      <c r="K45" s="326"/>
      <c r="L45" s="20"/>
      <c r="M45" s="7"/>
      <c r="N45" s="6"/>
      <c r="O45" s="7"/>
      <c r="P45" s="6"/>
      <c r="Q45" s="7"/>
      <c r="R45" s="7"/>
      <c r="S45" s="11"/>
    </row>
    <row r="46" spans="1:20" thickBot="1" x14ac:dyDescent="0.35">
      <c r="A46" s="121">
        <f>SUM(A34:A45)</f>
        <v>11</v>
      </c>
      <c r="B46" s="764" t="s">
        <v>6</v>
      </c>
      <c r="C46" s="760"/>
      <c r="D46" s="760"/>
      <c r="E46" s="760"/>
      <c r="F46" s="760"/>
      <c r="G46" s="760"/>
      <c r="H46" s="760"/>
      <c r="I46" s="761"/>
      <c r="J46" s="170">
        <f>SUM(J34:J45)</f>
        <v>19862.739999999998</v>
      </c>
      <c r="K46" s="120"/>
      <c r="L46" s="20" t="s">
        <v>13</v>
      </c>
      <c r="M46" s="7"/>
      <c r="N46" s="6" t="s">
        <v>13</v>
      </c>
      <c r="O46" s="7"/>
      <c r="P46" s="6" t="s">
        <v>13</v>
      </c>
      <c r="Q46" s="7"/>
      <c r="R46" s="7"/>
      <c r="S46" s="11"/>
      <c r="T46" s="15"/>
    </row>
    <row r="47" spans="1:20" ht="33.75" customHeight="1" thickBot="1" x14ac:dyDescent="0.35">
      <c r="A47" s="180"/>
      <c r="B47" s="739" t="s">
        <v>425</v>
      </c>
      <c r="C47" s="725"/>
      <c r="D47" s="725"/>
      <c r="E47" s="725"/>
      <c r="F47" s="725"/>
      <c r="G47" s="725"/>
      <c r="H47" s="725"/>
      <c r="I47" s="740"/>
      <c r="J47" s="193">
        <f>+J6+J33+J46</f>
        <v>33887.51</v>
      </c>
      <c r="K47" s="194"/>
      <c r="L47" s="20"/>
      <c r="M47" s="7"/>
      <c r="N47" s="6"/>
      <c r="O47" s="7"/>
      <c r="P47" s="6"/>
      <c r="Q47" s="7"/>
      <c r="R47" s="7"/>
      <c r="S47" s="11"/>
      <c r="T47" s="15"/>
    </row>
    <row r="48" spans="1:20" ht="48" customHeight="1" thickBot="1" x14ac:dyDescent="0.35">
      <c r="A48" s="426">
        <v>1</v>
      </c>
      <c r="B48" s="222" t="s">
        <v>575</v>
      </c>
      <c r="C48" s="427">
        <v>43024</v>
      </c>
      <c r="D48" s="419" t="s">
        <v>576</v>
      </c>
      <c r="E48" s="168" t="s">
        <v>577</v>
      </c>
      <c r="F48" s="429" t="s">
        <v>578</v>
      </c>
      <c r="G48" s="416" t="s">
        <v>152</v>
      </c>
      <c r="H48" s="420">
        <v>54599</v>
      </c>
      <c r="I48" s="418">
        <v>1550</v>
      </c>
      <c r="J48" s="418">
        <f>I48</f>
        <v>1550</v>
      </c>
      <c r="K48" s="417" t="s">
        <v>433</v>
      </c>
      <c r="L48" s="20"/>
      <c r="M48" s="7"/>
      <c r="N48" s="6"/>
      <c r="O48" s="7"/>
      <c r="P48" s="6"/>
      <c r="Q48" s="7"/>
      <c r="R48" s="7"/>
      <c r="S48" s="11"/>
      <c r="T48" s="15"/>
    </row>
    <row r="49" spans="1:20" ht="19.5" thickBot="1" x14ac:dyDescent="0.35">
      <c r="A49" s="128">
        <f>SUM(A48:A48)</f>
        <v>1</v>
      </c>
      <c r="B49" s="805" t="s">
        <v>16</v>
      </c>
      <c r="C49" s="806"/>
      <c r="D49" s="806"/>
      <c r="E49" s="806"/>
      <c r="F49" s="806"/>
      <c r="G49" s="806"/>
      <c r="H49" s="806"/>
      <c r="I49" s="807"/>
      <c r="J49" s="175">
        <f>SUM(J48:J48)</f>
        <v>1550</v>
      </c>
      <c r="K49" s="182"/>
      <c r="L49" s="55"/>
      <c r="M49" s="9"/>
      <c r="N49" s="8"/>
      <c r="O49" s="9"/>
      <c r="P49" s="8"/>
      <c r="Q49" s="9"/>
      <c r="R49" s="9"/>
      <c r="S49" s="12"/>
      <c r="T49" s="15"/>
    </row>
    <row r="50" spans="1:20" ht="24" thickBot="1" x14ac:dyDescent="0.4">
      <c r="A50" s="422">
        <f>A6+A33+A46</f>
        <v>23</v>
      </c>
      <c r="B50" s="739" t="s">
        <v>426</v>
      </c>
      <c r="C50" s="725"/>
      <c r="D50" s="725"/>
      <c r="E50" s="725"/>
      <c r="F50" s="725"/>
      <c r="G50" s="725"/>
      <c r="H50" s="725"/>
      <c r="I50" s="740"/>
      <c r="J50" s="32">
        <f>+J47+J49</f>
        <v>35437.51</v>
      </c>
      <c r="K50" s="59"/>
      <c r="L50" s="13"/>
      <c r="M50" s="14"/>
      <c r="N50" s="13"/>
      <c r="O50" s="14"/>
      <c r="P50" s="13"/>
      <c r="Q50" s="14"/>
      <c r="R50" s="14"/>
      <c r="S50" s="14"/>
      <c r="T50" s="15"/>
    </row>
    <row r="51" spans="1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:20" x14ac:dyDescent="0.3">
      <c r="L55" s="13"/>
      <c r="M55" s="14"/>
      <c r="N55" s="13"/>
      <c r="O55" s="14"/>
      <c r="P55" s="13"/>
      <c r="Q55" s="14"/>
      <c r="R55" s="14"/>
      <c r="S55" s="14"/>
      <c r="T55" s="15"/>
    </row>
    <row r="56" spans="1:20" x14ac:dyDescent="0.3">
      <c r="L56" s="13"/>
      <c r="M56" s="14"/>
      <c r="N56" s="13"/>
      <c r="O56" s="14"/>
      <c r="P56" s="13"/>
      <c r="Q56" s="14"/>
      <c r="R56" s="14"/>
      <c r="S56" s="14"/>
      <c r="T56" s="15"/>
    </row>
    <row r="57" spans="1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:20" x14ac:dyDescent="0.3">
      <c r="L59" s="13"/>
      <c r="M59" s="14"/>
      <c r="N59" s="13"/>
      <c r="O59" s="14"/>
      <c r="P59" s="13"/>
      <c r="Q59" s="14"/>
      <c r="R59" s="14"/>
      <c r="S59" s="14"/>
      <c r="T59" s="15"/>
    </row>
    <row r="60" spans="1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4"/>
      <c r="N67" s="13"/>
      <c r="O67" s="14"/>
      <c r="P67" s="13"/>
      <c r="Q67" s="14"/>
      <c r="R67" s="14"/>
      <c r="S67" s="14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4"/>
      <c r="N71" s="13"/>
      <c r="O71" s="14"/>
      <c r="P71" s="13"/>
      <c r="Q71" s="14"/>
      <c r="R71" s="14"/>
      <c r="S71" s="14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4"/>
      <c r="N75" s="13"/>
      <c r="O75" s="14"/>
      <c r="P75" s="13"/>
      <c r="Q75" s="14"/>
      <c r="R75" s="14"/>
      <c r="S75" s="14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4"/>
      <c r="N80" s="13"/>
      <c r="O80" s="14"/>
      <c r="P80" s="13"/>
      <c r="Q80" s="14"/>
      <c r="R80" s="14"/>
      <c r="S80" s="14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3"/>
      <c r="N82" s="13"/>
      <c r="O82" s="13"/>
      <c r="P82" s="13"/>
      <c r="Q82" s="14"/>
      <c r="R82" s="14"/>
      <c r="S82" s="13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4"/>
      <c r="N131" s="13"/>
      <c r="O131" s="14"/>
      <c r="P131" s="13"/>
      <c r="Q131" s="14"/>
      <c r="R131" s="14"/>
      <c r="S131" s="14"/>
      <c r="T131" s="15"/>
    </row>
    <row r="132" spans="12:20" x14ac:dyDescent="0.3">
      <c r="L132" s="13"/>
      <c r="M132" s="14"/>
      <c r="N132" s="13"/>
      <c r="O132" s="14"/>
      <c r="P132" s="13"/>
      <c r="Q132" s="14"/>
      <c r="R132" s="14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4"/>
      <c r="N135" s="13"/>
      <c r="O135" s="14"/>
      <c r="P135" s="13"/>
      <c r="Q135" s="14"/>
      <c r="R135" s="14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4"/>
      <c r="N143" s="13"/>
      <c r="O143" s="14"/>
      <c r="P143" s="13"/>
      <c r="Q143" s="14"/>
      <c r="R143" s="14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4"/>
      <c r="N147" s="13"/>
      <c r="O147" s="14"/>
      <c r="P147" s="13"/>
      <c r="Q147" s="14"/>
      <c r="R147" s="14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4"/>
      <c r="N151" s="13"/>
      <c r="O151" s="14"/>
      <c r="P151" s="13"/>
      <c r="Q151" s="14"/>
      <c r="R151" s="14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4"/>
      <c r="N156" s="13"/>
      <c r="O156" s="14"/>
      <c r="P156" s="13"/>
      <c r="Q156" s="14"/>
      <c r="R156" s="14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3"/>
      <c r="N158" s="13"/>
      <c r="O158" s="13"/>
      <c r="P158" s="13"/>
      <c r="Q158" s="14"/>
      <c r="R158" s="13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4"/>
      <c r="N228" s="13"/>
      <c r="O228" s="14"/>
      <c r="P228" s="13"/>
      <c r="Q228" s="14"/>
      <c r="R228" s="14"/>
      <c r="S228" s="14"/>
      <c r="T228" s="15"/>
    </row>
    <row r="229" spans="12:20" x14ac:dyDescent="0.3">
      <c r="L229" s="13"/>
      <c r="M229" s="14"/>
      <c r="N229" s="13"/>
      <c r="O229" s="14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4"/>
      <c r="N232" s="13"/>
      <c r="O232" s="14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4"/>
      <c r="N240" s="13"/>
      <c r="O240" s="14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4"/>
      <c r="N244" s="13"/>
      <c r="O244" s="14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3"/>
      <c r="M248" s="14"/>
      <c r="N248" s="13"/>
      <c r="O248" s="14"/>
      <c r="P248" s="13"/>
      <c r="Q248" s="14"/>
      <c r="R248" s="14"/>
      <c r="S248" s="14"/>
      <c r="T248" s="15"/>
    </row>
    <row r="249" spans="12:20" x14ac:dyDescent="0.3">
      <c r="L249" s="13"/>
      <c r="M249" s="14"/>
      <c r="N249" s="13"/>
      <c r="O249" s="14"/>
      <c r="P249" s="13"/>
      <c r="Q249" s="14"/>
      <c r="R249" s="14"/>
      <c r="S249" s="14"/>
      <c r="T249" s="15"/>
    </row>
    <row r="250" spans="12:20" x14ac:dyDescent="0.3">
      <c r="L250" s="13"/>
      <c r="M250" s="14"/>
      <c r="N250" s="13"/>
      <c r="O250" s="14"/>
      <c r="P250" s="13"/>
      <c r="Q250" s="14"/>
      <c r="R250" s="14"/>
      <c r="S250" s="14"/>
      <c r="T250" s="15"/>
    </row>
    <row r="251" spans="12:20" x14ac:dyDescent="0.3">
      <c r="L251" s="13"/>
      <c r="M251" s="14"/>
      <c r="N251" s="13"/>
      <c r="O251" s="14"/>
      <c r="P251" s="13"/>
      <c r="Q251" s="14"/>
      <c r="R251" s="14"/>
      <c r="S251" s="14"/>
      <c r="T251" s="15"/>
    </row>
    <row r="252" spans="12:20" x14ac:dyDescent="0.3">
      <c r="L252" s="13"/>
      <c r="M252" s="14"/>
      <c r="N252" s="13"/>
      <c r="O252" s="14"/>
      <c r="P252" s="13"/>
      <c r="Q252" s="14"/>
      <c r="R252" s="14"/>
      <c r="S252" s="14"/>
      <c r="T252" s="15"/>
    </row>
    <row r="253" spans="12:20" x14ac:dyDescent="0.3">
      <c r="L253" s="13"/>
      <c r="M253" s="14"/>
      <c r="N253" s="13"/>
      <c r="O253" s="14"/>
      <c r="P253" s="13"/>
      <c r="Q253" s="14"/>
      <c r="R253" s="14"/>
      <c r="S253" s="14"/>
      <c r="T253" s="15"/>
    </row>
    <row r="254" spans="12:20" x14ac:dyDescent="0.3">
      <c r="L254" s="13"/>
      <c r="M254" s="14"/>
      <c r="N254" s="13"/>
      <c r="O254" s="14"/>
      <c r="P254" s="13"/>
      <c r="Q254" s="14"/>
      <c r="R254" s="14"/>
      <c r="S254" s="14"/>
      <c r="T254" s="15"/>
    </row>
    <row r="255" spans="12:20" x14ac:dyDescent="0.3">
      <c r="L255" s="13"/>
      <c r="M255" s="13"/>
      <c r="N255" s="13"/>
      <c r="O255" s="13"/>
      <c r="P255" s="13"/>
      <c r="Q255" s="14"/>
      <c r="R255" s="14"/>
      <c r="S255" s="14"/>
      <c r="T255" s="15"/>
    </row>
    <row r="256" spans="12:20" x14ac:dyDescent="0.3">
      <c r="L256" s="13"/>
      <c r="M256" s="14"/>
      <c r="N256" s="13"/>
      <c r="O256" s="14"/>
      <c r="P256" s="13"/>
      <c r="Q256" s="14"/>
      <c r="R256" s="14"/>
      <c r="S256" s="14"/>
      <c r="T256" s="15"/>
    </row>
    <row r="257" spans="12:20" x14ac:dyDescent="0.3">
      <c r="L257" s="13"/>
      <c r="M257" s="14"/>
      <c r="N257" s="13"/>
      <c r="O257" s="14"/>
      <c r="P257" s="13"/>
      <c r="Q257" s="14"/>
      <c r="R257" s="14"/>
      <c r="S257" s="14"/>
      <c r="T257" s="15"/>
    </row>
    <row r="258" spans="12:20" x14ac:dyDescent="0.3">
      <c r="L258" s="13"/>
      <c r="M258" s="14"/>
      <c r="N258" s="13"/>
      <c r="O258" s="14"/>
      <c r="P258" s="13"/>
      <c r="Q258" s="14"/>
      <c r="R258" s="14"/>
      <c r="S258" s="14"/>
      <c r="T258" s="15"/>
    </row>
    <row r="259" spans="12:20" x14ac:dyDescent="0.3">
      <c r="L259" s="13"/>
      <c r="M259" s="14"/>
      <c r="N259" s="13"/>
      <c r="O259" s="14"/>
      <c r="P259" s="13"/>
      <c r="Q259" s="14"/>
      <c r="R259" s="14"/>
      <c r="S259" s="14"/>
      <c r="T259" s="15"/>
    </row>
    <row r="260" spans="12:20" x14ac:dyDescent="0.3">
      <c r="L260" s="13"/>
      <c r="M260" s="14"/>
      <c r="N260" s="13"/>
      <c r="O260" s="14"/>
      <c r="P260" s="13"/>
      <c r="Q260" s="14"/>
      <c r="R260" s="14"/>
      <c r="S260" s="14"/>
      <c r="T260" s="15"/>
    </row>
    <row r="261" spans="12:20" x14ac:dyDescent="0.3">
      <c r="L261" s="13"/>
      <c r="M261" s="14"/>
      <c r="N261" s="13"/>
      <c r="O261" s="14"/>
      <c r="P261" s="13"/>
      <c r="Q261" s="14"/>
      <c r="R261" s="14"/>
      <c r="S261" s="14"/>
      <c r="T261" s="15"/>
    </row>
    <row r="262" spans="12:20" x14ac:dyDescent="0.3">
      <c r="L262" s="13"/>
      <c r="M262" s="14"/>
      <c r="N262" s="13"/>
      <c r="O262" s="14"/>
      <c r="P262" s="13"/>
      <c r="Q262" s="14"/>
      <c r="R262" s="14"/>
      <c r="S262" s="14"/>
      <c r="T262" s="15"/>
    </row>
    <row r="263" spans="12:20" x14ac:dyDescent="0.3">
      <c r="L263" s="13"/>
      <c r="M263" s="14"/>
      <c r="N263" s="13"/>
      <c r="O263" s="14"/>
      <c r="P263" s="13"/>
      <c r="Q263" s="14"/>
      <c r="R263" s="14"/>
      <c r="S263" s="14"/>
      <c r="T263" s="15"/>
    </row>
    <row r="264" spans="12:20" x14ac:dyDescent="0.3">
      <c r="L264" s="13"/>
      <c r="M264" s="14"/>
      <c r="N264" s="13"/>
      <c r="O264" s="14"/>
      <c r="P264" s="13"/>
      <c r="Q264" s="14"/>
      <c r="R264" s="14"/>
      <c r="S264" s="14"/>
      <c r="T264" s="15"/>
    </row>
    <row r="265" spans="12:20" x14ac:dyDescent="0.3">
      <c r="L265" s="13"/>
      <c r="M265" s="14"/>
      <c r="N265" s="13"/>
      <c r="O265" s="14"/>
      <c r="P265" s="13"/>
      <c r="Q265" s="14"/>
      <c r="R265" s="14"/>
      <c r="S265" s="14"/>
      <c r="T265" s="15"/>
    </row>
    <row r="266" spans="12:20" x14ac:dyDescent="0.3">
      <c r="L266" s="13"/>
      <c r="M266" s="14"/>
      <c r="N266" s="13"/>
      <c r="O266" s="14"/>
      <c r="P266" s="13"/>
      <c r="Q266" s="14"/>
      <c r="R266" s="14"/>
      <c r="S266" s="14"/>
      <c r="T266" s="15"/>
    </row>
    <row r="267" spans="12:20" x14ac:dyDescent="0.3">
      <c r="L267" s="13"/>
      <c r="M267" s="14"/>
      <c r="N267" s="13"/>
      <c r="O267" s="14"/>
      <c r="P267" s="13"/>
      <c r="Q267" s="14"/>
      <c r="R267" s="14"/>
      <c r="S267" s="14"/>
      <c r="T267" s="15"/>
    </row>
    <row r="268" spans="12:20" x14ac:dyDescent="0.3">
      <c r="L268" s="13"/>
      <c r="M268" s="14"/>
      <c r="N268" s="13"/>
      <c r="O268" s="14"/>
      <c r="P268" s="13"/>
      <c r="Q268" s="14"/>
      <c r="R268" s="14"/>
      <c r="S268" s="14"/>
      <c r="T268" s="15"/>
    </row>
    <row r="269" spans="12:20" x14ac:dyDescent="0.3">
      <c r="L269" s="13"/>
      <c r="M269" s="14"/>
      <c r="N269" s="13"/>
      <c r="O269" s="14"/>
      <c r="P269" s="13"/>
      <c r="Q269" s="14"/>
      <c r="R269" s="14"/>
      <c r="S269" s="14"/>
      <c r="T269" s="15"/>
    </row>
    <row r="270" spans="12:20" x14ac:dyDescent="0.3">
      <c r="L270" s="13"/>
      <c r="M270" s="14"/>
      <c r="N270" s="13"/>
      <c r="O270" s="14"/>
      <c r="P270" s="13"/>
      <c r="Q270" s="14"/>
      <c r="R270" s="14"/>
      <c r="S270" s="14"/>
      <c r="T270" s="15"/>
    </row>
    <row r="271" spans="12:20" x14ac:dyDescent="0.3">
      <c r="L271" s="13"/>
      <c r="M271" s="14"/>
      <c r="N271" s="13"/>
      <c r="O271" s="14"/>
      <c r="P271" s="13"/>
      <c r="Q271" s="14"/>
      <c r="R271" s="14"/>
      <c r="S271" s="14"/>
      <c r="T271" s="15"/>
    </row>
    <row r="272" spans="12:20" x14ac:dyDescent="0.3">
      <c r="L272" s="13"/>
      <c r="M272" s="14"/>
      <c r="N272" s="13"/>
      <c r="O272" s="14"/>
      <c r="P272" s="13"/>
      <c r="Q272" s="14"/>
      <c r="R272" s="14"/>
      <c r="S272" s="14"/>
      <c r="T272" s="15"/>
    </row>
    <row r="273" spans="12:20" x14ac:dyDescent="0.3">
      <c r="L273" s="13"/>
      <c r="M273" s="14"/>
      <c r="N273" s="13"/>
      <c r="O273" s="14"/>
      <c r="P273" s="13"/>
      <c r="Q273" s="14"/>
      <c r="R273" s="14"/>
      <c r="S273" s="14"/>
      <c r="T273" s="15"/>
    </row>
    <row r="274" spans="12:20" x14ac:dyDescent="0.3">
      <c r="L274" s="13"/>
      <c r="M274" s="14"/>
      <c r="N274" s="13"/>
      <c r="O274" s="14"/>
      <c r="P274" s="13"/>
      <c r="Q274" s="14"/>
      <c r="R274" s="14"/>
      <c r="S274" s="14"/>
      <c r="T274" s="15"/>
    </row>
    <row r="275" spans="12:20" x14ac:dyDescent="0.3">
      <c r="L275" s="14"/>
      <c r="M275" s="14"/>
      <c r="N275" s="14"/>
      <c r="O275" s="14"/>
      <c r="P275" s="14"/>
      <c r="Q275" s="14"/>
      <c r="R275" s="14"/>
      <c r="S275" s="14"/>
      <c r="T275" s="15"/>
    </row>
  </sheetData>
  <mergeCells count="66">
    <mergeCell ref="J30:J31"/>
    <mergeCell ref="K30:K31"/>
    <mergeCell ref="A30:A31"/>
    <mergeCell ref="B30:B31"/>
    <mergeCell ref="C30:C31"/>
    <mergeCell ref="D30:D31"/>
    <mergeCell ref="E30:E31"/>
    <mergeCell ref="F30:F31"/>
    <mergeCell ref="G30:G31"/>
    <mergeCell ref="J26:J29"/>
    <mergeCell ref="K26:K29"/>
    <mergeCell ref="A26:A29"/>
    <mergeCell ref="B26:B29"/>
    <mergeCell ref="C26:C29"/>
    <mergeCell ref="D26:D29"/>
    <mergeCell ref="E26:E29"/>
    <mergeCell ref="F26:F29"/>
    <mergeCell ref="G26:G29"/>
    <mergeCell ref="K15:K20"/>
    <mergeCell ref="J15:J20"/>
    <mergeCell ref="J22:J23"/>
    <mergeCell ref="A22:A23"/>
    <mergeCell ref="B22:B23"/>
    <mergeCell ref="C22:C23"/>
    <mergeCell ref="D22:D23"/>
    <mergeCell ref="E22:E23"/>
    <mergeCell ref="F22:F23"/>
    <mergeCell ref="G22:G23"/>
    <mergeCell ref="K22:K23"/>
    <mergeCell ref="A15:A20"/>
    <mergeCell ref="B15:B20"/>
    <mergeCell ref="C15:C20"/>
    <mergeCell ref="D15:D20"/>
    <mergeCell ref="E15:E20"/>
    <mergeCell ref="B50:I50"/>
    <mergeCell ref="B49:I49"/>
    <mergeCell ref="J9:J11"/>
    <mergeCell ref="K9:K11"/>
    <mergeCell ref="G9:G11"/>
    <mergeCell ref="F9:F11"/>
    <mergeCell ref="E9:E11"/>
    <mergeCell ref="D9:D11"/>
    <mergeCell ref="C9:C11"/>
    <mergeCell ref="B9:B11"/>
    <mergeCell ref="G12:G14"/>
    <mergeCell ref="K12:K14"/>
    <mergeCell ref="J12:J14"/>
    <mergeCell ref="F15:F20"/>
    <mergeCell ref="G15:G20"/>
    <mergeCell ref="B33:I33"/>
    <mergeCell ref="B6:I6"/>
    <mergeCell ref="B46:I46"/>
    <mergeCell ref="B47:I47"/>
    <mergeCell ref="P4:S4"/>
    <mergeCell ref="A1:K1"/>
    <mergeCell ref="B2:K2"/>
    <mergeCell ref="A3:K3"/>
    <mergeCell ref="L4:M4"/>
    <mergeCell ref="N4:O4"/>
    <mergeCell ref="A9:A11"/>
    <mergeCell ref="F12:F14"/>
    <mergeCell ref="B12:B14"/>
    <mergeCell ref="C12:C14"/>
    <mergeCell ref="D12:D14"/>
    <mergeCell ref="E12:E14"/>
    <mergeCell ref="A12:A14"/>
  </mergeCells>
  <pageMargins left="0.31496062992125984" right="0.19685039370078741" top="0.19685039370078741" bottom="0.23622047244094491" header="0.15748031496062992" footer="0.15748031496062992"/>
  <pageSetup scale="5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3"/>
  <sheetViews>
    <sheetView zoomScale="70" zoomScaleNormal="70" workbookViewId="0">
      <pane ySplit="4" topLeftCell="A14" activePane="bottomLeft" state="frozen"/>
      <selection pane="bottomLeft" activeCell="B29" sqref="B29"/>
    </sheetView>
  </sheetViews>
  <sheetFormatPr baseColWidth="10" defaultRowHeight="16.5" x14ac:dyDescent="0.3"/>
  <cols>
    <col min="1" max="1" width="11.42578125" style="35"/>
    <col min="2" max="2" width="18.7109375" style="2" customWidth="1"/>
    <col min="3" max="3" width="15.140625" style="27" customWidth="1"/>
    <col min="4" max="4" width="15" style="1" customWidth="1"/>
    <col min="5" max="5" width="32.5703125" style="247" customWidth="1"/>
    <col min="6" max="6" width="52.28515625" style="2" customWidth="1"/>
    <col min="7" max="7" width="26.85546875" style="2" customWidth="1"/>
    <col min="8" max="8" width="16.5703125" style="2" customWidth="1"/>
    <col min="9" max="9" width="14.140625" style="27" customWidth="1"/>
    <col min="10" max="10" width="16.7109375" style="27" customWidth="1"/>
    <col min="11" max="11" width="25" style="27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730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730" t="s">
        <v>470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51"/>
      <c r="M3" s="51"/>
      <c r="N3" s="51"/>
      <c r="O3" s="51"/>
      <c r="P3" s="51"/>
      <c r="Q3" s="51"/>
      <c r="R3" s="51"/>
      <c r="S3" s="52"/>
    </row>
    <row r="4" spans="1:19" s="31" customFormat="1" ht="82.5" customHeight="1" thickBot="1" x14ac:dyDescent="0.35">
      <c r="A4" s="110" t="s">
        <v>17</v>
      </c>
      <c r="B4" s="111" t="s">
        <v>7</v>
      </c>
      <c r="C4" s="112" t="s">
        <v>10</v>
      </c>
      <c r="D4" s="113" t="s">
        <v>2</v>
      </c>
      <c r="E4" s="114" t="s">
        <v>8</v>
      </c>
      <c r="F4" s="115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16" customFormat="1" ht="82.5" x14ac:dyDescent="0.3">
      <c r="A5" s="650">
        <v>1</v>
      </c>
      <c r="B5" s="427" t="s">
        <v>166</v>
      </c>
      <c r="C5" s="611">
        <v>43048</v>
      </c>
      <c r="D5" s="609">
        <v>4985</v>
      </c>
      <c r="E5" s="606" t="s">
        <v>496</v>
      </c>
      <c r="F5" s="603" t="s">
        <v>497</v>
      </c>
      <c r="G5" s="603" t="s">
        <v>157</v>
      </c>
      <c r="H5" s="603">
        <v>61403</v>
      </c>
      <c r="I5" s="600">
        <v>2234.15</v>
      </c>
      <c r="J5" s="651">
        <v>2234.15</v>
      </c>
      <c r="K5" s="652" t="s">
        <v>369</v>
      </c>
      <c r="L5" s="53" t="s">
        <v>13</v>
      </c>
      <c r="M5" s="5"/>
      <c r="N5" s="4" t="s">
        <v>13</v>
      </c>
      <c r="O5" s="5"/>
      <c r="P5" s="4" t="s">
        <v>13</v>
      </c>
      <c r="Q5" s="5"/>
      <c r="R5" s="5"/>
      <c r="S5" s="10"/>
    </row>
    <row r="6" spans="1:19" s="16" customFormat="1" ht="33.75" thickBot="1" x14ac:dyDescent="0.35">
      <c r="A6" s="653">
        <v>1</v>
      </c>
      <c r="B6" s="401" t="s">
        <v>166</v>
      </c>
      <c r="C6" s="619">
        <v>43059</v>
      </c>
      <c r="D6" s="617">
        <v>4990</v>
      </c>
      <c r="E6" s="627" t="s">
        <v>506</v>
      </c>
      <c r="F6" s="615" t="s">
        <v>507</v>
      </c>
      <c r="G6" s="615" t="s">
        <v>508</v>
      </c>
      <c r="H6" s="615">
        <v>61102</v>
      </c>
      <c r="I6" s="587">
        <v>855.5</v>
      </c>
      <c r="J6" s="629">
        <v>855.5</v>
      </c>
      <c r="K6" s="592" t="s">
        <v>216</v>
      </c>
      <c r="L6" s="299"/>
      <c r="M6" s="300"/>
      <c r="N6" s="301"/>
      <c r="O6" s="300"/>
      <c r="P6" s="301"/>
      <c r="Q6" s="300"/>
      <c r="R6" s="300"/>
      <c r="S6" s="302"/>
    </row>
    <row r="7" spans="1:19" s="16" customFormat="1" ht="21.75" customHeight="1" thickBot="1" x14ac:dyDescent="0.35">
      <c r="A7" s="295">
        <v>2</v>
      </c>
      <c r="B7" s="764" t="s">
        <v>5</v>
      </c>
      <c r="C7" s="760"/>
      <c r="D7" s="760"/>
      <c r="E7" s="760"/>
      <c r="F7" s="760"/>
      <c r="G7" s="760"/>
      <c r="H7" s="760"/>
      <c r="I7" s="761"/>
      <c r="J7" s="170">
        <f>SUM(J5:J6)</f>
        <v>3089.65</v>
      </c>
      <c r="K7" s="120"/>
      <c r="L7" s="20" t="s">
        <v>13</v>
      </c>
      <c r="M7" s="7"/>
      <c r="N7" s="6" t="s">
        <v>13</v>
      </c>
      <c r="O7" s="7"/>
      <c r="P7" s="6" t="s">
        <v>13</v>
      </c>
      <c r="Q7" s="7"/>
      <c r="R7" s="7"/>
      <c r="S7" s="11"/>
    </row>
    <row r="8" spans="1:19" s="16" customFormat="1" ht="33" customHeight="1" x14ac:dyDescent="0.3">
      <c r="A8" s="819">
        <v>1</v>
      </c>
      <c r="B8" s="815" t="s">
        <v>166</v>
      </c>
      <c r="C8" s="817">
        <v>43048</v>
      </c>
      <c r="D8" s="815">
        <v>4978</v>
      </c>
      <c r="E8" s="811" t="s">
        <v>485</v>
      </c>
      <c r="F8" s="811" t="s">
        <v>486</v>
      </c>
      <c r="G8" s="811" t="s">
        <v>487</v>
      </c>
      <c r="H8" s="616">
        <v>54106</v>
      </c>
      <c r="I8" s="588">
        <v>6</v>
      </c>
      <c r="J8" s="864">
        <v>646.78</v>
      </c>
      <c r="K8" s="755" t="s">
        <v>64</v>
      </c>
      <c r="L8" s="20"/>
      <c r="M8" s="7"/>
      <c r="N8" s="6"/>
      <c r="O8" s="7"/>
      <c r="P8" s="6"/>
      <c r="Q8" s="7"/>
      <c r="R8" s="7"/>
      <c r="S8" s="11"/>
    </row>
    <row r="9" spans="1:19" s="16" customFormat="1" ht="40.5" customHeight="1" x14ac:dyDescent="0.3">
      <c r="A9" s="782"/>
      <c r="B9" s="750"/>
      <c r="C9" s="751"/>
      <c r="D9" s="750"/>
      <c r="E9" s="748"/>
      <c r="F9" s="748"/>
      <c r="G9" s="748"/>
      <c r="H9" s="589">
        <v>54107</v>
      </c>
      <c r="I9" s="601">
        <v>36.200000000000003</v>
      </c>
      <c r="J9" s="865"/>
      <c r="K9" s="791"/>
      <c r="L9" s="20"/>
      <c r="M9" s="7"/>
      <c r="N9" s="6"/>
      <c r="O9" s="7"/>
      <c r="P9" s="6"/>
      <c r="Q9" s="7"/>
      <c r="R9" s="7"/>
      <c r="S9" s="11"/>
    </row>
    <row r="10" spans="1:19" s="16" customFormat="1" x14ac:dyDescent="0.3">
      <c r="A10" s="782"/>
      <c r="B10" s="750"/>
      <c r="C10" s="751"/>
      <c r="D10" s="750"/>
      <c r="E10" s="748"/>
      <c r="F10" s="748"/>
      <c r="G10" s="748"/>
      <c r="H10" s="589">
        <v>54118</v>
      </c>
      <c r="I10" s="601">
        <v>36.35</v>
      </c>
      <c r="J10" s="865"/>
      <c r="K10" s="791"/>
      <c r="L10" s="20"/>
      <c r="M10" s="7"/>
      <c r="N10" s="6"/>
      <c r="O10" s="7"/>
      <c r="P10" s="6"/>
      <c r="Q10" s="7"/>
      <c r="R10" s="7"/>
      <c r="S10" s="11"/>
    </row>
    <row r="11" spans="1:19" s="16" customFormat="1" ht="33" customHeight="1" x14ac:dyDescent="0.3">
      <c r="A11" s="782"/>
      <c r="B11" s="750"/>
      <c r="C11" s="751"/>
      <c r="D11" s="750"/>
      <c r="E11" s="748"/>
      <c r="F11" s="748"/>
      <c r="G11" s="748"/>
      <c r="H11" s="589">
        <v>54119</v>
      </c>
      <c r="I11" s="601">
        <v>400.88</v>
      </c>
      <c r="J11" s="865"/>
      <c r="K11" s="791"/>
      <c r="L11" s="20"/>
      <c r="M11" s="7"/>
      <c r="N11" s="6"/>
      <c r="O11" s="7"/>
      <c r="P11" s="6"/>
      <c r="Q11" s="7"/>
      <c r="R11" s="7"/>
      <c r="S11" s="11"/>
    </row>
    <row r="12" spans="1:19" s="16" customFormat="1" x14ac:dyDescent="0.3">
      <c r="A12" s="782"/>
      <c r="B12" s="750"/>
      <c r="C12" s="751"/>
      <c r="D12" s="750"/>
      <c r="E12" s="748"/>
      <c r="F12" s="748"/>
      <c r="G12" s="748"/>
      <c r="H12" s="589">
        <v>54199</v>
      </c>
      <c r="I12" s="601">
        <v>167.33500000000001</v>
      </c>
      <c r="J12" s="865"/>
      <c r="K12" s="791"/>
      <c r="L12" s="20"/>
      <c r="M12" s="7"/>
      <c r="N12" s="6"/>
      <c r="O12" s="7"/>
      <c r="P12" s="6"/>
      <c r="Q12" s="7"/>
      <c r="R12" s="7"/>
      <c r="S12" s="11"/>
    </row>
    <row r="13" spans="1:19" s="16" customFormat="1" ht="16.5" customHeight="1" x14ac:dyDescent="0.3">
      <c r="A13" s="782">
        <v>1</v>
      </c>
      <c r="B13" s="750" t="s">
        <v>166</v>
      </c>
      <c r="C13" s="751">
        <v>43048</v>
      </c>
      <c r="D13" s="750">
        <v>4979</v>
      </c>
      <c r="E13" s="748" t="s">
        <v>488</v>
      </c>
      <c r="F13" s="748" t="s">
        <v>486</v>
      </c>
      <c r="G13" s="748" t="s">
        <v>169</v>
      </c>
      <c r="H13" s="589">
        <v>54105</v>
      </c>
      <c r="I13" s="601">
        <v>15</v>
      </c>
      <c r="J13" s="865">
        <v>2643.58</v>
      </c>
      <c r="K13" s="791" t="s">
        <v>64</v>
      </c>
      <c r="L13" s="20"/>
      <c r="M13" s="7"/>
      <c r="N13" s="6"/>
      <c r="O13" s="7"/>
      <c r="P13" s="6"/>
      <c r="Q13" s="7"/>
      <c r="R13" s="7"/>
      <c r="S13" s="11"/>
    </row>
    <row r="14" spans="1:19" s="16" customFormat="1" x14ac:dyDescent="0.3">
      <c r="A14" s="782"/>
      <c r="B14" s="750"/>
      <c r="C14" s="751"/>
      <c r="D14" s="750"/>
      <c r="E14" s="748"/>
      <c r="F14" s="748"/>
      <c r="G14" s="748"/>
      <c r="H14" s="589">
        <v>54106</v>
      </c>
      <c r="I14" s="601">
        <v>17.899999999999999</v>
      </c>
      <c r="J14" s="865"/>
      <c r="K14" s="791"/>
      <c r="L14" s="20"/>
      <c r="M14" s="7"/>
      <c r="N14" s="6"/>
      <c r="O14" s="7"/>
      <c r="P14" s="6"/>
      <c r="Q14" s="7"/>
      <c r="R14" s="7"/>
      <c r="S14" s="11"/>
    </row>
    <row r="15" spans="1:19" s="16" customFormat="1" x14ac:dyDescent="0.3">
      <c r="A15" s="782"/>
      <c r="B15" s="750"/>
      <c r="C15" s="751"/>
      <c r="D15" s="750"/>
      <c r="E15" s="748"/>
      <c r="F15" s="748"/>
      <c r="G15" s="748"/>
      <c r="H15" s="589">
        <v>54107</v>
      </c>
      <c r="I15" s="601">
        <v>27.35</v>
      </c>
      <c r="J15" s="865"/>
      <c r="K15" s="791"/>
      <c r="L15" s="20"/>
      <c r="M15" s="7"/>
      <c r="N15" s="6"/>
      <c r="O15" s="7"/>
      <c r="P15" s="6"/>
      <c r="Q15" s="7"/>
      <c r="R15" s="7"/>
      <c r="S15" s="11"/>
    </row>
    <row r="16" spans="1:19" s="16" customFormat="1" ht="34.5" customHeight="1" x14ac:dyDescent="0.3">
      <c r="A16" s="782"/>
      <c r="B16" s="750"/>
      <c r="C16" s="751"/>
      <c r="D16" s="750"/>
      <c r="E16" s="748"/>
      <c r="F16" s="748"/>
      <c r="G16" s="748"/>
      <c r="H16" s="589">
        <v>54111</v>
      </c>
      <c r="I16" s="601">
        <v>963.35</v>
      </c>
      <c r="J16" s="865"/>
      <c r="K16" s="791"/>
      <c r="L16" s="20"/>
      <c r="M16" s="7"/>
      <c r="N16" s="6"/>
      <c r="O16" s="7"/>
      <c r="P16" s="6"/>
      <c r="Q16" s="7"/>
      <c r="R16" s="7"/>
      <c r="S16" s="11"/>
    </row>
    <row r="17" spans="1:19" s="16" customFormat="1" x14ac:dyDescent="0.3">
      <c r="A17" s="782"/>
      <c r="B17" s="750"/>
      <c r="C17" s="751"/>
      <c r="D17" s="750"/>
      <c r="E17" s="748"/>
      <c r="F17" s="748"/>
      <c r="G17" s="748"/>
      <c r="H17" s="589">
        <v>54112</v>
      </c>
      <c r="I17" s="601">
        <v>502.13</v>
      </c>
      <c r="J17" s="865"/>
      <c r="K17" s="791"/>
      <c r="L17" s="20"/>
      <c r="M17" s="7"/>
      <c r="N17" s="6"/>
      <c r="O17" s="7"/>
      <c r="P17" s="6"/>
      <c r="Q17" s="7"/>
      <c r="R17" s="7"/>
      <c r="S17" s="11"/>
    </row>
    <row r="18" spans="1:19" s="16" customFormat="1" x14ac:dyDescent="0.3">
      <c r="A18" s="782"/>
      <c r="B18" s="750"/>
      <c r="C18" s="751"/>
      <c r="D18" s="750"/>
      <c r="E18" s="748"/>
      <c r="F18" s="748"/>
      <c r="G18" s="748"/>
      <c r="H18" s="589">
        <v>54118</v>
      </c>
      <c r="I18" s="601">
        <v>124.7</v>
      </c>
      <c r="J18" s="865"/>
      <c r="K18" s="791"/>
      <c r="L18" s="20"/>
      <c r="M18" s="7"/>
      <c r="N18" s="6"/>
      <c r="O18" s="7"/>
      <c r="P18" s="6"/>
      <c r="Q18" s="7"/>
      <c r="R18" s="7"/>
      <c r="S18" s="11"/>
    </row>
    <row r="19" spans="1:19" s="16" customFormat="1" x14ac:dyDescent="0.3">
      <c r="A19" s="782"/>
      <c r="B19" s="750"/>
      <c r="C19" s="751"/>
      <c r="D19" s="750"/>
      <c r="E19" s="748"/>
      <c r="F19" s="748"/>
      <c r="G19" s="748"/>
      <c r="H19" s="589">
        <v>54119</v>
      </c>
      <c r="I19" s="601">
        <v>975.15</v>
      </c>
      <c r="J19" s="865"/>
      <c r="K19" s="791"/>
      <c r="L19" s="20"/>
      <c r="M19" s="7"/>
      <c r="N19" s="6"/>
      <c r="O19" s="7"/>
      <c r="P19" s="6"/>
      <c r="Q19" s="7"/>
      <c r="R19" s="7"/>
      <c r="S19" s="11"/>
    </row>
    <row r="20" spans="1:19" s="16" customFormat="1" ht="28.5" customHeight="1" x14ac:dyDescent="0.3">
      <c r="A20" s="782"/>
      <c r="B20" s="750"/>
      <c r="C20" s="751"/>
      <c r="D20" s="750"/>
      <c r="E20" s="748"/>
      <c r="F20" s="748"/>
      <c r="G20" s="748"/>
      <c r="H20" s="589">
        <v>54199</v>
      </c>
      <c r="I20" s="601">
        <v>18</v>
      </c>
      <c r="J20" s="865"/>
      <c r="K20" s="791"/>
      <c r="L20" s="20"/>
      <c r="M20" s="7"/>
      <c r="N20" s="6"/>
      <c r="O20" s="7"/>
      <c r="P20" s="6"/>
      <c r="Q20" s="7"/>
      <c r="R20" s="7"/>
      <c r="S20" s="11"/>
    </row>
    <row r="21" spans="1:19" s="16" customFormat="1" ht="28.5" customHeight="1" x14ac:dyDescent="0.3">
      <c r="A21" s="782">
        <v>1</v>
      </c>
      <c r="B21" s="750" t="s">
        <v>166</v>
      </c>
      <c r="C21" s="751">
        <v>43048</v>
      </c>
      <c r="D21" s="750">
        <v>4980</v>
      </c>
      <c r="E21" s="801" t="s">
        <v>489</v>
      </c>
      <c r="F21" s="748" t="s">
        <v>486</v>
      </c>
      <c r="G21" s="748" t="s">
        <v>171</v>
      </c>
      <c r="H21" s="589">
        <v>54104</v>
      </c>
      <c r="I21" s="601">
        <v>10</v>
      </c>
      <c r="J21" s="865">
        <v>195.05</v>
      </c>
      <c r="K21" s="791" t="s">
        <v>64</v>
      </c>
      <c r="L21" s="20"/>
      <c r="M21" s="7"/>
      <c r="N21" s="6"/>
      <c r="O21" s="7"/>
      <c r="P21" s="6"/>
      <c r="Q21" s="7"/>
      <c r="R21" s="7"/>
      <c r="S21" s="11"/>
    </row>
    <row r="22" spans="1:19" s="16" customFormat="1" ht="28.5" customHeight="1" x14ac:dyDescent="0.3">
      <c r="A22" s="782"/>
      <c r="B22" s="750"/>
      <c r="C22" s="751"/>
      <c r="D22" s="750"/>
      <c r="E22" s="801"/>
      <c r="F22" s="748"/>
      <c r="G22" s="748"/>
      <c r="H22" s="589">
        <v>54105</v>
      </c>
      <c r="I22" s="601">
        <v>11</v>
      </c>
      <c r="J22" s="865"/>
      <c r="K22" s="791"/>
      <c r="L22" s="20"/>
      <c r="M22" s="7"/>
      <c r="N22" s="6"/>
      <c r="O22" s="7"/>
      <c r="P22" s="6"/>
      <c r="Q22" s="7"/>
      <c r="R22" s="7"/>
      <c r="S22" s="11"/>
    </row>
    <row r="23" spans="1:19" s="16" customFormat="1" ht="28.5" customHeight="1" x14ac:dyDescent="0.3">
      <c r="A23" s="782"/>
      <c r="B23" s="750"/>
      <c r="C23" s="751"/>
      <c r="D23" s="750"/>
      <c r="E23" s="801"/>
      <c r="F23" s="748"/>
      <c r="G23" s="748"/>
      <c r="H23" s="589">
        <v>54106</v>
      </c>
      <c r="I23" s="601">
        <v>8.0500000000000007</v>
      </c>
      <c r="J23" s="865"/>
      <c r="K23" s="791"/>
      <c r="L23" s="20"/>
      <c r="M23" s="7"/>
      <c r="N23" s="6"/>
      <c r="O23" s="7"/>
      <c r="P23" s="6"/>
      <c r="Q23" s="7"/>
      <c r="R23" s="7"/>
      <c r="S23" s="11"/>
    </row>
    <row r="24" spans="1:19" s="16" customFormat="1" ht="28.5" customHeight="1" x14ac:dyDescent="0.3">
      <c r="A24" s="782"/>
      <c r="B24" s="750"/>
      <c r="C24" s="751"/>
      <c r="D24" s="750"/>
      <c r="E24" s="801"/>
      <c r="F24" s="748"/>
      <c r="G24" s="748"/>
      <c r="H24" s="589">
        <v>54112</v>
      </c>
      <c r="I24" s="601">
        <v>15</v>
      </c>
      <c r="J24" s="865"/>
      <c r="K24" s="791"/>
      <c r="L24" s="20"/>
      <c r="M24" s="7"/>
      <c r="N24" s="6"/>
      <c r="O24" s="7"/>
      <c r="P24" s="6"/>
      <c r="Q24" s="7"/>
      <c r="R24" s="7"/>
      <c r="S24" s="11"/>
    </row>
    <row r="25" spans="1:19" s="16" customFormat="1" ht="28.5" customHeight="1" x14ac:dyDescent="0.3">
      <c r="A25" s="782"/>
      <c r="B25" s="750"/>
      <c r="C25" s="751"/>
      <c r="D25" s="750"/>
      <c r="E25" s="801"/>
      <c r="F25" s="748"/>
      <c r="G25" s="748"/>
      <c r="H25" s="589">
        <v>54118</v>
      </c>
      <c r="I25" s="601">
        <v>44.75</v>
      </c>
      <c r="J25" s="865"/>
      <c r="K25" s="791"/>
      <c r="L25" s="20"/>
      <c r="M25" s="7"/>
      <c r="N25" s="6"/>
      <c r="O25" s="7"/>
      <c r="P25" s="6"/>
      <c r="Q25" s="7"/>
      <c r="R25" s="7"/>
      <c r="S25" s="11"/>
    </row>
    <row r="26" spans="1:19" s="16" customFormat="1" ht="28.5" customHeight="1" x14ac:dyDescent="0.3">
      <c r="A26" s="782"/>
      <c r="B26" s="750"/>
      <c r="C26" s="751"/>
      <c r="D26" s="750"/>
      <c r="E26" s="801"/>
      <c r="F26" s="748"/>
      <c r="G26" s="748"/>
      <c r="H26" s="589">
        <v>54119</v>
      </c>
      <c r="I26" s="601">
        <v>106.25</v>
      </c>
      <c r="J26" s="865"/>
      <c r="K26" s="791"/>
      <c r="L26" s="20"/>
      <c r="M26" s="7"/>
      <c r="N26" s="6"/>
      <c r="O26" s="7"/>
      <c r="P26" s="6"/>
      <c r="Q26" s="7"/>
      <c r="R26" s="7"/>
      <c r="S26" s="11"/>
    </row>
    <row r="27" spans="1:19" s="16" customFormat="1" ht="33" x14ac:dyDescent="0.3">
      <c r="A27" s="613">
        <v>1</v>
      </c>
      <c r="B27" s="590" t="s">
        <v>166</v>
      </c>
      <c r="C27" s="591">
        <v>43048</v>
      </c>
      <c r="D27" s="590">
        <v>4981</v>
      </c>
      <c r="E27" s="607" t="s">
        <v>490</v>
      </c>
      <c r="F27" s="607" t="s">
        <v>486</v>
      </c>
      <c r="G27" s="589" t="s">
        <v>491</v>
      </c>
      <c r="H27" s="589">
        <v>54111</v>
      </c>
      <c r="I27" s="601">
        <v>2404.58</v>
      </c>
      <c r="J27" s="132">
        <v>2404.58</v>
      </c>
      <c r="K27" s="598" t="s">
        <v>64</v>
      </c>
      <c r="L27" s="20"/>
      <c r="M27" s="7"/>
      <c r="N27" s="6"/>
      <c r="O27" s="7"/>
      <c r="P27" s="6"/>
      <c r="Q27" s="7"/>
      <c r="R27" s="7"/>
      <c r="S27" s="11"/>
    </row>
    <row r="28" spans="1:19" s="16" customFormat="1" ht="33" x14ac:dyDescent="0.3">
      <c r="A28" s="613">
        <v>1</v>
      </c>
      <c r="B28" s="590" t="s">
        <v>166</v>
      </c>
      <c r="C28" s="591">
        <v>43048</v>
      </c>
      <c r="D28" s="590">
        <v>4982</v>
      </c>
      <c r="E28" s="607" t="s">
        <v>179</v>
      </c>
      <c r="F28" s="607" t="s">
        <v>486</v>
      </c>
      <c r="G28" s="589" t="s">
        <v>180</v>
      </c>
      <c r="H28" s="589">
        <v>54111</v>
      </c>
      <c r="I28" s="601">
        <v>1300</v>
      </c>
      <c r="J28" s="132">
        <v>1300</v>
      </c>
      <c r="K28" s="598" t="s">
        <v>64</v>
      </c>
      <c r="L28" s="20"/>
      <c r="M28" s="7"/>
      <c r="N28" s="6"/>
      <c r="O28" s="7"/>
      <c r="P28" s="6"/>
      <c r="Q28" s="7"/>
      <c r="R28" s="7"/>
      <c r="S28" s="11"/>
    </row>
    <row r="29" spans="1:19" s="16" customFormat="1" ht="33" x14ac:dyDescent="0.3">
      <c r="A29" s="613">
        <v>1</v>
      </c>
      <c r="B29" s="590" t="s">
        <v>166</v>
      </c>
      <c r="C29" s="591">
        <v>43048</v>
      </c>
      <c r="D29" s="590">
        <v>4983</v>
      </c>
      <c r="E29" s="589" t="s">
        <v>492</v>
      </c>
      <c r="F29" s="607" t="s">
        <v>486</v>
      </c>
      <c r="G29" s="589" t="s">
        <v>493</v>
      </c>
      <c r="H29" s="589">
        <v>54111</v>
      </c>
      <c r="I29" s="601">
        <v>110.01</v>
      </c>
      <c r="J29" s="132">
        <v>110.01</v>
      </c>
      <c r="K29" s="598" t="s">
        <v>64</v>
      </c>
      <c r="L29" s="20"/>
      <c r="M29" s="7"/>
      <c r="N29" s="6"/>
      <c r="O29" s="7"/>
      <c r="P29" s="6"/>
      <c r="Q29" s="7"/>
      <c r="R29" s="7"/>
      <c r="S29" s="11"/>
    </row>
    <row r="30" spans="1:19" s="16" customFormat="1" ht="49.5" x14ac:dyDescent="0.3">
      <c r="A30" s="613">
        <v>1</v>
      </c>
      <c r="B30" s="590" t="s">
        <v>166</v>
      </c>
      <c r="C30" s="591">
        <v>43048</v>
      </c>
      <c r="D30" s="590">
        <v>4984</v>
      </c>
      <c r="E30" s="589" t="s">
        <v>495</v>
      </c>
      <c r="F30" s="589" t="s">
        <v>494</v>
      </c>
      <c r="G30" s="589" t="s">
        <v>331</v>
      </c>
      <c r="H30" s="589">
        <v>54119</v>
      </c>
      <c r="I30" s="601">
        <v>272</v>
      </c>
      <c r="J30" s="132">
        <v>272</v>
      </c>
      <c r="K30" s="598" t="s">
        <v>216</v>
      </c>
      <c r="L30" s="20"/>
      <c r="M30" s="7"/>
      <c r="N30" s="6"/>
      <c r="O30" s="7"/>
      <c r="P30" s="6"/>
      <c r="Q30" s="7"/>
      <c r="R30" s="7"/>
      <c r="S30" s="11"/>
    </row>
    <row r="31" spans="1:19" s="16" customFormat="1" ht="49.5" x14ac:dyDescent="0.3">
      <c r="A31" s="613">
        <v>1</v>
      </c>
      <c r="B31" s="590" t="s">
        <v>166</v>
      </c>
      <c r="C31" s="591">
        <v>43056</v>
      </c>
      <c r="D31" s="590">
        <v>4988</v>
      </c>
      <c r="E31" s="589" t="s">
        <v>502</v>
      </c>
      <c r="F31" s="589" t="s">
        <v>503</v>
      </c>
      <c r="G31" s="589" t="s">
        <v>504</v>
      </c>
      <c r="H31" s="589">
        <v>54113</v>
      </c>
      <c r="I31" s="601">
        <v>339</v>
      </c>
      <c r="J31" s="132">
        <v>339</v>
      </c>
      <c r="K31" s="598" t="s">
        <v>505</v>
      </c>
      <c r="L31" s="20"/>
      <c r="M31" s="7"/>
      <c r="N31" s="6"/>
      <c r="O31" s="7"/>
      <c r="P31" s="6"/>
      <c r="Q31" s="7"/>
      <c r="R31" s="7"/>
      <c r="S31" s="11"/>
    </row>
    <row r="32" spans="1:19" s="16" customFormat="1" ht="29.25" customHeight="1" x14ac:dyDescent="0.3">
      <c r="A32" s="654">
        <f>SUM(A8:A31)</f>
        <v>8</v>
      </c>
      <c r="B32" s="866" t="s">
        <v>4</v>
      </c>
      <c r="C32" s="866"/>
      <c r="D32" s="866"/>
      <c r="E32" s="866"/>
      <c r="F32" s="866"/>
      <c r="G32" s="866"/>
      <c r="H32" s="866"/>
      <c r="I32" s="866"/>
      <c r="J32" s="649">
        <f>SUM(J8:J31)</f>
        <v>7911</v>
      </c>
      <c r="K32" s="655"/>
      <c r="L32" s="20"/>
      <c r="M32" s="7"/>
      <c r="N32" s="6"/>
      <c r="O32" s="7"/>
      <c r="P32" s="6"/>
      <c r="Q32" s="7"/>
      <c r="R32" s="7"/>
      <c r="S32" s="11"/>
    </row>
    <row r="33" spans="1:20" s="16" customFormat="1" ht="82.5" x14ac:dyDescent="0.3">
      <c r="A33" s="656">
        <v>1</v>
      </c>
      <c r="B33" s="590" t="s">
        <v>22</v>
      </c>
      <c r="C33" s="591">
        <v>43042</v>
      </c>
      <c r="D33" s="590">
        <v>4973</v>
      </c>
      <c r="E33" s="607" t="s">
        <v>471</v>
      </c>
      <c r="F33" s="607" t="s">
        <v>472</v>
      </c>
      <c r="G33" s="589" t="s">
        <v>473</v>
      </c>
      <c r="H33" s="589">
        <v>54402</v>
      </c>
      <c r="I33" s="601">
        <v>782.86</v>
      </c>
      <c r="J33" s="132">
        <v>782.86</v>
      </c>
      <c r="K33" s="598" t="s">
        <v>429</v>
      </c>
      <c r="L33" s="20"/>
      <c r="M33" s="7"/>
      <c r="N33" s="6"/>
      <c r="O33" s="7"/>
      <c r="P33" s="6"/>
      <c r="Q33" s="7"/>
      <c r="R33" s="7"/>
      <c r="S33" s="11"/>
    </row>
    <row r="34" spans="1:20" s="45" customFormat="1" ht="99" x14ac:dyDescent="0.25">
      <c r="A34" s="613">
        <v>1</v>
      </c>
      <c r="B34" s="590" t="s">
        <v>22</v>
      </c>
      <c r="C34" s="591">
        <v>43042</v>
      </c>
      <c r="D34" s="590">
        <v>4974</v>
      </c>
      <c r="E34" s="607" t="s">
        <v>474</v>
      </c>
      <c r="F34" s="607" t="s">
        <v>475</v>
      </c>
      <c r="G34" s="589" t="s">
        <v>476</v>
      </c>
      <c r="H34" s="589">
        <v>54402</v>
      </c>
      <c r="I34" s="601">
        <v>300</v>
      </c>
      <c r="J34" s="132">
        <v>300</v>
      </c>
      <c r="K34" s="598" t="s">
        <v>477</v>
      </c>
      <c r="L34" s="54" t="s">
        <v>13</v>
      </c>
      <c r="M34" s="43"/>
      <c r="N34" s="36" t="s">
        <v>13</v>
      </c>
      <c r="O34" s="43"/>
      <c r="P34" s="36" t="s">
        <v>13</v>
      </c>
      <c r="Q34" s="43"/>
      <c r="R34" s="43"/>
      <c r="S34" s="44"/>
    </row>
    <row r="35" spans="1:20" s="45" customFormat="1" ht="132" x14ac:dyDescent="0.25">
      <c r="A35" s="613">
        <v>1</v>
      </c>
      <c r="B35" s="590" t="s">
        <v>22</v>
      </c>
      <c r="C35" s="591">
        <v>43046</v>
      </c>
      <c r="D35" s="590">
        <v>4975</v>
      </c>
      <c r="E35" s="607" t="s">
        <v>478</v>
      </c>
      <c r="F35" s="607" t="s">
        <v>479</v>
      </c>
      <c r="G35" s="589" t="s">
        <v>480</v>
      </c>
      <c r="H35" s="589">
        <v>54402</v>
      </c>
      <c r="I35" s="601">
        <v>2187</v>
      </c>
      <c r="J35" s="132">
        <v>2187</v>
      </c>
      <c r="K35" s="598" t="s">
        <v>323</v>
      </c>
      <c r="L35" s="54" t="s">
        <v>13</v>
      </c>
      <c r="M35" s="43"/>
      <c r="N35" s="36" t="s">
        <v>13</v>
      </c>
      <c r="O35" s="43"/>
      <c r="P35" s="36" t="s">
        <v>13</v>
      </c>
      <c r="Q35" s="43"/>
      <c r="R35" s="43"/>
      <c r="S35" s="44"/>
    </row>
    <row r="36" spans="1:20" s="45" customFormat="1" ht="99" x14ac:dyDescent="0.25">
      <c r="A36" s="613">
        <v>1</v>
      </c>
      <c r="B36" s="590" t="s">
        <v>22</v>
      </c>
      <c r="C36" s="591">
        <v>43046</v>
      </c>
      <c r="D36" s="590">
        <v>4976</v>
      </c>
      <c r="E36" s="607" t="s">
        <v>478</v>
      </c>
      <c r="F36" s="607" t="s">
        <v>482</v>
      </c>
      <c r="G36" s="589" t="s">
        <v>480</v>
      </c>
      <c r="H36" s="589">
        <v>54402</v>
      </c>
      <c r="I36" s="601">
        <v>795.67</v>
      </c>
      <c r="J36" s="132">
        <v>795.67</v>
      </c>
      <c r="K36" s="598" t="s">
        <v>481</v>
      </c>
      <c r="L36" s="54" t="s">
        <v>13</v>
      </c>
      <c r="M36" s="43"/>
      <c r="N36" s="36" t="s">
        <v>13</v>
      </c>
      <c r="O36" s="43"/>
      <c r="P36" s="36" t="s">
        <v>13</v>
      </c>
      <c r="Q36" s="43"/>
      <c r="R36" s="43"/>
      <c r="S36" s="44"/>
    </row>
    <row r="37" spans="1:20" s="45" customFormat="1" ht="99" x14ac:dyDescent="0.25">
      <c r="A37" s="613">
        <v>1</v>
      </c>
      <c r="B37" s="590" t="s">
        <v>22</v>
      </c>
      <c r="C37" s="591">
        <v>43046</v>
      </c>
      <c r="D37" s="590">
        <v>4977</v>
      </c>
      <c r="E37" s="607" t="s">
        <v>483</v>
      </c>
      <c r="F37" s="607" t="s">
        <v>484</v>
      </c>
      <c r="G37" s="589" t="s">
        <v>255</v>
      </c>
      <c r="H37" s="589">
        <v>54402</v>
      </c>
      <c r="I37" s="601">
        <v>1729.6</v>
      </c>
      <c r="J37" s="132">
        <v>1729.6</v>
      </c>
      <c r="K37" s="598" t="s">
        <v>481</v>
      </c>
      <c r="L37" s="54" t="s">
        <v>13</v>
      </c>
      <c r="M37" s="43"/>
      <c r="N37" s="36" t="s">
        <v>13</v>
      </c>
      <c r="O37" s="43"/>
      <c r="P37" s="36" t="s">
        <v>13</v>
      </c>
      <c r="Q37" s="43"/>
      <c r="R37" s="43"/>
      <c r="S37" s="44"/>
    </row>
    <row r="38" spans="1:20" s="45" customFormat="1" ht="33" x14ac:dyDescent="0.25">
      <c r="A38" s="613">
        <v>1</v>
      </c>
      <c r="B38" s="590" t="s">
        <v>22</v>
      </c>
      <c r="C38" s="591">
        <v>43052</v>
      </c>
      <c r="D38" s="590">
        <v>4986</v>
      </c>
      <c r="E38" s="607" t="s">
        <v>498</v>
      </c>
      <c r="F38" s="607" t="s">
        <v>499</v>
      </c>
      <c r="G38" s="589" t="s">
        <v>500</v>
      </c>
      <c r="H38" s="589">
        <v>54305</v>
      </c>
      <c r="I38" s="601">
        <v>6000</v>
      </c>
      <c r="J38" s="132">
        <v>6000</v>
      </c>
      <c r="K38" s="598" t="s">
        <v>324</v>
      </c>
      <c r="L38" s="54" t="s">
        <v>13</v>
      </c>
      <c r="M38" s="43"/>
      <c r="N38" s="36" t="s">
        <v>13</v>
      </c>
      <c r="O38" s="43"/>
      <c r="P38" s="36" t="s">
        <v>13</v>
      </c>
      <c r="Q38" s="43"/>
      <c r="R38" s="43"/>
      <c r="S38" s="44"/>
    </row>
    <row r="39" spans="1:20" s="45" customFormat="1" ht="115.5" x14ac:dyDescent="0.25">
      <c r="A39" s="613">
        <v>1</v>
      </c>
      <c r="B39" s="590" t="s">
        <v>22</v>
      </c>
      <c r="C39" s="591">
        <v>43055</v>
      </c>
      <c r="D39" s="590">
        <v>4987</v>
      </c>
      <c r="E39" s="607" t="s">
        <v>474</v>
      </c>
      <c r="F39" s="607" t="s">
        <v>538</v>
      </c>
      <c r="G39" s="589" t="s">
        <v>476</v>
      </c>
      <c r="H39" s="589">
        <v>54402</v>
      </c>
      <c r="I39" s="601">
        <v>477</v>
      </c>
      <c r="J39" s="132">
        <v>477</v>
      </c>
      <c r="K39" s="598" t="s">
        <v>501</v>
      </c>
      <c r="L39" s="54" t="s">
        <v>13</v>
      </c>
      <c r="M39" s="43"/>
      <c r="N39" s="36" t="s">
        <v>13</v>
      </c>
      <c r="O39" s="43"/>
      <c r="P39" s="36" t="s">
        <v>13</v>
      </c>
      <c r="Q39" s="43"/>
      <c r="R39" s="43"/>
      <c r="S39" s="44"/>
    </row>
    <row r="40" spans="1:20" s="45" customFormat="1" ht="66" x14ac:dyDescent="0.25">
      <c r="A40" s="613">
        <v>1</v>
      </c>
      <c r="B40" s="590" t="s">
        <v>22</v>
      </c>
      <c r="C40" s="591">
        <v>43059</v>
      </c>
      <c r="D40" s="590">
        <v>4991</v>
      </c>
      <c r="E40" s="607" t="s">
        <v>262</v>
      </c>
      <c r="F40" s="607" t="s">
        <v>509</v>
      </c>
      <c r="G40" s="589" t="s">
        <v>264</v>
      </c>
      <c r="H40" s="589">
        <v>54313</v>
      </c>
      <c r="I40" s="601">
        <v>105</v>
      </c>
      <c r="J40" s="132">
        <v>105</v>
      </c>
      <c r="K40" s="598" t="s">
        <v>369</v>
      </c>
      <c r="L40" s="54"/>
      <c r="M40" s="43"/>
      <c r="N40" s="36"/>
      <c r="O40" s="43"/>
      <c r="P40" s="36"/>
      <c r="Q40" s="43"/>
      <c r="R40" s="43"/>
      <c r="S40" s="44"/>
    </row>
    <row r="41" spans="1:20" s="16" customFormat="1" ht="49.5" x14ac:dyDescent="0.3">
      <c r="A41" s="613">
        <v>1</v>
      </c>
      <c r="B41" s="590" t="s">
        <v>22</v>
      </c>
      <c r="C41" s="591">
        <v>43059</v>
      </c>
      <c r="D41" s="590">
        <v>4992</v>
      </c>
      <c r="E41" s="607" t="s">
        <v>510</v>
      </c>
      <c r="F41" s="607" t="s">
        <v>511</v>
      </c>
      <c r="G41" s="589" t="s">
        <v>512</v>
      </c>
      <c r="H41" s="589">
        <v>54105</v>
      </c>
      <c r="I41" s="601">
        <v>639</v>
      </c>
      <c r="J41" s="132">
        <v>639</v>
      </c>
      <c r="K41" s="598" t="s">
        <v>369</v>
      </c>
      <c r="L41" s="20"/>
      <c r="M41" s="7"/>
      <c r="N41" s="6"/>
      <c r="O41" s="7"/>
      <c r="P41" s="6"/>
      <c r="Q41" s="7"/>
      <c r="R41" s="7"/>
      <c r="S41" s="11"/>
    </row>
    <row r="42" spans="1:20" s="16" customFormat="1" ht="33" x14ac:dyDescent="0.3">
      <c r="A42" s="613">
        <v>1</v>
      </c>
      <c r="B42" s="590" t="s">
        <v>22</v>
      </c>
      <c r="C42" s="591">
        <v>43066</v>
      </c>
      <c r="D42" s="590">
        <v>4993</v>
      </c>
      <c r="E42" s="607" t="s">
        <v>513</v>
      </c>
      <c r="F42" s="607" t="s">
        <v>514</v>
      </c>
      <c r="G42" s="589" t="s">
        <v>515</v>
      </c>
      <c r="H42" s="589">
        <v>54399</v>
      </c>
      <c r="I42" s="601">
        <v>2534</v>
      </c>
      <c r="J42" s="132">
        <v>2534</v>
      </c>
      <c r="K42" s="598" t="s">
        <v>64</v>
      </c>
      <c r="L42" s="20"/>
      <c r="M42" s="7"/>
      <c r="N42" s="6"/>
      <c r="O42" s="7"/>
      <c r="P42" s="6"/>
      <c r="Q42" s="7"/>
      <c r="R42" s="7"/>
      <c r="S42" s="11"/>
    </row>
    <row r="43" spans="1:20" s="16" customFormat="1" ht="122.25" thickBot="1" x14ac:dyDescent="0.35">
      <c r="A43" s="614">
        <v>1</v>
      </c>
      <c r="B43" s="610" t="s">
        <v>22</v>
      </c>
      <c r="C43" s="612">
        <v>43069</v>
      </c>
      <c r="D43" s="610">
        <v>4995</v>
      </c>
      <c r="E43" s="608" t="s">
        <v>306</v>
      </c>
      <c r="F43" s="323" t="s">
        <v>516</v>
      </c>
      <c r="G43" s="604" t="s">
        <v>47</v>
      </c>
      <c r="H43" s="604">
        <v>54305</v>
      </c>
      <c r="I43" s="602">
        <v>211.88</v>
      </c>
      <c r="J43" s="657">
        <v>211.88</v>
      </c>
      <c r="K43" s="599" t="s">
        <v>324</v>
      </c>
      <c r="L43" s="20"/>
      <c r="M43" s="7"/>
      <c r="N43" s="6"/>
      <c r="O43" s="7"/>
      <c r="P43" s="6"/>
      <c r="Q43" s="7"/>
      <c r="R43" s="7"/>
      <c r="S43" s="11"/>
    </row>
    <row r="44" spans="1:20" ht="27" customHeight="1" thickBot="1" x14ac:dyDescent="0.35">
      <c r="A44" s="249">
        <f>SUM(A33:A43)</f>
        <v>11</v>
      </c>
      <c r="B44" s="867" t="s">
        <v>6</v>
      </c>
      <c r="C44" s="762"/>
      <c r="D44" s="762"/>
      <c r="E44" s="762"/>
      <c r="F44" s="762"/>
      <c r="G44" s="762"/>
      <c r="H44" s="762"/>
      <c r="I44" s="763"/>
      <c r="J44" s="175">
        <f>SUM(J33:J43)</f>
        <v>15762.01</v>
      </c>
      <c r="K44" s="182"/>
      <c r="L44" s="20" t="s">
        <v>13</v>
      </c>
      <c r="M44" s="7"/>
      <c r="N44" s="6" t="s">
        <v>13</v>
      </c>
      <c r="O44" s="7"/>
      <c r="P44" s="6" t="s">
        <v>13</v>
      </c>
      <c r="Q44" s="7"/>
      <c r="R44" s="7"/>
      <c r="S44" s="11"/>
      <c r="T44" s="15"/>
    </row>
    <row r="45" spans="1:20" ht="33.75" customHeight="1" thickBot="1" x14ac:dyDescent="0.35">
      <c r="A45" s="658"/>
      <c r="B45" s="739" t="s">
        <v>580</v>
      </c>
      <c r="C45" s="725"/>
      <c r="D45" s="725"/>
      <c r="E45" s="725"/>
      <c r="F45" s="725"/>
      <c r="G45" s="725"/>
      <c r="H45" s="725"/>
      <c r="I45" s="740"/>
      <c r="J45" s="659">
        <f>+J7+J32+J44</f>
        <v>26762.66</v>
      </c>
      <c r="K45" s="660"/>
      <c r="L45" s="20"/>
      <c r="M45" s="7"/>
      <c r="N45" s="6"/>
      <c r="O45" s="7"/>
      <c r="P45" s="6"/>
      <c r="Q45" s="7"/>
      <c r="R45" s="7"/>
      <c r="S45" s="11"/>
      <c r="T45" s="15"/>
    </row>
    <row r="46" spans="1:20" thickBot="1" x14ac:dyDescent="0.35">
      <c r="A46" s="868"/>
      <c r="B46" s="869"/>
      <c r="C46" s="869"/>
      <c r="D46" s="869"/>
      <c r="E46" s="869"/>
      <c r="F46" s="869"/>
      <c r="G46" s="869"/>
      <c r="H46" s="869"/>
      <c r="I46" s="869"/>
      <c r="J46" s="869"/>
      <c r="K46" s="870"/>
      <c r="L46" s="20"/>
      <c r="M46" s="7"/>
      <c r="N46" s="6"/>
      <c r="O46" s="7"/>
      <c r="P46" s="6"/>
      <c r="Q46" s="7"/>
      <c r="R46" s="7"/>
      <c r="S46" s="11"/>
      <c r="T46" s="15"/>
    </row>
    <row r="47" spans="1:20" ht="26.25" customHeight="1" thickBot="1" x14ac:dyDescent="0.35">
      <c r="A47" s="128">
        <f>SUM(A46:A46)</f>
        <v>0</v>
      </c>
      <c r="B47" s="741" t="s">
        <v>16</v>
      </c>
      <c r="C47" s="741"/>
      <c r="D47" s="741"/>
      <c r="E47" s="741"/>
      <c r="F47" s="741"/>
      <c r="G47" s="197"/>
      <c r="H47" s="197"/>
      <c r="I47" s="125"/>
      <c r="J47" s="175">
        <f>SUM(J46:J46)</f>
        <v>0</v>
      </c>
      <c r="K47" s="182"/>
      <c r="L47" s="55"/>
      <c r="M47" s="9"/>
      <c r="N47" s="8"/>
      <c r="O47" s="9"/>
      <c r="P47" s="8"/>
      <c r="Q47" s="9"/>
      <c r="R47" s="9"/>
      <c r="S47" s="12"/>
      <c r="T47" s="15"/>
    </row>
    <row r="48" spans="1:20" ht="24" thickBot="1" x14ac:dyDescent="0.4">
      <c r="A48" s="422">
        <f>A44+A32+A7</f>
        <v>21</v>
      </c>
      <c r="B48" s="739" t="s">
        <v>579</v>
      </c>
      <c r="C48" s="725"/>
      <c r="D48" s="725"/>
      <c r="E48" s="725"/>
      <c r="F48" s="725"/>
      <c r="G48" s="725"/>
      <c r="H48" s="725"/>
      <c r="I48" s="740"/>
      <c r="J48" s="32">
        <f>+J45+J47</f>
        <v>26762.66</v>
      </c>
      <c r="K48" s="59"/>
      <c r="L48" s="13"/>
      <c r="M48" s="14"/>
      <c r="N48" s="13"/>
      <c r="O48" s="14"/>
      <c r="P48" s="13"/>
      <c r="Q48" s="14"/>
      <c r="R48" s="14"/>
      <c r="S48" s="14"/>
      <c r="T48" s="15"/>
    </row>
    <row r="49" spans="12:20" x14ac:dyDescent="0.3">
      <c r="L49" s="13"/>
      <c r="M49" s="14"/>
      <c r="N49" s="13"/>
      <c r="O49" s="14"/>
      <c r="P49" s="13"/>
      <c r="Q49" s="14"/>
      <c r="R49" s="14"/>
      <c r="S49" s="14"/>
      <c r="T49" s="15"/>
    </row>
    <row r="50" spans="12:20" x14ac:dyDescent="0.3">
      <c r="L50" s="13"/>
      <c r="M50" s="14"/>
      <c r="N50" s="13"/>
      <c r="O50" s="14"/>
      <c r="P50" s="13"/>
      <c r="Q50" s="14"/>
      <c r="R50" s="14"/>
      <c r="S50" s="14"/>
      <c r="T50" s="15"/>
    </row>
    <row r="51" spans="12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2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2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2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2:20" x14ac:dyDescent="0.3">
      <c r="L55" s="13"/>
      <c r="M55" s="14"/>
      <c r="N55" s="13"/>
      <c r="O55" s="14"/>
      <c r="P55" s="13"/>
      <c r="Q55" s="14"/>
      <c r="R55" s="14"/>
      <c r="S55" s="14"/>
      <c r="T55" s="15"/>
    </row>
    <row r="56" spans="12:20" x14ac:dyDescent="0.3">
      <c r="L56" s="13"/>
      <c r="M56" s="14"/>
      <c r="N56" s="13"/>
      <c r="O56" s="14"/>
      <c r="P56" s="13"/>
      <c r="Q56" s="14"/>
      <c r="R56" s="14"/>
      <c r="S56" s="14"/>
      <c r="T56" s="15"/>
    </row>
    <row r="57" spans="12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2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2:20" x14ac:dyDescent="0.3">
      <c r="L59" s="13"/>
      <c r="M59" s="14"/>
      <c r="N59" s="13"/>
      <c r="O59" s="14"/>
      <c r="P59" s="13"/>
      <c r="Q59" s="14"/>
      <c r="R59" s="14"/>
      <c r="S59" s="14"/>
      <c r="T59" s="15"/>
    </row>
    <row r="60" spans="12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2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2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2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2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4"/>
      <c r="N67" s="13"/>
      <c r="O67" s="14"/>
      <c r="P67" s="13"/>
      <c r="Q67" s="14"/>
      <c r="R67" s="14"/>
      <c r="S67" s="14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4"/>
      <c r="N71" s="13"/>
      <c r="O71" s="14"/>
      <c r="P71" s="13"/>
      <c r="Q71" s="14"/>
      <c r="R71" s="14"/>
      <c r="S71" s="14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4"/>
      <c r="N75" s="13"/>
      <c r="O75" s="14"/>
      <c r="P75" s="13"/>
      <c r="Q75" s="14"/>
      <c r="R75" s="14"/>
      <c r="S75" s="14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3"/>
      <c r="N80" s="13"/>
      <c r="O80" s="13"/>
      <c r="P80" s="13"/>
      <c r="Q80" s="14"/>
      <c r="R80" s="14"/>
      <c r="S80" s="13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4"/>
      <c r="N82" s="13"/>
      <c r="O82" s="14"/>
      <c r="P82" s="13"/>
      <c r="Q82" s="14"/>
      <c r="R82" s="14"/>
      <c r="S82" s="14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4"/>
      <c r="N131" s="13"/>
      <c r="O131" s="14"/>
      <c r="P131" s="13"/>
      <c r="Q131" s="14"/>
      <c r="R131" s="14"/>
      <c r="S131" s="14"/>
      <c r="T131" s="15"/>
    </row>
    <row r="132" spans="12:20" x14ac:dyDescent="0.3">
      <c r="L132" s="13"/>
      <c r="M132" s="14"/>
      <c r="N132" s="13"/>
      <c r="O132" s="14"/>
      <c r="P132" s="13"/>
      <c r="Q132" s="14"/>
      <c r="R132" s="14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4"/>
      <c r="N135" s="13"/>
      <c r="O135" s="14"/>
      <c r="P135" s="13"/>
      <c r="Q135" s="14"/>
      <c r="R135" s="14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4"/>
      <c r="N143" s="13"/>
      <c r="O143" s="14"/>
      <c r="P143" s="13"/>
      <c r="Q143" s="14"/>
      <c r="R143" s="14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4"/>
      <c r="N147" s="13"/>
      <c r="O147" s="14"/>
      <c r="P147" s="13"/>
      <c r="Q147" s="14"/>
      <c r="R147" s="14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4"/>
      <c r="N151" s="13"/>
      <c r="O151" s="14"/>
      <c r="P151" s="13"/>
      <c r="Q151" s="14"/>
      <c r="R151" s="14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3"/>
      <c r="N156" s="13"/>
      <c r="O156" s="13"/>
      <c r="P156" s="13"/>
      <c r="Q156" s="14"/>
      <c r="R156" s="13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4"/>
      <c r="N158" s="13"/>
      <c r="O158" s="14"/>
      <c r="P158" s="13"/>
      <c r="Q158" s="14"/>
      <c r="R158" s="14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4"/>
      <c r="N228" s="13"/>
      <c r="O228" s="14"/>
      <c r="P228" s="13"/>
      <c r="Q228" s="14"/>
      <c r="R228" s="14"/>
      <c r="S228" s="14"/>
      <c r="T228" s="15"/>
    </row>
    <row r="229" spans="12:20" x14ac:dyDescent="0.3">
      <c r="L229" s="13"/>
      <c r="M229" s="14"/>
      <c r="N229" s="13"/>
      <c r="O229" s="14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4"/>
      <c r="N232" s="13"/>
      <c r="O232" s="14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4"/>
      <c r="N240" s="13"/>
      <c r="O240" s="14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4"/>
      <c r="N244" s="13"/>
      <c r="O244" s="14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3"/>
      <c r="M248" s="14"/>
      <c r="N248" s="13"/>
      <c r="O248" s="14"/>
      <c r="P248" s="13"/>
      <c r="Q248" s="14"/>
      <c r="R248" s="14"/>
      <c r="S248" s="14"/>
      <c r="T248" s="15"/>
    </row>
    <row r="249" spans="12:20" x14ac:dyDescent="0.3">
      <c r="L249" s="13"/>
      <c r="M249" s="14"/>
      <c r="N249" s="13"/>
      <c r="O249" s="14"/>
      <c r="P249" s="13"/>
      <c r="Q249" s="14"/>
      <c r="R249" s="14"/>
      <c r="S249" s="14"/>
      <c r="T249" s="15"/>
    </row>
    <row r="250" spans="12:20" x14ac:dyDescent="0.3">
      <c r="L250" s="13"/>
      <c r="M250" s="14"/>
      <c r="N250" s="13"/>
      <c r="O250" s="14"/>
      <c r="P250" s="13"/>
      <c r="Q250" s="14"/>
      <c r="R250" s="14"/>
      <c r="S250" s="14"/>
      <c r="T250" s="15"/>
    </row>
    <row r="251" spans="12:20" x14ac:dyDescent="0.3">
      <c r="L251" s="13"/>
      <c r="M251" s="14"/>
      <c r="N251" s="13"/>
      <c r="O251" s="14"/>
      <c r="P251" s="13"/>
      <c r="Q251" s="14"/>
      <c r="R251" s="14"/>
      <c r="S251" s="14"/>
      <c r="T251" s="15"/>
    </row>
    <row r="252" spans="12:20" x14ac:dyDescent="0.3">
      <c r="L252" s="13"/>
      <c r="M252" s="14"/>
      <c r="N252" s="13"/>
      <c r="O252" s="14"/>
      <c r="P252" s="13"/>
      <c r="Q252" s="14"/>
      <c r="R252" s="14"/>
      <c r="S252" s="14"/>
      <c r="T252" s="15"/>
    </row>
    <row r="253" spans="12:20" x14ac:dyDescent="0.3">
      <c r="L253" s="13"/>
      <c r="M253" s="13"/>
      <c r="N253" s="13"/>
      <c r="O253" s="13"/>
      <c r="P253" s="13"/>
      <c r="Q253" s="14"/>
      <c r="R253" s="14"/>
      <c r="S253" s="14"/>
      <c r="T253" s="15"/>
    </row>
    <row r="254" spans="12:20" x14ac:dyDescent="0.3">
      <c r="L254" s="13"/>
      <c r="M254" s="14"/>
      <c r="N254" s="13"/>
      <c r="O254" s="14"/>
      <c r="P254" s="13"/>
      <c r="Q254" s="14"/>
      <c r="R254" s="14"/>
      <c r="S254" s="14"/>
      <c r="T254" s="15"/>
    </row>
    <row r="255" spans="12:20" x14ac:dyDescent="0.3">
      <c r="L255" s="13"/>
      <c r="M255" s="14"/>
      <c r="N255" s="13"/>
      <c r="O255" s="14"/>
      <c r="P255" s="13"/>
      <c r="Q255" s="14"/>
      <c r="R255" s="14"/>
      <c r="S255" s="14"/>
      <c r="T255" s="15"/>
    </row>
    <row r="256" spans="12:20" x14ac:dyDescent="0.3">
      <c r="L256" s="13"/>
      <c r="M256" s="14"/>
      <c r="N256" s="13"/>
      <c r="O256" s="14"/>
      <c r="P256" s="13"/>
      <c r="Q256" s="14"/>
      <c r="R256" s="14"/>
      <c r="S256" s="14"/>
      <c r="T256" s="15"/>
    </row>
    <row r="257" spans="12:20" x14ac:dyDescent="0.3">
      <c r="L257" s="13"/>
      <c r="M257" s="14"/>
      <c r="N257" s="13"/>
      <c r="O257" s="14"/>
      <c r="P257" s="13"/>
      <c r="Q257" s="14"/>
      <c r="R257" s="14"/>
      <c r="S257" s="14"/>
      <c r="T257" s="15"/>
    </row>
    <row r="258" spans="12:20" x14ac:dyDescent="0.3">
      <c r="L258" s="13"/>
      <c r="M258" s="14"/>
      <c r="N258" s="13"/>
      <c r="O258" s="14"/>
      <c r="P258" s="13"/>
      <c r="Q258" s="14"/>
      <c r="R258" s="14"/>
      <c r="S258" s="14"/>
      <c r="T258" s="15"/>
    </row>
    <row r="259" spans="12:20" x14ac:dyDescent="0.3">
      <c r="L259" s="13"/>
      <c r="M259" s="14"/>
      <c r="N259" s="13"/>
      <c r="O259" s="14"/>
      <c r="P259" s="13"/>
      <c r="Q259" s="14"/>
      <c r="R259" s="14"/>
      <c r="S259" s="14"/>
      <c r="T259" s="15"/>
    </row>
    <row r="260" spans="12:20" x14ac:dyDescent="0.3">
      <c r="L260" s="13"/>
      <c r="M260" s="14"/>
      <c r="N260" s="13"/>
      <c r="O260" s="14"/>
      <c r="P260" s="13"/>
      <c r="Q260" s="14"/>
      <c r="R260" s="14"/>
      <c r="S260" s="14"/>
      <c r="T260" s="15"/>
    </row>
    <row r="261" spans="12:20" x14ac:dyDescent="0.3">
      <c r="L261" s="13"/>
      <c r="M261" s="14"/>
      <c r="N261" s="13"/>
      <c r="O261" s="14"/>
      <c r="P261" s="13"/>
      <c r="Q261" s="14"/>
      <c r="R261" s="14"/>
      <c r="S261" s="14"/>
      <c r="T261" s="15"/>
    </row>
    <row r="262" spans="12:20" x14ac:dyDescent="0.3">
      <c r="L262" s="13"/>
      <c r="M262" s="14"/>
      <c r="N262" s="13"/>
      <c r="O262" s="14"/>
      <c r="P262" s="13"/>
      <c r="Q262" s="14"/>
      <c r="R262" s="14"/>
      <c r="S262" s="14"/>
      <c r="T262" s="15"/>
    </row>
    <row r="263" spans="12:20" x14ac:dyDescent="0.3">
      <c r="L263" s="13"/>
      <c r="M263" s="14"/>
      <c r="N263" s="13"/>
      <c r="O263" s="14"/>
      <c r="P263" s="13"/>
      <c r="Q263" s="14"/>
      <c r="R263" s="14"/>
      <c r="S263" s="14"/>
      <c r="T263" s="15"/>
    </row>
    <row r="264" spans="12:20" x14ac:dyDescent="0.3">
      <c r="L264" s="13"/>
      <c r="M264" s="14"/>
      <c r="N264" s="13"/>
      <c r="O264" s="14"/>
      <c r="P264" s="13"/>
      <c r="Q264" s="14"/>
      <c r="R264" s="14"/>
      <c r="S264" s="14"/>
      <c r="T264" s="15"/>
    </row>
    <row r="265" spans="12:20" x14ac:dyDescent="0.3">
      <c r="L265" s="13"/>
      <c r="M265" s="14"/>
      <c r="N265" s="13"/>
      <c r="O265" s="14"/>
      <c r="P265" s="13"/>
      <c r="Q265" s="14"/>
      <c r="R265" s="14"/>
      <c r="S265" s="14"/>
      <c r="T265" s="15"/>
    </row>
    <row r="266" spans="12:20" x14ac:dyDescent="0.3">
      <c r="L266" s="13"/>
      <c r="M266" s="14"/>
      <c r="N266" s="13"/>
      <c r="O266" s="14"/>
      <c r="P266" s="13"/>
      <c r="Q266" s="14"/>
      <c r="R266" s="14"/>
      <c r="S266" s="14"/>
      <c r="T266" s="15"/>
    </row>
    <row r="267" spans="12:20" x14ac:dyDescent="0.3">
      <c r="L267" s="13"/>
      <c r="M267" s="14"/>
      <c r="N267" s="13"/>
      <c r="O267" s="14"/>
      <c r="P267" s="13"/>
      <c r="Q267" s="14"/>
      <c r="R267" s="14"/>
      <c r="S267" s="14"/>
      <c r="T267" s="15"/>
    </row>
    <row r="268" spans="12:20" x14ac:dyDescent="0.3">
      <c r="L268" s="13"/>
      <c r="M268" s="14"/>
      <c r="N268" s="13"/>
      <c r="O268" s="14"/>
      <c r="P268" s="13"/>
      <c r="Q268" s="14"/>
      <c r="R268" s="14"/>
      <c r="S268" s="14"/>
      <c r="T268" s="15"/>
    </row>
    <row r="269" spans="12:20" x14ac:dyDescent="0.3">
      <c r="L269" s="13"/>
      <c r="M269" s="14"/>
      <c r="N269" s="13"/>
      <c r="O269" s="14"/>
      <c r="P269" s="13"/>
      <c r="Q269" s="14"/>
      <c r="R269" s="14"/>
      <c r="S269" s="14"/>
      <c r="T269" s="15"/>
    </row>
    <row r="270" spans="12:20" x14ac:dyDescent="0.3">
      <c r="L270" s="13"/>
      <c r="M270" s="14"/>
      <c r="N270" s="13"/>
      <c r="O270" s="14"/>
      <c r="P270" s="13"/>
      <c r="Q270" s="14"/>
      <c r="R270" s="14"/>
      <c r="S270" s="14"/>
      <c r="T270" s="15"/>
    </row>
    <row r="271" spans="12:20" x14ac:dyDescent="0.3">
      <c r="L271" s="13"/>
      <c r="M271" s="14"/>
      <c r="N271" s="13"/>
      <c r="O271" s="14"/>
      <c r="P271" s="13"/>
      <c r="Q271" s="14"/>
      <c r="R271" s="14"/>
      <c r="S271" s="14"/>
      <c r="T271" s="15"/>
    </row>
    <row r="272" spans="12:20" x14ac:dyDescent="0.3">
      <c r="L272" s="13"/>
      <c r="M272" s="14"/>
      <c r="N272" s="13"/>
      <c r="O272" s="14"/>
      <c r="P272" s="13"/>
      <c r="Q272" s="14"/>
      <c r="R272" s="14"/>
      <c r="S272" s="14"/>
      <c r="T272" s="15"/>
    </row>
    <row r="273" spans="12:20" x14ac:dyDescent="0.3">
      <c r="L273" s="14"/>
      <c r="M273" s="14"/>
      <c r="N273" s="14"/>
      <c r="O273" s="14"/>
      <c r="P273" s="14"/>
      <c r="Q273" s="14"/>
      <c r="R273" s="14"/>
      <c r="S273" s="14"/>
      <c r="T273" s="15"/>
    </row>
  </sheetData>
  <mergeCells count="40">
    <mergeCell ref="A46:K46"/>
    <mergeCell ref="D21:D26"/>
    <mergeCell ref="E21:E26"/>
    <mergeCell ref="G13:G20"/>
    <mergeCell ref="K13:K20"/>
    <mergeCell ref="J13:J20"/>
    <mergeCell ref="J21:J26"/>
    <mergeCell ref="K21:K26"/>
    <mergeCell ref="A1:K1"/>
    <mergeCell ref="B47:F47"/>
    <mergeCell ref="L4:M4"/>
    <mergeCell ref="N4:O4"/>
    <mergeCell ref="B7:I7"/>
    <mergeCell ref="B32:I32"/>
    <mergeCell ref="B44:I44"/>
    <mergeCell ref="B45:I45"/>
    <mergeCell ref="D8:D12"/>
    <mergeCell ref="E8:E12"/>
    <mergeCell ref="F8:F12"/>
    <mergeCell ref="G8:G12"/>
    <mergeCell ref="A8:A12"/>
    <mergeCell ref="F21:F26"/>
    <mergeCell ref="G21:G26"/>
    <mergeCell ref="A13:A20"/>
    <mergeCell ref="P4:S4"/>
    <mergeCell ref="B2:K2"/>
    <mergeCell ref="A3:K3"/>
    <mergeCell ref="B48:I48"/>
    <mergeCell ref="J8:J12"/>
    <mergeCell ref="K8:K12"/>
    <mergeCell ref="B8:B12"/>
    <mergeCell ref="C8:C12"/>
    <mergeCell ref="B13:B20"/>
    <mergeCell ref="C13:C20"/>
    <mergeCell ref="D13:D20"/>
    <mergeCell ref="E13:E20"/>
    <mergeCell ref="F13:F20"/>
    <mergeCell ref="A21:A26"/>
    <mergeCell ref="B21:B26"/>
    <mergeCell ref="C21:C26"/>
  </mergeCells>
  <printOptions horizontalCentered="1"/>
  <pageMargins left="0.23622047244094491" right="0.19685039370078741" top="0.19685039370078741" bottom="0.23622047244094491" header="0.15748031496062992" footer="0.15748031496062992"/>
  <pageSetup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5"/>
  <sheetViews>
    <sheetView topLeftCell="A6" zoomScale="80" zoomScaleNormal="80" workbookViewId="0">
      <selection activeCell="F11" sqref="F11"/>
    </sheetView>
  </sheetViews>
  <sheetFormatPr baseColWidth="10" defaultRowHeight="16.5" x14ac:dyDescent="0.3"/>
  <cols>
    <col min="1" max="1" width="11.42578125" style="35"/>
    <col min="2" max="2" width="20.85546875" style="2" customWidth="1"/>
    <col min="3" max="3" width="15.140625" style="27" customWidth="1"/>
    <col min="4" max="4" width="16.140625" style="1" customWidth="1"/>
    <col min="5" max="5" width="33.42578125" style="247" customWidth="1"/>
    <col min="6" max="6" width="52.28515625" style="2" customWidth="1"/>
    <col min="7" max="7" width="26.85546875" style="2" customWidth="1"/>
    <col min="8" max="8" width="16.5703125" style="2" customWidth="1"/>
    <col min="9" max="9" width="14.140625" style="27" customWidth="1"/>
    <col min="10" max="10" width="15.5703125" style="27" customWidth="1"/>
    <col min="11" max="11" width="25" style="27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871" t="s">
        <v>0</v>
      </c>
      <c r="B1" s="872"/>
      <c r="C1" s="872"/>
      <c r="D1" s="872"/>
      <c r="E1" s="872"/>
      <c r="F1" s="872"/>
      <c r="G1" s="872"/>
      <c r="H1" s="872"/>
      <c r="I1" s="872"/>
      <c r="J1" s="872"/>
      <c r="K1" s="873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661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874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875" t="s">
        <v>517</v>
      </c>
      <c r="B3" s="730"/>
      <c r="C3" s="730"/>
      <c r="D3" s="730"/>
      <c r="E3" s="730"/>
      <c r="F3" s="730"/>
      <c r="G3" s="730"/>
      <c r="H3" s="730"/>
      <c r="I3" s="730"/>
      <c r="J3" s="730"/>
      <c r="K3" s="874"/>
      <c r="L3" s="51"/>
      <c r="M3" s="51"/>
      <c r="N3" s="51"/>
      <c r="O3" s="51"/>
      <c r="P3" s="51"/>
      <c r="Q3" s="51"/>
      <c r="R3" s="51"/>
      <c r="S3" s="52"/>
    </row>
    <row r="4" spans="1:19" s="31" customFormat="1" ht="82.5" customHeight="1" thickBot="1" x14ac:dyDescent="0.35">
      <c r="A4" s="110" t="s">
        <v>17</v>
      </c>
      <c r="B4" s="111" t="s">
        <v>7</v>
      </c>
      <c r="C4" s="112" t="s">
        <v>10</v>
      </c>
      <c r="D4" s="113" t="s">
        <v>2</v>
      </c>
      <c r="E4" s="114" t="s">
        <v>8</v>
      </c>
      <c r="F4" s="115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16" customFormat="1" ht="99" x14ac:dyDescent="0.3">
      <c r="A5" s="621">
        <v>1</v>
      </c>
      <c r="B5" s="648" t="s">
        <v>22</v>
      </c>
      <c r="C5" s="620">
        <v>43073</v>
      </c>
      <c r="D5" s="618">
        <v>4996</v>
      </c>
      <c r="E5" s="628" t="s">
        <v>520</v>
      </c>
      <c r="F5" s="616" t="s">
        <v>521</v>
      </c>
      <c r="G5" s="616" t="s">
        <v>522</v>
      </c>
      <c r="H5" s="616">
        <v>61403</v>
      </c>
      <c r="I5" s="588">
        <v>2050</v>
      </c>
      <c r="J5" s="630">
        <v>2050</v>
      </c>
      <c r="K5" s="662" t="s">
        <v>121</v>
      </c>
      <c r="L5" s="53" t="s">
        <v>13</v>
      </c>
      <c r="M5" s="5"/>
      <c r="N5" s="4" t="s">
        <v>13</v>
      </c>
      <c r="O5" s="5"/>
      <c r="P5" s="4" t="s">
        <v>13</v>
      </c>
      <c r="Q5" s="5"/>
      <c r="R5" s="5"/>
      <c r="S5" s="10"/>
    </row>
    <row r="6" spans="1:19" s="16" customFormat="1" ht="33" x14ac:dyDescent="0.3">
      <c r="A6" s="663">
        <v>1</v>
      </c>
      <c r="B6" s="400" t="s">
        <v>22</v>
      </c>
      <c r="C6" s="591">
        <v>43073</v>
      </c>
      <c r="D6" s="590">
        <v>4997</v>
      </c>
      <c r="E6" s="607" t="s">
        <v>416</v>
      </c>
      <c r="F6" s="589" t="s">
        <v>523</v>
      </c>
      <c r="G6" s="589" t="s">
        <v>342</v>
      </c>
      <c r="H6" s="589">
        <v>61403</v>
      </c>
      <c r="I6" s="601">
        <v>5742.14</v>
      </c>
      <c r="J6" s="132">
        <v>5742.14</v>
      </c>
      <c r="K6" s="57" t="s">
        <v>121</v>
      </c>
      <c r="L6" s="299"/>
      <c r="M6" s="300"/>
      <c r="N6" s="301"/>
      <c r="O6" s="300"/>
      <c r="P6" s="301"/>
      <c r="Q6" s="300"/>
      <c r="R6" s="300"/>
      <c r="S6" s="302"/>
    </row>
    <row r="7" spans="1:19" s="16" customFormat="1" ht="33" x14ac:dyDescent="0.3">
      <c r="A7" s="663">
        <v>1</v>
      </c>
      <c r="B7" s="400" t="s">
        <v>22</v>
      </c>
      <c r="C7" s="591">
        <v>43073</v>
      </c>
      <c r="D7" s="590">
        <v>4998</v>
      </c>
      <c r="E7" s="607" t="s">
        <v>256</v>
      </c>
      <c r="F7" s="589" t="s">
        <v>524</v>
      </c>
      <c r="G7" s="589" t="s">
        <v>258</v>
      </c>
      <c r="H7" s="589">
        <v>61403</v>
      </c>
      <c r="I7" s="601">
        <v>4487.4799999999996</v>
      </c>
      <c r="J7" s="132">
        <v>4487.4799999999996</v>
      </c>
      <c r="K7" s="57" t="s">
        <v>121</v>
      </c>
      <c r="L7" s="299"/>
      <c r="M7" s="300"/>
      <c r="N7" s="301"/>
      <c r="O7" s="300"/>
      <c r="P7" s="301"/>
      <c r="Q7" s="300"/>
      <c r="R7" s="300"/>
      <c r="S7" s="302"/>
    </row>
    <row r="8" spans="1:19" s="16" customFormat="1" ht="49.5" x14ac:dyDescent="0.3">
      <c r="A8" s="663">
        <v>1</v>
      </c>
      <c r="B8" s="400" t="s">
        <v>22</v>
      </c>
      <c r="C8" s="591">
        <v>43089</v>
      </c>
      <c r="D8" s="590">
        <v>5021</v>
      </c>
      <c r="E8" s="607" t="s">
        <v>358</v>
      </c>
      <c r="F8" s="589" t="s">
        <v>558</v>
      </c>
      <c r="G8" s="589" t="s">
        <v>243</v>
      </c>
      <c r="H8" s="589">
        <v>61104</v>
      </c>
      <c r="I8" s="601">
        <v>7561.96</v>
      </c>
      <c r="J8" s="132">
        <f>I8</f>
        <v>7561.96</v>
      </c>
      <c r="K8" s="57" t="s">
        <v>121</v>
      </c>
      <c r="L8" s="299"/>
      <c r="M8" s="300"/>
      <c r="N8" s="301"/>
      <c r="O8" s="300"/>
      <c r="P8" s="301"/>
      <c r="Q8" s="300"/>
      <c r="R8" s="300"/>
      <c r="S8" s="302"/>
    </row>
    <row r="9" spans="1:19" s="16" customFormat="1" ht="49.5" x14ac:dyDescent="0.3">
      <c r="A9" s="663">
        <v>1</v>
      </c>
      <c r="B9" s="400" t="s">
        <v>22</v>
      </c>
      <c r="C9" s="591">
        <v>43089</v>
      </c>
      <c r="D9" s="590">
        <v>5022</v>
      </c>
      <c r="E9" s="607" t="s">
        <v>358</v>
      </c>
      <c r="F9" s="589" t="s">
        <v>559</v>
      </c>
      <c r="G9" s="589" t="s">
        <v>243</v>
      </c>
      <c r="H9" s="589">
        <v>61104</v>
      </c>
      <c r="I9" s="601">
        <v>5888.43</v>
      </c>
      <c r="J9" s="132">
        <f t="shared" ref="J9:J11" si="0">I9</f>
        <v>5888.43</v>
      </c>
      <c r="K9" s="57" t="s">
        <v>676</v>
      </c>
      <c r="L9" s="299"/>
      <c r="M9" s="300"/>
      <c r="N9" s="301"/>
      <c r="O9" s="300"/>
      <c r="P9" s="301"/>
      <c r="Q9" s="300"/>
      <c r="R9" s="300"/>
      <c r="S9" s="302"/>
    </row>
    <row r="10" spans="1:19" s="16" customFormat="1" ht="33" x14ac:dyDescent="0.3">
      <c r="A10" s="663">
        <v>1</v>
      </c>
      <c r="B10" s="400" t="s">
        <v>22</v>
      </c>
      <c r="C10" s="591">
        <v>43090</v>
      </c>
      <c r="D10" s="590">
        <v>5024</v>
      </c>
      <c r="E10" s="607" t="s">
        <v>563</v>
      </c>
      <c r="F10" s="589" t="s">
        <v>564</v>
      </c>
      <c r="G10" s="589" t="s">
        <v>565</v>
      </c>
      <c r="H10" s="589">
        <v>61101</v>
      </c>
      <c r="I10" s="601">
        <v>13836.7</v>
      </c>
      <c r="J10" s="132">
        <f t="shared" si="0"/>
        <v>13836.7</v>
      </c>
      <c r="K10" s="598" t="s">
        <v>216</v>
      </c>
      <c r="L10" s="299"/>
      <c r="M10" s="300"/>
      <c r="N10" s="301"/>
      <c r="O10" s="300"/>
      <c r="P10" s="301"/>
      <c r="Q10" s="300"/>
      <c r="R10" s="300"/>
      <c r="S10" s="302"/>
    </row>
    <row r="11" spans="1:19" s="16" customFormat="1" ht="66" x14ac:dyDescent="0.3">
      <c r="A11" s="613">
        <v>1</v>
      </c>
      <c r="B11" s="400" t="s">
        <v>22</v>
      </c>
      <c r="C11" s="591">
        <v>43090</v>
      </c>
      <c r="D11" s="590">
        <v>5026</v>
      </c>
      <c r="E11" s="607" t="s">
        <v>569</v>
      </c>
      <c r="F11" s="589" t="s">
        <v>571</v>
      </c>
      <c r="G11" s="589" t="s">
        <v>570</v>
      </c>
      <c r="H11" s="589">
        <v>61104</v>
      </c>
      <c r="I11" s="601">
        <v>15563.64</v>
      </c>
      <c r="J11" s="132">
        <f t="shared" si="0"/>
        <v>15563.64</v>
      </c>
      <c r="K11" s="57" t="s">
        <v>121</v>
      </c>
      <c r="L11" s="299"/>
      <c r="M11" s="300"/>
      <c r="N11" s="301"/>
      <c r="O11" s="300"/>
      <c r="P11" s="301"/>
      <c r="Q11" s="300"/>
      <c r="R11" s="300"/>
      <c r="S11" s="302"/>
    </row>
    <row r="12" spans="1:19" s="16" customFormat="1" ht="21.75" customHeight="1" thickBot="1" x14ac:dyDescent="0.35">
      <c r="A12" s="249">
        <f>SUM(A5:A11)</f>
        <v>7</v>
      </c>
      <c r="B12" s="867" t="s">
        <v>5</v>
      </c>
      <c r="C12" s="762"/>
      <c r="D12" s="762"/>
      <c r="E12" s="762"/>
      <c r="F12" s="762"/>
      <c r="G12" s="762"/>
      <c r="H12" s="762"/>
      <c r="I12" s="763"/>
      <c r="J12" s="175">
        <f>SUM(J5:J11)</f>
        <v>55130.35</v>
      </c>
      <c r="K12" s="182"/>
      <c r="L12" s="20" t="s">
        <v>13</v>
      </c>
      <c r="M12" s="7"/>
      <c r="N12" s="6" t="s">
        <v>13</v>
      </c>
      <c r="O12" s="7"/>
      <c r="P12" s="6" t="s">
        <v>13</v>
      </c>
      <c r="Q12" s="7"/>
      <c r="R12" s="7"/>
      <c r="S12" s="11"/>
    </row>
    <row r="13" spans="1:19" s="16" customFormat="1" x14ac:dyDescent="0.3">
      <c r="A13" s="227">
        <v>1</v>
      </c>
      <c r="B13" s="621" t="s">
        <v>166</v>
      </c>
      <c r="C13" s="29">
        <v>43082</v>
      </c>
      <c r="D13" s="590">
        <v>5001</v>
      </c>
      <c r="E13" s="628" t="s">
        <v>529</v>
      </c>
      <c r="F13" s="603" t="s">
        <v>530</v>
      </c>
      <c r="G13" s="603" t="s">
        <v>227</v>
      </c>
      <c r="H13" s="603">
        <v>54115</v>
      </c>
      <c r="I13" s="600">
        <v>553</v>
      </c>
      <c r="J13" s="433">
        <v>553</v>
      </c>
      <c r="K13" s="597" t="s">
        <v>121</v>
      </c>
      <c r="L13" s="20"/>
      <c r="M13" s="7"/>
      <c r="N13" s="6"/>
      <c r="O13" s="7"/>
      <c r="P13" s="6"/>
      <c r="Q13" s="7"/>
      <c r="R13" s="7"/>
      <c r="S13" s="11"/>
    </row>
    <row r="14" spans="1:19" s="16" customFormat="1" ht="40.5" customHeight="1" x14ac:dyDescent="0.3">
      <c r="A14" s="227">
        <v>1</v>
      </c>
      <c r="B14" s="621" t="s">
        <v>166</v>
      </c>
      <c r="C14" s="620">
        <v>43082</v>
      </c>
      <c r="D14" s="618">
        <v>5002</v>
      </c>
      <c r="E14" s="628" t="s">
        <v>529</v>
      </c>
      <c r="F14" s="605" t="s">
        <v>531</v>
      </c>
      <c r="G14" s="616" t="s">
        <v>227</v>
      </c>
      <c r="H14" s="616">
        <v>54115</v>
      </c>
      <c r="I14" s="588">
        <v>159.4</v>
      </c>
      <c r="J14" s="430">
        <v>159.4</v>
      </c>
      <c r="K14" s="593" t="s">
        <v>121</v>
      </c>
      <c r="L14" s="20"/>
      <c r="M14" s="7"/>
      <c r="N14" s="6"/>
      <c r="O14" s="7"/>
      <c r="P14" s="6"/>
      <c r="Q14" s="7"/>
      <c r="R14" s="7"/>
      <c r="S14" s="11"/>
    </row>
    <row r="15" spans="1:19" s="16" customFormat="1" x14ac:dyDescent="0.3">
      <c r="A15" s="227">
        <v>1</v>
      </c>
      <c r="B15" s="621" t="s">
        <v>166</v>
      </c>
      <c r="C15" s="620">
        <v>43082</v>
      </c>
      <c r="D15" s="618">
        <v>5003</v>
      </c>
      <c r="E15" s="628" t="s">
        <v>244</v>
      </c>
      <c r="F15" s="589" t="s">
        <v>530</v>
      </c>
      <c r="G15" s="664" t="s">
        <v>246</v>
      </c>
      <c r="H15" s="616">
        <v>54115</v>
      </c>
      <c r="I15" s="588">
        <v>1506.72</v>
      </c>
      <c r="J15" s="430">
        <f>I15</f>
        <v>1506.72</v>
      </c>
      <c r="K15" s="593" t="s">
        <v>121</v>
      </c>
      <c r="L15" s="20"/>
      <c r="M15" s="7"/>
      <c r="N15" s="6"/>
      <c r="O15" s="7"/>
      <c r="P15" s="6"/>
      <c r="Q15" s="7"/>
      <c r="R15" s="7"/>
      <c r="S15" s="11"/>
    </row>
    <row r="16" spans="1:19" s="16" customFormat="1" ht="33" customHeight="1" x14ac:dyDescent="0.3">
      <c r="A16" s="228">
        <v>1</v>
      </c>
      <c r="B16" s="613" t="s">
        <v>166</v>
      </c>
      <c r="C16" s="591">
        <v>43082</v>
      </c>
      <c r="D16" s="590">
        <v>5004</v>
      </c>
      <c r="E16" s="607" t="s">
        <v>244</v>
      </c>
      <c r="F16" s="589" t="s">
        <v>531</v>
      </c>
      <c r="G16" s="403" t="s">
        <v>246</v>
      </c>
      <c r="H16" s="589">
        <v>54115</v>
      </c>
      <c r="I16" s="601">
        <v>10.84</v>
      </c>
      <c r="J16" s="132">
        <f>I16</f>
        <v>10.84</v>
      </c>
      <c r="K16" s="598" t="s">
        <v>121</v>
      </c>
      <c r="L16" s="20"/>
      <c r="M16" s="7"/>
      <c r="N16" s="6"/>
      <c r="O16" s="7"/>
      <c r="P16" s="6"/>
      <c r="Q16" s="7"/>
      <c r="R16" s="7"/>
      <c r="S16" s="11"/>
    </row>
    <row r="17" spans="1:19" s="16" customFormat="1" x14ac:dyDescent="0.3">
      <c r="A17" s="228">
        <v>1</v>
      </c>
      <c r="B17" s="613" t="s">
        <v>166</v>
      </c>
      <c r="C17" s="591">
        <v>43082</v>
      </c>
      <c r="D17" s="590">
        <v>5005</v>
      </c>
      <c r="E17" s="607" t="s">
        <v>532</v>
      </c>
      <c r="F17" s="589" t="s">
        <v>531</v>
      </c>
      <c r="G17" s="589" t="s">
        <v>533</v>
      </c>
      <c r="H17" s="589">
        <v>54115</v>
      </c>
      <c r="I17" s="601">
        <v>236</v>
      </c>
      <c r="J17" s="132">
        <f t="shared" ref="J17:J19" si="1">I17</f>
        <v>236</v>
      </c>
      <c r="K17" s="598" t="s">
        <v>121</v>
      </c>
      <c r="L17" s="20"/>
      <c r="M17" s="7"/>
      <c r="N17" s="6"/>
      <c r="O17" s="7"/>
      <c r="P17" s="6"/>
      <c r="Q17" s="7"/>
      <c r="R17" s="7"/>
      <c r="S17" s="11"/>
    </row>
    <row r="18" spans="1:19" s="16" customFormat="1" ht="34.5" customHeight="1" x14ac:dyDescent="0.3">
      <c r="A18" s="227">
        <v>1</v>
      </c>
      <c r="B18" s="621" t="s">
        <v>166</v>
      </c>
      <c r="C18" s="620">
        <v>43082</v>
      </c>
      <c r="D18" s="618">
        <v>5006</v>
      </c>
      <c r="E18" s="628" t="s">
        <v>534</v>
      </c>
      <c r="F18" s="589" t="s">
        <v>535</v>
      </c>
      <c r="G18" s="616" t="s">
        <v>243</v>
      </c>
      <c r="H18" s="616">
        <v>54115</v>
      </c>
      <c r="I18" s="601">
        <v>376.68</v>
      </c>
      <c r="J18" s="132">
        <f t="shared" si="1"/>
        <v>376.68</v>
      </c>
      <c r="K18" s="593" t="s">
        <v>121</v>
      </c>
      <c r="L18" s="20"/>
      <c r="M18" s="7"/>
      <c r="N18" s="6"/>
      <c r="O18" s="7"/>
      <c r="P18" s="6"/>
      <c r="Q18" s="7"/>
      <c r="R18" s="7"/>
      <c r="S18" s="11"/>
    </row>
    <row r="19" spans="1:19" s="16" customFormat="1" x14ac:dyDescent="0.3">
      <c r="A19" s="227">
        <v>1</v>
      </c>
      <c r="B19" s="621" t="s">
        <v>166</v>
      </c>
      <c r="C19" s="620">
        <v>43082</v>
      </c>
      <c r="D19" s="618">
        <v>5007</v>
      </c>
      <c r="E19" s="628" t="s">
        <v>536</v>
      </c>
      <c r="F19" s="589" t="s">
        <v>531</v>
      </c>
      <c r="G19" s="616" t="s">
        <v>305</v>
      </c>
      <c r="H19" s="616">
        <v>54115</v>
      </c>
      <c r="I19" s="601">
        <v>160.61000000000001</v>
      </c>
      <c r="J19" s="132">
        <f t="shared" si="1"/>
        <v>160.61000000000001</v>
      </c>
      <c r="K19" s="593" t="s">
        <v>121</v>
      </c>
      <c r="L19" s="20"/>
      <c r="M19" s="7"/>
      <c r="N19" s="6"/>
      <c r="O19" s="7"/>
      <c r="P19" s="6"/>
      <c r="Q19" s="7"/>
      <c r="R19" s="7"/>
      <c r="S19" s="11"/>
    </row>
    <row r="20" spans="1:19" s="16" customFormat="1" ht="33" customHeight="1" x14ac:dyDescent="0.3">
      <c r="A20" s="808">
        <v>1</v>
      </c>
      <c r="B20" s="818" t="s">
        <v>166</v>
      </c>
      <c r="C20" s="816">
        <v>43083</v>
      </c>
      <c r="D20" s="814">
        <v>5012</v>
      </c>
      <c r="E20" s="810" t="s">
        <v>179</v>
      </c>
      <c r="F20" s="810" t="s">
        <v>545</v>
      </c>
      <c r="G20" s="810" t="s">
        <v>180</v>
      </c>
      <c r="H20" s="616">
        <v>54111</v>
      </c>
      <c r="I20" s="601">
        <v>775</v>
      </c>
      <c r="J20" s="876">
        <f>I20+I21</f>
        <v>1005</v>
      </c>
      <c r="K20" s="753" t="s">
        <v>64</v>
      </c>
      <c r="L20" s="20"/>
      <c r="M20" s="7"/>
      <c r="N20" s="6"/>
      <c r="O20" s="7"/>
      <c r="P20" s="6"/>
      <c r="Q20" s="7"/>
      <c r="R20" s="7"/>
      <c r="S20" s="11"/>
    </row>
    <row r="21" spans="1:19" s="16" customFormat="1" x14ac:dyDescent="0.3">
      <c r="A21" s="809"/>
      <c r="B21" s="819"/>
      <c r="C21" s="817"/>
      <c r="D21" s="815"/>
      <c r="E21" s="811"/>
      <c r="F21" s="811"/>
      <c r="G21" s="811"/>
      <c r="H21" s="616">
        <v>54112</v>
      </c>
      <c r="I21" s="601">
        <v>230</v>
      </c>
      <c r="J21" s="864"/>
      <c r="K21" s="755"/>
      <c r="L21" s="20"/>
      <c r="M21" s="7"/>
      <c r="N21" s="6"/>
      <c r="O21" s="7"/>
      <c r="P21" s="6"/>
      <c r="Q21" s="7"/>
      <c r="R21" s="7"/>
      <c r="S21" s="11"/>
    </row>
    <row r="22" spans="1:19" s="16" customFormat="1" x14ac:dyDescent="0.3">
      <c r="A22" s="808">
        <v>1</v>
      </c>
      <c r="B22" s="818" t="s">
        <v>166</v>
      </c>
      <c r="C22" s="816">
        <v>43087</v>
      </c>
      <c r="D22" s="814">
        <v>5018</v>
      </c>
      <c r="E22" s="810" t="s">
        <v>502</v>
      </c>
      <c r="F22" s="810" t="s">
        <v>550</v>
      </c>
      <c r="G22" s="810" t="s">
        <v>504</v>
      </c>
      <c r="H22" s="616">
        <v>54105</v>
      </c>
      <c r="I22" s="601">
        <v>198.88</v>
      </c>
      <c r="J22" s="876">
        <f>I22+I23+I24+I25</f>
        <v>844.11000000000013</v>
      </c>
      <c r="K22" s="753" t="s">
        <v>551</v>
      </c>
      <c r="L22" s="20"/>
      <c r="M22" s="7"/>
      <c r="N22" s="6"/>
      <c r="O22" s="7"/>
      <c r="P22" s="6"/>
      <c r="Q22" s="7"/>
      <c r="R22" s="7"/>
      <c r="S22" s="11"/>
    </row>
    <row r="23" spans="1:19" s="16" customFormat="1" x14ac:dyDescent="0.3">
      <c r="A23" s="789"/>
      <c r="B23" s="788"/>
      <c r="C23" s="787"/>
      <c r="D23" s="786"/>
      <c r="E23" s="798"/>
      <c r="F23" s="798"/>
      <c r="G23" s="798"/>
      <c r="H23" s="616">
        <v>54107</v>
      </c>
      <c r="I23" s="601">
        <v>45.2</v>
      </c>
      <c r="J23" s="877"/>
      <c r="K23" s="754"/>
      <c r="L23" s="20"/>
      <c r="M23" s="7"/>
      <c r="N23" s="6"/>
      <c r="O23" s="7"/>
      <c r="P23" s="6"/>
      <c r="Q23" s="7"/>
      <c r="R23" s="7"/>
      <c r="S23" s="11"/>
    </row>
    <row r="24" spans="1:19" s="16" customFormat="1" x14ac:dyDescent="0.3">
      <c r="A24" s="789"/>
      <c r="B24" s="788"/>
      <c r="C24" s="787"/>
      <c r="D24" s="786"/>
      <c r="E24" s="798"/>
      <c r="F24" s="798"/>
      <c r="G24" s="798"/>
      <c r="H24" s="616">
        <v>54113</v>
      </c>
      <c r="I24" s="601">
        <v>554.83000000000004</v>
      </c>
      <c r="J24" s="877"/>
      <c r="K24" s="754"/>
      <c r="L24" s="20"/>
      <c r="M24" s="7"/>
      <c r="N24" s="6"/>
      <c r="O24" s="7"/>
      <c r="P24" s="6"/>
      <c r="Q24" s="7"/>
      <c r="R24" s="7"/>
      <c r="S24" s="11"/>
    </row>
    <row r="25" spans="1:19" s="16" customFormat="1" ht="17.25" thickBot="1" x14ac:dyDescent="0.35">
      <c r="A25" s="809"/>
      <c r="B25" s="819"/>
      <c r="C25" s="817"/>
      <c r="D25" s="815"/>
      <c r="E25" s="811"/>
      <c r="F25" s="811"/>
      <c r="G25" s="811"/>
      <c r="H25" s="616">
        <v>61103</v>
      </c>
      <c r="I25" s="601">
        <v>45.2</v>
      </c>
      <c r="J25" s="864"/>
      <c r="K25" s="755"/>
      <c r="L25" s="20"/>
      <c r="M25" s="7"/>
      <c r="N25" s="6"/>
      <c r="O25" s="7"/>
      <c r="P25" s="6"/>
      <c r="Q25" s="7"/>
      <c r="R25" s="7"/>
      <c r="S25" s="11"/>
    </row>
    <row r="26" spans="1:19" s="16" customFormat="1" ht="17.25" thickBot="1" x14ac:dyDescent="0.35">
      <c r="A26" s="229">
        <f>SUM(A13:A22)</f>
        <v>9</v>
      </c>
      <c r="B26" s="764" t="s">
        <v>4</v>
      </c>
      <c r="C26" s="760"/>
      <c r="D26" s="760"/>
      <c r="E26" s="760"/>
      <c r="F26" s="760"/>
      <c r="G26" s="760"/>
      <c r="H26" s="760"/>
      <c r="I26" s="761"/>
      <c r="J26" s="170">
        <f>SUM(J13:J25)</f>
        <v>4852.3600000000006</v>
      </c>
      <c r="K26" s="120"/>
      <c r="L26" s="20"/>
      <c r="M26" s="7"/>
      <c r="N26" s="6"/>
      <c r="O26" s="7"/>
      <c r="P26" s="6"/>
      <c r="Q26" s="7"/>
      <c r="R26" s="7"/>
      <c r="S26" s="11"/>
    </row>
    <row r="27" spans="1:19" s="16" customFormat="1" ht="148.5" x14ac:dyDescent="0.3">
      <c r="A27" s="230">
        <v>1</v>
      </c>
      <c r="B27" s="621" t="s">
        <v>166</v>
      </c>
      <c r="C27" s="22">
        <v>43073</v>
      </c>
      <c r="D27" s="618">
        <v>4999</v>
      </c>
      <c r="E27" s="628" t="s">
        <v>390</v>
      </c>
      <c r="F27" s="628" t="s">
        <v>525</v>
      </c>
      <c r="G27" s="616" t="s">
        <v>391</v>
      </c>
      <c r="H27" s="616">
        <v>54505</v>
      </c>
      <c r="I27" s="588">
        <v>630</v>
      </c>
      <c r="J27" s="430">
        <v>630</v>
      </c>
      <c r="K27" s="93" t="s">
        <v>60</v>
      </c>
      <c r="L27" s="20"/>
      <c r="M27" s="7"/>
      <c r="N27" s="6"/>
      <c r="O27" s="7"/>
      <c r="P27" s="6"/>
      <c r="Q27" s="7"/>
      <c r="R27" s="7"/>
      <c r="S27" s="11"/>
    </row>
    <row r="28" spans="1:19" s="45" customFormat="1" ht="66" x14ac:dyDescent="0.25">
      <c r="A28" s="227">
        <v>1</v>
      </c>
      <c r="B28" s="621" t="s">
        <v>166</v>
      </c>
      <c r="C28" s="29">
        <v>43081</v>
      </c>
      <c r="D28" s="590">
        <v>5000</v>
      </c>
      <c r="E28" s="607" t="s">
        <v>527</v>
      </c>
      <c r="F28" s="607" t="s">
        <v>528</v>
      </c>
      <c r="G28" s="589" t="s">
        <v>29</v>
      </c>
      <c r="H28" s="589">
        <v>54305</v>
      </c>
      <c r="I28" s="601">
        <v>600</v>
      </c>
      <c r="J28" s="431">
        <v>600</v>
      </c>
      <c r="K28" s="598" t="s">
        <v>324</v>
      </c>
      <c r="L28" s="54" t="s">
        <v>13</v>
      </c>
      <c r="M28" s="43"/>
      <c r="N28" s="36" t="s">
        <v>13</v>
      </c>
      <c r="O28" s="43"/>
      <c r="P28" s="36" t="s">
        <v>13</v>
      </c>
      <c r="Q28" s="43"/>
      <c r="R28" s="43"/>
      <c r="S28" s="44"/>
    </row>
    <row r="29" spans="1:19" s="45" customFormat="1" ht="33" x14ac:dyDescent="0.25">
      <c r="A29" s="227">
        <v>1</v>
      </c>
      <c r="B29" s="621" t="s">
        <v>166</v>
      </c>
      <c r="C29" s="29">
        <v>43082</v>
      </c>
      <c r="D29" s="590">
        <v>5008</v>
      </c>
      <c r="E29" s="628" t="s">
        <v>256</v>
      </c>
      <c r="F29" s="607" t="s">
        <v>537</v>
      </c>
      <c r="G29" s="616" t="s">
        <v>258</v>
      </c>
      <c r="H29" s="616">
        <v>54203</v>
      </c>
      <c r="I29" s="601">
        <v>3616</v>
      </c>
      <c r="J29" s="431">
        <f>I29</f>
        <v>3616</v>
      </c>
      <c r="K29" s="598" t="s">
        <v>121</v>
      </c>
      <c r="L29" s="54" t="s">
        <v>13</v>
      </c>
      <c r="M29" s="43"/>
      <c r="N29" s="36" t="s">
        <v>13</v>
      </c>
      <c r="O29" s="43"/>
      <c r="P29" s="36" t="s">
        <v>13</v>
      </c>
      <c r="Q29" s="43"/>
      <c r="R29" s="43"/>
      <c r="S29" s="44"/>
    </row>
    <row r="30" spans="1:19" s="45" customFormat="1" ht="33" x14ac:dyDescent="0.25">
      <c r="A30" s="227">
        <v>1</v>
      </c>
      <c r="B30" s="621" t="s">
        <v>166</v>
      </c>
      <c r="C30" s="29">
        <v>43083</v>
      </c>
      <c r="D30" s="590">
        <v>5009</v>
      </c>
      <c r="E30" s="628" t="s">
        <v>350</v>
      </c>
      <c r="F30" s="607" t="s">
        <v>539</v>
      </c>
      <c r="G30" s="616" t="s">
        <v>351</v>
      </c>
      <c r="H30" s="616">
        <v>54399</v>
      </c>
      <c r="I30" s="601">
        <v>1995</v>
      </c>
      <c r="J30" s="431">
        <f t="shared" ref="J30:J42" si="2">I30</f>
        <v>1995</v>
      </c>
      <c r="K30" s="598" t="s">
        <v>64</v>
      </c>
      <c r="L30" s="54" t="s">
        <v>13</v>
      </c>
      <c r="M30" s="43"/>
      <c r="N30" s="36" t="s">
        <v>13</v>
      </c>
      <c r="O30" s="43"/>
      <c r="P30" s="36" t="s">
        <v>13</v>
      </c>
      <c r="Q30" s="43"/>
      <c r="R30" s="43"/>
      <c r="S30" s="44"/>
    </row>
    <row r="31" spans="1:19" s="45" customFormat="1" ht="49.5" x14ac:dyDescent="0.25">
      <c r="A31" s="227">
        <v>1</v>
      </c>
      <c r="B31" s="621" t="s">
        <v>166</v>
      </c>
      <c r="C31" s="29">
        <v>43083</v>
      </c>
      <c r="D31" s="590">
        <v>5010</v>
      </c>
      <c r="E31" s="628" t="s">
        <v>68</v>
      </c>
      <c r="F31" s="607" t="s">
        <v>540</v>
      </c>
      <c r="G31" s="616" t="s">
        <v>541</v>
      </c>
      <c r="H31" s="616">
        <v>54118</v>
      </c>
      <c r="I31" s="601">
        <v>1639</v>
      </c>
      <c r="J31" s="431">
        <f t="shared" si="2"/>
        <v>1639</v>
      </c>
      <c r="K31" s="598" t="s">
        <v>64</v>
      </c>
      <c r="L31" s="54" t="s">
        <v>13</v>
      </c>
      <c r="M31" s="43"/>
      <c r="N31" s="36" t="s">
        <v>13</v>
      </c>
      <c r="O31" s="43"/>
      <c r="P31" s="36" t="s">
        <v>13</v>
      </c>
      <c r="Q31" s="43"/>
      <c r="R31" s="43"/>
      <c r="S31" s="44"/>
    </row>
    <row r="32" spans="1:19" s="45" customFormat="1" ht="49.5" x14ac:dyDescent="0.25">
      <c r="A32" s="227">
        <v>1</v>
      </c>
      <c r="B32" s="621" t="s">
        <v>166</v>
      </c>
      <c r="C32" s="29">
        <v>43083</v>
      </c>
      <c r="D32" s="590">
        <v>5011</v>
      </c>
      <c r="E32" s="628" t="s">
        <v>542</v>
      </c>
      <c r="F32" s="607" t="s">
        <v>543</v>
      </c>
      <c r="G32" s="616" t="s">
        <v>544</v>
      </c>
      <c r="H32" s="616">
        <v>54399</v>
      </c>
      <c r="I32" s="601">
        <v>450</v>
      </c>
      <c r="J32" s="431">
        <f t="shared" si="2"/>
        <v>450</v>
      </c>
      <c r="K32" s="598" t="s">
        <v>64</v>
      </c>
      <c r="L32" s="54" t="s">
        <v>13</v>
      </c>
      <c r="M32" s="43"/>
      <c r="N32" s="36" t="s">
        <v>13</v>
      </c>
      <c r="O32" s="43"/>
      <c r="P32" s="36" t="s">
        <v>13</v>
      </c>
      <c r="Q32" s="43"/>
      <c r="R32" s="43"/>
      <c r="S32" s="44"/>
    </row>
    <row r="33" spans="1:20" s="45" customFormat="1" ht="54" x14ac:dyDescent="0.25">
      <c r="A33" s="227">
        <v>1</v>
      </c>
      <c r="B33" s="621" t="s">
        <v>166</v>
      </c>
      <c r="C33" s="29">
        <v>43084</v>
      </c>
      <c r="D33" s="590">
        <v>5013</v>
      </c>
      <c r="E33" s="628" t="s">
        <v>446</v>
      </c>
      <c r="F33" s="626" t="s">
        <v>546</v>
      </c>
      <c r="G33" s="616" t="s">
        <v>447</v>
      </c>
      <c r="H33" s="616">
        <v>54399</v>
      </c>
      <c r="I33" s="601">
        <v>640</v>
      </c>
      <c r="J33" s="431">
        <f t="shared" si="2"/>
        <v>640</v>
      </c>
      <c r="K33" s="598" t="s">
        <v>64</v>
      </c>
      <c r="L33" s="54" t="s">
        <v>13</v>
      </c>
      <c r="M33" s="43"/>
      <c r="N33" s="36" t="s">
        <v>13</v>
      </c>
      <c r="O33" s="43"/>
      <c r="P33" s="36" t="s">
        <v>13</v>
      </c>
      <c r="Q33" s="43"/>
      <c r="R33" s="43"/>
      <c r="S33" s="44"/>
    </row>
    <row r="34" spans="1:20" s="45" customFormat="1" ht="54" x14ac:dyDescent="0.25">
      <c r="A34" s="227">
        <v>1</v>
      </c>
      <c r="B34" s="621" t="s">
        <v>166</v>
      </c>
      <c r="C34" s="29">
        <v>43084</v>
      </c>
      <c r="D34" s="590">
        <v>5014</v>
      </c>
      <c r="E34" s="628" t="s">
        <v>444</v>
      </c>
      <c r="F34" s="626" t="s">
        <v>546</v>
      </c>
      <c r="G34" s="616" t="s">
        <v>445</v>
      </c>
      <c r="H34" s="616">
        <v>54399</v>
      </c>
      <c r="I34" s="601">
        <v>640</v>
      </c>
      <c r="J34" s="431">
        <f t="shared" si="2"/>
        <v>640</v>
      </c>
      <c r="K34" s="598" t="s">
        <v>64</v>
      </c>
      <c r="L34" s="54"/>
      <c r="M34" s="43"/>
      <c r="N34" s="36"/>
      <c r="O34" s="43"/>
      <c r="P34" s="36"/>
      <c r="Q34" s="43"/>
      <c r="R34" s="43"/>
      <c r="S34" s="44"/>
    </row>
    <row r="35" spans="1:20" s="45" customFormat="1" ht="54" x14ac:dyDescent="0.25">
      <c r="A35" s="227">
        <v>1</v>
      </c>
      <c r="B35" s="621" t="s">
        <v>166</v>
      </c>
      <c r="C35" s="29">
        <v>43084</v>
      </c>
      <c r="D35" s="590">
        <v>5015</v>
      </c>
      <c r="E35" s="628" t="s">
        <v>337</v>
      </c>
      <c r="F35" s="626" t="s">
        <v>546</v>
      </c>
      <c r="G35" s="616" t="s">
        <v>338</v>
      </c>
      <c r="H35" s="616">
        <v>54399</v>
      </c>
      <c r="I35" s="601">
        <v>640</v>
      </c>
      <c r="J35" s="431">
        <f t="shared" si="2"/>
        <v>640</v>
      </c>
      <c r="K35" s="598" t="s">
        <v>64</v>
      </c>
      <c r="L35" s="54"/>
      <c r="M35" s="43"/>
      <c r="N35" s="36"/>
      <c r="O35" s="43"/>
      <c r="P35" s="36"/>
      <c r="Q35" s="43"/>
      <c r="R35" s="43"/>
      <c r="S35" s="44"/>
    </row>
    <row r="36" spans="1:20" s="45" customFormat="1" ht="54" x14ac:dyDescent="0.25">
      <c r="A36" s="227">
        <v>1</v>
      </c>
      <c r="B36" s="621" t="s">
        <v>166</v>
      </c>
      <c r="C36" s="29">
        <v>43084</v>
      </c>
      <c r="D36" s="590">
        <v>5016</v>
      </c>
      <c r="E36" s="628" t="s">
        <v>547</v>
      </c>
      <c r="F36" s="626" t="s">
        <v>546</v>
      </c>
      <c r="G36" s="616" t="s">
        <v>548</v>
      </c>
      <c r="H36" s="616">
        <v>54399</v>
      </c>
      <c r="I36" s="601">
        <v>640</v>
      </c>
      <c r="J36" s="431">
        <f t="shared" si="2"/>
        <v>640</v>
      </c>
      <c r="K36" s="598" t="s">
        <v>64</v>
      </c>
      <c r="L36" s="54"/>
      <c r="M36" s="43"/>
      <c r="N36" s="36"/>
      <c r="O36" s="43"/>
      <c r="P36" s="36"/>
      <c r="Q36" s="43"/>
      <c r="R36" s="43"/>
      <c r="S36" s="44"/>
    </row>
    <row r="37" spans="1:20" s="45" customFormat="1" ht="63.75" customHeight="1" x14ac:dyDescent="0.25">
      <c r="A37" s="227">
        <v>1</v>
      </c>
      <c r="B37" s="621" t="s">
        <v>166</v>
      </c>
      <c r="C37" s="29">
        <v>43084</v>
      </c>
      <c r="D37" s="590">
        <v>5017</v>
      </c>
      <c r="E37" s="628" t="s">
        <v>436</v>
      </c>
      <c r="F37" s="626" t="s">
        <v>549</v>
      </c>
      <c r="G37" s="616" t="s">
        <v>438</v>
      </c>
      <c r="H37" s="616">
        <v>54399</v>
      </c>
      <c r="I37" s="601">
        <v>560</v>
      </c>
      <c r="J37" s="431">
        <f t="shared" si="2"/>
        <v>560</v>
      </c>
      <c r="K37" s="598" t="s">
        <v>64</v>
      </c>
      <c r="L37" s="54"/>
      <c r="M37" s="43"/>
      <c r="N37" s="36"/>
      <c r="O37" s="43"/>
      <c r="P37" s="36"/>
      <c r="Q37" s="43"/>
      <c r="R37" s="43"/>
      <c r="S37" s="44"/>
    </row>
    <row r="38" spans="1:20" s="45" customFormat="1" ht="82.5" x14ac:dyDescent="0.25">
      <c r="A38" s="227">
        <v>1</v>
      </c>
      <c r="B38" s="621" t="s">
        <v>166</v>
      </c>
      <c r="C38" s="29">
        <v>43088</v>
      </c>
      <c r="D38" s="590">
        <v>5019</v>
      </c>
      <c r="E38" s="628" t="s">
        <v>552</v>
      </c>
      <c r="F38" s="607" t="s">
        <v>553</v>
      </c>
      <c r="G38" s="616" t="s">
        <v>554</v>
      </c>
      <c r="H38" s="616">
        <v>54399</v>
      </c>
      <c r="I38" s="601">
        <v>4474.63</v>
      </c>
      <c r="J38" s="431">
        <f t="shared" si="2"/>
        <v>4474.63</v>
      </c>
      <c r="K38" s="598" t="s">
        <v>64</v>
      </c>
      <c r="L38" s="54"/>
      <c r="M38" s="43"/>
      <c r="N38" s="36"/>
      <c r="O38" s="43"/>
      <c r="P38" s="36"/>
      <c r="Q38" s="43"/>
      <c r="R38" s="43"/>
      <c r="S38" s="44"/>
    </row>
    <row r="39" spans="1:20" s="45" customFormat="1" ht="49.5" x14ac:dyDescent="0.25">
      <c r="A39" s="227">
        <v>1</v>
      </c>
      <c r="B39" s="621" t="s">
        <v>166</v>
      </c>
      <c r="C39" s="29">
        <v>43088</v>
      </c>
      <c r="D39" s="590">
        <v>5028</v>
      </c>
      <c r="E39" s="628" t="s">
        <v>555</v>
      </c>
      <c r="F39" s="607" t="s">
        <v>556</v>
      </c>
      <c r="G39" s="616" t="s">
        <v>557</v>
      </c>
      <c r="H39" s="616">
        <v>54313</v>
      </c>
      <c r="I39" s="601">
        <v>508.5</v>
      </c>
      <c r="J39" s="431">
        <f t="shared" si="2"/>
        <v>508.5</v>
      </c>
      <c r="K39" s="598" t="s">
        <v>321</v>
      </c>
      <c r="L39" s="54"/>
      <c r="M39" s="43"/>
      <c r="N39" s="36"/>
      <c r="O39" s="43"/>
      <c r="P39" s="36"/>
      <c r="Q39" s="43"/>
      <c r="R39" s="43"/>
      <c r="S39" s="44"/>
    </row>
    <row r="40" spans="1:20" s="45" customFormat="1" ht="33" x14ac:dyDescent="0.25">
      <c r="A40" s="227">
        <v>1</v>
      </c>
      <c r="B40" s="621" t="s">
        <v>22</v>
      </c>
      <c r="C40" s="29">
        <v>43089</v>
      </c>
      <c r="D40" s="590">
        <v>5023</v>
      </c>
      <c r="E40" s="628" t="s">
        <v>560</v>
      </c>
      <c r="F40" s="607" t="s">
        <v>561</v>
      </c>
      <c r="G40" s="616" t="s">
        <v>562</v>
      </c>
      <c r="H40" s="616">
        <v>54399</v>
      </c>
      <c r="I40" s="601">
        <v>7932.96</v>
      </c>
      <c r="J40" s="431">
        <f t="shared" si="2"/>
        <v>7932.96</v>
      </c>
      <c r="K40" s="598" t="s">
        <v>64</v>
      </c>
      <c r="L40" s="54"/>
      <c r="M40" s="43"/>
      <c r="N40" s="36"/>
      <c r="O40" s="43"/>
      <c r="P40" s="36"/>
      <c r="Q40" s="43"/>
      <c r="R40" s="43"/>
      <c r="S40" s="44"/>
    </row>
    <row r="41" spans="1:20" s="45" customFormat="1" ht="66" x14ac:dyDescent="0.25">
      <c r="A41" s="227">
        <v>1</v>
      </c>
      <c r="B41" s="621" t="s">
        <v>166</v>
      </c>
      <c r="C41" s="29">
        <v>43090</v>
      </c>
      <c r="D41" s="590">
        <v>5025</v>
      </c>
      <c r="E41" s="628" t="s">
        <v>566</v>
      </c>
      <c r="F41" s="607" t="s">
        <v>567</v>
      </c>
      <c r="G41" s="616" t="s">
        <v>568</v>
      </c>
      <c r="H41" s="616">
        <v>54111</v>
      </c>
      <c r="I41" s="601">
        <v>16635.900000000001</v>
      </c>
      <c r="J41" s="431">
        <f t="shared" si="2"/>
        <v>16635.900000000001</v>
      </c>
      <c r="K41" s="598" t="s">
        <v>64</v>
      </c>
      <c r="L41" s="54"/>
      <c r="M41" s="43"/>
      <c r="N41" s="36"/>
      <c r="O41" s="43"/>
      <c r="P41" s="36"/>
      <c r="Q41" s="43"/>
      <c r="R41" s="43"/>
      <c r="S41" s="44"/>
    </row>
    <row r="42" spans="1:20" s="45" customFormat="1" ht="66.75" thickBot="1" x14ac:dyDescent="0.3">
      <c r="A42" s="227">
        <v>1</v>
      </c>
      <c r="B42" s="621" t="s">
        <v>166</v>
      </c>
      <c r="C42" s="29">
        <v>43091</v>
      </c>
      <c r="D42" s="590">
        <v>5027</v>
      </c>
      <c r="E42" s="628" t="s">
        <v>574</v>
      </c>
      <c r="F42" s="607" t="s">
        <v>572</v>
      </c>
      <c r="G42" s="616" t="s">
        <v>573</v>
      </c>
      <c r="H42" s="616">
        <v>54599</v>
      </c>
      <c r="I42" s="601">
        <v>7044.4</v>
      </c>
      <c r="J42" s="431">
        <f t="shared" si="2"/>
        <v>7044.4</v>
      </c>
      <c r="K42" s="598" t="s">
        <v>64</v>
      </c>
      <c r="L42" s="54"/>
      <c r="M42" s="43"/>
      <c r="N42" s="36"/>
      <c r="O42" s="43"/>
      <c r="P42" s="36"/>
      <c r="Q42" s="43"/>
      <c r="R42" s="43"/>
      <c r="S42" s="44"/>
    </row>
    <row r="43" spans="1:20" ht="30" customHeight="1" thickBot="1" x14ac:dyDescent="0.35">
      <c r="A43" s="121">
        <f>SUM(A27:A42)</f>
        <v>16</v>
      </c>
      <c r="B43" s="764" t="s">
        <v>6</v>
      </c>
      <c r="C43" s="760"/>
      <c r="D43" s="760"/>
      <c r="E43" s="760"/>
      <c r="F43" s="760"/>
      <c r="G43" s="760"/>
      <c r="H43" s="760"/>
      <c r="I43" s="761"/>
      <c r="J43" s="170">
        <f>SUM(J27:J42)</f>
        <v>48646.390000000007</v>
      </c>
      <c r="K43" s="120"/>
      <c r="L43" s="20" t="s">
        <v>13</v>
      </c>
      <c r="M43" s="7"/>
      <c r="N43" s="6" t="s">
        <v>13</v>
      </c>
      <c r="O43" s="7"/>
      <c r="P43" s="6" t="s">
        <v>13</v>
      </c>
      <c r="Q43" s="7"/>
      <c r="R43" s="7"/>
      <c r="S43" s="11"/>
      <c r="T43" s="15"/>
    </row>
    <row r="44" spans="1:20" ht="33.75" customHeight="1" x14ac:dyDescent="0.3">
      <c r="A44" s="180"/>
      <c r="B44" s="743" t="s">
        <v>518</v>
      </c>
      <c r="C44" s="743"/>
      <c r="D44" s="743"/>
      <c r="E44" s="743"/>
      <c r="F44" s="743"/>
      <c r="G44" s="743"/>
      <c r="H44" s="743"/>
      <c r="I44" s="744"/>
      <c r="J44" s="434">
        <f>+J12+J26+J43</f>
        <v>108629.1</v>
      </c>
      <c r="K44" s="194"/>
      <c r="L44" s="20"/>
      <c r="M44" s="7"/>
      <c r="N44" s="6"/>
      <c r="O44" s="7"/>
      <c r="P44" s="6"/>
      <c r="Q44" s="7"/>
      <c r="R44" s="7"/>
      <c r="S44" s="11"/>
      <c r="T44" s="15"/>
    </row>
    <row r="45" spans="1:20" ht="72" customHeight="1" x14ac:dyDescent="0.3">
      <c r="A45" s="562">
        <v>1</v>
      </c>
      <c r="B45" s="443" t="s">
        <v>588</v>
      </c>
      <c r="C45" s="441">
        <v>43091</v>
      </c>
      <c r="D45" s="442" t="s">
        <v>586</v>
      </c>
      <c r="E45" s="439" t="s">
        <v>587</v>
      </c>
      <c r="F45" s="440" t="s">
        <v>589</v>
      </c>
      <c r="G45" s="68" t="s">
        <v>682</v>
      </c>
      <c r="H45" s="315">
        <v>55601</v>
      </c>
      <c r="I45" s="444">
        <v>91194.04</v>
      </c>
      <c r="J45" s="444">
        <v>91194.04</v>
      </c>
      <c r="K45" s="598" t="s">
        <v>679</v>
      </c>
      <c r="L45" s="20"/>
      <c r="M45" s="7"/>
      <c r="N45" s="6"/>
      <c r="O45" s="7"/>
      <c r="P45" s="6"/>
      <c r="Q45" s="7"/>
      <c r="R45" s="7"/>
      <c r="S45" s="11"/>
      <c r="T45" s="15"/>
    </row>
    <row r="46" spans="1:20" ht="36.75" customHeight="1" x14ac:dyDescent="0.3">
      <c r="A46" s="562">
        <v>1</v>
      </c>
      <c r="B46" s="443" t="s">
        <v>588</v>
      </c>
      <c r="C46" s="441">
        <v>43091</v>
      </c>
      <c r="D46" s="442" t="s">
        <v>678</v>
      </c>
      <c r="E46" s="439" t="s">
        <v>590</v>
      </c>
      <c r="F46" s="440" t="s">
        <v>592</v>
      </c>
      <c r="G46" s="68" t="s">
        <v>683</v>
      </c>
      <c r="H46" s="315">
        <v>55602</v>
      </c>
      <c r="I46" s="444">
        <v>7875.83</v>
      </c>
      <c r="J46" s="444">
        <v>7875.83</v>
      </c>
      <c r="K46" s="598" t="s">
        <v>38</v>
      </c>
      <c r="L46" s="20"/>
      <c r="M46" s="7"/>
      <c r="N46" s="6"/>
      <c r="O46" s="7"/>
      <c r="P46" s="6"/>
      <c r="Q46" s="7"/>
      <c r="R46" s="7"/>
      <c r="S46" s="11"/>
      <c r="T46" s="15"/>
    </row>
    <row r="47" spans="1:20" ht="39" customHeight="1" x14ac:dyDescent="0.3">
      <c r="A47" s="562">
        <v>1</v>
      </c>
      <c r="B47" s="443" t="s">
        <v>588</v>
      </c>
      <c r="C47" s="441">
        <v>43091</v>
      </c>
      <c r="D47" s="442" t="s">
        <v>677</v>
      </c>
      <c r="E47" s="439" t="s">
        <v>591</v>
      </c>
      <c r="F47" s="440" t="s">
        <v>593</v>
      </c>
      <c r="G47" s="68" t="s">
        <v>684</v>
      </c>
      <c r="H47" s="315">
        <v>55601</v>
      </c>
      <c r="I47" s="601">
        <v>18500</v>
      </c>
      <c r="J47" s="601">
        <v>18500</v>
      </c>
      <c r="K47" s="598" t="s">
        <v>680</v>
      </c>
      <c r="L47" s="20"/>
      <c r="M47" s="7"/>
      <c r="N47" s="6"/>
      <c r="O47" s="7"/>
      <c r="P47" s="6"/>
      <c r="Q47" s="7"/>
      <c r="R47" s="7"/>
      <c r="S47" s="11"/>
      <c r="T47" s="15"/>
    </row>
    <row r="48" spans="1:20" ht="38.25" customHeight="1" thickBot="1" x14ac:dyDescent="0.35">
      <c r="A48" s="181">
        <v>1</v>
      </c>
      <c r="B48" s="189" t="s">
        <v>237</v>
      </c>
      <c r="C48" s="612">
        <v>43091</v>
      </c>
      <c r="D48" s="442" t="s">
        <v>681</v>
      </c>
      <c r="E48" s="596" t="s">
        <v>613</v>
      </c>
      <c r="F48" s="437" t="s">
        <v>614</v>
      </c>
      <c r="G48" s="354" t="s">
        <v>685</v>
      </c>
      <c r="H48" s="438">
        <v>54504</v>
      </c>
      <c r="I48" s="595">
        <v>2245</v>
      </c>
      <c r="J48" s="435">
        <v>2245</v>
      </c>
      <c r="K48" s="594" t="s">
        <v>323</v>
      </c>
      <c r="L48" s="20"/>
      <c r="M48" s="7"/>
      <c r="N48" s="6"/>
      <c r="O48" s="7"/>
      <c r="P48" s="6"/>
      <c r="Q48" s="7"/>
      <c r="R48" s="7"/>
      <c r="S48" s="11"/>
      <c r="T48" s="15"/>
    </row>
    <row r="49" spans="1:20" ht="37.5" customHeight="1" thickBot="1" x14ac:dyDescent="0.35">
      <c r="A49" s="128">
        <f>SUM(A45:A48)</f>
        <v>4</v>
      </c>
      <c r="B49" s="741" t="s">
        <v>16</v>
      </c>
      <c r="C49" s="741"/>
      <c r="D49" s="741"/>
      <c r="E49" s="741"/>
      <c r="F49" s="741"/>
      <c r="G49" s="586"/>
      <c r="H49" s="586"/>
      <c r="I49" s="125"/>
      <c r="J49" s="175">
        <f>SUM(J45:J48)</f>
        <v>119814.87</v>
      </c>
      <c r="K49" s="182"/>
      <c r="L49" s="55"/>
      <c r="M49" s="9"/>
      <c r="N49" s="8"/>
      <c r="O49" s="9"/>
      <c r="P49" s="8"/>
      <c r="Q49" s="9"/>
      <c r="R49" s="9"/>
      <c r="S49" s="12"/>
      <c r="T49" s="15"/>
    </row>
    <row r="50" spans="1:20" ht="27" thickBot="1" x14ac:dyDescent="0.45">
      <c r="A50" s="563">
        <f>+A12+A26+A43+A49</f>
        <v>36</v>
      </c>
      <c r="B50" s="739" t="s">
        <v>519</v>
      </c>
      <c r="C50" s="725"/>
      <c r="D50" s="725"/>
      <c r="E50" s="725"/>
      <c r="F50" s="725"/>
      <c r="G50" s="725"/>
      <c r="H50" s="725"/>
      <c r="I50" s="740"/>
      <c r="J50" s="432">
        <f>+J44+J49</f>
        <v>228443.97</v>
      </c>
      <c r="K50" s="59"/>
      <c r="L50" s="13"/>
      <c r="M50" s="14"/>
      <c r="N50" s="13"/>
      <c r="O50" s="14"/>
      <c r="P50" s="13"/>
      <c r="Q50" s="14"/>
      <c r="R50" s="14"/>
      <c r="S50" s="14"/>
      <c r="T50" s="15"/>
    </row>
    <row r="51" spans="1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:20" x14ac:dyDescent="0.3">
      <c r="L55" s="13"/>
      <c r="M55" s="14"/>
      <c r="N55" s="13"/>
      <c r="O55" s="14"/>
      <c r="P55" s="13"/>
      <c r="Q55" s="14"/>
      <c r="R55" s="14"/>
      <c r="S55" s="14"/>
      <c r="T55" s="15"/>
    </row>
    <row r="56" spans="1:20" x14ac:dyDescent="0.3">
      <c r="L56" s="13"/>
      <c r="M56" s="14"/>
      <c r="N56" s="13"/>
      <c r="O56" s="14"/>
      <c r="P56" s="13"/>
      <c r="Q56" s="14"/>
      <c r="R56" s="14"/>
      <c r="S56" s="14"/>
      <c r="T56" s="15"/>
    </row>
    <row r="57" spans="1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:20" x14ac:dyDescent="0.3">
      <c r="L59" s="13"/>
      <c r="M59" s="14"/>
      <c r="N59" s="13"/>
      <c r="O59" s="14"/>
      <c r="P59" s="13"/>
      <c r="Q59" s="14"/>
      <c r="R59" s="14"/>
      <c r="S59" s="14"/>
      <c r="T59" s="15"/>
    </row>
    <row r="60" spans="1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4"/>
      <c r="N67" s="13"/>
      <c r="O67" s="14"/>
      <c r="P67" s="13"/>
      <c r="Q67" s="14"/>
      <c r="R67" s="14"/>
      <c r="S67" s="14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4"/>
      <c r="N71" s="13"/>
      <c r="O71" s="14"/>
      <c r="P71" s="13"/>
      <c r="Q71" s="14"/>
      <c r="R71" s="14"/>
      <c r="S71" s="14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4"/>
      <c r="N75" s="13"/>
      <c r="O75" s="14"/>
      <c r="P75" s="13"/>
      <c r="Q75" s="14"/>
      <c r="R75" s="14"/>
      <c r="S75" s="14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4"/>
      <c r="N80" s="13"/>
      <c r="O80" s="14"/>
      <c r="P80" s="13"/>
      <c r="Q80" s="14"/>
      <c r="R80" s="14"/>
      <c r="S80" s="14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3"/>
      <c r="N82" s="13"/>
      <c r="O82" s="13"/>
      <c r="P82" s="13"/>
      <c r="Q82" s="14"/>
      <c r="R82" s="14"/>
      <c r="S82" s="13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4"/>
      <c r="N131" s="13"/>
      <c r="O131" s="14"/>
      <c r="P131" s="13"/>
      <c r="Q131" s="14"/>
      <c r="R131" s="14"/>
      <c r="S131" s="14"/>
      <c r="T131" s="15"/>
    </row>
    <row r="132" spans="12:20" x14ac:dyDescent="0.3">
      <c r="L132" s="13"/>
      <c r="M132" s="14"/>
      <c r="N132" s="13"/>
      <c r="O132" s="14"/>
      <c r="P132" s="13"/>
      <c r="Q132" s="14"/>
      <c r="R132" s="14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4"/>
      <c r="N135" s="13"/>
      <c r="O135" s="14"/>
      <c r="P135" s="13"/>
      <c r="Q135" s="14"/>
      <c r="R135" s="14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4"/>
      <c r="N143" s="13"/>
      <c r="O143" s="14"/>
      <c r="P143" s="13"/>
      <c r="Q143" s="14"/>
      <c r="R143" s="14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4"/>
      <c r="N147" s="13"/>
      <c r="O147" s="14"/>
      <c r="P147" s="13"/>
      <c r="Q147" s="14"/>
      <c r="R147" s="14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4"/>
      <c r="N151" s="13"/>
      <c r="O151" s="14"/>
      <c r="P151" s="13"/>
      <c r="Q151" s="14"/>
      <c r="R151" s="14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4"/>
      <c r="N156" s="13"/>
      <c r="O156" s="14"/>
      <c r="P156" s="13"/>
      <c r="Q156" s="14"/>
      <c r="R156" s="14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3"/>
      <c r="N158" s="13"/>
      <c r="O158" s="13"/>
      <c r="P158" s="13"/>
      <c r="Q158" s="14"/>
      <c r="R158" s="13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4"/>
      <c r="N228" s="13"/>
      <c r="O228" s="14"/>
      <c r="P228" s="13"/>
      <c r="Q228" s="14"/>
      <c r="R228" s="14"/>
      <c r="S228" s="14"/>
      <c r="T228" s="15"/>
    </row>
    <row r="229" spans="12:20" x14ac:dyDescent="0.3">
      <c r="L229" s="13"/>
      <c r="M229" s="14"/>
      <c r="N229" s="13"/>
      <c r="O229" s="14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4"/>
      <c r="N232" s="13"/>
      <c r="O232" s="14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4"/>
      <c r="N240" s="13"/>
      <c r="O240" s="14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4"/>
      <c r="N244" s="13"/>
      <c r="O244" s="14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3"/>
      <c r="M248" s="14"/>
      <c r="N248" s="13"/>
      <c r="O248" s="14"/>
      <c r="P248" s="13"/>
      <c r="Q248" s="14"/>
      <c r="R248" s="14"/>
      <c r="S248" s="14"/>
      <c r="T248" s="15"/>
    </row>
    <row r="249" spans="12:20" x14ac:dyDescent="0.3">
      <c r="L249" s="13"/>
      <c r="M249" s="14"/>
      <c r="N249" s="13"/>
      <c r="O249" s="14"/>
      <c r="P249" s="13"/>
      <c r="Q249" s="14"/>
      <c r="R249" s="14"/>
      <c r="S249" s="14"/>
      <c r="T249" s="15"/>
    </row>
    <row r="250" spans="12:20" x14ac:dyDescent="0.3">
      <c r="L250" s="13"/>
      <c r="M250" s="14"/>
      <c r="N250" s="13"/>
      <c r="O250" s="14"/>
      <c r="P250" s="13"/>
      <c r="Q250" s="14"/>
      <c r="R250" s="14"/>
      <c r="S250" s="14"/>
      <c r="T250" s="15"/>
    </row>
    <row r="251" spans="12:20" x14ac:dyDescent="0.3">
      <c r="L251" s="13"/>
      <c r="M251" s="14"/>
      <c r="N251" s="13"/>
      <c r="O251" s="14"/>
      <c r="P251" s="13"/>
      <c r="Q251" s="14"/>
      <c r="R251" s="14"/>
      <c r="S251" s="14"/>
      <c r="T251" s="15"/>
    </row>
    <row r="252" spans="12:20" x14ac:dyDescent="0.3">
      <c r="L252" s="13"/>
      <c r="M252" s="14"/>
      <c r="N252" s="13"/>
      <c r="O252" s="14"/>
      <c r="P252" s="13"/>
      <c r="Q252" s="14"/>
      <c r="R252" s="14"/>
      <c r="S252" s="14"/>
      <c r="T252" s="15"/>
    </row>
    <row r="253" spans="12:20" x14ac:dyDescent="0.3">
      <c r="L253" s="13"/>
      <c r="M253" s="14"/>
      <c r="N253" s="13"/>
      <c r="O253" s="14"/>
      <c r="P253" s="13"/>
      <c r="Q253" s="14"/>
      <c r="R253" s="14"/>
      <c r="S253" s="14"/>
      <c r="T253" s="15"/>
    </row>
    <row r="254" spans="12:20" x14ac:dyDescent="0.3">
      <c r="L254" s="13"/>
      <c r="M254" s="14"/>
      <c r="N254" s="13"/>
      <c r="O254" s="14"/>
      <c r="P254" s="13"/>
      <c r="Q254" s="14"/>
      <c r="R254" s="14"/>
      <c r="S254" s="14"/>
      <c r="T254" s="15"/>
    </row>
    <row r="255" spans="12:20" x14ac:dyDescent="0.3">
      <c r="L255" s="13"/>
      <c r="M255" s="13"/>
      <c r="N255" s="13"/>
      <c r="O255" s="13"/>
      <c r="P255" s="13"/>
      <c r="Q255" s="14"/>
      <c r="R255" s="14"/>
      <c r="S255" s="14"/>
      <c r="T255" s="15"/>
    </row>
    <row r="256" spans="12:20" x14ac:dyDescent="0.3">
      <c r="L256" s="13"/>
      <c r="M256" s="14"/>
      <c r="N256" s="13"/>
      <c r="O256" s="14"/>
      <c r="P256" s="13"/>
      <c r="Q256" s="14"/>
      <c r="R256" s="14"/>
      <c r="S256" s="14"/>
      <c r="T256" s="15"/>
    </row>
    <row r="257" spans="12:20" x14ac:dyDescent="0.3">
      <c r="L257" s="13"/>
      <c r="M257" s="14"/>
      <c r="N257" s="13"/>
      <c r="O257" s="14"/>
      <c r="P257" s="13"/>
      <c r="Q257" s="14"/>
      <c r="R257" s="14"/>
      <c r="S257" s="14"/>
      <c r="T257" s="15"/>
    </row>
    <row r="258" spans="12:20" x14ac:dyDescent="0.3">
      <c r="L258" s="13"/>
      <c r="M258" s="14"/>
      <c r="N258" s="13"/>
      <c r="O258" s="14"/>
      <c r="P258" s="13"/>
      <c r="Q258" s="14"/>
      <c r="R258" s="14"/>
      <c r="S258" s="14"/>
      <c r="T258" s="15"/>
    </row>
    <row r="259" spans="12:20" x14ac:dyDescent="0.3">
      <c r="L259" s="13"/>
      <c r="M259" s="14"/>
      <c r="N259" s="13"/>
      <c r="O259" s="14"/>
      <c r="P259" s="13"/>
      <c r="Q259" s="14"/>
      <c r="R259" s="14"/>
      <c r="S259" s="14"/>
      <c r="T259" s="15"/>
    </row>
    <row r="260" spans="12:20" x14ac:dyDescent="0.3">
      <c r="L260" s="13"/>
      <c r="M260" s="14"/>
      <c r="N260" s="13"/>
      <c r="O260" s="14"/>
      <c r="P260" s="13"/>
      <c r="Q260" s="14"/>
      <c r="R260" s="14"/>
      <c r="S260" s="14"/>
      <c r="T260" s="15"/>
    </row>
    <row r="261" spans="12:20" x14ac:dyDescent="0.3">
      <c r="L261" s="13"/>
      <c r="M261" s="14"/>
      <c r="N261" s="13"/>
      <c r="O261" s="14"/>
      <c r="P261" s="13"/>
      <c r="Q261" s="14"/>
      <c r="R261" s="14"/>
      <c r="S261" s="14"/>
      <c r="T261" s="15"/>
    </row>
    <row r="262" spans="12:20" x14ac:dyDescent="0.3">
      <c r="L262" s="13"/>
      <c r="M262" s="14"/>
      <c r="N262" s="13"/>
      <c r="O262" s="14"/>
      <c r="P262" s="13"/>
      <c r="Q262" s="14"/>
      <c r="R262" s="14"/>
      <c r="S262" s="14"/>
      <c r="T262" s="15"/>
    </row>
    <row r="263" spans="12:20" x14ac:dyDescent="0.3">
      <c r="L263" s="13"/>
      <c r="M263" s="14"/>
      <c r="N263" s="13"/>
      <c r="O263" s="14"/>
      <c r="P263" s="13"/>
      <c r="Q263" s="14"/>
      <c r="R263" s="14"/>
      <c r="S263" s="14"/>
      <c r="T263" s="15"/>
    </row>
    <row r="264" spans="12:20" x14ac:dyDescent="0.3">
      <c r="L264" s="13"/>
      <c r="M264" s="14"/>
      <c r="N264" s="13"/>
      <c r="O264" s="14"/>
      <c r="P264" s="13"/>
      <c r="Q264" s="14"/>
      <c r="R264" s="14"/>
      <c r="S264" s="14"/>
      <c r="T264" s="15"/>
    </row>
    <row r="265" spans="12:20" x14ac:dyDescent="0.3">
      <c r="L265" s="13"/>
      <c r="M265" s="14"/>
      <c r="N265" s="13"/>
      <c r="O265" s="14"/>
      <c r="P265" s="13"/>
      <c r="Q265" s="14"/>
      <c r="R265" s="14"/>
      <c r="S265" s="14"/>
      <c r="T265" s="15"/>
    </row>
    <row r="266" spans="12:20" x14ac:dyDescent="0.3">
      <c r="L266" s="13"/>
      <c r="M266" s="14"/>
      <c r="N266" s="13"/>
      <c r="O266" s="14"/>
      <c r="P266" s="13"/>
      <c r="Q266" s="14"/>
      <c r="R266" s="14"/>
      <c r="S266" s="14"/>
      <c r="T266" s="15"/>
    </row>
    <row r="267" spans="12:20" x14ac:dyDescent="0.3">
      <c r="L267" s="13"/>
      <c r="M267" s="14"/>
      <c r="N267" s="13"/>
      <c r="O267" s="14"/>
      <c r="P267" s="13"/>
      <c r="Q267" s="14"/>
      <c r="R267" s="14"/>
      <c r="S267" s="14"/>
      <c r="T267" s="15"/>
    </row>
    <row r="268" spans="12:20" x14ac:dyDescent="0.3">
      <c r="L268" s="13"/>
      <c r="M268" s="14"/>
      <c r="N268" s="13"/>
      <c r="O268" s="14"/>
      <c r="P268" s="13"/>
      <c r="Q268" s="14"/>
      <c r="R268" s="14"/>
      <c r="S268" s="14"/>
      <c r="T268" s="15"/>
    </row>
    <row r="269" spans="12:20" x14ac:dyDescent="0.3">
      <c r="L269" s="13"/>
      <c r="M269" s="14"/>
      <c r="N269" s="13"/>
      <c r="O269" s="14"/>
      <c r="P269" s="13"/>
      <c r="Q269" s="14"/>
      <c r="R269" s="14"/>
      <c r="S269" s="14"/>
      <c r="T269" s="15"/>
    </row>
    <row r="270" spans="12:20" x14ac:dyDescent="0.3">
      <c r="L270" s="13"/>
      <c r="M270" s="14"/>
      <c r="N270" s="13"/>
      <c r="O270" s="14"/>
      <c r="P270" s="13"/>
      <c r="Q270" s="14"/>
      <c r="R270" s="14"/>
      <c r="S270" s="14"/>
      <c r="T270" s="15"/>
    </row>
    <row r="271" spans="12:20" x14ac:dyDescent="0.3">
      <c r="L271" s="13"/>
      <c r="M271" s="14"/>
      <c r="N271" s="13"/>
      <c r="O271" s="14"/>
      <c r="P271" s="13"/>
      <c r="Q271" s="14"/>
      <c r="R271" s="14"/>
      <c r="S271" s="14"/>
      <c r="T271" s="15"/>
    </row>
    <row r="272" spans="12:20" x14ac:dyDescent="0.3">
      <c r="L272" s="13"/>
      <c r="M272" s="14"/>
      <c r="N272" s="13"/>
      <c r="O272" s="14"/>
      <c r="P272" s="13"/>
      <c r="Q272" s="14"/>
      <c r="R272" s="14"/>
      <c r="S272" s="14"/>
      <c r="T272" s="15"/>
    </row>
    <row r="273" spans="12:20" x14ac:dyDescent="0.3">
      <c r="L273" s="13"/>
      <c r="M273" s="14"/>
      <c r="N273" s="13"/>
      <c r="O273" s="14"/>
      <c r="P273" s="13"/>
      <c r="Q273" s="14"/>
      <c r="R273" s="14"/>
      <c r="S273" s="14"/>
      <c r="T273" s="15"/>
    </row>
    <row r="274" spans="12:20" x14ac:dyDescent="0.3">
      <c r="L274" s="13"/>
      <c r="M274" s="14"/>
      <c r="N274" s="13"/>
      <c r="O274" s="14"/>
      <c r="P274" s="13"/>
      <c r="Q274" s="14"/>
      <c r="R274" s="14"/>
      <c r="S274" s="14"/>
      <c r="T274" s="15"/>
    </row>
    <row r="275" spans="12:20" x14ac:dyDescent="0.3">
      <c r="L275" s="14"/>
      <c r="M275" s="14"/>
      <c r="N275" s="14"/>
      <c r="O275" s="14"/>
      <c r="P275" s="14"/>
      <c r="Q275" s="14"/>
      <c r="R275" s="14"/>
      <c r="S275" s="14"/>
      <c r="T275" s="15"/>
    </row>
  </sheetData>
  <mergeCells count="30">
    <mergeCell ref="P4:S4"/>
    <mergeCell ref="B49:F49"/>
    <mergeCell ref="B12:I12"/>
    <mergeCell ref="B26:I26"/>
    <mergeCell ref="B43:I43"/>
    <mergeCell ref="B44:I44"/>
    <mergeCell ref="L4:M4"/>
    <mergeCell ref="J20:J21"/>
    <mergeCell ref="K20:K21"/>
    <mergeCell ref="B20:B21"/>
    <mergeCell ref="C20:C21"/>
    <mergeCell ref="D20:D21"/>
    <mergeCell ref="E20:E21"/>
    <mergeCell ref="F20:F21"/>
    <mergeCell ref="G20:G21"/>
    <mergeCell ref="J22:J25"/>
    <mergeCell ref="A1:K1"/>
    <mergeCell ref="B2:K2"/>
    <mergeCell ref="A3:K3"/>
    <mergeCell ref="B50:I50"/>
    <mergeCell ref="N4:O4"/>
    <mergeCell ref="A20:A21"/>
    <mergeCell ref="A22:A25"/>
    <mergeCell ref="B22:B25"/>
    <mergeCell ref="C22:C25"/>
    <mergeCell ref="D22:D25"/>
    <mergeCell ref="E22:E25"/>
    <mergeCell ref="F22:F25"/>
    <mergeCell ref="G22:G25"/>
    <mergeCell ref="K22:K25"/>
  </mergeCells>
  <printOptions horizontalCentered="1"/>
  <pageMargins left="0.23" right="0.21" top="0.23" bottom="0.34" header="0.17" footer="0.21"/>
  <pageSetup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opLeftCell="N8" zoomScale="70" zoomScaleNormal="70" workbookViewId="0">
      <selection activeCell="AG19" sqref="AG19"/>
    </sheetView>
  </sheetViews>
  <sheetFormatPr baseColWidth="10" defaultRowHeight="15" x14ac:dyDescent="0.25"/>
  <cols>
    <col min="1" max="1" width="24.42578125" customWidth="1"/>
    <col min="2" max="2" width="39.5703125" customWidth="1"/>
    <col min="3" max="3" width="7.85546875" customWidth="1"/>
    <col min="4" max="4" width="17.42578125" customWidth="1"/>
    <col min="5" max="5" width="9.7109375" customWidth="1"/>
    <col min="6" max="6" width="16.7109375" customWidth="1"/>
    <col min="7" max="7" width="8.5703125" customWidth="1"/>
    <col min="8" max="8" width="16.85546875" customWidth="1"/>
    <col min="9" max="9" width="7.140625" customWidth="1"/>
    <col min="10" max="10" width="18.28515625" customWidth="1"/>
    <col min="11" max="11" width="7.85546875" customWidth="1"/>
    <col min="12" max="12" width="16.85546875" customWidth="1"/>
    <col min="13" max="13" width="9.42578125" customWidth="1"/>
    <col min="14" max="14" width="15.5703125" customWidth="1"/>
    <col min="15" max="15" width="9.28515625" customWidth="1"/>
    <col min="16" max="16" width="15.5703125" customWidth="1"/>
    <col min="17" max="17" width="10.7109375" customWidth="1"/>
    <col min="18" max="18" width="17.140625" customWidth="1"/>
    <col min="19" max="19" width="13.7109375" customWidth="1"/>
    <col min="20" max="20" width="16.5703125" customWidth="1"/>
    <col min="21" max="21" width="10.85546875" customWidth="1"/>
    <col min="22" max="22" width="16.85546875" customWidth="1"/>
    <col min="23" max="23" width="13.5703125" customWidth="1"/>
    <col min="24" max="24" width="17.42578125" customWidth="1"/>
    <col min="25" max="25" width="13.28515625" customWidth="1"/>
    <col min="26" max="26" width="18.5703125" customWidth="1"/>
    <col min="27" max="27" width="23.5703125" customWidth="1"/>
    <col min="28" max="28" width="27" customWidth="1"/>
    <col min="31" max="31" width="19.85546875" customWidth="1"/>
  </cols>
  <sheetData>
    <row r="1" spans="1:31" ht="25.5" x14ac:dyDescent="0.3">
      <c r="A1" s="488"/>
      <c r="B1" s="886" t="s">
        <v>0</v>
      </c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</row>
    <row r="2" spans="1:31" ht="25.5" x14ac:dyDescent="0.3">
      <c r="A2" s="488"/>
      <c r="B2" s="886" t="s">
        <v>123</v>
      </c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886"/>
      <c r="X2" s="886"/>
      <c r="Y2" s="886"/>
      <c r="Z2" s="886"/>
      <c r="AA2" s="886"/>
      <c r="AB2" s="886"/>
    </row>
    <row r="3" spans="1:31" ht="25.5" x14ac:dyDescent="0.3">
      <c r="A3" s="488"/>
      <c r="B3" s="887" t="s">
        <v>607</v>
      </c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7"/>
      <c r="V3" s="887"/>
      <c r="W3" s="887"/>
      <c r="X3" s="887"/>
      <c r="Y3" s="887"/>
      <c r="Z3" s="887"/>
      <c r="AA3" s="887"/>
      <c r="AB3" s="887"/>
    </row>
    <row r="4" spans="1:31" ht="25.5" x14ac:dyDescent="0.3">
      <c r="A4" s="488"/>
      <c r="B4" s="887" t="s">
        <v>606</v>
      </c>
      <c r="C4" s="887"/>
      <c r="D4" s="887"/>
      <c r="E4" s="887"/>
      <c r="F4" s="887"/>
      <c r="G4" s="887"/>
      <c r="H4" s="887"/>
      <c r="I4" s="887"/>
      <c r="J4" s="887"/>
      <c r="K4" s="887"/>
      <c r="L4" s="887"/>
      <c r="M4" s="887"/>
      <c r="N4" s="887"/>
      <c r="O4" s="887"/>
      <c r="P4" s="887"/>
      <c r="Q4" s="887"/>
      <c r="R4" s="887"/>
      <c r="S4" s="887"/>
      <c r="T4" s="887"/>
      <c r="U4" s="887"/>
      <c r="V4" s="887"/>
      <c r="W4" s="887"/>
      <c r="X4" s="887"/>
      <c r="Y4" s="887"/>
      <c r="Z4" s="887"/>
      <c r="AA4" s="887"/>
      <c r="AB4" s="887"/>
    </row>
    <row r="5" spans="1:31" ht="19.5" thickBot="1" x14ac:dyDescent="0.35">
      <c r="A5" s="488"/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</row>
    <row r="6" spans="1:31" ht="52.5" customHeight="1" thickTop="1" x14ac:dyDescent="0.25">
      <c r="A6" s="878" t="s">
        <v>135</v>
      </c>
      <c r="B6" s="888" t="s">
        <v>138</v>
      </c>
      <c r="C6" s="890" t="s">
        <v>124</v>
      </c>
      <c r="D6" s="891"/>
      <c r="E6" s="891"/>
      <c r="F6" s="891"/>
      <c r="G6" s="891"/>
      <c r="H6" s="891"/>
      <c r="I6" s="891"/>
      <c r="J6" s="891"/>
      <c r="K6" s="891"/>
      <c r="L6" s="891"/>
      <c r="M6" s="891"/>
      <c r="N6" s="891"/>
      <c r="O6" s="891"/>
      <c r="P6" s="891"/>
      <c r="Q6" s="891"/>
      <c r="R6" s="891"/>
      <c r="S6" s="891"/>
      <c r="T6" s="891"/>
      <c r="U6" s="891"/>
      <c r="V6" s="891"/>
      <c r="W6" s="891"/>
      <c r="X6" s="891"/>
      <c r="Y6" s="891"/>
      <c r="Z6" s="891"/>
      <c r="AA6" s="891"/>
      <c r="AB6" s="892"/>
    </row>
    <row r="7" spans="1:31" ht="40.5" customHeight="1" x14ac:dyDescent="0.25">
      <c r="A7" s="879"/>
      <c r="B7" s="889"/>
      <c r="C7" s="103" t="s">
        <v>125</v>
      </c>
      <c r="D7" s="103" t="s">
        <v>595</v>
      </c>
      <c r="E7" s="449" t="s">
        <v>126</v>
      </c>
      <c r="F7" s="450" t="s">
        <v>595</v>
      </c>
      <c r="G7" s="103" t="s">
        <v>127</v>
      </c>
      <c r="H7" s="103" t="s">
        <v>595</v>
      </c>
      <c r="I7" s="453" t="s">
        <v>597</v>
      </c>
      <c r="J7" s="450" t="s">
        <v>595</v>
      </c>
      <c r="K7" s="445" t="s">
        <v>598</v>
      </c>
      <c r="L7" s="103" t="s">
        <v>595</v>
      </c>
      <c r="M7" s="453" t="s">
        <v>599</v>
      </c>
      <c r="N7" s="450" t="s">
        <v>595</v>
      </c>
      <c r="O7" s="445" t="s">
        <v>600</v>
      </c>
      <c r="P7" s="103" t="s">
        <v>595</v>
      </c>
      <c r="Q7" s="453" t="s">
        <v>601</v>
      </c>
      <c r="R7" s="450" t="s">
        <v>595</v>
      </c>
      <c r="S7" s="445" t="s">
        <v>602</v>
      </c>
      <c r="T7" s="103" t="s">
        <v>595</v>
      </c>
      <c r="U7" s="453" t="s">
        <v>603</v>
      </c>
      <c r="V7" s="450" t="s">
        <v>595</v>
      </c>
      <c r="W7" s="445" t="s">
        <v>604</v>
      </c>
      <c r="X7" s="103" t="s">
        <v>595</v>
      </c>
      <c r="Y7" s="453" t="s">
        <v>605</v>
      </c>
      <c r="Z7" s="450" t="s">
        <v>595</v>
      </c>
      <c r="AA7" s="445" t="s">
        <v>608</v>
      </c>
      <c r="AB7" s="104" t="s">
        <v>596</v>
      </c>
    </row>
    <row r="8" spans="1:31" ht="36" customHeight="1" x14ac:dyDescent="0.3">
      <c r="A8" s="490"/>
      <c r="B8" s="883" t="s">
        <v>129</v>
      </c>
      <c r="C8" s="884"/>
      <c r="D8" s="884"/>
      <c r="E8" s="884"/>
      <c r="F8" s="884"/>
      <c r="G8" s="884"/>
      <c r="H8" s="884"/>
      <c r="I8" s="884"/>
      <c r="J8" s="884"/>
      <c r="K8" s="884"/>
      <c r="L8" s="884"/>
      <c r="M8" s="884"/>
      <c r="N8" s="884"/>
      <c r="O8" s="884"/>
      <c r="P8" s="884"/>
      <c r="Q8" s="884"/>
      <c r="R8" s="884"/>
      <c r="S8" s="884"/>
      <c r="T8" s="884"/>
      <c r="U8" s="884"/>
      <c r="V8" s="884"/>
      <c r="W8" s="884"/>
      <c r="X8" s="884"/>
      <c r="Y8" s="884"/>
      <c r="Z8" s="884"/>
      <c r="AA8" s="884"/>
      <c r="AB8" s="885"/>
    </row>
    <row r="9" spans="1:31" ht="40.5" customHeight="1" x14ac:dyDescent="0.25">
      <c r="A9" s="491" t="s">
        <v>132</v>
      </c>
      <c r="B9" s="462" t="s">
        <v>130</v>
      </c>
      <c r="C9" s="463">
        <v>4</v>
      </c>
      <c r="D9" s="464">
        <v>14748</v>
      </c>
      <c r="E9" s="465">
        <v>16</v>
      </c>
      <c r="F9" s="466">
        <v>21665.53</v>
      </c>
      <c r="G9" s="463">
        <v>22</v>
      </c>
      <c r="H9" s="467">
        <v>17968.18</v>
      </c>
      <c r="I9" s="468">
        <v>16</v>
      </c>
      <c r="J9" s="469">
        <v>11811.79</v>
      </c>
      <c r="K9" s="470">
        <v>13</v>
      </c>
      <c r="L9" s="467">
        <v>15204.68</v>
      </c>
      <c r="M9" s="468">
        <v>12</v>
      </c>
      <c r="N9" s="469">
        <v>8800.2800000000007</v>
      </c>
      <c r="O9" s="470">
        <v>10</v>
      </c>
      <c r="P9" s="467">
        <v>9751.5499999999993</v>
      </c>
      <c r="Q9" s="468">
        <v>22</v>
      </c>
      <c r="R9" s="469">
        <v>23163.71</v>
      </c>
      <c r="S9" s="470">
        <v>12</v>
      </c>
      <c r="T9" s="467">
        <v>17131.95</v>
      </c>
      <c r="U9" s="468">
        <v>22</v>
      </c>
      <c r="V9" s="469">
        <v>21198.29</v>
      </c>
      <c r="W9" s="470">
        <v>21</v>
      </c>
      <c r="X9" s="467">
        <v>26762.66</v>
      </c>
      <c r="Y9" s="468">
        <v>32</v>
      </c>
      <c r="Z9" s="469">
        <f>108629.1-46036.24+2245</f>
        <v>64837.860000000008</v>
      </c>
      <c r="AA9" s="470">
        <f>Y9+W9+U9+S9+Q9+O9+M9+K9+I9+G9+E9+C9</f>
        <v>202</v>
      </c>
      <c r="AB9" s="471">
        <f>Z9+X9+V9+T9+R9+P9+N9+L9+J9+H9+F9+D9</f>
        <v>253044.47999999998</v>
      </c>
      <c r="AC9" s="101"/>
      <c r="AD9" s="195"/>
    </row>
    <row r="10" spans="1:31" ht="39" customHeight="1" x14ac:dyDescent="0.25">
      <c r="A10" s="491" t="s">
        <v>594</v>
      </c>
      <c r="B10" s="472" t="s">
        <v>131</v>
      </c>
      <c r="C10" s="473">
        <v>1</v>
      </c>
      <c r="D10" s="464">
        <v>11500</v>
      </c>
      <c r="E10" s="465">
        <v>1</v>
      </c>
      <c r="F10" s="466">
        <v>23973</v>
      </c>
      <c r="G10" s="473">
        <v>3</v>
      </c>
      <c r="H10" s="467">
        <v>45179.03</v>
      </c>
      <c r="I10" s="468">
        <v>0</v>
      </c>
      <c r="J10" s="469">
        <v>0</v>
      </c>
      <c r="K10" s="470">
        <v>0</v>
      </c>
      <c r="L10" s="467">
        <v>0</v>
      </c>
      <c r="M10" s="468">
        <v>0</v>
      </c>
      <c r="N10" s="469">
        <v>0</v>
      </c>
      <c r="O10" s="470">
        <v>0</v>
      </c>
      <c r="P10" s="467">
        <v>0</v>
      </c>
      <c r="Q10" s="468">
        <v>0</v>
      </c>
      <c r="R10" s="469">
        <v>0</v>
      </c>
      <c r="S10" s="470">
        <v>0</v>
      </c>
      <c r="T10" s="467">
        <v>0</v>
      </c>
      <c r="U10" s="468">
        <v>1</v>
      </c>
      <c r="V10" s="469">
        <v>14239.22</v>
      </c>
      <c r="W10" s="470">
        <v>0</v>
      </c>
      <c r="X10" s="467">
        <v>0</v>
      </c>
      <c r="Y10" s="468">
        <v>3</v>
      </c>
      <c r="Z10" s="469">
        <f>13836.7+16635.9+15563.64</f>
        <v>46036.240000000005</v>
      </c>
      <c r="AA10" s="470">
        <f t="shared" ref="AA10:AA11" si="0">Y10+W10+U10+S10+Q10+O10+M10+K10+I10+G10+E10+C10</f>
        <v>9</v>
      </c>
      <c r="AB10" s="471">
        <f t="shared" ref="AB10:AB12" si="1">Z10+X10+V10+T10+R10+P10+N10+L10+J10+H10+F10+D10</f>
        <v>140927.49</v>
      </c>
      <c r="AD10" s="195"/>
    </row>
    <row r="11" spans="1:31" ht="35.25" customHeight="1" x14ac:dyDescent="0.25">
      <c r="A11" s="491" t="s">
        <v>134</v>
      </c>
      <c r="B11" s="472" t="s">
        <v>133</v>
      </c>
      <c r="C11" s="473">
        <v>0</v>
      </c>
      <c r="D11" s="464">
        <v>0</v>
      </c>
      <c r="E11" s="474">
        <v>0</v>
      </c>
      <c r="F11" s="475">
        <v>0</v>
      </c>
      <c r="G11" s="476">
        <v>0</v>
      </c>
      <c r="H11" s="477">
        <v>0</v>
      </c>
      <c r="I11" s="478">
        <v>0</v>
      </c>
      <c r="J11" s="469">
        <v>0</v>
      </c>
      <c r="K11" s="479">
        <v>0</v>
      </c>
      <c r="L11" s="477">
        <v>0</v>
      </c>
      <c r="M11" s="478">
        <v>0</v>
      </c>
      <c r="N11" s="480">
        <v>0</v>
      </c>
      <c r="O11" s="479">
        <v>0</v>
      </c>
      <c r="P11" s="477">
        <v>0</v>
      </c>
      <c r="Q11" s="478">
        <v>1</v>
      </c>
      <c r="R11" s="480">
        <v>31569.99</v>
      </c>
      <c r="S11" s="479">
        <v>0</v>
      </c>
      <c r="T11" s="477">
        <v>0</v>
      </c>
      <c r="U11" s="478">
        <v>0</v>
      </c>
      <c r="V11" s="480">
        <v>0</v>
      </c>
      <c r="W11" s="479">
        <v>0</v>
      </c>
      <c r="X11" s="477">
        <v>0</v>
      </c>
      <c r="Y11" s="478">
        <v>0</v>
      </c>
      <c r="Z11" s="478">
        <v>0</v>
      </c>
      <c r="AA11" s="470">
        <f t="shared" si="0"/>
        <v>1</v>
      </c>
      <c r="AB11" s="471">
        <f t="shared" si="1"/>
        <v>31569.99</v>
      </c>
      <c r="AD11" s="195"/>
    </row>
    <row r="12" spans="1:31" ht="34.5" customHeight="1" x14ac:dyDescent="0.3">
      <c r="A12" s="492"/>
      <c r="B12" s="481"/>
      <c r="C12" s="476"/>
      <c r="D12" s="476"/>
      <c r="E12" s="474"/>
      <c r="F12" s="474"/>
      <c r="G12" s="476"/>
      <c r="H12" s="479"/>
      <c r="I12" s="478"/>
      <c r="J12" s="478"/>
      <c r="K12" s="479"/>
      <c r="L12" s="479"/>
      <c r="M12" s="478"/>
      <c r="N12" s="478"/>
      <c r="O12" s="479"/>
      <c r="P12" s="479"/>
      <c r="Q12" s="478"/>
      <c r="R12" s="478"/>
      <c r="S12" s="479"/>
      <c r="T12" s="479"/>
      <c r="U12" s="478"/>
      <c r="V12" s="478"/>
      <c r="W12" s="479"/>
      <c r="X12" s="479"/>
      <c r="Y12" s="478"/>
      <c r="Z12" s="478"/>
      <c r="AA12" s="479"/>
      <c r="AB12" s="471">
        <f t="shared" si="1"/>
        <v>0</v>
      </c>
      <c r="AD12" s="195"/>
    </row>
    <row r="13" spans="1:31" ht="36" customHeight="1" x14ac:dyDescent="0.3">
      <c r="A13" s="490"/>
      <c r="B13" s="880" t="s">
        <v>137</v>
      </c>
      <c r="C13" s="881"/>
      <c r="D13" s="881"/>
      <c r="E13" s="881"/>
      <c r="F13" s="881"/>
      <c r="G13" s="881"/>
      <c r="H13" s="881"/>
      <c r="I13" s="881"/>
      <c r="J13" s="881"/>
      <c r="K13" s="881"/>
      <c r="L13" s="881"/>
      <c r="M13" s="881"/>
      <c r="N13" s="881"/>
      <c r="O13" s="881"/>
      <c r="P13" s="881"/>
      <c r="Q13" s="881"/>
      <c r="R13" s="881"/>
      <c r="S13" s="881"/>
      <c r="T13" s="881"/>
      <c r="U13" s="881"/>
      <c r="V13" s="881"/>
      <c r="W13" s="881"/>
      <c r="X13" s="881"/>
      <c r="Y13" s="881"/>
      <c r="Z13" s="881"/>
      <c r="AA13" s="881"/>
      <c r="AB13" s="882"/>
    </row>
    <row r="14" spans="1:31" ht="36.75" customHeight="1" x14ac:dyDescent="0.25">
      <c r="A14" s="491" t="s">
        <v>134</v>
      </c>
      <c r="B14" s="472" t="s">
        <v>136</v>
      </c>
      <c r="C14" s="476">
        <v>0</v>
      </c>
      <c r="D14" s="482">
        <v>0</v>
      </c>
      <c r="E14" s="474">
        <v>0</v>
      </c>
      <c r="F14" s="475">
        <v>0</v>
      </c>
      <c r="G14" s="476">
        <v>0</v>
      </c>
      <c r="H14" s="477"/>
      <c r="I14" s="478">
        <v>0</v>
      </c>
      <c r="J14" s="480">
        <v>0</v>
      </c>
      <c r="K14" s="479">
        <v>0</v>
      </c>
      <c r="L14" s="477">
        <v>0</v>
      </c>
      <c r="M14" s="478"/>
      <c r="N14" s="480">
        <v>0</v>
      </c>
      <c r="O14" s="479">
        <v>0</v>
      </c>
      <c r="P14" s="477">
        <v>0</v>
      </c>
      <c r="Q14" s="478">
        <v>0</v>
      </c>
      <c r="R14" s="480">
        <v>0</v>
      </c>
      <c r="S14" s="479">
        <v>0</v>
      </c>
      <c r="T14" s="477">
        <v>0</v>
      </c>
      <c r="U14" s="478">
        <v>0</v>
      </c>
      <c r="V14" s="480">
        <v>0</v>
      </c>
      <c r="W14" s="479">
        <v>0</v>
      </c>
      <c r="X14" s="477">
        <v>0</v>
      </c>
      <c r="Y14" s="478">
        <v>1</v>
      </c>
      <c r="Z14" s="480">
        <v>117569.87</v>
      </c>
      <c r="AA14" s="470">
        <f>Y14+W14+U14+S14+Q14+O14+M14+K14+I14+G14+E14+C14</f>
        <v>1</v>
      </c>
      <c r="AB14" s="471">
        <f>Z14+X14+V14+T14+R14+P14+N14+L14+J14+H14+F14+D14</f>
        <v>117569.87</v>
      </c>
      <c r="AE14" s="102"/>
    </row>
    <row r="15" spans="1:31" ht="31.5" customHeight="1" thickBot="1" x14ac:dyDescent="0.35">
      <c r="A15" s="493"/>
      <c r="B15" s="483"/>
      <c r="C15" s="484"/>
      <c r="D15" s="484"/>
      <c r="E15" s="484"/>
      <c r="F15" s="484"/>
      <c r="G15" s="484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6"/>
    </row>
    <row r="16" spans="1:31" ht="45" customHeight="1" thickTop="1" thickBot="1" x14ac:dyDescent="0.3">
      <c r="A16" s="491" t="s">
        <v>609</v>
      </c>
      <c r="B16" s="487" t="s">
        <v>128</v>
      </c>
      <c r="C16" s="446">
        <f t="shared" ref="C16:AA16" si="2">C9+C10+C11+C14</f>
        <v>5</v>
      </c>
      <c r="D16" s="447">
        <f t="shared" si="2"/>
        <v>26248</v>
      </c>
      <c r="E16" s="451">
        <f t="shared" si="2"/>
        <v>17</v>
      </c>
      <c r="F16" s="452">
        <f t="shared" si="2"/>
        <v>45638.53</v>
      </c>
      <c r="G16" s="446">
        <f t="shared" si="2"/>
        <v>25</v>
      </c>
      <c r="H16" s="448">
        <f t="shared" si="2"/>
        <v>63147.21</v>
      </c>
      <c r="I16" s="455">
        <f t="shared" si="2"/>
        <v>16</v>
      </c>
      <c r="J16" s="454">
        <f t="shared" si="2"/>
        <v>11811.79</v>
      </c>
      <c r="K16" s="456">
        <f t="shared" si="2"/>
        <v>13</v>
      </c>
      <c r="L16" s="448">
        <f t="shared" si="2"/>
        <v>15204.68</v>
      </c>
      <c r="M16" s="455">
        <f t="shared" si="2"/>
        <v>12</v>
      </c>
      <c r="N16" s="454">
        <f t="shared" si="2"/>
        <v>8800.2800000000007</v>
      </c>
      <c r="O16" s="456">
        <f t="shared" si="2"/>
        <v>10</v>
      </c>
      <c r="P16" s="448">
        <f t="shared" si="2"/>
        <v>9751.5499999999993</v>
      </c>
      <c r="Q16" s="455">
        <f t="shared" si="2"/>
        <v>23</v>
      </c>
      <c r="R16" s="454">
        <f t="shared" si="2"/>
        <v>54733.7</v>
      </c>
      <c r="S16" s="456">
        <f t="shared" si="2"/>
        <v>12</v>
      </c>
      <c r="T16" s="448">
        <f t="shared" si="2"/>
        <v>17131.95</v>
      </c>
      <c r="U16" s="455">
        <f t="shared" si="2"/>
        <v>23</v>
      </c>
      <c r="V16" s="454">
        <f t="shared" si="2"/>
        <v>35437.51</v>
      </c>
      <c r="W16" s="456">
        <f t="shared" si="2"/>
        <v>21</v>
      </c>
      <c r="X16" s="448">
        <f t="shared" si="2"/>
        <v>26762.66</v>
      </c>
      <c r="Y16" s="455">
        <f t="shared" si="2"/>
        <v>36</v>
      </c>
      <c r="Z16" s="454">
        <f t="shared" si="2"/>
        <v>228443.97</v>
      </c>
      <c r="AA16" s="456">
        <f t="shared" si="2"/>
        <v>213</v>
      </c>
      <c r="AB16" s="471">
        <f>Z16+X16+V16+T16+R16+P16+N16+L16+J16+H16+F16+D16</f>
        <v>543111.83000000007</v>
      </c>
      <c r="AD16" s="457"/>
      <c r="AE16" s="102"/>
    </row>
    <row r="17" spans="1:31" ht="19.5" thickTop="1" x14ac:dyDescent="0.3">
      <c r="A17" s="488"/>
      <c r="B17" s="488"/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</row>
    <row r="18" spans="1:31" ht="18.75" x14ac:dyDescent="0.3">
      <c r="A18" s="488"/>
      <c r="B18" s="488"/>
      <c r="C18" s="488"/>
      <c r="D18" s="488"/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8"/>
      <c r="P18" s="488"/>
      <c r="Q18" s="488"/>
      <c r="R18" s="488"/>
      <c r="S18" s="488"/>
      <c r="T18" s="488"/>
      <c r="U18" s="488"/>
      <c r="V18" s="488"/>
      <c r="W18" s="488"/>
      <c r="X18" s="488"/>
      <c r="Y18" s="488"/>
      <c r="Z18" s="488"/>
      <c r="AA18" s="488"/>
      <c r="AB18" s="489"/>
      <c r="AE18" s="102"/>
    </row>
    <row r="19" spans="1:31" ht="50.25" customHeight="1" x14ac:dyDescent="0.35">
      <c r="A19" s="488"/>
      <c r="B19" s="488"/>
      <c r="C19" s="488"/>
      <c r="D19" s="582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488"/>
      <c r="Q19" s="488"/>
      <c r="R19" s="488"/>
      <c r="S19" s="488"/>
      <c r="T19" s="488"/>
      <c r="U19" s="488"/>
      <c r="V19" s="488"/>
      <c r="W19" s="488"/>
      <c r="X19" s="488"/>
      <c r="Y19" s="488"/>
      <c r="Z19" s="488"/>
      <c r="AA19" s="494" t="s">
        <v>610</v>
      </c>
      <c r="AB19" s="495">
        <v>716767</v>
      </c>
    </row>
    <row r="20" spans="1:31" ht="23.25" x14ac:dyDescent="0.35">
      <c r="A20" s="488"/>
      <c r="B20" s="488"/>
      <c r="C20" s="488"/>
      <c r="D20" s="582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96"/>
      <c r="AB20" s="496"/>
    </row>
    <row r="21" spans="1:31" ht="43.5" customHeight="1" x14ac:dyDescent="0.35">
      <c r="A21" s="488"/>
      <c r="B21" s="488"/>
      <c r="C21" s="488"/>
      <c r="D21" s="582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97" t="s">
        <v>611</v>
      </c>
      <c r="AB21" s="498">
        <f>AB16</f>
        <v>543111.83000000007</v>
      </c>
    </row>
    <row r="22" spans="1:31" ht="23.25" x14ac:dyDescent="0.35">
      <c r="A22" s="488"/>
      <c r="B22" s="488"/>
      <c r="C22" s="488"/>
      <c r="D22" s="582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96"/>
      <c r="AB22" s="496"/>
    </row>
    <row r="23" spans="1:31" ht="47.25" customHeight="1" x14ac:dyDescent="0.3">
      <c r="A23" s="488"/>
      <c r="B23" s="488"/>
      <c r="C23" s="488"/>
      <c r="D23" s="582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88"/>
      <c r="V23" s="488"/>
      <c r="W23" s="488"/>
      <c r="X23" s="488"/>
      <c r="Y23" s="488"/>
      <c r="Z23" s="488"/>
      <c r="AA23" s="499" t="s">
        <v>612</v>
      </c>
      <c r="AB23" s="495">
        <f>AB19-AB21</f>
        <v>173655.16999999993</v>
      </c>
    </row>
  </sheetData>
  <mergeCells count="9">
    <mergeCell ref="A6:A7"/>
    <mergeCell ref="B13:AB13"/>
    <mergeCell ref="B8:AB8"/>
    <mergeCell ref="B1:AB1"/>
    <mergeCell ref="B2:AB2"/>
    <mergeCell ref="B3:AB3"/>
    <mergeCell ref="B4:AB4"/>
    <mergeCell ref="B6:B7"/>
    <mergeCell ref="C6:AB6"/>
  </mergeCells>
  <pageMargins left="0.2" right="0.2" top="0.49" bottom="0.74803149606299202" header="0.31496062992126" footer="0.31496062992126"/>
  <pageSetup paperSize="5" scale="3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zoomScale="80" zoomScaleNormal="80" workbookViewId="0">
      <selection sqref="A1:XFD1048576"/>
    </sheetView>
  </sheetViews>
  <sheetFormatPr baseColWidth="10" defaultRowHeight="15" x14ac:dyDescent="0.25"/>
  <cols>
    <col min="1" max="1" width="2.85546875" customWidth="1"/>
    <col min="2" max="2" width="19.42578125" customWidth="1"/>
    <col min="3" max="3" width="14.140625" customWidth="1"/>
    <col min="4" max="4" width="21.140625" customWidth="1"/>
    <col min="5" max="5" width="13.42578125" customWidth="1"/>
    <col min="6" max="6" width="19" customWidth="1"/>
    <col min="7" max="7" width="12.85546875" customWidth="1"/>
    <col min="8" max="8" width="20.85546875" customWidth="1"/>
    <col min="9" max="9" width="13.85546875" customWidth="1"/>
    <col min="10" max="10" width="26.140625" customWidth="1"/>
    <col min="11" max="11" width="25.85546875" customWidth="1"/>
  </cols>
  <sheetData>
    <row r="3" spans="2:11" ht="25.5" x14ac:dyDescent="0.25">
      <c r="B3" s="886" t="s">
        <v>0</v>
      </c>
      <c r="C3" s="886"/>
      <c r="D3" s="886"/>
      <c r="E3" s="886"/>
      <c r="F3" s="886"/>
      <c r="G3" s="886"/>
      <c r="H3" s="886"/>
      <c r="I3" s="886"/>
      <c r="J3" s="886"/>
    </row>
    <row r="4" spans="2:11" ht="20.25" x14ac:dyDescent="0.25">
      <c r="B4" s="893" t="s">
        <v>123</v>
      </c>
      <c r="C4" s="893"/>
      <c r="D4" s="893"/>
      <c r="E4" s="893"/>
      <c r="F4" s="893"/>
      <c r="G4" s="893"/>
      <c r="H4" s="893"/>
      <c r="I4" s="893"/>
      <c r="J4" s="893"/>
    </row>
    <row r="5" spans="2:11" ht="22.5" x14ac:dyDescent="0.25">
      <c r="B5" s="894" t="s">
        <v>615</v>
      </c>
      <c r="C5" s="894"/>
      <c r="D5" s="894"/>
      <c r="E5" s="894"/>
      <c r="F5" s="894"/>
      <c r="G5" s="894"/>
      <c r="H5" s="894"/>
      <c r="I5" s="894"/>
      <c r="J5" s="894"/>
    </row>
    <row r="6" spans="2:11" ht="22.5" x14ac:dyDescent="0.25">
      <c r="B6" s="436"/>
      <c r="C6" s="436"/>
      <c r="D6" s="436"/>
      <c r="E6" s="436"/>
      <c r="F6" s="436"/>
      <c r="G6" s="436"/>
      <c r="H6" s="436"/>
      <c r="I6" s="436"/>
      <c r="J6" s="436"/>
    </row>
    <row r="7" spans="2:11" ht="22.5" x14ac:dyDescent="0.25">
      <c r="B7" s="894" t="s">
        <v>617</v>
      </c>
      <c r="C7" s="894"/>
      <c r="D7" s="894"/>
      <c r="E7" s="894"/>
      <c r="F7" s="894"/>
      <c r="G7" s="894"/>
      <c r="H7" s="894"/>
      <c r="I7" s="894"/>
      <c r="J7" s="894"/>
    </row>
    <row r="8" spans="2:11" ht="36.75" customHeight="1" x14ac:dyDescent="0.25">
      <c r="B8" s="895" t="s">
        <v>147</v>
      </c>
      <c r="C8" s="897" t="s">
        <v>616</v>
      </c>
      <c r="D8" s="895" t="s">
        <v>628</v>
      </c>
      <c r="E8" s="897" t="s">
        <v>616</v>
      </c>
      <c r="F8" s="895" t="s">
        <v>142</v>
      </c>
      <c r="G8" s="897" t="s">
        <v>616</v>
      </c>
      <c r="H8" s="896" t="s">
        <v>629</v>
      </c>
      <c r="I8" s="897" t="s">
        <v>616</v>
      </c>
      <c r="J8" s="896" t="s">
        <v>143</v>
      </c>
    </row>
    <row r="9" spans="2:11" ht="10.5" customHeight="1" x14ac:dyDescent="0.25">
      <c r="B9" s="895"/>
      <c r="C9" s="898"/>
      <c r="D9" s="895"/>
      <c r="E9" s="898"/>
      <c r="F9" s="895"/>
      <c r="G9" s="898"/>
      <c r="H9" s="896"/>
      <c r="I9" s="898"/>
      <c r="J9" s="896"/>
    </row>
    <row r="10" spans="2:11" ht="33" customHeight="1" x14ac:dyDescent="0.25">
      <c r="B10" s="524" t="s">
        <v>139</v>
      </c>
      <c r="C10" s="525">
        <v>0</v>
      </c>
      <c r="D10" s="526">
        <v>0</v>
      </c>
      <c r="E10" s="527">
        <v>1</v>
      </c>
      <c r="F10" s="526">
        <v>2700</v>
      </c>
      <c r="G10" s="527">
        <v>0</v>
      </c>
      <c r="H10" s="526">
        <v>0</v>
      </c>
      <c r="I10" s="528">
        <f>C10+E10+G10</f>
        <v>1</v>
      </c>
      <c r="J10" s="529">
        <f>D10+F10+H10</f>
        <v>2700</v>
      </c>
    </row>
    <row r="11" spans="2:11" ht="30.75" customHeight="1" x14ac:dyDescent="0.25">
      <c r="B11" s="524" t="s">
        <v>140</v>
      </c>
      <c r="C11" s="525">
        <v>0</v>
      </c>
      <c r="D11" s="526">
        <v>0</v>
      </c>
      <c r="E11" s="527">
        <v>1</v>
      </c>
      <c r="F11" s="526">
        <v>151</v>
      </c>
      <c r="G11" s="527">
        <v>12</v>
      </c>
      <c r="H11" s="526">
        <v>10009.39</v>
      </c>
      <c r="I11" s="528">
        <f t="shared" ref="I11:I13" si="0">C11+E11+G11</f>
        <v>13</v>
      </c>
      <c r="J11" s="529">
        <f t="shared" ref="J11:J13" si="1">D11+F11+H11</f>
        <v>10160.39</v>
      </c>
    </row>
    <row r="12" spans="2:11" ht="30" customHeight="1" x14ac:dyDescent="0.25">
      <c r="B12" s="524" t="s">
        <v>141</v>
      </c>
      <c r="C12" s="530">
        <v>3</v>
      </c>
      <c r="D12" s="526">
        <v>6948</v>
      </c>
      <c r="E12" s="527">
        <v>13</v>
      </c>
      <c r="F12" s="526">
        <v>35058.730000000003</v>
      </c>
      <c r="G12" s="527">
        <v>10</v>
      </c>
      <c r="H12" s="526">
        <v>7958.79</v>
      </c>
      <c r="I12" s="528">
        <f t="shared" si="0"/>
        <v>26</v>
      </c>
      <c r="J12" s="529">
        <f t="shared" si="1"/>
        <v>49965.520000000004</v>
      </c>
    </row>
    <row r="13" spans="2:11" ht="27" customHeight="1" x14ac:dyDescent="0.25">
      <c r="B13" s="524" t="s">
        <v>146</v>
      </c>
      <c r="C13" s="530">
        <v>2</v>
      </c>
      <c r="D13" s="526">
        <v>19300</v>
      </c>
      <c r="E13" s="527">
        <v>2</v>
      </c>
      <c r="F13" s="526">
        <v>7728.8</v>
      </c>
      <c r="G13" s="527">
        <v>3</v>
      </c>
      <c r="H13" s="526">
        <v>45179.03</v>
      </c>
      <c r="I13" s="528">
        <f t="shared" si="0"/>
        <v>7</v>
      </c>
      <c r="J13" s="529">
        <f t="shared" si="1"/>
        <v>72207.83</v>
      </c>
      <c r="K13" s="102"/>
    </row>
    <row r="14" spans="2:11" ht="27" customHeight="1" x14ac:dyDescent="0.25">
      <c r="B14" s="514" t="s">
        <v>145</v>
      </c>
      <c r="C14" s="514">
        <f t="shared" ref="C14:I14" si="2">C10+C11+C12+C13</f>
        <v>5</v>
      </c>
      <c r="D14" s="515">
        <f t="shared" si="2"/>
        <v>26248</v>
      </c>
      <c r="E14" s="514">
        <f t="shared" si="2"/>
        <v>17</v>
      </c>
      <c r="F14" s="515">
        <f t="shared" si="2"/>
        <v>45638.530000000006</v>
      </c>
      <c r="G14" s="514">
        <f t="shared" si="2"/>
        <v>25</v>
      </c>
      <c r="H14" s="515">
        <f t="shared" si="2"/>
        <v>63147.21</v>
      </c>
      <c r="I14" s="514">
        <f t="shared" si="2"/>
        <v>47</v>
      </c>
      <c r="J14" s="515">
        <f>SUM(J10:J13)</f>
        <v>135033.74</v>
      </c>
      <c r="K14" s="105"/>
    </row>
    <row r="17" spans="2:10" ht="22.5" x14ac:dyDescent="0.25">
      <c r="B17" s="894" t="s">
        <v>618</v>
      </c>
      <c r="C17" s="894"/>
      <c r="D17" s="894"/>
      <c r="E17" s="894"/>
      <c r="F17" s="894"/>
      <c r="G17" s="894"/>
      <c r="H17" s="894"/>
      <c r="I17" s="894"/>
      <c r="J17" s="894"/>
    </row>
    <row r="18" spans="2:10" x14ac:dyDescent="0.25">
      <c r="B18" s="895" t="s">
        <v>147</v>
      </c>
      <c r="C18" s="897" t="s">
        <v>616</v>
      </c>
      <c r="D18" s="895" t="s">
        <v>619</v>
      </c>
      <c r="E18" s="897" t="s">
        <v>616</v>
      </c>
      <c r="F18" s="895" t="s">
        <v>620</v>
      </c>
      <c r="G18" s="897" t="s">
        <v>616</v>
      </c>
      <c r="H18" s="896" t="s">
        <v>621</v>
      </c>
      <c r="I18" s="897" t="s">
        <v>616</v>
      </c>
      <c r="J18" s="896" t="s">
        <v>143</v>
      </c>
    </row>
    <row r="19" spans="2:10" ht="27" customHeight="1" x14ac:dyDescent="0.25">
      <c r="B19" s="895"/>
      <c r="C19" s="898"/>
      <c r="D19" s="895"/>
      <c r="E19" s="898"/>
      <c r="F19" s="895"/>
      <c r="G19" s="898"/>
      <c r="H19" s="896"/>
      <c r="I19" s="898"/>
      <c r="J19" s="896"/>
    </row>
    <row r="20" spans="2:10" ht="38.25" customHeight="1" x14ac:dyDescent="0.25">
      <c r="B20" s="524" t="s">
        <v>139</v>
      </c>
      <c r="C20" s="525">
        <v>1</v>
      </c>
      <c r="D20" s="526">
        <v>1090</v>
      </c>
      <c r="E20" s="527">
        <v>1</v>
      </c>
      <c r="F20" s="526">
        <v>1944</v>
      </c>
      <c r="G20" s="527">
        <v>0</v>
      </c>
      <c r="H20" s="526">
        <v>0</v>
      </c>
      <c r="I20" s="528">
        <f>C20+E20+G20</f>
        <v>2</v>
      </c>
      <c r="J20" s="529">
        <f>D20+F20+H20</f>
        <v>3034</v>
      </c>
    </row>
    <row r="21" spans="2:10" ht="31.5" customHeight="1" x14ac:dyDescent="0.25">
      <c r="B21" s="524" t="s">
        <v>140</v>
      </c>
      <c r="C21" s="525">
        <v>12</v>
      </c>
      <c r="D21" s="526">
        <v>9551.85</v>
      </c>
      <c r="E21" s="527">
        <v>1</v>
      </c>
      <c r="F21" s="526">
        <v>3000</v>
      </c>
      <c r="G21" s="527">
        <v>3</v>
      </c>
      <c r="H21" s="526">
        <v>533.54999999999995</v>
      </c>
      <c r="I21" s="528">
        <f t="shared" ref="I21:I23" si="3">C21+E21+G21</f>
        <v>16</v>
      </c>
      <c r="J21" s="529">
        <f t="shared" ref="J21:J23" si="4">D21+F21+H21</f>
        <v>13085.4</v>
      </c>
    </row>
    <row r="22" spans="2:10" ht="30.75" customHeight="1" x14ac:dyDescent="0.25">
      <c r="B22" s="524" t="s">
        <v>141</v>
      </c>
      <c r="C22" s="530">
        <v>3</v>
      </c>
      <c r="D22" s="526">
        <v>1169.94</v>
      </c>
      <c r="E22" s="527">
        <v>10</v>
      </c>
      <c r="F22" s="526">
        <v>5260.68</v>
      </c>
      <c r="G22" s="527">
        <v>9</v>
      </c>
      <c r="H22" s="526">
        <v>8266.73</v>
      </c>
      <c r="I22" s="528">
        <f t="shared" si="3"/>
        <v>22</v>
      </c>
      <c r="J22" s="529">
        <f t="shared" si="4"/>
        <v>14697.35</v>
      </c>
    </row>
    <row r="23" spans="2:10" ht="36.75" customHeight="1" x14ac:dyDescent="0.25">
      <c r="B23" s="524" t="s">
        <v>146</v>
      </c>
      <c r="C23" s="530">
        <v>0</v>
      </c>
      <c r="D23" s="526">
        <v>0</v>
      </c>
      <c r="E23" s="527">
        <v>1</v>
      </c>
      <c r="F23" s="526">
        <v>5000</v>
      </c>
      <c r="G23" s="527">
        <v>0</v>
      </c>
      <c r="H23" s="526">
        <v>0</v>
      </c>
      <c r="I23" s="528">
        <f t="shared" si="3"/>
        <v>1</v>
      </c>
      <c r="J23" s="529">
        <f t="shared" si="4"/>
        <v>5000</v>
      </c>
    </row>
    <row r="24" spans="2:10" ht="33.75" customHeight="1" x14ac:dyDescent="0.25">
      <c r="B24" s="514" t="s">
        <v>145</v>
      </c>
      <c r="C24" s="514">
        <f t="shared" ref="C24:H24" si="5">C20+C21+C22+C23</f>
        <v>16</v>
      </c>
      <c r="D24" s="515">
        <f t="shared" si="5"/>
        <v>11811.79</v>
      </c>
      <c r="E24" s="514">
        <f t="shared" si="5"/>
        <v>13</v>
      </c>
      <c r="F24" s="515">
        <f t="shared" si="5"/>
        <v>15204.68</v>
      </c>
      <c r="G24" s="514">
        <f t="shared" si="5"/>
        <v>12</v>
      </c>
      <c r="H24" s="515">
        <f t="shared" si="5"/>
        <v>8800.2799999999988</v>
      </c>
      <c r="I24" s="516">
        <f>I20+I22+I21+I23</f>
        <v>41</v>
      </c>
      <c r="J24" s="515">
        <f>SUM(J20:J23)</f>
        <v>35816.75</v>
      </c>
    </row>
    <row r="25" spans="2:10" ht="33.75" customHeight="1" x14ac:dyDescent="0.25">
      <c r="B25" s="458"/>
      <c r="C25" s="458"/>
      <c r="D25" s="459"/>
      <c r="E25" s="458"/>
      <c r="F25" s="459"/>
      <c r="G25" s="458"/>
      <c r="H25" s="459"/>
      <c r="I25" s="460"/>
      <c r="J25" s="459"/>
    </row>
    <row r="26" spans="2:10" ht="33.75" customHeight="1" x14ac:dyDescent="0.25">
      <c r="B26" s="458"/>
      <c r="C26" s="458"/>
      <c r="D26" s="459"/>
      <c r="E26" s="458"/>
      <c r="F26" s="459"/>
      <c r="G26" s="458"/>
      <c r="H26" s="459"/>
      <c r="I26" s="460"/>
      <c r="J26" s="459"/>
    </row>
    <row r="27" spans="2:10" ht="33.75" customHeight="1" x14ac:dyDescent="0.25">
      <c r="B27" s="458"/>
      <c r="C27" s="458"/>
      <c r="D27" s="459"/>
      <c r="E27" s="458"/>
      <c r="F27" s="459"/>
      <c r="G27" s="458"/>
      <c r="H27" s="459"/>
      <c r="I27" s="460"/>
      <c r="J27" s="459"/>
    </row>
    <row r="28" spans="2:10" ht="22.5" x14ac:dyDescent="0.25">
      <c r="B28" s="894" t="s">
        <v>646</v>
      </c>
      <c r="C28" s="894"/>
      <c r="D28" s="894"/>
      <c r="E28" s="894"/>
      <c r="F28" s="894"/>
      <c r="G28" s="894"/>
      <c r="H28" s="894"/>
      <c r="I28" s="894"/>
      <c r="J28" s="894"/>
    </row>
    <row r="29" spans="2:10" x14ac:dyDescent="0.25">
      <c r="B29" s="895" t="s">
        <v>147</v>
      </c>
      <c r="C29" s="897" t="s">
        <v>616</v>
      </c>
      <c r="D29" s="895" t="s">
        <v>622</v>
      </c>
      <c r="E29" s="897" t="s">
        <v>616</v>
      </c>
      <c r="F29" s="895" t="s">
        <v>623</v>
      </c>
      <c r="G29" s="897" t="s">
        <v>616</v>
      </c>
      <c r="H29" s="899" t="s">
        <v>624</v>
      </c>
      <c r="I29" s="897" t="s">
        <v>616</v>
      </c>
      <c r="J29" s="896" t="s">
        <v>143</v>
      </c>
    </row>
    <row r="30" spans="2:10" ht="33" customHeight="1" x14ac:dyDescent="0.25">
      <c r="B30" s="895"/>
      <c r="C30" s="898"/>
      <c r="D30" s="895"/>
      <c r="E30" s="898"/>
      <c r="F30" s="895"/>
      <c r="G30" s="898"/>
      <c r="H30" s="899"/>
      <c r="I30" s="898"/>
      <c r="J30" s="896"/>
    </row>
    <row r="31" spans="2:10" ht="35.25" customHeight="1" x14ac:dyDescent="0.25">
      <c r="B31" s="524" t="s">
        <v>139</v>
      </c>
      <c r="C31" s="525">
        <v>2</v>
      </c>
      <c r="D31" s="526">
        <v>3233.1</v>
      </c>
      <c r="E31" s="527">
        <v>3</v>
      </c>
      <c r="F31" s="526">
        <v>3173.71</v>
      </c>
      <c r="G31" s="527">
        <v>3</v>
      </c>
      <c r="H31" s="526">
        <v>5875.05</v>
      </c>
      <c r="I31" s="528">
        <f>C31+E31+G31</f>
        <v>8</v>
      </c>
      <c r="J31" s="529">
        <f>D31+F31+H31</f>
        <v>12281.86</v>
      </c>
    </row>
    <row r="32" spans="2:10" ht="33.75" customHeight="1" x14ac:dyDescent="0.25">
      <c r="B32" s="524" t="s">
        <v>140</v>
      </c>
      <c r="C32" s="525">
        <v>1</v>
      </c>
      <c r="D32" s="526">
        <v>1160</v>
      </c>
      <c r="E32" s="527">
        <v>3</v>
      </c>
      <c r="F32" s="526">
        <v>661.15</v>
      </c>
      <c r="G32" s="527">
        <v>1</v>
      </c>
      <c r="H32" s="526">
        <v>548.4</v>
      </c>
      <c r="I32" s="528">
        <f>C32+E32+G32</f>
        <v>5</v>
      </c>
      <c r="J32" s="529">
        <f t="shared" ref="J32:J34" si="6">D32+F32+H32</f>
        <v>2369.5500000000002</v>
      </c>
    </row>
    <row r="33" spans="2:10" ht="33" customHeight="1" x14ac:dyDescent="0.25">
      <c r="B33" s="524" t="s">
        <v>141</v>
      </c>
      <c r="C33" s="530">
        <v>7</v>
      </c>
      <c r="D33" s="526">
        <v>5358.45</v>
      </c>
      <c r="E33" s="527">
        <v>15</v>
      </c>
      <c r="F33" s="526">
        <v>19328.849999999999</v>
      </c>
      <c r="G33" s="527">
        <v>8</v>
      </c>
      <c r="H33" s="526">
        <v>10708.5</v>
      </c>
      <c r="I33" s="528">
        <f>C33+E33+G33</f>
        <v>30</v>
      </c>
      <c r="J33" s="529">
        <f t="shared" si="6"/>
        <v>35395.800000000003</v>
      </c>
    </row>
    <row r="34" spans="2:10" ht="34.5" customHeight="1" x14ac:dyDescent="0.25">
      <c r="B34" s="524" t="s">
        <v>146</v>
      </c>
      <c r="C34" s="530">
        <v>0</v>
      </c>
      <c r="D34" s="526">
        <v>0</v>
      </c>
      <c r="E34" s="527">
        <v>1</v>
      </c>
      <c r="F34" s="526">
        <v>31569.99</v>
      </c>
      <c r="G34" s="527">
        <v>0</v>
      </c>
      <c r="H34" s="526">
        <v>0</v>
      </c>
      <c r="I34" s="528">
        <f>C34+E34+G34</f>
        <v>1</v>
      </c>
      <c r="J34" s="529">
        <f t="shared" si="6"/>
        <v>31569.99</v>
      </c>
    </row>
    <row r="35" spans="2:10" ht="30" customHeight="1" x14ac:dyDescent="0.25">
      <c r="B35" s="514" t="s">
        <v>145</v>
      </c>
      <c r="C35" s="514">
        <f t="shared" ref="C35:H35" si="7">C31+C32+C33+C34</f>
        <v>10</v>
      </c>
      <c r="D35" s="515">
        <f t="shared" si="7"/>
        <v>9751.5499999999993</v>
      </c>
      <c r="E35" s="514">
        <f t="shared" si="7"/>
        <v>22</v>
      </c>
      <c r="F35" s="515">
        <f t="shared" si="7"/>
        <v>54733.7</v>
      </c>
      <c r="G35" s="514">
        <f t="shared" si="7"/>
        <v>12</v>
      </c>
      <c r="H35" s="515">
        <f t="shared" si="7"/>
        <v>17131.95</v>
      </c>
      <c r="I35" s="516">
        <f>SUM(I31:I34)</f>
        <v>44</v>
      </c>
      <c r="J35" s="515">
        <f>SUM(J31:J34)</f>
        <v>81617.200000000012</v>
      </c>
    </row>
    <row r="37" spans="2:10" ht="22.5" x14ac:dyDescent="0.25">
      <c r="B37" s="894" t="s">
        <v>647</v>
      </c>
      <c r="C37" s="894"/>
      <c r="D37" s="894"/>
      <c r="E37" s="894"/>
      <c r="F37" s="894"/>
      <c r="G37" s="894"/>
      <c r="H37" s="894"/>
      <c r="I37" s="894"/>
      <c r="J37" s="894"/>
    </row>
    <row r="38" spans="2:10" x14ac:dyDescent="0.25">
      <c r="B38" s="895" t="s">
        <v>147</v>
      </c>
      <c r="C38" s="897" t="s">
        <v>616</v>
      </c>
      <c r="D38" s="895" t="s">
        <v>625</v>
      </c>
      <c r="E38" s="897" t="s">
        <v>616</v>
      </c>
      <c r="F38" s="895" t="s">
        <v>626</v>
      </c>
      <c r="G38" s="897" t="s">
        <v>616</v>
      </c>
      <c r="H38" s="899" t="s">
        <v>627</v>
      </c>
      <c r="I38" s="897" t="s">
        <v>616</v>
      </c>
      <c r="J38" s="896" t="s">
        <v>143</v>
      </c>
    </row>
    <row r="39" spans="2:10" ht="33.75" customHeight="1" x14ac:dyDescent="0.25">
      <c r="B39" s="895"/>
      <c r="C39" s="898"/>
      <c r="D39" s="895"/>
      <c r="E39" s="898"/>
      <c r="F39" s="895"/>
      <c r="G39" s="898"/>
      <c r="H39" s="899"/>
      <c r="I39" s="898"/>
      <c r="J39" s="896"/>
    </row>
    <row r="40" spans="2:10" ht="37.5" customHeight="1" x14ac:dyDescent="0.25">
      <c r="B40" s="524" t="s">
        <v>139</v>
      </c>
      <c r="C40" s="525">
        <v>1</v>
      </c>
      <c r="D40" s="526">
        <v>2199.52</v>
      </c>
      <c r="E40" s="527">
        <v>2</v>
      </c>
      <c r="F40" s="526">
        <v>3089.65</v>
      </c>
      <c r="G40" s="527">
        <v>7</v>
      </c>
      <c r="H40" s="526">
        <v>55130.35</v>
      </c>
      <c r="I40" s="528">
        <f>C40+E40+G40</f>
        <v>10</v>
      </c>
      <c r="J40" s="529">
        <f>D40+F40+H40</f>
        <v>60419.519999999997</v>
      </c>
    </row>
    <row r="41" spans="2:10" ht="31.5" customHeight="1" x14ac:dyDescent="0.25">
      <c r="B41" s="524" t="s">
        <v>140</v>
      </c>
      <c r="C41" s="525">
        <v>11</v>
      </c>
      <c r="D41" s="526">
        <v>11825.25</v>
      </c>
      <c r="E41" s="527">
        <v>8</v>
      </c>
      <c r="F41" s="526">
        <v>7911</v>
      </c>
      <c r="G41" s="527">
        <v>9</v>
      </c>
      <c r="H41" s="526">
        <v>4852.3599999999997</v>
      </c>
      <c r="I41" s="528">
        <f t="shared" ref="I41:I43" si="8">C41+E41+G41</f>
        <v>28</v>
      </c>
      <c r="J41" s="529">
        <f t="shared" ref="J41:J43" si="9">D41+F41+H41</f>
        <v>24588.61</v>
      </c>
    </row>
    <row r="42" spans="2:10" ht="35.25" customHeight="1" x14ac:dyDescent="0.25">
      <c r="B42" s="524" t="s">
        <v>141</v>
      </c>
      <c r="C42" s="530">
        <v>11</v>
      </c>
      <c r="D42" s="526">
        <v>19862.740000000002</v>
      </c>
      <c r="E42" s="527">
        <v>11</v>
      </c>
      <c r="F42" s="526">
        <v>15762.01</v>
      </c>
      <c r="G42" s="527">
        <v>16</v>
      </c>
      <c r="H42" s="526">
        <v>48646.39</v>
      </c>
      <c r="I42" s="528">
        <f t="shared" si="8"/>
        <v>38</v>
      </c>
      <c r="J42" s="529">
        <f t="shared" si="9"/>
        <v>84271.14</v>
      </c>
    </row>
    <row r="43" spans="2:10" ht="35.25" customHeight="1" x14ac:dyDescent="0.25">
      <c r="B43" s="524" t="s">
        <v>146</v>
      </c>
      <c r="C43" s="530">
        <v>1</v>
      </c>
      <c r="D43" s="526">
        <v>1550</v>
      </c>
      <c r="E43" s="527">
        <v>0</v>
      </c>
      <c r="F43" s="526">
        <v>0</v>
      </c>
      <c r="G43" s="527">
        <v>4</v>
      </c>
      <c r="H43" s="526">
        <v>119814.87</v>
      </c>
      <c r="I43" s="528">
        <f t="shared" si="8"/>
        <v>5</v>
      </c>
      <c r="J43" s="529">
        <f t="shared" si="9"/>
        <v>121364.87</v>
      </c>
    </row>
    <row r="44" spans="2:10" ht="31.5" customHeight="1" x14ac:dyDescent="0.25">
      <c r="B44" s="514" t="s">
        <v>145</v>
      </c>
      <c r="C44" s="514">
        <f t="shared" ref="C44:H44" si="10">C40+C41+C42+C43</f>
        <v>24</v>
      </c>
      <c r="D44" s="515">
        <f t="shared" si="10"/>
        <v>35437.51</v>
      </c>
      <c r="E44" s="514">
        <f t="shared" si="10"/>
        <v>21</v>
      </c>
      <c r="F44" s="515">
        <f t="shared" si="10"/>
        <v>26762.66</v>
      </c>
      <c r="G44" s="514">
        <f t="shared" si="10"/>
        <v>36</v>
      </c>
      <c r="H44" s="515">
        <f t="shared" si="10"/>
        <v>228443.97</v>
      </c>
      <c r="I44" s="516">
        <f>SUM(I40:I43)</f>
        <v>81</v>
      </c>
      <c r="J44" s="515">
        <f>SUM(J40:J43)</f>
        <v>290644.14</v>
      </c>
    </row>
    <row r="45" spans="2:10" ht="31.5" customHeight="1" x14ac:dyDescent="0.25">
      <c r="B45" s="458"/>
      <c r="C45" s="458"/>
      <c r="D45" s="459"/>
      <c r="E45" s="458"/>
      <c r="F45" s="459"/>
      <c r="G45" s="458"/>
      <c r="H45" s="459"/>
      <c r="I45" s="460"/>
      <c r="J45" s="459"/>
    </row>
    <row r="46" spans="2:10" ht="42" customHeight="1" x14ac:dyDescent="0.25">
      <c r="B46" s="508" t="s">
        <v>645</v>
      </c>
      <c r="C46" s="509">
        <f>C44+C35+C24+C14</f>
        <v>55</v>
      </c>
      <c r="D46" s="517">
        <f>D44+D35+D24+D140</f>
        <v>57000.85</v>
      </c>
      <c r="E46" s="509">
        <f>E44+E35+E24+E14</f>
        <v>73</v>
      </c>
      <c r="F46" s="517">
        <f>F44+F35+F24+F140</f>
        <v>96701.040000000008</v>
      </c>
      <c r="G46" s="509">
        <f>G44+G35+G24+G14</f>
        <v>85</v>
      </c>
      <c r="H46" s="517">
        <f>H44+H35+H24+H140</f>
        <v>254376.2</v>
      </c>
      <c r="I46" s="509">
        <f>I44+I35+I24+I14</f>
        <v>213</v>
      </c>
      <c r="J46" s="517">
        <f>J44+J35+J24+J14</f>
        <v>543111.83000000007</v>
      </c>
    </row>
    <row r="47" spans="2:10" ht="31.5" customHeight="1" x14ac:dyDescent="0.25">
      <c r="B47" s="458"/>
      <c r="C47" s="458"/>
      <c r="D47" s="459"/>
      <c r="E47" s="458"/>
      <c r="F47" s="459"/>
      <c r="G47" s="458"/>
      <c r="H47" s="459"/>
      <c r="I47" s="460"/>
      <c r="J47" s="459"/>
    </row>
    <row r="50" spans="2:10" x14ac:dyDescent="0.25">
      <c r="B50" s="15"/>
      <c r="C50" s="15"/>
      <c r="D50" s="15"/>
      <c r="E50" s="15"/>
      <c r="F50" s="15"/>
      <c r="G50" s="15"/>
      <c r="H50" s="15"/>
      <c r="I50" s="15"/>
      <c r="J50" s="15"/>
    </row>
    <row r="51" spans="2:10" ht="45" customHeight="1" x14ac:dyDescent="0.35">
      <c r="B51" s="510"/>
      <c r="C51" s="511"/>
      <c r="D51" s="512"/>
      <c r="E51" s="511"/>
      <c r="F51" s="511"/>
      <c r="G51" s="511"/>
      <c r="H51" s="511"/>
      <c r="I51" s="511"/>
      <c r="J51" s="513"/>
    </row>
    <row r="52" spans="2:10" x14ac:dyDescent="0.25">
      <c r="J52" s="102"/>
    </row>
  </sheetData>
  <mergeCells count="43">
    <mergeCell ref="G38:G39"/>
    <mergeCell ref="H38:H39"/>
    <mergeCell ref="I38:I39"/>
    <mergeCell ref="J38:J39"/>
    <mergeCell ref="B17:J17"/>
    <mergeCell ref="B28:J28"/>
    <mergeCell ref="B37:J37"/>
    <mergeCell ref="B38:B39"/>
    <mergeCell ref="C38:C39"/>
    <mergeCell ref="D38:D39"/>
    <mergeCell ref="E38:E39"/>
    <mergeCell ref="F38:F39"/>
    <mergeCell ref="G18:G19"/>
    <mergeCell ref="H18:H19"/>
    <mergeCell ref="I18:I19"/>
    <mergeCell ref="J18:J19"/>
    <mergeCell ref="G29:G30"/>
    <mergeCell ref="H29:H30"/>
    <mergeCell ref="I29:I30"/>
    <mergeCell ref="J29:J30"/>
    <mergeCell ref="B18:B19"/>
    <mergeCell ref="C18:C19"/>
    <mergeCell ref="D18:D19"/>
    <mergeCell ref="E18:E19"/>
    <mergeCell ref="F18:F19"/>
    <mergeCell ref="B29:B30"/>
    <mergeCell ref="C29:C30"/>
    <mergeCell ref="D29:D30"/>
    <mergeCell ref="E29:E30"/>
    <mergeCell ref="F29:F30"/>
    <mergeCell ref="B3:J3"/>
    <mergeCell ref="B4:J4"/>
    <mergeCell ref="B5:J5"/>
    <mergeCell ref="B7:J7"/>
    <mergeCell ref="D8:D9"/>
    <mergeCell ref="F8:F9"/>
    <mergeCell ref="B8:B9"/>
    <mergeCell ref="H8:H9"/>
    <mergeCell ref="J8:J9"/>
    <mergeCell ref="C8:C9"/>
    <mergeCell ref="E8:E9"/>
    <mergeCell ref="G8:G9"/>
    <mergeCell ref="I8:I9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zoomScale="90" zoomScaleNormal="90" workbookViewId="0">
      <selection activeCell="C19" sqref="C19"/>
    </sheetView>
  </sheetViews>
  <sheetFormatPr baseColWidth="10" defaultRowHeight="15" x14ac:dyDescent="0.25"/>
  <cols>
    <col min="2" max="2" width="13.28515625" bestFit="1" customWidth="1"/>
    <col min="3" max="3" width="13.140625" bestFit="1" customWidth="1"/>
    <col min="4" max="4" width="14" customWidth="1"/>
    <col min="5" max="5" width="13.85546875" customWidth="1"/>
    <col min="6" max="6" width="14" customWidth="1"/>
  </cols>
  <sheetData>
    <row r="1" spans="1:6" ht="15.75" thickBot="1" x14ac:dyDescent="0.3"/>
    <row r="2" spans="1:6" ht="26.25" customHeight="1" x14ac:dyDescent="0.25">
      <c r="A2" s="576" t="s">
        <v>631</v>
      </c>
      <c r="B2" s="577" t="s">
        <v>139</v>
      </c>
      <c r="C2" s="577" t="s">
        <v>630</v>
      </c>
      <c r="D2" s="577" t="s">
        <v>141</v>
      </c>
      <c r="E2" s="577" t="s">
        <v>146</v>
      </c>
      <c r="F2" s="578" t="s">
        <v>145</v>
      </c>
    </row>
    <row r="3" spans="1:6" x14ac:dyDescent="0.25">
      <c r="A3" s="572" t="s">
        <v>632</v>
      </c>
      <c r="B3" s="573">
        <v>0</v>
      </c>
      <c r="C3" s="573">
        <v>0</v>
      </c>
      <c r="D3" s="573">
        <v>6948</v>
      </c>
      <c r="E3" s="574">
        <v>19300</v>
      </c>
      <c r="F3" s="575">
        <f>SUM(B3:E3)</f>
        <v>26248</v>
      </c>
    </row>
    <row r="4" spans="1:6" x14ac:dyDescent="0.25">
      <c r="A4" s="501" t="s">
        <v>633</v>
      </c>
      <c r="B4" s="500">
        <v>2700</v>
      </c>
      <c r="C4" s="500">
        <v>151</v>
      </c>
      <c r="D4" s="500">
        <v>35058.730000000003</v>
      </c>
      <c r="E4" s="502">
        <v>7728.8</v>
      </c>
      <c r="F4" s="503">
        <f t="shared" ref="F4:F14" si="0">SUM(B4:E4)</f>
        <v>45638.530000000006</v>
      </c>
    </row>
    <row r="5" spans="1:6" x14ac:dyDescent="0.25">
      <c r="A5" s="501" t="s">
        <v>634</v>
      </c>
      <c r="B5" s="500">
        <v>0</v>
      </c>
      <c r="C5" s="500">
        <v>10009.39</v>
      </c>
      <c r="D5" s="500">
        <v>7958.79</v>
      </c>
      <c r="E5" s="502">
        <v>45179.03</v>
      </c>
      <c r="F5" s="503">
        <f t="shared" si="0"/>
        <v>63147.21</v>
      </c>
    </row>
    <row r="6" spans="1:6" x14ac:dyDescent="0.25">
      <c r="A6" s="501" t="s">
        <v>635</v>
      </c>
      <c r="B6" s="500">
        <v>1090</v>
      </c>
      <c r="C6" s="500">
        <v>9551.85</v>
      </c>
      <c r="D6" s="500">
        <v>1169.94</v>
      </c>
      <c r="E6" s="502">
        <v>0</v>
      </c>
      <c r="F6" s="503">
        <f t="shared" si="0"/>
        <v>11811.79</v>
      </c>
    </row>
    <row r="7" spans="1:6" x14ac:dyDescent="0.25">
      <c r="A7" s="501" t="s">
        <v>636</v>
      </c>
      <c r="B7" s="500">
        <v>1944</v>
      </c>
      <c r="C7" s="500">
        <v>3000</v>
      </c>
      <c r="D7" s="500">
        <v>5260.68</v>
      </c>
      <c r="E7" s="502">
        <v>5000</v>
      </c>
      <c r="F7" s="503">
        <f t="shared" si="0"/>
        <v>15204.68</v>
      </c>
    </row>
    <row r="8" spans="1:6" x14ac:dyDescent="0.25">
      <c r="A8" s="501" t="s">
        <v>637</v>
      </c>
      <c r="B8" s="500">
        <v>0</v>
      </c>
      <c r="C8" s="500">
        <v>533.54999999999995</v>
      </c>
      <c r="D8" s="500">
        <v>8266.73</v>
      </c>
      <c r="E8" s="502">
        <v>0</v>
      </c>
      <c r="F8" s="503">
        <f t="shared" si="0"/>
        <v>8800.2799999999988</v>
      </c>
    </row>
    <row r="9" spans="1:6" x14ac:dyDescent="0.25">
      <c r="A9" s="501" t="s">
        <v>638</v>
      </c>
      <c r="B9" s="500">
        <v>3233.1</v>
      </c>
      <c r="C9" s="500">
        <v>1160</v>
      </c>
      <c r="D9" s="500">
        <v>5358.45</v>
      </c>
      <c r="E9" s="502">
        <v>0</v>
      </c>
      <c r="F9" s="503">
        <f t="shared" si="0"/>
        <v>9751.5499999999993</v>
      </c>
    </row>
    <row r="10" spans="1:6" x14ac:dyDescent="0.25">
      <c r="A10" s="501" t="s">
        <v>639</v>
      </c>
      <c r="B10" s="500">
        <v>3173.71</v>
      </c>
      <c r="C10" s="500">
        <v>661.15</v>
      </c>
      <c r="D10" s="500">
        <v>19328.849999999999</v>
      </c>
      <c r="E10" s="502">
        <v>31569.99</v>
      </c>
      <c r="F10" s="503">
        <f t="shared" si="0"/>
        <v>54733.7</v>
      </c>
    </row>
    <row r="11" spans="1:6" x14ac:dyDescent="0.25">
      <c r="A11" s="501" t="s">
        <v>640</v>
      </c>
      <c r="B11" s="500">
        <v>5875.05</v>
      </c>
      <c r="C11" s="500">
        <v>548.4</v>
      </c>
      <c r="D11" s="500">
        <v>10708.5</v>
      </c>
      <c r="E11" s="502">
        <v>0</v>
      </c>
      <c r="F11" s="503">
        <f t="shared" si="0"/>
        <v>17131.95</v>
      </c>
    </row>
    <row r="12" spans="1:6" x14ac:dyDescent="0.25">
      <c r="A12" s="501" t="s">
        <v>641</v>
      </c>
      <c r="B12" s="500">
        <v>2199.52</v>
      </c>
      <c r="C12" s="500">
        <v>11825.25</v>
      </c>
      <c r="D12" s="500">
        <v>19862.740000000002</v>
      </c>
      <c r="E12" s="502">
        <v>1550</v>
      </c>
      <c r="F12" s="503">
        <f t="shared" si="0"/>
        <v>35437.51</v>
      </c>
    </row>
    <row r="13" spans="1:6" x14ac:dyDescent="0.25">
      <c r="A13" s="501" t="s">
        <v>642</v>
      </c>
      <c r="B13" s="500">
        <v>3089.65</v>
      </c>
      <c r="C13" s="500">
        <v>7911</v>
      </c>
      <c r="D13" s="500">
        <v>15762.01</v>
      </c>
      <c r="E13" s="502">
        <v>0</v>
      </c>
      <c r="F13" s="503">
        <f t="shared" si="0"/>
        <v>26762.66</v>
      </c>
    </row>
    <row r="14" spans="1:6" x14ac:dyDescent="0.25">
      <c r="A14" s="504" t="s">
        <v>643</v>
      </c>
      <c r="B14" s="505">
        <v>55130.35</v>
      </c>
      <c r="C14" s="505">
        <v>4852.3599999999997</v>
      </c>
      <c r="D14" s="505">
        <v>48646.39</v>
      </c>
      <c r="E14" s="506">
        <v>119814.87</v>
      </c>
      <c r="F14" s="507">
        <f t="shared" si="0"/>
        <v>228443.97</v>
      </c>
    </row>
    <row r="15" spans="1:6" ht="22.5" customHeight="1" thickBot="1" x14ac:dyDescent="0.3">
      <c r="A15" s="579" t="s">
        <v>644</v>
      </c>
      <c r="B15" s="580">
        <f>SUM(B3:B14)</f>
        <v>78435.38</v>
      </c>
      <c r="C15" s="580">
        <f>SUM(C3:C14)</f>
        <v>50203.95</v>
      </c>
      <c r="D15" s="580">
        <f>SUM(D3:D14)</f>
        <v>184329.81</v>
      </c>
      <c r="E15" s="580">
        <f>SUM(E3:E14)</f>
        <v>230142.69</v>
      </c>
      <c r="F15" s="581">
        <f>SUM(F3:F14)</f>
        <v>543111.82999999996</v>
      </c>
    </row>
    <row r="17" spans="2:2" x14ac:dyDescent="0.25">
      <c r="B17" s="102"/>
    </row>
  </sheetData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workbookViewId="0">
      <selection activeCell="E4" sqref="E4"/>
    </sheetView>
  </sheetViews>
  <sheetFormatPr baseColWidth="10" defaultRowHeight="15" x14ac:dyDescent="0.25"/>
  <cols>
    <col min="1" max="1" width="5.5703125" customWidth="1"/>
    <col min="2" max="2" width="18.42578125" customWidth="1"/>
    <col min="3" max="3" width="22.140625" customWidth="1"/>
    <col min="4" max="4" width="23.140625" customWidth="1"/>
    <col min="5" max="5" width="23.5703125" customWidth="1"/>
  </cols>
  <sheetData>
    <row r="2" spans="2:4" ht="18.75" x14ac:dyDescent="0.25">
      <c r="B2" s="900" t="s">
        <v>648</v>
      </c>
      <c r="C2" s="901"/>
      <c r="D2" s="902"/>
    </row>
    <row r="3" spans="2:4" ht="9.75" customHeight="1" x14ac:dyDescent="0.25"/>
    <row r="4" spans="2:4" ht="45" x14ac:dyDescent="0.25">
      <c r="B4" s="518" t="s">
        <v>631</v>
      </c>
      <c r="C4" s="519" t="s">
        <v>124</v>
      </c>
      <c r="D4" s="518" t="s">
        <v>649</v>
      </c>
    </row>
    <row r="5" spans="2:4" s="520" customFormat="1" ht="18.75" x14ac:dyDescent="0.25">
      <c r="B5" s="564" t="s">
        <v>125</v>
      </c>
      <c r="C5" s="565">
        <v>5</v>
      </c>
      <c r="D5" s="566">
        <v>26248</v>
      </c>
    </row>
    <row r="6" spans="2:4" s="520" customFormat="1" ht="18.75" x14ac:dyDescent="0.25">
      <c r="B6" s="567" t="s">
        <v>126</v>
      </c>
      <c r="C6" s="568">
        <v>17</v>
      </c>
      <c r="D6" s="566">
        <v>45638.53</v>
      </c>
    </row>
    <row r="7" spans="2:4" s="520" customFormat="1" ht="18.75" x14ac:dyDescent="0.25">
      <c r="B7" s="564" t="s">
        <v>127</v>
      </c>
      <c r="C7" s="565">
        <v>25</v>
      </c>
      <c r="D7" s="566">
        <v>63147.21</v>
      </c>
    </row>
    <row r="8" spans="2:4" s="520" customFormat="1" ht="18.75" x14ac:dyDescent="0.25">
      <c r="B8" s="564" t="s">
        <v>597</v>
      </c>
      <c r="C8" s="565">
        <v>16</v>
      </c>
      <c r="D8" s="566">
        <v>11811.79</v>
      </c>
    </row>
    <row r="9" spans="2:4" s="520" customFormat="1" ht="18.75" x14ac:dyDescent="0.25">
      <c r="B9" s="564" t="s">
        <v>598</v>
      </c>
      <c r="C9" s="565">
        <v>13</v>
      </c>
      <c r="D9" s="566">
        <v>15204.68</v>
      </c>
    </row>
    <row r="10" spans="2:4" s="520" customFormat="1" ht="18.75" x14ac:dyDescent="0.25">
      <c r="B10" s="564" t="s">
        <v>650</v>
      </c>
      <c r="C10" s="565">
        <v>12</v>
      </c>
      <c r="D10" s="566">
        <v>8800.2800000000007</v>
      </c>
    </row>
    <row r="11" spans="2:4" s="520" customFormat="1" ht="18.75" x14ac:dyDescent="0.25">
      <c r="B11" s="564" t="s">
        <v>600</v>
      </c>
      <c r="C11" s="565">
        <v>10</v>
      </c>
      <c r="D11" s="566">
        <v>9751.5499999999993</v>
      </c>
    </row>
    <row r="12" spans="2:4" s="520" customFormat="1" ht="18.75" x14ac:dyDescent="0.25">
      <c r="B12" s="564" t="s">
        <v>651</v>
      </c>
      <c r="C12" s="565">
        <v>23</v>
      </c>
      <c r="D12" s="566">
        <v>54733.7</v>
      </c>
    </row>
    <row r="13" spans="2:4" s="520" customFormat="1" ht="18.75" x14ac:dyDescent="0.25">
      <c r="B13" s="564" t="s">
        <v>602</v>
      </c>
      <c r="C13" s="565">
        <v>12</v>
      </c>
      <c r="D13" s="566">
        <v>17131.95</v>
      </c>
    </row>
    <row r="14" spans="2:4" s="520" customFormat="1" ht="18.75" x14ac:dyDescent="0.25">
      <c r="B14" s="564" t="s">
        <v>603</v>
      </c>
      <c r="C14" s="565">
        <v>23</v>
      </c>
      <c r="D14" s="566">
        <v>35437.51</v>
      </c>
    </row>
    <row r="15" spans="2:4" s="520" customFormat="1" ht="18.75" x14ac:dyDescent="0.25">
      <c r="B15" s="564" t="s">
        <v>604</v>
      </c>
      <c r="C15" s="565">
        <v>21</v>
      </c>
      <c r="D15" s="566">
        <v>26762.66</v>
      </c>
    </row>
    <row r="16" spans="2:4" s="520" customFormat="1" ht="18.75" x14ac:dyDescent="0.25">
      <c r="B16" s="564" t="s">
        <v>605</v>
      </c>
      <c r="C16" s="565">
        <v>36</v>
      </c>
      <c r="D16" s="566">
        <v>228443.97</v>
      </c>
    </row>
    <row r="17" spans="2:4" s="520" customFormat="1" ht="18.75" x14ac:dyDescent="0.25">
      <c r="B17" s="521" t="s">
        <v>652</v>
      </c>
      <c r="C17" s="522">
        <f>SUM(C5:C16)</f>
        <v>213</v>
      </c>
      <c r="D17" s="523">
        <f>SUM(D5:D16)</f>
        <v>543111.82999999996</v>
      </c>
    </row>
  </sheetData>
  <mergeCells count="1"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"/>
  <sheetViews>
    <sheetView topLeftCell="B1" workbookViewId="0">
      <selection activeCell="B1" sqref="B1:F13"/>
    </sheetView>
  </sheetViews>
  <sheetFormatPr baseColWidth="10" defaultRowHeight="15" x14ac:dyDescent="0.25"/>
  <cols>
    <col min="2" max="3" width="13.7109375" customWidth="1"/>
    <col min="4" max="4" width="54" bestFit="1" customWidth="1"/>
    <col min="5" max="5" width="35.42578125" customWidth="1"/>
    <col min="6" max="6" width="19.5703125" bestFit="1" customWidth="1"/>
  </cols>
  <sheetData>
    <row r="1" spans="2:6" x14ac:dyDescent="0.25">
      <c r="B1" s="903" t="s">
        <v>654</v>
      </c>
      <c r="C1" s="903"/>
      <c r="D1" s="903"/>
      <c r="E1" s="903"/>
      <c r="F1" s="903"/>
    </row>
    <row r="2" spans="2:6" ht="18.75" customHeight="1" x14ac:dyDescent="0.25">
      <c r="B2" s="904"/>
      <c r="C2" s="904"/>
      <c r="D2" s="904"/>
      <c r="E2" s="904"/>
      <c r="F2" s="904"/>
    </row>
    <row r="3" spans="2:6" ht="43.5" customHeight="1" x14ac:dyDescent="0.25">
      <c r="B3" s="534" t="s">
        <v>631</v>
      </c>
      <c r="C3" s="534" t="s">
        <v>656</v>
      </c>
      <c r="D3" s="534" t="s">
        <v>653</v>
      </c>
      <c r="E3" s="534" t="s">
        <v>657</v>
      </c>
      <c r="F3" s="534" t="s">
        <v>668</v>
      </c>
    </row>
    <row r="4" spans="2:6" ht="54.75" customHeight="1" x14ac:dyDescent="0.25">
      <c r="B4" s="531" t="s">
        <v>655</v>
      </c>
      <c r="C4" s="531">
        <v>1</v>
      </c>
      <c r="D4" s="532" t="s">
        <v>163</v>
      </c>
      <c r="E4" s="532" t="s">
        <v>162</v>
      </c>
      <c r="F4" s="548">
        <v>11500</v>
      </c>
    </row>
    <row r="5" spans="2:6" ht="40.5" x14ac:dyDescent="0.25">
      <c r="B5" s="541" t="s">
        <v>633</v>
      </c>
      <c r="C5" s="545">
        <v>1</v>
      </c>
      <c r="D5" s="546" t="s">
        <v>54</v>
      </c>
      <c r="E5" s="547" t="s">
        <v>53</v>
      </c>
      <c r="F5" s="549">
        <v>23973</v>
      </c>
    </row>
    <row r="6" spans="2:6" ht="40.5" x14ac:dyDescent="0.25">
      <c r="B6" s="905" t="s">
        <v>634</v>
      </c>
      <c r="C6" s="905">
        <v>3</v>
      </c>
      <c r="D6" s="348" t="s">
        <v>160</v>
      </c>
      <c r="E6" s="348" t="s">
        <v>658</v>
      </c>
      <c r="F6" s="550">
        <v>24295</v>
      </c>
    </row>
    <row r="7" spans="2:6" ht="40.5" x14ac:dyDescent="0.25">
      <c r="B7" s="906"/>
      <c r="C7" s="906"/>
      <c r="D7" s="348" t="s">
        <v>117</v>
      </c>
      <c r="E7" s="348" t="s">
        <v>659</v>
      </c>
      <c r="F7" s="550">
        <v>10000</v>
      </c>
    </row>
    <row r="8" spans="2:6" ht="40.5" x14ac:dyDescent="0.25">
      <c r="B8" s="907"/>
      <c r="C8" s="907"/>
      <c r="D8" s="533" t="s">
        <v>119</v>
      </c>
      <c r="E8" s="533" t="s">
        <v>660</v>
      </c>
      <c r="F8" s="551">
        <v>10884.03</v>
      </c>
    </row>
    <row r="9" spans="2:6" ht="54" x14ac:dyDescent="0.25">
      <c r="B9" s="541" t="s">
        <v>641</v>
      </c>
      <c r="C9" s="541">
        <v>1</v>
      </c>
      <c r="D9" s="542" t="s">
        <v>468</v>
      </c>
      <c r="E9" s="542" t="s">
        <v>661</v>
      </c>
      <c r="F9" s="549">
        <v>14239.22</v>
      </c>
    </row>
    <row r="10" spans="2:6" ht="45.75" customHeight="1" x14ac:dyDescent="0.25">
      <c r="B10" s="905" t="s">
        <v>643</v>
      </c>
      <c r="C10" s="905">
        <v>3</v>
      </c>
      <c r="D10" s="348" t="s">
        <v>564</v>
      </c>
      <c r="E10" s="348" t="s">
        <v>662</v>
      </c>
      <c r="F10" s="550">
        <v>13836.7</v>
      </c>
    </row>
    <row r="11" spans="2:6" ht="57.75" customHeight="1" x14ac:dyDescent="0.25">
      <c r="B11" s="906"/>
      <c r="C11" s="906"/>
      <c r="D11" s="348" t="s">
        <v>571</v>
      </c>
      <c r="E11" s="348" t="s">
        <v>569</v>
      </c>
      <c r="F11" s="550">
        <v>15563.64</v>
      </c>
    </row>
    <row r="12" spans="2:6" ht="63.75" customHeight="1" x14ac:dyDescent="0.25">
      <c r="B12" s="907"/>
      <c r="C12" s="907"/>
      <c r="D12" s="348" t="s">
        <v>567</v>
      </c>
      <c r="E12" s="348" t="s">
        <v>663</v>
      </c>
      <c r="F12" s="550">
        <v>16635.900000000001</v>
      </c>
    </row>
    <row r="13" spans="2:6" ht="36" customHeight="1" x14ac:dyDescent="0.25">
      <c r="B13" s="540" t="s">
        <v>145</v>
      </c>
      <c r="C13" s="540">
        <f>SUM(C4:C12)</f>
        <v>9</v>
      </c>
      <c r="D13" s="348"/>
      <c r="E13" s="348"/>
      <c r="F13" s="552">
        <f>F12+F11+F10+F9+F8+F7+F6+F5+F4</f>
        <v>140927.49</v>
      </c>
    </row>
  </sheetData>
  <mergeCells count="5">
    <mergeCell ref="B1:F2"/>
    <mergeCell ref="B6:B8"/>
    <mergeCell ref="B10:B12"/>
    <mergeCell ref="C6:C8"/>
    <mergeCell ref="C10:C12"/>
  </mergeCells>
  <pageMargins left="0.7" right="0.7" top="0.75" bottom="0.75" header="0.3" footer="0.3"/>
  <pageSetup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workbookViewId="0">
      <selection activeCell="B1" sqref="B1:F8"/>
    </sheetView>
  </sheetViews>
  <sheetFormatPr baseColWidth="10" defaultRowHeight="15" x14ac:dyDescent="0.25"/>
  <cols>
    <col min="2" max="3" width="12" customWidth="1"/>
    <col min="4" max="4" width="57.28515625" customWidth="1"/>
    <col min="5" max="5" width="36.5703125" customWidth="1"/>
    <col min="6" max="6" width="19.5703125" bestFit="1" customWidth="1"/>
  </cols>
  <sheetData>
    <row r="1" spans="2:6" x14ac:dyDescent="0.25">
      <c r="B1" s="903" t="s">
        <v>667</v>
      </c>
      <c r="C1" s="903"/>
      <c r="D1" s="903"/>
      <c r="E1" s="903"/>
      <c r="F1" s="903"/>
    </row>
    <row r="2" spans="2:6" ht="18.75" customHeight="1" x14ac:dyDescent="0.25">
      <c r="B2" s="904"/>
      <c r="C2" s="904"/>
      <c r="D2" s="904"/>
      <c r="E2" s="904"/>
      <c r="F2" s="904"/>
    </row>
    <row r="3" spans="2:6" ht="43.5" customHeight="1" x14ac:dyDescent="0.25">
      <c r="B3" s="534" t="s">
        <v>631</v>
      </c>
      <c r="C3" s="534" t="s">
        <v>656</v>
      </c>
      <c r="D3" s="534" t="s">
        <v>653</v>
      </c>
      <c r="E3" s="534" t="s">
        <v>657</v>
      </c>
      <c r="F3" s="534" t="s">
        <v>668</v>
      </c>
    </row>
    <row r="4" spans="2:6" ht="33.75" customHeight="1" x14ac:dyDescent="0.25">
      <c r="B4" s="531" t="s">
        <v>639</v>
      </c>
      <c r="C4" s="531">
        <v>1</v>
      </c>
      <c r="D4" s="532" t="s">
        <v>664</v>
      </c>
      <c r="E4" s="531" t="s">
        <v>665</v>
      </c>
      <c r="F4" s="535">
        <v>31569.99</v>
      </c>
    </row>
    <row r="5" spans="2:6" ht="83.25" customHeight="1" x14ac:dyDescent="0.25">
      <c r="B5" s="541" t="s">
        <v>643</v>
      </c>
      <c r="C5" s="541">
        <v>1</v>
      </c>
      <c r="D5" s="542" t="s">
        <v>666</v>
      </c>
      <c r="E5" s="543" t="s">
        <v>589</v>
      </c>
      <c r="F5" s="908">
        <v>117569.87</v>
      </c>
    </row>
    <row r="6" spans="2:6" ht="40.5" customHeight="1" x14ac:dyDescent="0.25">
      <c r="B6" s="541"/>
      <c r="C6" s="541"/>
      <c r="D6" s="542"/>
      <c r="E6" s="543" t="s">
        <v>592</v>
      </c>
      <c r="F6" s="909"/>
    </row>
    <row r="7" spans="2:6" ht="34.5" customHeight="1" x14ac:dyDescent="0.25">
      <c r="B7" s="544"/>
      <c r="C7" s="544"/>
      <c r="D7" s="544"/>
      <c r="E7" s="543" t="s">
        <v>593</v>
      </c>
      <c r="F7" s="910"/>
    </row>
    <row r="8" spans="2:6" ht="36.75" customHeight="1" x14ac:dyDescent="0.25">
      <c r="B8" s="536"/>
      <c r="C8" s="537">
        <v>2</v>
      </c>
      <c r="D8" s="538" t="s">
        <v>145</v>
      </c>
      <c r="E8" s="536"/>
      <c r="F8" s="539">
        <f>SUM(F4:F7)</f>
        <v>149139.85999999999</v>
      </c>
    </row>
  </sheetData>
  <mergeCells count="2">
    <mergeCell ref="B1:F2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27"/>
  <sheetViews>
    <sheetView topLeftCell="A19" workbookViewId="0">
      <selection activeCell="F30" sqref="F30"/>
    </sheetView>
  </sheetViews>
  <sheetFormatPr baseColWidth="10" defaultRowHeight="15" x14ac:dyDescent="0.25"/>
  <cols>
    <col min="1" max="1" width="2.85546875" customWidth="1"/>
    <col min="2" max="2" width="19.42578125" customWidth="1"/>
    <col min="3" max="3" width="14.140625" customWidth="1"/>
    <col min="4" max="4" width="21.140625" customWidth="1"/>
    <col min="5" max="5" width="13.42578125" customWidth="1"/>
    <col min="6" max="6" width="19" customWidth="1"/>
    <col min="7" max="7" width="12.85546875" customWidth="1"/>
    <col min="8" max="8" width="20.85546875" customWidth="1"/>
    <col min="9" max="9" width="13.85546875" customWidth="1"/>
    <col min="10" max="10" width="26.140625" customWidth="1"/>
    <col min="11" max="11" width="25.85546875" customWidth="1"/>
  </cols>
  <sheetData>
    <row r="7" spans="2:10" ht="25.5" x14ac:dyDescent="0.25">
      <c r="B7" s="886" t="s">
        <v>0</v>
      </c>
      <c r="C7" s="886"/>
      <c r="D7" s="886"/>
      <c r="E7" s="886"/>
      <c r="F7" s="886"/>
      <c r="G7" s="886"/>
      <c r="H7" s="886"/>
      <c r="I7" s="886"/>
      <c r="J7" s="886"/>
    </row>
    <row r="8" spans="2:10" ht="22.5" x14ac:dyDescent="0.25">
      <c r="B8" s="911" t="s">
        <v>123</v>
      </c>
      <c r="C8" s="911"/>
      <c r="D8" s="911"/>
      <c r="E8" s="911"/>
      <c r="F8" s="911"/>
      <c r="G8" s="911"/>
      <c r="H8" s="911"/>
      <c r="I8" s="911"/>
      <c r="J8" s="911"/>
    </row>
    <row r="9" spans="2:10" ht="22.5" x14ac:dyDescent="0.25">
      <c r="B9" s="894"/>
      <c r="C9" s="894"/>
      <c r="D9" s="894"/>
      <c r="E9" s="894"/>
      <c r="F9" s="894"/>
      <c r="G9" s="894"/>
      <c r="H9" s="894"/>
      <c r="I9" s="894"/>
      <c r="J9" s="894"/>
    </row>
    <row r="10" spans="2:10" ht="22.5" x14ac:dyDescent="0.25">
      <c r="B10" s="894" t="s">
        <v>615</v>
      </c>
      <c r="C10" s="894"/>
      <c r="D10" s="894"/>
      <c r="E10" s="894"/>
      <c r="F10" s="894"/>
      <c r="G10" s="894"/>
      <c r="H10" s="894"/>
      <c r="I10" s="894"/>
      <c r="J10" s="894"/>
    </row>
    <row r="11" spans="2:10" ht="31.5" customHeight="1" x14ac:dyDescent="0.25">
      <c r="B11" s="458"/>
      <c r="C11" s="458"/>
      <c r="D11" s="459"/>
      <c r="E11" s="458"/>
      <c r="F11" s="459"/>
      <c r="G11" s="458"/>
      <c r="H11" s="459"/>
      <c r="I11" s="460"/>
      <c r="J11" s="459"/>
    </row>
    <row r="13" spans="2:10" s="571" customFormat="1" ht="36" customHeight="1" x14ac:dyDescent="0.4">
      <c r="B13" s="912" t="s">
        <v>669</v>
      </c>
      <c r="C13" s="913"/>
      <c r="D13" s="913"/>
      <c r="E13" s="913"/>
      <c r="F13" s="913"/>
      <c r="G13" s="913"/>
      <c r="H13" s="913"/>
      <c r="I13" s="913"/>
      <c r="J13" s="914"/>
    </row>
    <row r="14" spans="2:10" s="571" customFormat="1" ht="36" customHeight="1" x14ac:dyDescent="0.4">
      <c r="B14" s="915">
        <v>716767</v>
      </c>
      <c r="C14" s="916"/>
      <c r="D14" s="916"/>
      <c r="E14" s="916"/>
      <c r="F14" s="916"/>
      <c r="G14" s="916"/>
      <c r="H14" s="916"/>
      <c r="I14" s="916"/>
      <c r="J14" s="917"/>
    </row>
    <row r="15" spans="2:10" s="571" customFormat="1" ht="36" customHeight="1" x14ac:dyDescent="0.4">
      <c r="B15" s="912" t="s">
        <v>670</v>
      </c>
      <c r="C15" s="913"/>
      <c r="D15" s="913"/>
      <c r="E15" s="913"/>
      <c r="F15" s="913"/>
      <c r="G15" s="913"/>
      <c r="H15" s="913"/>
      <c r="I15" s="913"/>
      <c r="J15" s="914"/>
    </row>
    <row r="16" spans="2:10" s="571" customFormat="1" ht="36" customHeight="1" x14ac:dyDescent="0.4">
      <c r="B16" s="915">
        <v>543111.82999999996</v>
      </c>
      <c r="C16" s="916"/>
      <c r="D16" s="916"/>
      <c r="E16" s="916"/>
      <c r="F16" s="916"/>
      <c r="G16" s="916"/>
      <c r="H16" s="916"/>
      <c r="I16" s="916"/>
      <c r="J16" s="917"/>
    </row>
    <row r="17" spans="2:10" s="571" customFormat="1" ht="36" customHeight="1" x14ac:dyDescent="0.4">
      <c r="B17" s="912" t="s">
        <v>671</v>
      </c>
      <c r="C17" s="913"/>
      <c r="D17" s="913"/>
      <c r="E17" s="913"/>
      <c r="F17" s="913"/>
      <c r="G17" s="913"/>
      <c r="H17" s="913"/>
      <c r="I17" s="913"/>
      <c r="J17" s="914"/>
    </row>
    <row r="18" spans="2:10" s="571" customFormat="1" ht="36" customHeight="1" x14ac:dyDescent="0.4">
      <c r="B18" s="915">
        <v>543111.82999999996</v>
      </c>
      <c r="C18" s="916"/>
      <c r="D18" s="916"/>
      <c r="E18" s="916"/>
      <c r="F18" s="916"/>
      <c r="G18" s="916"/>
      <c r="H18" s="916"/>
      <c r="I18" s="916"/>
      <c r="J18" s="917"/>
    </row>
    <row r="19" spans="2:10" s="571" customFormat="1" ht="36" customHeight="1" x14ac:dyDescent="0.4">
      <c r="B19" s="912" t="s">
        <v>672</v>
      </c>
      <c r="C19" s="913"/>
      <c r="D19" s="913"/>
      <c r="E19" s="913"/>
      <c r="F19" s="913"/>
      <c r="G19" s="913"/>
      <c r="H19" s="913"/>
      <c r="I19" s="913"/>
      <c r="J19" s="914"/>
    </row>
    <row r="20" spans="2:10" s="571" customFormat="1" ht="36" customHeight="1" x14ac:dyDescent="0.4">
      <c r="B20" s="915">
        <v>716767</v>
      </c>
      <c r="C20" s="916"/>
      <c r="D20" s="916"/>
      <c r="E20" s="916"/>
      <c r="F20" s="916"/>
      <c r="G20" s="916"/>
      <c r="H20" s="916"/>
      <c r="I20" s="916"/>
      <c r="J20" s="917"/>
    </row>
    <row r="21" spans="2:10" s="571" customFormat="1" ht="36" customHeight="1" x14ac:dyDescent="0.4">
      <c r="B21" s="912" t="s">
        <v>673</v>
      </c>
      <c r="C21" s="913"/>
      <c r="D21" s="913"/>
      <c r="E21" s="913"/>
      <c r="F21" s="913"/>
      <c r="G21" s="913"/>
      <c r="H21" s="913"/>
      <c r="I21" s="913"/>
      <c r="J21" s="914"/>
    </row>
    <row r="22" spans="2:10" s="571" customFormat="1" ht="36" customHeight="1" x14ac:dyDescent="0.4">
      <c r="B22" s="918">
        <v>0.75770000000000004</v>
      </c>
      <c r="C22" s="919"/>
      <c r="D22" s="919"/>
      <c r="E22" s="919"/>
      <c r="F22" s="919"/>
      <c r="G22" s="919"/>
      <c r="H22" s="919"/>
      <c r="I22" s="919"/>
      <c r="J22" s="920"/>
    </row>
    <row r="26" spans="2:10" ht="18.75" x14ac:dyDescent="0.3">
      <c r="B26" s="570" t="s">
        <v>674</v>
      </c>
      <c r="C26" s="570"/>
      <c r="D26" s="570"/>
    </row>
    <row r="27" spans="2:10" ht="18.75" x14ac:dyDescent="0.3">
      <c r="B27" s="570" t="s">
        <v>675</v>
      </c>
      <c r="C27" s="570"/>
      <c r="D27" s="570"/>
    </row>
  </sheetData>
  <mergeCells count="14">
    <mergeCell ref="B22:J22"/>
    <mergeCell ref="B10:J10"/>
    <mergeCell ref="B13:J13"/>
    <mergeCell ref="B14:J14"/>
    <mergeCell ref="B15:J15"/>
    <mergeCell ref="B16:J16"/>
    <mergeCell ref="B17:J17"/>
    <mergeCell ref="B18:J18"/>
    <mergeCell ref="B21:J21"/>
    <mergeCell ref="B7:J7"/>
    <mergeCell ref="B8:J8"/>
    <mergeCell ref="B9:J9"/>
    <mergeCell ref="B19:J19"/>
    <mergeCell ref="B20:J20"/>
  </mergeCells>
  <printOptions horizontalCentered="1"/>
  <pageMargins left="0" right="0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9"/>
  <sheetViews>
    <sheetView topLeftCell="A17" zoomScale="70" zoomScaleNormal="70" workbookViewId="0">
      <selection activeCell="F25" sqref="F25"/>
    </sheetView>
  </sheetViews>
  <sheetFormatPr baseColWidth="10" defaultRowHeight="16.5" x14ac:dyDescent="0.3"/>
  <cols>
    <col min="1" max="1" width="11.42578125" style="35"/>
    <col min="2" max="2" width="18.7109375" style="2" customWidth="1"/>
    <col min="3" max="3" width="14.42578125" style="27" customWidth="1"/>
    <col min="4" max="4" width="15.5703125" style="1" customWidth="1"/>
    <col min="5" max="5" width="36.7109375" style="48" customWidth="1"/>
    <col min="6" max="6" width="52.28515625" style="2" customWidth="1"/>
    <col min="7" max="7" width="21" style="2" bestFit="1" customWidth="1"/>
    <col min="8" max="8" width="28" style="2" bestFit="1" customWidth="1"/>
    <col min="9" max="9" width="16.5703125" style="27" customWidth="1"/>
    <col min="10" max="10" width="25" style="27" customWidth="1"/>
    <col min="11" max="11" width="11.140625" style="3" customWidth="1"/>
    <col min="12" max="12" width="12" style="3" customWidth="1"/>
    <col min="13" max="13" width="11.140625" style="3" customWidth="1"/>
    <col min="14" max="14" width="12" style="3" customWidth="1"/>
    <col min="15" max="18" width="5.28515625" style="3" customWidth="1"/>
  </cols>
  <sheetData>
    <row r="1" spans="1:18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49"/>
      <c r="L1" s="49"/>
      <c r="M1" s="49"/>
      <c r="N1" s="49"/>
      <c r="O1" s="49"/>
      <c r="P1" s="49"/>
      <c r="Q1" s="49"/>
      <c r="R1" s="50"/>
    </row>
    <row r="2" spans="1:18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51"/>
      <c r="L2" s="51"/>
      <c r="M2" s="51"/>
      <c r="N2" s="51"/>
      <c r="O2" s="51"/>
      <c r="P2" s="51"/>
      <c r="Q2" s="51"/>
      <c r="R2" s="52"/>
    </row>
    <row r="3" spans="1:18" s="30" customFormat="1" ht="39" customHeight="1" thickBot="1" x14ac:dyDescent="0.35">
      <c r="A3" s="730" t="s">
        <v>20</v>
      </c>
      <c r="B3" s="730"/>
      <c r="C3" s="730"/>
      <c r="D3" s="730"/>
      <c r="E3" s="730"/>
      <c r="F3" s="730"/>
      <c r="G3" s="730"/>
      <c r="H3" s="730"/>
      <c r="I3" s="730"/>
      <c r="J3" s="730"/>
      <c r="K3" s="51"/>
      <c r="L3" s="51"/>
      <c r="M3" s="51"/>
      <c r="N3" s="51"/>
      <c r="O3" s="51"/>
      <c r="P3" s="51"/>
      <c r="Q3" s="51"/>
      <c r="R3" s="52"/>
    </row>
    <row r="4" spans="1:18" s="31" customFormat="1" ht="77.25" thickBot="1" x14ac:dyDescent="0.35">
      <c r="A4" s="110" t="s">
        <v>17</v>
      </c>
      <c r="B4" s="111" t="s">
        <v>7</v>
      </c>
      <c r="C4" s="112" t="s">
        <v>10</v>
      </c>
      <c r="D4" s="113" t="s">
        <v>2</v>
      </c>
      <c r="E4" s="114" t="s">
        <v>8</v>
      </c>
      <c r="F4" s="115" t="s">
        <v>9</v>
      </c>
      <c r="G4" s="115" t="s">
        <v>15</v>
      </c>
      <c r="H4" s="116" t="s">
        <v>18</v>
      </c>
      <c r="I4" s="117" t="s">
        <v>3</v>
      </c>
      <c r="J4" s="118" t="s">
        <v>14</v>
      </c>
      <c r="K4" s="732" t="s">
        <v>11</v>
      </c>
      <c r="L4" s="733"/>
      <c r="M4" s="734" t="s">
        <v>11</v>
      </c>
      <c r="N4" s="733"/>
      <c r="O4" s="727" t="s">
        <v>12</v>
      </c>
      <c r="P4" s="728"/>
      <c r="Q4" s="728"/>
      <c r="R4" s="729"/>
    </row>
    <row r="5" spans="1:18" s="16" customFormat="1" ht="38.25" customHeight="1" thickBot="1" x14ac:dyDescent="0.35">
      <c r="A5" s="60">
        <v>1</v>
      </c>
      <c r="B5" s="90" t="s">
        <v>22</v>
      </c>
      <c r="C5" s="64">
        <v>42772</v>
      </c>
      <c r="D5" s="71">
        <v>4823</v>
      </c>
      <c r="E5" s="78" t="s">
        <v>36</v>
      </c>
      <c r="F5" s="78" t="s">
        <v>526</v>
      </c>
      <c r="G5" s="80" t="s">
        <v>37</v>
      </c>
      <c r="H5" s="80">
        <v>61101</v>
      </c>
      <c r="I5" s="86">
        <v>2700</v>
      </c>
      <c r="J5" s="91" t="s">
        <v>38</v>
      </c>
      <c r="K5" s="53" t="s">
        <v>13</v>
      </c>
      <c r="L5" s="5"/>
      <c r="M5" s="4" t="s">
        <v>13</v>
      </c>
      <c r="N5" s="5"/>
      <c r="O5" s="4" t="s">
        <v>13</v>
      </c>
      <c r="P5" s="5"/>
      <c r="Q5" s="5"/>
      <c r="R5" s="10"/>
    </row>
    <row r="6" spans="1:18" s="16" customFormat="1" ht="25.5" customHeight="1" thickBot="1" x14ac:dyDescent="0.35">
      <c r="A6" s="121">
        <f>SUM(A5)</f>
        <v>1</v>
      </c>
      <c r="B6" s="735" t="s">
        <v>5</v>
      </c>
      <c r="C6" s="736"/>
      <c r="D6" s="736"/>
      <c r="E6" s="736"/>
      <c r="F6" s="736"/>
      <c r="G6" s="736"/>
      <c r="H6" s="737"/>
      <c r="I6" s="119">
        <f>SUM(I5:I5)</f>
        <v>2700</v>
      </c>
      <c r="J6" s="120"/>
      <c r="K6" s="20" t="s">
        <v>13</v>
      </c>
      <c r="L6" s="7"/>
      <c r="M6" s="6" t="s">
        <v>13</v>
      </c>
      <c r="N6" s="7"/>
      <c r="O6" s="6" t="s">
        <v>13</v>
      </c>
      <c r="P6" s="7"/>
      <c r="Q6" s="7"/>
      <c r="R6" s="11"/>
    </row>
    <row r="7" spans="1:18" s="16" customFormat="1" ht="33.75" thickBot="1" x14ac:dyDescent="0.35">
      <c r="A7" s="38">
        <v>1</v>
      </c>
      <c r="B7" s="42" t="s">
        <v>22</v>
      </c>
      <c r="C7" s="72">
        <v>42776</v>
      </c>
      <c r="D7" s="73">
        <v>4827</v>
      </c>
      <c r="E7" s="82" t="s">
        <v>39</v>
      </c>
      <c r="F7" s="75" t="s">
        <v>40</v>
      </c>
      <c r="G7" s="75" t="s">
        <v>41</v>
      </c>
      <c r="H7" s="75">
        <v>54118</v>
      </c>
      <c r="I7" s="89">
        <v>151</v>
      </c>
      <c r="J7" s="91" t="s">
        <v>38</v>
      </c>
      <c r="K7" s="20" t="s">
        <v>13</v>
      </c>
      <c r="L7" s="7"/>
      <c r="M7" s="6" t="s">
        <v>13</v>
      </c>
      <c r="N7" s="7"/>
      <c r="O7" s="6" t="s">
        <v>13</v>
      </c>
      <c r="P7" s="7"/>
      <c r="Q7" s="7"/>
      <c r="R7" s="11"/>
    </row>
    <row r="8" spans="1:18" s="16" customFormat="1" ht="24" customHeight="1" thickBot="1" x14ac:dyDescent="0.35">
      <c r="A8" s="121">
        <f>SUM(A7:A7)</f>
        <v>1</v>
      </c>
      <c r="B8" s="736" t="s">
        <v>4</v>
      </c>
      <c r="C8" s="736"/>
      <c r="D8" s="736"/>
      <c r="E8" s="736"/>
      <c r="F8" s="736"/>
      <c r="G8" s="736"/>
      <c r="H8" s="737"/>
      <c r="I8" s="119">
        <f>SUM(I7:I7)</f>
        <v>151</v>
      </c>
      <c r="J8" s="122"/>
      <c r="K8" s="20"/>
      <c r="L8" s="7"/>
      <c r="M8" s="6"/>
      <c r="N8" s="7"/>
      <c r="O8" s="6"/>
      <c r="P8" s="7"/>
      <c r="Q8" s="7"/>
      <c r="R8" s="11"/>
    </row>
    <row r="9" spans="1:18" s="45" customFormat="1" ht="49.5" x14ac:dyDescent="0.25">
      <c r="A9" s="631">
        <v>1</v>
      </c>
      <c r="B9" s="42" t="s">
        <v>22</v>
      </c>
      <c r="C9" s="22">
        <v>42773</v>
      </c>
      <c r="D9" s="73">
        <v>4824</v>
      </c>
      <c r="E9" s="74" t="s">
        <v>42</v>
      </c>
      <c r="F9" s="74" t="s">
        <v>43</v>
      </c>
      <c r="G9" s="75" t="s">
        <v>29</v>
      </c>
      <c r="H9" s="75">
        <v>54116</v>
      </c>
      <c r="I9" s="89">
        <v>90</v>
      </c>
      <c r="J9" s="93" t="s">
        <v>44</v>
      </c>
      <c r="K9" s="54" t="s">
        <v>13</v>
      </c>
      <c r="L9" s="43"/>
      <c r="M9" s="36" t="s">
        <v>13</v>
      </c>
      <c r="N9" s="43"/>
      <c r="O9" s="36" t="s">
        <v>13</v>
      </c>
      <c r="P9" s="43"/>
      <c r="Q9" s="43"/>
      <c r="R9" s="44"/>
    </row>
    <row r="10" spans="1:18" s="45" customFormat="1" ht="49.5" x14ac:dyDescent="0.25">
      <c r="A10" s="585">
        <v>1</v>
      </c>
      <c r="B10" s="42" t="s">
        <v>22</v>
      </c>
      <c r="C10" s="29">
        <v>42773</v>
      </c>
      <c r="D10" s="87">
        <v>4825</v>
      </c>
      <c r="E10" s="19" t="s">
        <v>45</v>
      </c>
      <c r="F10" s="74" t="s">
        <v>46</v>
      </c>
      <c r="G10" s="83" t="s">
        <v>47</v>
      </c>
      <c r="H10" s="83">
        <v>54116</v>
      </c>
      <c r="I10" s="24">
        <v>90</v>
      </c>
      <c r="J10" s="93" t="s">
        <v>44</v>
      </c>
      <c r="K10" s="54" t="s">
        <v>13</v>
      </c>
      <c r="L10" s="43"/>
      <c r="M10" s="36" t="s">
        <v>13</v>
      </c>
      <c r="N10" s="43"/>
      <c r="O10" s="36" t="s">
        <v>13</v>
      </c>
      <c r="P10" s="43"/>
      <c r="Q10" s="43"/>
      <c r="R10" s="44"/>
    </row>
    <row r="11" spans="1:18" s="45" customFormat="1" ht="49.5" x14ac:dyDescent="0.25">
      <c r="A11" s="585">
        <v>1</v>
      </c>
      <c r="B11" s="42" t="s">
        <v>22</v>
      </c>
      <c r="C11" s="29">
        <v>42773</v>
      </c>
      <c r="D11" s="87">
        <v>4826</v>
      </c>
      <c r="E11" s="74" t="s">
        <v>48</v>
      </c>
      <c r="F11" s="74" t="s">
        <v>46</v>
      </c>
      <c r="G11" s="75" t="s">
        <v>49</v>
      </c>
      <c r="H11" s="75">
        <v>54116</v>
      </c>
      <c r="I11" s="24">
        <v>90</v>
      </c>
      <c r="J11" s="93" t="s">
        <v>44</v>
      </c>
      <c r="K11" s="54" t="s">
        <v>13</v>
      </c>
      <c r="L11" s="43"/>
      <c r="M11" s="36" t="s">
        <v>13</v>
      </c>
      <c r="N11" s="43"/>
      <c r="O11" s="36" t="s">
        <v>13</v>
      </c>
      <c r="P11" s="43"/>
      <c r="Q11" s="43"/>
      <c r="R11" s="44"/>
    </row>
    <row r="12" spans="1:18" s="45" customFormat="1" ht="49.5" x14ac:dyDescent="0.25">
      <c r="A12" s="585">
        <v>1</v>
      </c>
      <c r="B12" s="42" t="s">
        <v>22</v>
      </c>
      <c r="C12" s="29">
        <v>42779</v>
      </c>
      <c r="D12" s="87">
        <v>4828</v>
      </c>
      <c r="E12" s="19" t="s">
        <v>50</v>
      </c>
      <c r="F12" s="19" t="s">
        <v>51</v>
      </c>
      <c r="G12" s="75" t="s">
        <v>33</v>
      </c>
      <c r="H12" s="75">
        <v>54402</v>
      </c>
      <c r="I12" s="24">
        <v>979</v>
      </c>
      <c r="J12" s="94" t="s">
        <v>52</v>
      </c>
      <c r="K12" s="54" t="s">
        <v>13</v>
      </c>
      <c r="L12" s="43"/>
      <c r="M12" s="36" t="s">
        <v>13</v>
      </c>
      <c r="N12" s="43"/>
      <c r="O12" s="36" t="s">
        <v>13</v>
      </c>
      <c r="P12" s="43"/>
      <c r="Q12" s="43"/>
      <c r="R12" s="44"/>
    </row>
    <row r="13" spans="1:18" s="45" customFormat="1" ht="66" x14ac:dyDescent="0.25">
      <c r="A13" s="585">
        <v>1</v>
      </c>
      <c r="B13" s="42" t="s">
        <v>22</v>
      </c>
      <c r="C13" s="29">
        <v>42782</v>
      </c>
      <c r="D13" s="87">
        <v>4829</v>
      </c>
      <c r="E13" s="47" t="s">
        <v>53</v>
      </c>
      <c r="F13" s="19" t="s">
        <v>54</v>
      </c>
      <c r="G13" s="83" t="s">
        <v>55</v>
      </c>
      <c r="H13" s="83">
        <v>61403</v>
      </c>
      <c r="I13" s="24">
        <v>23973</v>
      </c>
      <c r="J13" s="94" t="s">
        <v>56</v>
      </c>
      <c r="K13" s="54" t="s">
        <v>13</v>
      </c>
      <c r="L13" s="43"/>
      <c r="M13" s="36" t="s">
        <v>13</v>
      </c>
      <c r="N13" s="43"/>
      <c r="O13" s="36" t="s">
        <v>13</v>
      </c>
      <c r="P13" s="43"/>
      <c r="Q13" s="43"/>
      <c r="R13" s="44"/>
    </row>
    <row r="14" spans="1:18" s="45" customFormat="1" ht="66" x14ac:dyDescent="0.25">
      <c r="A14" s="585">
        <v>1</v>
      </c>
      <c r="B14" s="42" t="s">
        <v>22</v>
      </c>
      <c r="C14" s="29">
        <v>42782</v>
      </c>
      <c r="D14" s="87">
        <v>4830</v>
      </c>
      <c r="E14" s="19" t="s">
        <v>57</v>
      </c>
      <c r="F14" s="19" t="s">
        <v>58</v>
      </c>
      <c r="G14" s="83" t="s">
        <v>59</v>
      </c>
      <c r="H14" s="83">
        <v>54505</v>
      </c>
      <c r="I14" s="24">
        <v>339</v>
      </c>
      <c r="J14" s="95" t="s">
        <v>60</v>
      </c>
      <c r="K14" s="54" t="s">
        <v>13</v>
      </c>
      <c r="L14" s="43"/>
      <c r="M14" s="36" t="s">
        <v>13</v>
      </c>
      <c r="N14" s="43"/>
      <c r="O14" s="36" t="s">
        <v>13</v>
      </c>
      <c r="P14" s="43"/>
      <c r="Q14" s="43"/>
      <c r="R14" s="44"/>
    </row>
    <row r="15" spans="1:18" s="45" customFormat="1" ht="33" x14ac:dyDescent="0.25">
      <c r="A15" s="585">
        <v>1</v>
      </c>
      <c r="B15" s="42" t="s">
        <v>22</v>
      </c>
      <c r="C15" s="29">
        <v>42782</v>
      </c>
      <c r="D15" s="87">
        <v>4831</v>
      </c>
      <c r="E15" s="19" t="s">
        <v>61</v>
      </c>
      <c r="F15" s="19" t="s">
        <v>62</v>
      </c>
      <c r="G15" s="83" t="s">
        <v>63</v>
      </c>
      <c r="H15" s="83">
        <v>54307</v>
      </c>
      <c r="I15" s="24">
        <v>90</v>
      </c>
      <c r="J15" s="94" t="s">
        <v>64</v>
      </c>
      <c r="K15" s="54"/>
      <c r="L15" s="43"/>
      <c r="M15" s="36"/>
      <c r="N15" s="43"/>
      <c r="O15" s="36"/>
      <c r="P15" s="43"/>
      <c r="Q15" s="43"/>
      <c r="R15" s="44"/>
    </row>
    <row r="16" spans="1:18" s="16" customFormat="1" ht="33" x14ac:dyDescent="0.3">
      <c r="A16" s="584">
        <v>1</v>
      </c>
      <c r="B16" s="583" t="s">
        <v>22</v>
      </c>
      <c r="C16" s="28">
        <v>42786</v>
      </c>
      <c r="D16" s="76">
        <v>4833</v>
      </c>
      <c r="E16" s="77" t="s">
        <v>65</v>
      </c>
      <c r="F16" s="77" t="s">
        <v>66</v>
      </c>
      <c r="G16" s="79" t="s">
        <v>67</v>
      </c>
      <c r="H16" s="79">
        <v>54101</v>
      </c>
      <c r="I16" s="85">
        <v>5502</v>
      </c>
      <c r="J16" s="92" t="s">
        <v>64</v>
      </c>
      <c r="K16" s="20"/>
      <c r="L16" s="7"/>
      <c r="M16" s="6"/>
      <c r="N16" s="7"/>
      <c r="O16" s="6"/>
      <c r="P16" s="7"/>
      <c r="Q16" s="7"/>
      <c r="R16" s="11"/>
    </row>
    <row r="17" spans="1:19" s="16" customFormat="1" x14ac:dyDescent="0.3">
      <c r="A17" s="584">
        <v>1</v>
      </c>
      <c r="B17" s="583" t="s">
        <v>22</v>
      </c>
      <c r="C17" s="28">
        <v>42787</v>
      </c>
      <c r="D17" s="76">
        <v>4834</v>
      </c>
      <c r="E17" s="77" t="s">
        <v>68</v>
      </c>
      <c r="F17" s="77" t="s">
        <v>69</v>
      </c>
      <c r="G17" s="79" t="s">
        <v>70</v>
      </c>
      <c r="H17" s="79">
        <v>54301</v>
      </c>
      <c r="I17" s="85">
        <v>452</v>
      </c>
      <c r="J17" s="92" t="s">
        <v>64</v>
      </c>
      <c r="K17" s="20"/>
      <c r="L17" s="7"/>
      <c r="M17" s="6"/>
      <c r="N17" s="7"/>
      <c r="O17" s="6"/>
      <c r="P17" s="7"/>
      <c r="Q17" s="7"/>
      <c r="R17" s="11"/>
    </row>
    <row r="18" spans="1:19" ht="49.5" x14ac:dyDescent="0.3">
      <c r="A18" s="584">
        <v>1</v>
      </c>
      <c r="B18" s="583" t="s">
        <v>22</v>
      </c>
      <c r="C18" s="28">
        <v>42788</v>
      </c>
      <c r="D18" s="76">
        <v>4835</v>
      </c>
      <c r="E18" s="77" t="s">
        <v>71</v>
      </c>
      <c r="F18" s="77" t="s">
        <v>72</v>
      </c>
      <c r="G18" s="79" t="s">
        <v>73</v>
      </c>
      <c r="H18" s="79">
        <v>54313</v>
      </c>
      <c r="I18" s="85">
        <v>2415</v>
      </c>
      <c r="J18" s="96" t="s">
        <v>74</v>
      </c>
      <c r="K18" s="20" t="s">
        <v>13</v>
      </c>
      <c r="L18" s="7"/>
      <c r="M18" s="6" t="s">
        <v>13</v>
      </c>
      <c r="N18" s="7"/>
      <c r="O18" s="6" t="s">
        <v>13</v>
      </c>
      <c r="P18" s="7"/>
      <c r="Q18" s="7"/>
      <c r="R18" s="11"/>
      <c r="S18" s="15"/>
    </row>
    <row r="19" spans="1:19" ht="33" x14ac:dyDescent="0.3">
      <c r="A19" s="584">
        <v>1</v>
      </c>
      <c r="B19" s="583" t="s">
        <v>22</v>
      </c>
      <c r="C19" s="28">
        <v>42788</v>
      </c>
      <c r="D19" s="76">
        <v>4836</v>
      </c>
      <c r="E19" s="77" t="s">
        <v>75</v>
      </c>
      <c r="F19" s="77" t="s">
        <v>76</v>
      </c>
      <c r="G19" s="79" t="s">
        <v>77</v>
      </c>
      <c r="H19" s="79">
        <v>54301</v>
      </c>
      <c r="I19" s="85">
        <v>384.2</v>
      </c>
      <c r="J19" s="96" t="s">
        <v>78</v>
      </c>
      <c r="K19" s="20"/>
      <c r="L19" s="7"/>
      <c r="M19" s="6"/>
      <c r="N19" s="7"/>
      <c r="O19" s="6"/>
      <c r="P19" s="7"/>
      <c r="Q19" s="7"/>
      <c r="R19" s="11"/>
      <c r="S19" s="15"/>
    </row>
    <row r="20" spans="1:19" ht="49.5" x14ac:dyDescent="0.3">
      <c r="A20" s="584">
        <v>1</v>
      </c>
      <c r="B20" s="583" t="s">
        <v>22</v>
      </c>
      <c r="C20" s="28">
        <v>42789</v>
      </c>
      <c r="D20" s="76">
        <v>4837</v>
      </c>
      <c r="E20" s="77" t="s">
        <v>79</v>
      </c>
      <c r="F20" s="77" t="s">
        <v>80</v>
      </c>
      <c r="G20" s="68" t="s">
        <v>81</v>
      </c>
      <c r="H20" s="79">
        <v>54402</v>
      </c>
      <c r="I20" s="85">
        <v>269.52999999999997</v>
      </c>
      <c r="J20" s="92" t="s">
        <v>82</v>
      </c>
      <c r="K20" s="20"/>
      <c r="L20" s="7"/>
      <c r="M20" s="6"/>
      <c r="N20" s="7"/>
      <c r="O20" s="6"/>
      <c r="P20" s="7"/>
      <c r="Q20" s="7"/>
      <c r="R20" s="11"/>
      <c r="S20" s="15"/>
    </row>
    <row r="21" spans="1:19" ht="50.25" thickBot="1" x14ac:dyDescent="0.35">
      <c r="A21" s="632">
        <v>1</v>
      </c>
      <c r="B21" s="88" t="s">
        <v>22</v>
      </c>
      <c r="C21" s="28">
        <v>42789</v>
      </c>
      <c r="D21" s="76">
        <v>4838</v>
      </c>
      <c r="E21" s="77" t="s">
        <v>50</v>
      </c>
      <c r="F21" s="77" t="s">
        <v>83</v>
      </c>
      <c r="G21" s="18" t="s">
        <v>33</v>
      </c>
      <c r="H21" s="84">
        <v>54402</v>
      </c>
      <c r="I21" s="85">
        <v>385</v>
      </c>
      <c r="J21" s="92" t="s">
        <v>52</v>
      </c>
      <c r="K21" s="20"/>
      <c r="L21" s="7"/>
      <c r="M21" s="6"/>
      <c r="N21" s="7"/>
      <c r="O21" s="6"/>
      <c r="P21" s="7"/>
      <c r="Q21" s="7"/>
      <c r="R21" s="11"/>
      <c r="S21" s="15"/>
    </row>
    <row r="22" spans="1:19" ht="22.5" customHeight="1" thickBot="1" x14ac:dyDescent="0.35">
      <c r="A22" s="115">
        <f>SUM(A9:A21)</f>
        <v>13</v>
      </c>
      <c r="B22" s="738" t="s">
        <v>6</v>
      </c>
      <c r="C22" s="738"/>
      <c r="D22" s="738"/>
      <c r="E22" s="738"/>
      <c r="F22" s="738"/>
      <c r="G22" s="741"/>
      <c r="H22" s="742"/>
      <c r="I22" s="119">
        <f>SUM(I9:I21)</f>
        <v>35058.729999999996</v>
      </c>
      <c r="J22" s="122"/>
      <c r="K22" s="55"/>
      <c r="L22" s="9"/>
      <c r="M22" s="8"/>
      <c r="N22" s="9"/>
      <c r="O22" s="8"/>
      <c r="P22" s="9"/>
      <c r="Q22" s="9"/>
      <c r="R22" s="12"/>
      <c r="S22" s="15"/>
    </row>
    <row r="23" spans="1:19" ht="19.5" thickBot="1" x14ac:dyDescent="0.35">
      <c r="A23" s="98">
        <f>+A6+A8+A22</f>
        <v>15</v>
      </c>
      <c r="B23" s="739" t="s">
        <v>21</v>
      </c>
      <c r="C23" s="725"/>
      <c r="D23" s="725"/>
      <c r="E23" s="725"/>
      <c r="F23" s="725"/>
      <c r="G23" s="725"/>
      <c r="H23" s="740"/>
      <c r="I23" s="26">
        <f>+I6+I8+I22</f>
        <v>37909.729999999996</v>
      </c>
      <c r="J23" s="97"/>
      <c r="K23" s="13"/>
      <c r="L23" s="14"/>
      <c r="M23" s="13"/>
      <c r="N23" s="14"/>
      <c r="O23" s="13"/>
      <c r="P23" s="14"/>
      <c r="Q23" s="14"/>
      <c r="R23" s="14"/>
      <c r="S23" s="15"/>
    </row>
    <row r="24" spans="1:19" ht="49.5" x14ac:dyDescent="0.3">
      <c r="A24" s="127">
        <v>1</v>
      </c>
      <c r="B24" s="33" t="s">
        <v>22</v>
      </c>
      <c r="C24" s="28">
        <v>42774</v>
      </c>
      <c r="D24" s="62" t="s">
        <v>84</v>
      </c>
      <c r="E24" s="47" t="s">
        <v>85</v>
      </c>
      <c r="F24" s="68" t="s">
        <v>86</v>
      </c>
      <c r="G24" s="68"/>
      <c r="H24" s="68"/>
      <c r="I24" s="24">
        <v>1702.2</v>
      </c>
      <c r="J24" s="94" t="s">
        <v>78</v>
      </c>
      <c r="K24" s="13"/>
      <c r="L24" s="14"/>
      <c r="M24" s="13"/>
      <c r="N24" s="14"/>
      <c r="O24" s="13"/>
      <c r="P24" s="14"/>
      <c r="Q24" s="14"/>
      <c r="R24" s="14"/>
      <c r="S24" s="15"/>
    </row>
    <row r="25" spans="1:19" ht="49.5" customHeight="1" x14ac:dyDescent="0.3">
      <c r="A25" s="34">
        <v>1</v>
      </c>
      <c r="B25" s="33" t="s">
        <v>22</v>
      </c>
      <c r="C25" s="28">
        <v>42786</v>
      </c>
      <c r="D25" s="126" t="s">
        <v>154</v>
      </c>
      <c r="E25" s="106" t="s">
        <v>155</v>
      </c>
      <c r="F25" s="109" t="s">
        <v>156</v>
      </c>
      <c r="G25" s="107" t="s">
        <v>157</v>
      </c>
      <c r="H25" s="107">
        <v>54301</v>
      </c>
      <c r="I25" s="108">
        <v>6026.6</v>
      </c>
      <c r="J25" s="94" t="s">
        <v>78</v>
      </c>
      <c r="K25" s="13"/>
      <c r="L25" s="14"/>
      <c r="M25" s="13"/>
      <c r="N25" s="14"/>
      <c r="O25" s="13"/>
      <c r="P25" s="14"/>
      <c r="Q25" s="14"/>
      <c r="R25" s="14"/>
      <c r="S25" s="15"/>
    </row>
    <row r="26" spans="1:19" ht="23.25" customHeight="1" thickBot="1" x14ac:dyDescent="0.35">
      <c r="A26" s="34"/>
      <c r="B26" s="88"/>
      <c r="C26" s="28"/>
      <c r="D26" s="76"/>
      <c r="E26" s="81"/>
      <c r="F26" s="25"/>
      <c r="G26" s="25"/>
      <c r="H26" s="25"/>
      <c r="I26" s="85"/>
      <c r="J26" s="92"/>
      <c r="K26" s="13"/>
      <c r="L26" s="14"/>
      <c r="M26" s="13"/>
      <c r="N26" s="14"/>
      <c r="O26" s="13"/>
      <c r="P26" s="14"/>
      <c r="Q26" s="14"/>
      <c r="R26" s="14"/>
      <c r="S26" s="15"/>
    </row>
    <row r="27" spans="1:19" ht="23.25" customHeight="1" thickBot="1" x14ac:dyDescent="0.35">
      <c r="A27" s="123">
        <f>SUM(A24:A26)</f>
        <v>2</v>
      </c>
      <c r="B27" s="738" t="s">
        <v>16</v>
      </c>
      <c r="C27" s="738"/>
      <c r="D27" s="738"/>
      <c r="E27" s="738"/>
      <c r="F27" s="738"/>
      <c r="G27" s="124"/>
      <c r="H27" s="124"/>
      <c r="I27" s="119">
        <f>SUM(I24:I26)</f>
        <v>7728.8</v>
      </c>
      <c r="J27" s="122"/>
      <c r="K27" s="13"/>
      <c r="L27" s="14"/>
      <c r="M27" s="13"/>
      <c r="N27" s="14"/>
      <c r="O27" s="13"/>
      <c r="P27" s="14"/>
      <c r="Q27" s="14"/>
      <c r="R27" s="14"/>
      <c r="S27" s="15"/>
    </row>
    <row r="28" spans="1:19" ht="24" thickBot="1" x14ac:dyDescent="0.4">
      <c r="A28" s="37">
        <f>A23+A27</f>
        <v>17</v>
      </c>
      <c r="B28" s="739" t="s">
        <v>87</v>
      </c>
      <c r="C28" s="725"/>
      <c r="D28" s="725"/>
      <c r="E28" s="725"/>
      <c r="F28" s="725"/>
      <c r="G28" s="725"/>
      <c r="H28" s="740"/>
      <c r="I28" s="26">
        <f>+I6+I8+I22+I27</f>
        <v>45638.53</v>
      </c>
      <c r="J28" s="97"/>
      <c r="K28" s="13"/>
      <c r="L28" s="14"/>
      <c r="M28" s="13"/>
      <c r="N28" s="14"/>
      <c r="O28" s="13"/>
      <c r="P28" s="14"/>
      <c r="Q28" s="14"/>
      <c r="R28" s="14"/>
      <c r="S28" s="15"/>
    </row>
    <row r="29" spans="1:19" x14ac:dyDescent="0.3">
      <c r="K29" s="13"/>
      <c r="L29" s="14"/>
      <c r="M29" s="13"/>
      <c r="N29" s="14"/>
      <c r="O29" s="13"/>
      <c r="P29" s="14"/>
      <c r="Q29" s="14"/>
      <c r="R29" s="14"/>
      <c r="S29" s="15"/>
    </row>
    <row r="30" spans="1:19" x14ac:dyDescent="0.3">
      <c r="K30" s="13"/>
      <c r="L30" s="14"/>
      <c r="M30" s="13"/>
      <c r="N30" s="14"/>
      <c r="O30" s="13"/>
      <c r="P30" s="14"/>
      <c r="Q30" s="14"/>
      <c r="R30" s="14"/>
      <c r="S30" s="15"/>
    </row>
    <row r="31" spans="1:19" x14ac:dyDescent="0.3">
      <c r="K31" s="13"/>
      <c r="L31" s="14"/>
      <c r="M31" s="13"/>
      <c r="N31" s="14"/>
      <c r="O31" s="13"/>
      <c r="P31" s="14"/>
      <c r="Q31" s="14"/>
      <c r="R31" s="14"/>
      <c r="S31" s="15"/>
    </row>
    <row r="32" spans="1:19" x14ac:dyDescent="0.3">
      <c r="K32" s="13"/>
      <c r="L32" s="14"/>
      <c r="M32" s="13"/>
      <c r="N32" s="14"/>
      <c r="O32" s="13"/>
      <c r="P32" s="14"/>
      <c r="Q32" s="14"/>
      <c r="R32" s="14"/>
      <c r="S32" s="15"/>
    </row>
    <row r="33" spans="11:19" x14ac:dyDescent="0.3">
      <c r="K33" s="13"/>
      <c r="L33" s="14"/>
      <c r="M33" s="13"/>
      <c r="N33" s="14"/>
      <c r="O33" s="13"/>
      <c r="P33" s="14"/>
      <c r="Q33" s="14"/>
      <c r="R33" s="14"/>
      <c r="S33" s="15"/>
    </row>
    <row r="34" spans="11:19" x14ac:dyDescent="0.3">
      <c r="K34" s="13"/>
      <c r="L34" s="14"/>
      <c r="M34" s="13"/>
      <c r="N34" s="14"/>
      <c r="O34" s="13"/>
      <c r="P34" s="14"/>
      <c r="Q34" s="14"/>
      <c r="R34" s="14"/>
      <c r="S34" s="15"/>
    </row>
    <row r="35" spans="11:19" x14ac:dyDescent="0.3">
      <c r="K35" s="13"/>
      <c r="L35" s="14"/>
      <c r="M35" s="13"/>
      <c r="N35" s="14"/>
      <c r="O35" s="13"/>
      <c r="P35" s="14"/>
      <c r="Q35" s="14"/>
      <c r="R35" s="14"/>
      <c r="S35" s="15"/>
    </row>
    <row r="36" spans="11:19" x14ac:dyDescent="0.3">
      <c r="K36" s="13"/>
      <c r="L36" s="14"/>
      <c r="M36" s="13"/>
      <c r="N36" s="14"/>
      <c r="O36" s="13"/>
      <c r="P36" s="14"/>
      <c r="Q36" s="14"/>
      <c r="R36" s="14"/>
      <c r="S36" s="15"/>
    </row>
    <row r="37" spans="11:19" x14ac:dyDescent="0.3">
      <c r="K37" s="13"/>
      <c r="L37" s="14"/>
      <c r="M37" s="13"/>
      <c r="N37" s="14"/>
      <c r="O37" s="13"/>
      <c r="P37" s="14"/>
      <c r="Q37" s="14"/>
      <c r="R37" s="14"/>
      <c r="S37" s="15"/>
    </row>
    <row r="38" spans="11:19" x14ac:dyDescent="0.3">
      <c r="K38" s="13"/>
      <c r="L38" s="14"/>
      <c r="M38" s="13"/>
      <c r="N38" s="14"/>
      <c r="O38" s="13"/>
      <c r="P38" s="14"/>
      <c r="Q38" s="14"/>
      <c r="R38" s="14"/>
      <c r="S38" s="15"/>
    </row>
    <row r="39" spans="11:19" x14ac:dyDescent="0.3">
      <c r="K39" s="13"/>
      <c r="L39" s="14"/>
      <c r="M39" s="13"/>
      <c r="N39" s="14"/>
      <c r="O39" s="13"/>
      <c r="P39" s="14"/>
      <c r="Q39" s="14"/>
      <c r="R39" s="14"/>
      <c r="S39" s="15"/>
    </row>
    <row r="40" spans="11:19" x14ac:dyDescent="0.3">
      <c r="K40" s="13"/>
      <c r="L40" s="14"/>
      <c r="M40" s="13"/>
      <c r="N40" s="14"/>
      <c r="O40" s="13"/>
      <c r="P40" s="14"/>
      <c r="Q40" s="14"/>
      <c r="R40" s="14"/>
      <c r="S40" s="15"/>
    </row>
    <row r="41" spans="11:19" x14ac:dyDescent="0.3">
      <c r="K41" s="13"/>
      <c r="L41" s="14"/>
      <c r="M41" s="13"/>
      <c r="N41" s="14"/>
      <c r="O41" s="13"/>
      <c r="P41" s="14"/>
      <c r="Q41" s="14"/>
      <c r="R41" s="14"/>
      <c r="S41" s="15"/>
    </row>
    <row r="42" spans="11:19" x14ac:dyDescent="0.3">
      <c r="K42" s="13"/>
      <c r="L42" s="14"/>
      <c r="M42" s="13"/>
      <c r="N42" s="14"/>
      <c r="O42" s="13"/>
      <c r="P42" s="14"/>
      <c r="Q42" s="14"/>
      <c r="R42" s="14"/>
      <c r="S42" s="15"/>
    </row>
    <row r="43" spans="11:19" x14ac:dyDescent="0.3">
      <c r="K43" s="13"/>
      <c r="L43" s="14"/>
      <c r="M43" s="13"/>
      <c r="N43" s="14"/>
      <c r="O43" s="13"/>
      <c r="P43" s="14"/>
      <c r="Q43" s="14"/>
      <c r="R43" s="14"/>
      <c r="S43" s="15"/>
    </row>
    <row r="44" spans="11:19" x14ac:dyDescent="0.3">
      <c r="K44" s="13"/>
      <c r="L44" s="14"/>
      <c r="M44" s="13"/>
      <c r="N44" s="14"/>
      <c r="O44" s="13"/>
      <c r="P44" s="14"/>
      <c r="Q44" s="14"/>
      <c r="R44" s="14"/>
      <c r="S44" s="15"/>
    </row>
    <row r="45" spans="11:19" x14ac:dyDescent="0.3">
      <c r="K45" s="13"/>
      <c r="L45" s="14"/>
      <c r="M45" s="13"/>
      <c r="N45" s="14"/>
      <c r="O45" s="13"/>
      <c r="P45" s="14"/>
      <c r="Q45" s="14"/>
      <c r="R45" s="14"/>
      <c r="S45" s="15"/>
    </row>
    <row r="46" spans="11:19" x14ac:dyDescent="0.3">
      <c r="K46" s="13"/>
      <c r="L46" s="14"/>
      <c r="M46" s="13"/>
      <c r="N46" s="14"/>
      <c r="O46" s="13"/>
      <c r="P46" s="14"/>
      <c r="Q46" s="14"/>
      <c r="R46" s="14"/>
      <c r="S46" s="15"/>
    </row>
    <row r="47" spans="11:19" x14ac:dyDescent="0.3">
      <c r="K47" s="13"/>
      <c r="L47" s="14"/>
      <c r="M47" s="13"/>
      <c r="N47" s="14"/>
      <c r="O47" s="13"/>
      <c r="P47" s="14"/>
      <c r="Q47" s="14"/>
      <c r="R47" s="14"/>
      <c r="S47" s="15"/>
    </row>
    <row r="48" spans="11:19" x14ac:dyDescent="0.3">
      <c r="K48" s="13"/>
      <c r="L48" s="14"/>
      <c r="M48" s="13"/>
      <c r="N48" s="14"/>
      <c r="O48" s="13"/>
      <c r="P48" s="14"/>
      <c r="Q48" s="14"/>
      <c r="R48" s="14"/>
      <c r="S48" s="15"/>
    </row>
    <row r="49" spans="11:19" x14ac:dyDescent="0.3">
      <c r="K49" s="13"/>
      <c r="L49" s="14"/>
      <c r="M49" s="13"/>
      <c r="N49" s="14"/>
      <c r="O49" s="13"/>
      <c r="P49" s="14"/>
      <c r="Q49" s="14"/>
      <c r="R49" s="14"/>
      <c r="S49" s="15"/>
    </row>
    <row r="50" spans="11:19" x14ac:dyDescent="0.3">
      <c r="K50" s="13"/>
      <c r="L50" s="14"/>
      <c r="M50" s="13"/>
      <c r="N50" s="14"/>
      <c r="O50" s="13"/>
      <c r="P50" s="14"/>
      <c r="Q50" s="14"/>
      <c r="R50" s="14"/>
      <c r="S50" s="15"/>
    </row>
    <row r="51" spans="11:19" x14ac:dyDescent="0.3">
      <c r="K51" s="13"/>
      <c r="L51" s="14"/>
      <c r="M51" s="13"/>
      <c r="N51" s="14"/>
      <c r="O51" s="13"/>
      <c r="P51" s="14"/>
      <c r="Q51" s="14"/>
      <c r="R51" s="14"/>
      <c r="S51" s="15"/>
    </row>
    <row r="52" spans="11:19" x14ac:dyDescent="0.3">
      <c r="K52" s="13"/>
      <c r="L52" s="14"/>
      <c r="M52" s="13"/>
      <c r="N52" s="14"/>
      <c r="O52" s="13"/>
      <c r="P52" s="14"/>
      <c r="Q52" s="14"/>
      <c r="R52" s="14"/>
      <c r="S52" s="15"/>
    </row>
    <row r="53" spans="11:19" x14ac:dyDescent="0.3">
      <c r="K53" s="13"/>
      <c r="L53" s="14"/>
      <c r="M53" s="13"/>
      <c r="N53" s="14"/>
      <c r="O53" s="13"/>
      <c r="P53" s="14"/>
      <c r="Q53" s="14"/>
      <c r="R53" s="14"/>
      <c r="S53" s="15"/>
    </row>
    <row r="54" spans="11:19" x14ac:dyDescent="0.3">
      <c r="K54" s="13"/>
      <c r="L54" s="14"/>
      <c r="M54" s="13"/>
      <c r="N54" s="14"/>
      <c r="O54" s="13"/>
      <c r="P54" s="14"/>
      <c r="Q54" s="14"/>
      <c r="R54" s="14"/>
      <c r="S54" s="15"/>
    </row>
    <row r="55" spans="11:19" x14ac:dyDescent="0.3">
      <c r="K55" s="13"/>
      <c r="L55" s="14"/>
      <c r="M55" s="13"/>
      <c r="N55" s="14"/>
      <c r="O55" s="13"/>
      <c r="P55" s="14"/>
      <c r="Q55" s="14"/>
      <c r="R55" s="14"/>
      <c r="S55" s="15"/>
    </row>
    <row r="56" spans="11:19" x14ac:dyDescent="0.3">
      <c r="K56" s="13"/>
      <c r="L56" s="13"/>
      <c r="M56" s="13"/>
      <c r="N56" s="13"/>
      <c r="O56" s="13"/>
      <c r="P56" s="14"/>
      <c r="Q56" s="14"/>
      <c r="R56" s="13"/>
      <c r="S56" s="15"/>
    </row>
    <row r="57" spans="11:19" x14ac:dyDescent="0.3">
      <c r="K57" s="13"/>
      <c r="L57" s="14"/>
      <c r="M57" s="13"/>
      <c r="N57" s="14"/>
      <c r="O57" s="13"/>
      <c r="P57" s="14"/>
      <c r="Q57" s="14"/>
      <c r="R57" s="14"/>
      <c r="S57" s="15"/>
    </row>
    <row r="58" spans="11:19" x14ac:dyDescent="0.3">
      <c r="K58" s="13"/>
      <c r="L58" s="14"/>
      <c r="M58" s="13"/>
      <c r="N58" s="14"/>
      <c r="O58" s="13"/>
      <c r="P58" s="14"/>
      <c r="Q58" s="14"/>
      <c r="R58" s="14"/>
      <c r="S58" s="15"/>
    </row>
    <row r="59" spans="11:19" x14ac:dyDescent="0.3">
      <c r="K59" s="13"/>
      <c r="L59" s="14"/>
      <c r="M59" s="13"/>
      <c r="N59" s="14"/>
      <c r="O59" s="13"/>
      <c r="P59" s="14"/>
      <c r="Q59" s="14"/>
      <c r="R59" s="14"/>
      <c r="S59" s="15"/>
    </row>
    <row r="60" spans="11:19" x14ac:dyDescent="0.3">
      <c r="K60" s="13"/>
      <c r="L60" s="14"/>
      <c r="M60" s="13"/>
      <c r="N60" s="14"/>
      <c r="O60" s="13"/>
      <c r="P60" s="14"/>
      <c r="Q60" s="14"/>
      <c r="R60" s="14"/>
      <c r="S60" s="15"/>
    </row>
    <row r="61" spans="11:19" x14ac:dyDescent="0.3">
      <c r="K61" s="13"/>
      <c r="L61" s="14"/>
      <c r="M61" s="13"/>
      <c r="N61" s="14"/>
      <c r="O61" s="13"/>
      <c r="P61" s="14"/>
      <c r="Q61" s="14"/>
      <c r="R61" s="14"/>
      <c r="S61" s="15"/>
    </row>
    <row r="62" spans="11:19" x14ac:dyDescent="0.3">
      <c r="K62" s="13"/>
      <c r="L62" s="14"/>
      <c r="M62" s="13"/>
      <c r="N62" s="14"/>
      <c r="O62" s="13"/>
      <c r="P62" s="14"/>
      <c r="Q62" s="14"/>
      <c r="R62" s="14"/>
      <c r="S62" s="15"/>
    </row>
    <row r="63" spans="11:19" x14ac:dyDescent="0.3">
      <c r="K63" s="13"/>
      <c r="L63" s="14"/>
      <c r="M63" s="13"/>
      <c r="N63" s="14"/>
      <c r="O63" s="13"/>
      <c r="P63" s="14"/>
      <c r="Q63" s="14"/>
      <c r="R63" s="14"/>
      <c r="S63" s="15"/>
    </row>
    <row r="64" spans="11:19" x14ac:dyDescent="0.3">
      <c r="K64" s="13"/>
      <c r="L64" s="14"/>
      <c r="M64" s="13"/>
      <c r="N64" s="14"/>
      <c r="O64" s="13"/>
      <c r="P64" s="14"/>
      <c r="Q64" s="14"/>
      <c r="R64" s="14"/>
      <c r="S64" s="15"/>
    </row>
    <row r="65" spans="11:19" x14ac:dyDescent="0.3">
      <c r="K65" s="13"/>
      <c r="L65" s="14"/>
      <c r="M65" s="13"/>
      <c r="N65" s="14"/>
      <c r="O65" s="13"/>
      <c r="P65" s="14"/>
      <c r="Q65" s="14"/>
      <c r="R65" s="14"/>
      <c r="S65" s="15"/>
    </row>
    <row r="66" spans="11:19" x14ac:dyDescent="0.3">
      <c r="K66" s="13"/>
      <c r="L66" s="14"/>
      <c r="M66" s="13"/>
      <c r="N66" s="14"/>
      <c r="O66" s="13"/>
      <c r="P66" s="14"/>
      <c r="Q66" s="14"/>
      <c r="R66" s="14"/>
      <c r="S66" s="15"/>
    </row>
    <row r="67" spans="11:19" x14ac:dyDescent="0.3">
      <c r="K67" s="13"/>
      <c r="L67" s="14"/>
      <c r="M67" s="13"/>
      <c r="N67" s="14"/>
      <c r="O67" s="13"/>
      <c r="P67" s="14"/>
      <c r="Q67" s="14"/>
      <c r="R67" s="14"/>
      <c r="S67" s="15"/>
    </row>
    <row r="68" spans="11:19" x14ac:dyDescent="0.3">
      <c r="K68" s="13"/>
      <c r="L68" s="14"/>
      <c r="M68" s="13"/>
      <c r="N68" s="14"/>
      <c r="O68" s="13"/>
      <c r="P68" s="14"/>
      <c r="Q68" s="14"/>
      <c r="R68" s="14"/>
      <c r="S68" s="15"/>
    </row>
    <row r="69" spans="11:19" x14ac:dyDescent="0.3">
      <c r="K69" s="13"/>
      <c r="L69" s="14"/>
      <c r="M69" s="13"/>
      <c r="N69" s="14"/>
      <c r="O69" s="13"/>
      <c r="P69" s="14"/>
      <c r="Q69" s="14"/>
      <c r="R69" s="14"/>
      <c r="S69" s="15"/>
    </row>
    <row r="70" spans="11:19" x14ac:dyDescent="0.3">
      <c r="K70" s="13"/>
      <c r="L70" s="14"/>
      <c r="M70" s="13"/>
      <c r="N70" s="14"/>
      <c r="O70" s="13"/>
      <c r="P70" s="14"/>
      <c r="Q70" s="14"/>
      <c r="R70" s="14"/>
      <c r="S70" s="15"/>
    </row>
    <row r="71" spans="11:19" x14ac:dyDescent="0.3">
      <c r="K71" s="13"/>
      <c r="L71" s="14"/>
      <c r="M71" s="13"/>
      <c r="N71" s="14"/>
      <c r="O71" s="13"/>
      <c r="P71" s="14"/>
      <c r="Q71" s="14"/>
      <c r="R71" s="14"/>
      <c r="S71" s="15"/>
    </row>
    <row r="72" spans="11:19" x14ac:dyDescent="0.3">
      <c r="K72" s="13"/>
      <c r="L72" s="14"/>
      <c r="M72" s="13"/>
      <c r="N72" s="14"/>
      <c r="O72" s="13"/>
      <c r="P72" s="14"/>
      <c r="Q72" s="14"/>
      <c r="R72" s="14"/>
      <c r="S72" s="15"/>
    </row>
    <row r="73" spans="11:19" x14ac:dyDescent="0.3">
      <c r="K73" s="13"/>
      <c r="L73" s="14"/>
      <c r="M73" s="13"/>
      <c r="N73" s="14"/>
      <c r="O73" s="13"/>
      <c r="P73" s="14"/>
      <c r="Q73" s="14"/>
      <c r="R73" s="14"/>
      <c r="S73" s="15"/>
    </row>
    <row r="74" spans="11:19" x14ac:dyDescent="0.3">
      <c r="K74" s="13"/>
      <c r="L74" s="14"/>
      <c r="M74" s="13"/>
      <c r="N74" s="14"/>
      <c r="O74" s="13"/>
      <c r="P74" s="14"/>
      <c r="Q74" s="14"/>
      <c r="R74" s="14"/>
      <c r="S74" s="15"/>
    </row>
    <row r="75" spans="11:19" x14ac:dyDescent="0.3">
      <c r="K75" s="13"/>
      <c r="L75" s="14"/>
      <c r="M75" s="13"/>
      <c r="N75" s="14"/>
      <c r="O75" s="13"/>
      <c r="P75" s="14"/>
      <c r="Q75" s="14"/>
      <c r="R75" s="14"/>
      <c r="S75" s="15"/>
    </row>
    <row r="76" spans="11:19" x14ac:dyDescent="0.3">
      <c r="K76" s="13"/>
      <c r="L76" s="14"/>
      <c r="M76" s="13"/>
      <c r="N76" s="14"/>
      <c r="O76" s="13"/>
      <c r="P76" s="14"/>
      <c r="Q76" s="14"/>
      <c r="R76" s="14"/>
      <c r="S76" s="15"/>
    </row>
    <row r="77" spans="11:19" x14ac:dyDescent="0.3">
      <c r="K77" s="13"/>
      <c r="L77" s="14"/>
      <c r="M77" s="13"/>
      <c r="N77" s="14"/>
      <c r="O77" s="13"/>
      <c r="P77" s="14"/>
      <c r="Q77" s="14"/>
      <c r="R77" s="14"/>
      <c r="S77" s="15"/>
    </row>
    <row r="78" spans="11:19" x14ac:dyDescent="0.3">
      <c r="K78" s="13"/>
      <c r="L78" s="14"/>
      <c r="M78" s="13"/>
      <c r="N78" s="14"/>
      <c r="O78" s="13"/>
      <c r="P78" s="14"/>
      <c r="Q78" s="14"/>
      <c r="R78" s="14"/>
      <c r="S78" s="15"/>
    </row>
    <row r="79" spans="11:19" x14ac:dyDescent="0.3">
      <c r="K79" s="13"/>
      <c r="L79" s="14"/>
      <c r="M79" s="13"/>
      <c r="N79" s="14"/>
      <c r="O79" s="13"/>
      <c r="P79" s="14"/>
      <c r="Q79" s="14"/>
      <c r="R79" s="14"/>
      <c r="S79" s="15"/>
    </row>
    <row r="80" spans="11:19" x14ac:dyDescent="0.3">
      <c r="K80" s="13"/>
      <c r="L80" s="14"/>
      <c r="M80" s="13"/>
      <c r="N80" s="14"/>
      <c r="O80" s="13"/>
      <c r="P80" s="14"/>
      <c r="Q80" s="14"/>
      <c r="R80" s="14"/>
      <c r="S80" s="15"/>
    </row>
    <row r="81" spans="11:19" x14ac:dyDescent="0.3">
      <c r="K81" s="13"/>
      <c r="L81" s="14"/>
      <c r="M81" s="13"/>
      <c r="N81" s="14"/>
      <c r="O81" s="13"/>
      <c r="P81" s="14"/>
      <c r="Q81" s="14"/>
      <c r="R81" s="14"/>
      <c r="S81" s="15"/>
    </row>
    <row r="82" spans="11:19" x14ac:dyDescent="0.3">
      <c r="K82" s="13"/>
      <c r="L82" s="14"/>
      <c r="M82" s="13"/>
      <c r="N82" s="14"/>
      <c r="O82" s="13"/>
      <c r="P82" s="14"/>
      <c r="Q82" s="14"/>
      <c r="R82" s="14"/>
      <c r="S82" s="15"/>
    </row>
    <row r="83" spans="11:19" x14ac:dyDescent="0.3">
      <c r="K83" s="13"/>
      <c r="L83" s="14"/>
      <c r="M83" s="13"/>
      <c r="N83" s="14"/>
      <c r="O83" s="13"/>
      <c r="P83" s="14"/>
      <c r="Q83" s="14"/>
      <c r="R83" s="14"/>
      <c r="S83" s="15"/>
    </row>
    <row r="84" spans="11:19" x14ac:dyDescent="0.3">
      <c r="K84" s="13"/>
      <c r="L84" s="14"/>
      <c r="M84" s="13"/>
      <c r="N84" s="14"/>
      <c r="O84" s="13"/>
      <c r="P84" s="14"/>
      <c r="Q84" s="14"/>
      <c r="R84" s="14"/>
      <c r="S84" s="15"/>
    </row>
    <row r="85" spans="11:19" x14ac:dyDescent="0.3">
      <c r="K85" s="13"/>
      <c r="L85" s="14"/>
      <c r="M85" s="13"/>
      <c r="N85" s="14"/>
      <c r="O85" s="13"/>
      <c r="P85" s="14"/>
      <c r="Q85" s="14"/>
      <c r="R85" s="14"/>
      <c r="S85" s="15"/>
    </row>
    <row r="86" spans="11:19" x14ac:dyDescent="0.3">
      <c r="K86" s="13"/>
      <c r="L86" s="14"/>
      <c r="M86" s="13"/>
      <c r="N86" s="14"/>
      <c r="O86" s="13"/>
      <c r="P86" s="14"/>
      <c r="Q86" s="14"/>
      <c r="R86" s="14"/>
      <c r="S86" s="15"/>
    </row>
    <row r="87" spans="11:19" x14ac:dyDescent="0.3">
      <c r="K87" s="13"/>
      <c r="L87" s="14"/>
      <c r="M87" s="13"/>
      <c r="N87" s="14"/>
      <c r="O87" s="13"/>
      <c r="P87" s="14"/>
      <c r="Q87" s="14"/>
      <c r="R87" s="14"/>
      <c r="S87" s="15"/>
    </row>
    <row r="88" spans="11:19" x14ac:dyDescent="0.3">
      <c r="K88" s="13"/>
      <c r="L88" s="14"/>
      <c r="M88" s="13"/>
      <c r="N88" s="14"/>
      <c r="O88" s="13"/>
      <c r="P88" s="14"/>
      <c r="Q88" s="14"/>
      <c r="R88" s="14"/>
      <c r="S88" s="15"/>
    </row>
    <row r="89" spans="11:19" x14ac:dyDescent="0.3">
      <c r="K89" s="13"/>
      <c r="L89" s="14"/>
      <c r="M89" s="13"/>
      <c r="N89" s="14"/>
      <c r="O89" s="13"/>
      <c r="P89" s="14"/>
      <c r="Q89" s="14"/>
      <c r="R89" s="14"/>
      <c r="S89" s="15"/>
    </row>
    <row r="90" spans="11:19" x14ac:dyDescent="0.3">
      <c r="K90" s="13"/>
      <c r="L90" s="14"/>
      <c r="M90" s="13"/>
      <c r="N90" s="14"/>
      <c r="O90" s="13"/>
      <c r="P90" s="14"/>
      <c r="Q90" s="14"/>
      <c r="R90" s="14"/>
      <c r="S90" s="15"/>
    </row>
    <row r="91" spans="11:19" x14ac:dyDescent="0.3">
      <c r="K91" s="13"/>
      <c r="L91" s="14"/>
      <c r="M91" s="13"/>
      <c r="N91" s="14"/>
      <c r="O91" s="13"/>
      <c r="P91" s="14"/>
      <c r="Q91" s="14"/>
      <c r="R91" s="14"/>
      <c r="S91" s="15"/>
    </row>
    <row r="92" spans="11:19" x14ac:dyDescent="0.3">
      <c r="K92" s="13"/>
      <c r="L92" s="14"/>
      <c r="M92" s="13"/>
      <c r="N92" s="14"/>
      <c r="O92" s="13"/>
      <c r="P92" s="14"/>
      <c r="Q92" s="14"/>
      <c r="R92" s="14"/>
      <c r="S92" s="15"/>
    </row>
    <row r="93" spans="11:19" x14ac:dyDescent="0.3">
      <c r="K93" s="13"/>
      <c r="L93" s="14"/>
      <c r="M93" s="13"/>
      <c r="N93" s="14"/>
      <c r="O93" s="13"/>
      <c r="P93" s="14"/>
      <c r="Q93" s="14"/>
      <c r="R93" s="14"/>
      <c r="S93" s="15"/>
    </row>
    <row r="94" spans="11:19" x14ac:dyDescent="0.3">
      <c r="K94" s="13"/>
      <c r="L94" s="14"/>
      <c r="M94" s="13"/>
      <c r="N94" s="14"/>
      <c r="O94" s="13"/>
      <c r="P94" s="14"/>
      <c r="Q94" s="14"/>
      <c r="R94" s="14"/>
      <c r="S94" s="15"/>
    </row>
    <row r="95" spans="11:19" x14ac:dyDescent="0.3">
      <c r="K95" s="13"/>
      <c r="L95" s="14"/>
      <c r="M95" s="13"/>
      <c r="N95" s="14"/>
      <c r="O95" s="13"/>
      <c r="P95" s="14"/>
      <c r="Q95" s="14"/>
      <c r="R95" s="14"/>
      <c r="S95" s="15"/>
    </row>
    <row r="96" spans="11:19" x14ac:dyDescent="0.3">
      <c r="K96" s="13"/>
      <c r="L96" s="14"/>
      <c r="M96" s="13"/>
      <c r="N96" s="14"/>
      <c r="O96" s="13"/>
      <c r="P96" s="14"/>
      <c r="Q96" s="14"/>
      <c r="R96" s="14"/>
      <c r="S96" s="15"/>
    </row>
    <row r="97" spans="11:19" x14ac:dyDescent="0.3">
      <c r="K97" s="13"/>
      <c r="L97" s="14"/>
      <c r="M97" s="13"/>
      <c r="N97" s="14"/>
      <c r="O97" s="13"/>
      <c r="P97" s="14"/>
      <c r="Q97" s="14"/>
      <c r="R97" s="14"/>
      <c r="S97" s="15"/>
    </row>
    <row r="98" spans="11:19" x14ac:dyDescent="0.3">
      <c r="K98" s="13"/>
      <c r="L98" s="14"/>
      <c r="M98" s="13"/>
      <c r="N98" s="14"/>
      <c r="O98" s="13"/>
      <c r="P98" s="14"/>
      <c r="Q98" s="14"/>
      <c r="R98" s="14"/>
      <c r="S98" s="15"/>
    </row>
    <row r="99" spans="11:19" x14ac:dyDescent="0.3">
      <c r="K99" s="13"/>
      <c r="L99" s="14"/>
      <c r="M99" s="13"/>
      <c r="N99" s="14"/>
      <c r="O99" s="13"/>
      <c r="P99" s="14"/>
      <c r="Q99" s="14"/>
      <c r="R99" s="14"/>
      <c r="S99" s="15"/>
    </row>
    <row r="100" spans="11:19" x14ac:dyDescent="0.3">
      <c r="K100" s="13"/>
      <c r="L100" s="14"/>
      <c r="M100" s="13"/>
      <c r="N100" s="14"/>
      <c r="O100" s="13"/>
      <c r="P100" s="14"/>
      <c r="Q100" s="14"/>
      <c r="R100" s="14"/>
      <c r="S100" s="15"/>
    </row>
    <row r="101" spans="11:19" x14ac:dyDescent="0.3">
      <c r="K101" s="13"/>
      <c r="L101" s="14"/>
      <c r="M101" s="13"/>
      <c r="N101" s="14"/>
      <c r="O101" s="13"/>
      <c r="P101" s="14"/>
      <c r="Q101" s="14"/>
      <c r="R101" s="14"/>
      <c r="S101" s="15"/>
    </row>
    <row r="102" spans="11:19" x14ac:dyDescent="0.3">
      <c r="K102" s="13"/>
      <c r="L102" s="14"/>
      <c r="M102" s="13"/>
      <c r="N102" s="14"/>
      <c r="O102" s="13"/>
      <c r="P102" s="14"/>
      <c r="Q102" s="14"/>
      <c r="R102" s="14"/>
      <c r="S102" s="15"/>
    </row>
    <row r="103" spans="11:19" x14ac:dyDescent="0.3">
      <c r="K103" s="13"/>
      <c r="L103" s="14"/>
      <c r="M103" s="13"/>
      <c r="N103" s="14"/>
      <c r="O103" s="13"/>
      <c r="P103" s="14"/>
      <c r="Q103" s="14"/>
      <c r="R103" s="14"/>
      <c r="S103" s="15"/>
    </row>
    <row r="104" spans="11:19" x14ac:dyDescent="0.3">
      <c r="K104" s="13"/>
      <c r="L104" s="14"/>
      <c r="M104" s="13"/>
      <c r="N104" s="14"/>
      <c r="O104" s="13"/>
      <c r="P104" s="14"/>
      <c r="Q104" s="14"/>
      <c r="R104" s="14"/>
      <c r="S104" s="15"/>
    </row>
    <row r="105" spans="11:19" x14ac:dyDescent="0.3">
      <c r="K105" s="13"/>
      <c r="L105" s="14"/>
      <c r="M105" s="13"/>
      <c r="N105" s="14"/>
      <c r="O105" s="13"/>
      <c r="P105" s="14"/>
      <c r="Q105" s="14"/>
      <c r="R105" s="14"/>
      <c r="S105" s="15"/>
    </row>
    <row r="106" spans="11:19" x14ac:dyDescent="0.3">
      <c r="K106" s="13"/>
      <c r="L106" s="14"/>
      <c r="M106" s="13"/>
      <c r="N106" s="14"/>
      <c r="O106" s="13"/>
      <c r="P106" s="14"/>
      <c r="Q106" s="14"/>
      <c r="R106" s="14"/>
      <c r="S106" s="15"/>
    </row>
    <row r="107" spans="11:19" x14ac:dyDescent="0.3">
      <c r="K107" s="13"/>
      <c r="L107" s="14"/>
      <c r="M107" s="13"/>
      <c r="N107" s="14"/>
      <c r="O107" s="13"/>
      <c r="P107" s="14"/>
      <c r="Q107" s="14"/>
      <c r="R107" s="14"/>
      <c r="S107" s="15"/>
    </row>
    <row r="108" spans="11:19" x14ac:dyDescent="0.3">
      <c r="K108" s="13"/>
      <c r="L108" s="14"/>
      <c r="M108" s="13"/>
      <c r="N108" s="14"/>
      <c r="O108" s="13"/>
      <c r="P108" s="14"/>
      <c r="Q108" s="14"/>
      <c r="R108" s="14"/>
      <c r="S108" s="15"/>
    </row>
    <row r="109" spans="11:19" x14ac:dyDescent="0.3">
      <c r="K109" s="13"/>
      <c r="L109" s="14"/>
      <c r="M109" s="13"/>
      <c r="N109" s="14"/>
      <c r="O109" s="13"/>
      <c r="P109" s="14"/>
      <c r="Q109" s="14"/>
      <c r="R109" s="14"/>
      <c r="S109" s="15"/>
    </row>
    <row r="110" spans="11:19" x14ac:dyDescent="0.3">
      <c r="K110" s="13"/>
      <c r="L110" s="14"/>
      <c r="M110" s="13"/>
      <c r="N110" s="14"/>
      <c r="O110" s="13"/>
      <c r="P110" s="14"/>
      <c r="Q110" s="14"/>
      <c r="R110" s="14"/>
      <c r="S110" s="15"/>
    </row>
    <row r="111" spans="11:19" x14ac:dyDescent="0.3">
      <c r="K111" s="13"/>
      <c r="L111" s="14"/>
      <c r="M111" s="13"/>
      <c r="N111" s="14"/>
      <c r="O111" s="13"/>
      <c r="P111" s="14"/>
      <c r="Q111" s="14"/>
      <c r="R111" s="14"/>
      <c r="S111" s="15"/>
    </row>
    <row r="112" spans="11:19" x14ac:dyDescent="0.3">
      <c r="K112" s="13"/>
      <c r="L112" s="14"/>
      <c r="M112" s="13"/>
      <c r="N112" s="14"/>
      <c r="O112" s="13"/>
      <c r="P112" s="14"/>
      <c r="Q112" s="14"/>
      <c r="R112" s="14"/>
      <c r="S112" s="15"/>
    </row>
    <row r="113" spans="11:19" x14ac:dyDescent="0.3">
      <c r="K113" s="13"/>
      <c r="L113" s="14"/>
      <c r="M113" s="13"/>
      <c r="N113" s="14"/>
      <c r="O113" s="13"/>
      <c r="P113" s="14"/>
      <c r="Q113" s="14"/>
      <c r="R113" s="14"/>
      <c r="S113" s="15"/>
    </row>
    <row r="114" spans="11:19" x14ac:dyDescent="0.3">
      <c r="K114" s="13"/>
      <c r="L114" s="14"/>
      <c r="M114" s="13"/>
      <c r="N114" s="14"/>
      <c r="O114" s="13"/>
      <c r="P114" s="14"/>
      <c r="Q114" s="14"/>
      <c r="R114" s="14"/>
      <c r="S114" s="15"/>
    </row>
    <row r="115" spans="11:19" x14ac:dyDescent="0.3">
      <c r="K115" s="13"/>
      <c r="L115" s="14"/>
      <c r="M115" s="13"/>
      <c r="N115" s="14"/>
      <c r="O115" s="13"/>
      <c r="P115" s="14"/>
      <c r="Q115" s="14"/>
      <c r="R115" s="14"/>
      <c r="S115" s="15"/>
    </row>
    <row r="116" spans="11:19" x14ac:dyDescent="0.3">
      <c r="K116" s="13"/>
      <c r="L116" s="14"/>
      <c r="M116" s="13"/>
      <c r="N116" s="14"/>
      <c r="O116" s="13"/>
      <c r="P116" s="14"/>
      <c r="Q116" s="14"/>
      <c r="R116" s="14"/>
      <c r="S116" s="15"/>
    </row>
    <row r="117" spans="11:19" x14ac:dyDescent="0.3">
      <c r="K117" s="13"/>
      <c r="L117" s="14"/>
      <c r="M117" s="13"/>
      <c r="N117" s="14"/>
      <c r="O117" s="13"/>
      <c r="P117" s="14"/>
      <c r="Q117" s="14"/>
      <c r="R117" s="14"/>
      <c r="S117" s="15"/>
    </row>
    <row r="118" spans="11:19" x14ac:dyDescent="0.3">
      <c r="K118" s="13"/>
      <c r="L118" s="14"/>
      <c r="M118" s="13"/>
      <c r="N118" s="14"/>
      <c r="O118" s="13"/>
      <c r="P118" s="14"/>
      <c r="Q118" s="14"/>
      <c r="R118" s="14"/>
      <c r="S118" s="15"/>
    </row>
    <row r="119" spans="11:19" x14ac:dyDescent="0.3">
      <c r="K119" s="13"/>
      <c r="L119" s="14"/>
      <c r="M119" s="13"/>
      <c r="N119" s="14"/>
      <c r="O119" s="13"/>
      <c r="P119" s="14"/>
      <c r="Q119" s="14"/>
      <c r="R119" s="14"/>
      <c r="S119" s="15"/>
    </row>
    <row r="120" spans="11:19" x14ac:dyDescent="0.3">
      <c r="K120" s="13"/>
      <c r="L120" s="14"/>
      <c r="M120" s="13"/>
      <c r="N120" s="14"/>
      <c r="O120" s="13"/>
      <c r="P120" s="14"/>
      <c r="Q120" s="14"/>
      <c r="R120" s="14"/>
      <c r="S120" s="15"/>
    </row>
    <row r="121" spans="11:19" x14ac:dyDescent="0.3">
      <c r="K121" s="13"/>
      <c r="L121" s="14"/>
      <c r="M121" s="13"/>
      <c r="N121" s="14"/>
      <c r="O121" s="13"/>
      <c r="P121" s="14"/>
      <c r="Q121" s="14"/>
      <c r="R121" s="14"/>
      <c r="S121" s="15"/>
    </row>
    <row r="122" spans="11:19" x14ac:dyDescent="0.3">
      <c r="K122" s="13"/>
      <c r="L122" s="14"/>
      <c r="M122" s="13"/>
      <c r="N122" s="14"/>
      <c r="O122" s="13"/>
      <c r="P122" s="14"/>
      <c r="Q122" s="14"/>
      <c r="R122" s="14"/>
      <c r="S122" s="15"/>
    </row>
    <row r="123" spans="11:19" x14ac:dyDescent="0.3">
      <c r="K123" s="13"/>
      <c r="L123" s="14"/>
      <c r="M123" s="13"/>
      <c r="N123" s="14"/>
      <c r="O123" s="13"/>
      <c r="P123" s="14"/>
      <c r="Q123" s="14"/>
      <c r="R123" s="14"/>
      <c r="S123" s="15"/>
    </row>
    <row r="124" spans="11:19" x14ac:dyDescent="0.3">
      <c r="K124" s="13"/>
      <c r="L124" s="14"/>
      <c r="M124" s="13"/>
      <c r="N124" s="14"/>
      <c r="O124" s="13"/>
      <c r="P124" s="14"/>
      <c r="Q124" s="14"/>
      <c r="R124" s="14"/>
      <c r="S124" s="15"/>
    </row>
    <row r="125" spans="11:19" x14ac:dyDescent="0.3">
      <c r="K125" s="13"/>
      <c r="L125" s="14"/>
      <c r="M125" s="13"/>
      <c r="N125" s="14"/>
      <c r="O125" s="13"/>
      <c r="P125" s="14"/>
      <c r="Q125" s="14"/>
      <c r="R125" s="14"/>
      <c r="S125" s="15"/>
    </row>
    <row r="126" spans="11:19" x14ac:dyDescent="0.3">
      <c r="K126" s="13"/>
      <c r="L126" s="14"/>
      <c r="M126" s="13"/>
      <c r="N126" s="14"/>
      <c r="O126" s="13"/>
      <c r="P126" s="14"/>
      <c r="Q126" s="14"/>
      <c r="R126" s="14"/>
      <c r="S126" s="15"/>
    </row>
    <row r="127" spans="11:19" x14ac:dyDescent="0.3">
      <c r="K127" s="13"/>
      <c r="L127" s="14"/>
      <c r="M127" s="13"/>
      <c r="N127" s="14"/>
      <c r="O127" s="13"/>
      <c r="P127" s="14"/>
      <c r="Q127" s="14"/>
      <c r="R127" s="14"/>
      <c r="S127" s="15"/>
    </row>
    <row r="128" spans="11:19" x14ac:dyDescent="0.3">
      <c r="K128" s="13"/>
      <c r="L128" s="14"/>
      <c r="M128" s="13"/>
      <c r="N128" s="14"/>
      <c r="O128" s="13"/>
      <c r="P128" s="14"/>
      <c r="Q128" s="14"/>
      <c r="R128" s="14"/>
      <c r="S128" s="15"/>
    </row>
    <row r="129" spans="11:19" x14ac:dyDescent="0.3">
      <c r="K129" s="13"/>
      <c r="L129" s="14"/>
      <c r="M129" s="13"/>
      <c r="N129" s="14"/>
      <c r="O129" s="13"/>
      <c r="P129" s="14"/>
      <c r="Q129" s="14"/>
      <c r="R129" s="14"/>
      <c r="S129" s="15"/>
    </row>
    <row r="130" spans="11:19" x14ac:dyDescent="0.3">
      <c r="K130" s="13"/>
      <c r="L130" s="14"/>
      <c r="M130" s="13"/>
      <c r="N130" s="14"/>
      <c r="O130" s="13"/>
      <c r="P130" s="14"/>
      <c r="Q130" s="14"/>
      <c r="R130" s="14"/>
      <c r="S130" s="15"/>
    </row>
    <row r="131" spans="11:19" x14ac:dyDescent="0.3">
      <c r="K131" s="13"/>
      <c r="L131" s="14"/>
      <c r="M131" s="13"/>
      <c r="N131" s="14"/>
      <c r="O131" s="13"/>
      <c r="P131" s="14"/>
      <c r="Q131" s="14"/>
      <c r="R131" s="14"/>
      <c r="S131" s="15"/>
    </row>
    <row r="132" spans="11:19" x14ac:dyDescent="0.3">
      <c r="K132" s="13"/>
      <c r="L132" s="13"/>
      <c r="M132" s="13"/>
      <c r="N132" s="13"/>
      <c r="O132" s="13"/>
      <c r="P132" s="14"/>
      <c r="Q132" s="13"/>
      <c r="R132" s="14"/>
      <c r="S132" s="15"/>
    </row>
    <row r="133" spans="11:19" x14ac:dyDescent="0.3">
      <c r="K133" s="13"/>
      <c r="L133" s="14"/>
      <c r="M133" s="13"/>
      <c r="N133" s="14"/>
      <c r="O133" s="13"/>
      <c r="P133" s="14"/>
      <c r="Q133" s="14"/>
      <c r="R133" s="14"/>
      <c r="S133" s="15"/>
    </row>
    <row r="134" spans="11:19" x14ac:dyDescent="0.3">
      <c r="K134" s="13"/>
      <c r="L134" s="14"/>
      <c r="M134" s="13"/>
      <c r="N134" s="14"/>
      <c r="O134" s="13"/>
      <c r="P134" s="14"/>
      <c r="Q134" s="14"/>
      <c r="R134" s="14"/>
      <c r="S134" s="15"/>
    </row>
    <row r="135" spans="11:19" x14ac:dyDescent="0.3">
      <c r="K135" s="13"/>
      <c r="L135" s="14"/>
      <c r="M135" s="13"/>
      <c r="N135" s="14"/>
      <c r="O135" s="13"/>
      <c r="P135" s="14"/>
      <c r="Q135" s="14"/>
      <c r="R135" s="14"/>
      <c r="S135" s="15"/>
    </row>
    <row r="136" spans="11:19" x14ac:dyDescent="0.3">
      <c r="K136" s="13"/>
      <c r="L136" s="14"/>
      <c r="M136" s="13"/>
      <c r="N136" s="14"/>
      <c r="O136" s="13"/>
      <c r="P136" s="14"/>
      <c r="Q136" s="14"/>
      <c r="R136" s="14"/>
      <c r="S136" s="15"/>
    </row>
    <row r="137" spans="11:19" x14ac:dyDescent="0.3">
      <c r="K137" s="13"/>
      <c r="L137" s="14"/>
      <c r="M137" s="13"/>
      <c r="N137" s="14"/>
      <c r="O137" s="13"/>
      <c r="P137" s="14"/>
      <c r="Q137" s="14"/>
      <c r="R137" s="14"/>
      <c r="S137" s="15"/>
    </row>
    <row r="138" spans="11:19" x14ac:dyDescent="0.3">
      <c r="K138" s="13"/>
      <c r="L138" s="14"/>
      <c r="M138" s="13"/>
      <c r="N138" s="14"/>
      <c r="O138" s="13"/>
      <c r="P138" s="14"/>
      <c r="Q138" s="14"/>
      <c r="R138" s="14"/>
      <c r="S138" s="15"/>
    </row>
    <row r="139" spans="11:19" x14ac:dyDescent="0.3">
      <c r="K139" s="13"/>
      <c r="L139" s="14"/>
      <c r="M139" s="13"/>
      <c r="N139" s="14"/>
      <c r="O139" s="13"/>
      <c r="P139" s="14"/>
      <c r="Q139" s="14"/>
      <c r="R139" s="14"/>
      <c r="S139" s="15"/>
    </row>
    <row r="140" spans="11:19" x14ac:dyDescent="0.3">
      <c r="K140" s="13"/>
      <c r="L140" s="14"/>
      <c r="M140" s="13"/>
      <c r="N140" s="14"/>
      <c r="O140" s="13"/>
      <c r="P140" s="14"/>
      <c r="Q140" s="14"/>
      <c r="R140" s="14"/>
      <c r="S140" s="15"/>
    </row>
    <row r="141" spans="11:19" x14ac:dyDescent="0.3">
      <c r="K141" s="13"/>
      <c r="L141" s="14"/>
      <c r="M141" s="13"/>
      <c r="N141" s="14"/>
      <c r="O141" s="13"/>
      <c r="P141" s="14"/>
      <c r="Q141" s="14"/>
      <c r="R141" s="14"/>
      <c r="S141" s="15"/>
    </row>
    <row r="142" spans="11:19" x14ac:dyDescent="0.3">
      <c r="K142" s="13"/>
      <c r="L142" s="14"/>
      <c r="M142" s="13"/>
      <c r="N142" s="14"/>
      <c r="O142" s="13"/>
      <c r="P142" s="14"/>
      <c r="Q142" s="14"/>
      <c r="R142" s="14"/>
      <c r="S142" s="15"/>
    </row>
    <row r="143" spans="11:19" x14ac:dyDescent="0.3">
      <c r="K143" s="13"/>
      <c r="L143" s="14"/>
      <c r="M143" s="13"/>
      <c r="N143" s="14"/>
      <c r="O143" s="13"/>
      <c r="P143" s="14"/>
      <c r="Q143" s="14"/>
      <c r="R143" s="14"/>
      <c r="S143" s="15"/>
    </row>
    <row r="144" spans="11:19" x14ac:dyDescent="0.3">
      <c r="K144" s="13"/>
      <c r="L144" s="14"/>
      <c r="M144" s="13"/>
      <c r="N144" s="14"/>
      <c r="O144" s="13"/>
      <c r="P144" s="14"/>
      <c r="Q144" s="14"/>
      <c r="R144" s="14"/>
      <c r="S144" s="15"/>
    </row>
    <row r="145" spans="11:19" x14ac:dyDescent="0.3">
      <c r="K145" s="13"/>
      <c r="L145" s="14"/>
      <c r="M145" s="13"/>
      <c r="N145" s="14"/>
      <c r="O145" s="13"/>
      <c r="P145" s="14"/>
      <c r="Q145" s="14"/>
      <c r="R145" s="14"/>
      <c r="S145" s="15"/>
    </row>
    <row r="146" spans="11:19" x14ac:dyDescent="0.3">
      <c r="K146" s="13"/>
      <c r="L146" s="14"/>
      <c r="M146" s="13"/>
      <c r="N146" s="14"/>
      <c r="O146" s="13"/>
      <c r="P146" s="14"/>
      <c r="Q146" s="14"/>
      <c r="R146" s="14"/>
      <c r="S146" s="15"/>
    </row>
    <row r="147" spans="11:19" x14ac:dyDescent="0.3">
      <c r="K147" s="13"/>
      <c r="L147" s="14"/>
      <c r="M147" s="13"/>
      <c r="N147" s="14"/>
      <c r="O147" s="13"/>
      <c r="P147" s="14"/>
      <c r="Q147" s="14"/>
      <c r="R147" s="14"/>
      <c r="S147" s="15"/>
    </row>
    <row r="148" spans="11:19" x14ac:dyDescent="0.3">
      <c r="K148" s="13"/>
      <c r="L148" s="14"/>
      <c r="M148" s="13"/>
      <c r="N148" s="14"/>
      <c r="O148" s="13"/>
      <c r="P148" s="14"/>
      <c r="Q148" s="14"/>
      <c r="R148" s="14"/>
      <c r="S148" s="15"/>
    </row>
    <row r="149" spans="11:19" x14ac:dyDescent="0.3">
      <c r="K149" s="13"/>
      <c r="L149" s="14"/>
      <c r="M149" s="13"/>
      <c r="N149" s="14"/>
      <c r="O149" s="13"/>
      <c r="P149" s="14"/>
      <c r="Q149" s="14"/>
      <c r="R149" s="14"/>
      <c r="S149" s="15"/>
    </row>
    <row r="150" spans="11:19" x14ac:dyDescent="0.3">
      <c r="K150" s="13"/>
      <c r="L150" s="14"/>
      <c r="M150" s="13"/>
      <c r="N150" s="14"/>
      <c r="O150" s="13"/>
      <c r="P150" s="14"/>
      <c r="Q150" s="14"/>
      <c r="R150" s="14"/>
      <c r="S150" s="15"/>
    </row>
    <row r="151" spans="11:19" x14ac:dyDescent="0.3">
      <c r="K151" s="13"/>
      <c r="L151" s="14"/>
      <c r="M151" s="13"/>
      <c r="N151" s="14"/>
      <c r="O151" s="13"/>
      <c r="P151" s="14"/>
      <c r="Q151" s="14"/>
      <c r="R151" s="14"/>
      <c r="S151" s="15"/>
    </row>
    <row r="152" spans="11:19" x14ac:dyDescent="0.3">
      <c r="K152" s="13"/>
      <c r="L152" s="14"/>
      <c r="M152" s="13"/>
      <c r="N152" s="14"/>
      <c r="O152" s="13"/>
      <c r="P152" s="14"/>
      <c r="Q152" s="14"/>
      <c r="R152" s="14"/>
      <c r="S152" s="15"/>
    </row>
    <row r="153" spans="11:19" x14ac:dyDescent="0.3">
      <c r="K153" s="13"/>
      <c r="L153" s="14"/>
      <c r="M153" s="13"/>
      <c r="N153" s="14"/>
      <c r="O153" s="13"/>
      <c r="P153" s="14"/>
      <c r="Q153" s="14"/>
      <c r="R153" s="14"/>
      <c r="S153" s="15"/>
    </row>
    <row r="154" spans="11:19" x14ac:dyDescent="0.3">
      <c r="K154" s="13"/>
      <c r="L154" s="14"/>
      <c r="M154" s="13"/>
      <c r="N154" s="14"/>
      <c r="O154" s="13"/>
      <c r="P154" s="14"/>
      <c r="Q154" s="14"/>
      <c r="R154" s="14"/>
      <c r="S154" s="15"/>
    </row>
    <row r="155" spans="11:19" x14ac:dyDescent="0.3">
      <c r="K155" s="13"/>
      <c r="L155" s="14"/>
      <c r="M155" s="13"/>
      <c r="N155" s="14"/>
      <c r="O155" s="13"/>
      <c r="P155" s="14"/>
      <c r="Q155" s="14"/>
      <c r="R155" s="14"/>
      <c r="S155" s="15"/>
    </row>
    <row r="156" spans="11:19" x14ac:dyDescent="0.3">
      <c r="K156" s="13"/>
      <c r="L156" s="14"/>
      <c r="M156" s="13"/>
      <c r="N156" s="14"/>
      <c r="O156" s="13"/>
      <c r="P156" s="14"/>
      <c r="Q156" s="14"/>
      <c r="R156" s="14"/>
      <c r="S156" s="15"/>
    </row>
    <row r="157" spans="11:19" x14ac:dyDescent="0.3">
      <c r="K157" s="13"/>
      <c r="L157" s="14"/>
      <c r="M157" s="13"/>
      <c r="N157" s="14"/>
      <c r="O157" s="13"/>
      <c r="P157" s="14"/>
      <c r="Q157" s="14"/>
      <c r="R157" s="14"/>
      <c r="S157" s="15"/>
    </row>
    <row r="158" spans="11:19" x14ac:dyDescent="0.3">
      <c r="K158" s="13"/>
      <c r="L158" s="14"/>
      <c r="M158" s="13"/>
      <c r="N158" s="14"/>
      <c r="O158" s="13"/>
      <c r="P158" s="14"/>
      <c r="Q158" s="14"/>
      <c r="R158" s="14"/>
      <c r="S158" s="15"/>
    </row>
    <row r="159" spans="11:19" x14ac:dyDescent="0.3">
      <c r="K159" s="13"/>
      <c r="L159" s="14"/>
      <c r="M159" s="13"/>
      <c r="N159" s="14"/>
      <c r="O159" s="13"/>
      <c r="P159" s="14"/>
      <c r="Q159" s="14"/>
      <c r="R159" s="14"/>
      <c r="S159" s="15"/>
    </row>
    <row r="160" spans="11:19" x14ac:dyDescent="0.3">
      <c r="K160" s="13"/>
      <c r="L160" s="14"/>
      <c r="M160" s="13"/>
      <c r="N160" s="14"/>
      <c r="O160" s="13"/>
      <c r="P160" s="14"/>
      <c r="Q160" s="14"/>
      <c r="R160" s="14"/>
      <c r="S160" s="15"/>
    </row>
    <row r="161" spans="11:19" x14ac:dyDescent="0.3">
      <c r="K161" s="13"/>
      <c r="L161" s="14"/>
      <c r="M161" s="13"/>
      <c r="N161" s="14"/>
      <c r="O161" s="13"/>
      <c r="P161" s="14"/>
      <c r="Q161" s="14"/>
      <c r="R161" s="14"/>
      <c r="S161" s="15"/>
    </row>
    <row r="162" spans="11:19" x14ac:dyDescent="0.3">
      <c r="K162" s="13"/>
      <c r="L162" s="14"/>
      <c r="M162" s="13"/>
      <c r="N162" s="14"/>
      <c r="O162" s="13"/>
      <c r="P162" s="14"/>
      <c r="Q162" s="14"/>
      <c r="R162" s="14"/>
      <c r="S162" s="15"/>
    </row>
    <row r="163" spans="11:19" x14ac:dyDescent="0.3">
      <c r="K163" s="13"/>
      <c r="L163" s="14"/>
      <c r="M163" s="13"/>
      <c r="N163" s="14"/>
      <c r="O163" s="13"/>
      <c r="P163" s="14"/>
      <c r="Q163" s="14"/>
      <c r="R163" s="14"/>
      <c r="S163" s="15"/>
    </row>
    <row r="164" spans="11:19" x14ac:dyDescent="0.3">
      <c r="K164" s="13"/>
      <c r="L164" s="14"/>
      <c r="M164" s="13"/>
      <c r="N164" s="14"/>
      <c r="O164" s="13"/>
      <c r="P164" s="14"/>
      <c r="Q164" s="14"/>
      <c r="R164" s="14"/>
      <c r="S164" s="15"/>
    </row>
    <row r="165" spans="11:19" x14ac:dyDescent="0.3">
      <c r="K165" s="13"/>
      <c r="L165" s="14"/>
      <c r="M165" s="13"/>
      <c r="N165" s="14"/>
      <c r="O165" s="13"/>
      <c r="P165" s="14"/>
      <c r="Q165" s="14"/>
      <c r="R165" s="14"/>
      <c r="S165" s="15"/>
    </row>
    <row r="166" spans="11:19" x14ac:dyDescent="0.3">
      <c r="K166" s="13"/>
      <c r="L166" s="14"/>
      <c r="M166" s="13"/>
      <c r="N166" s="14"/>
      <c r="O166" s="13"/>
      <c r="P166" s="14"/>
      <c r="Q166" s="14"/>
      <c r="R166" s="14"/>
      <c r="S166" s="15"/>
    </row>
    <row r="167" spans="11:19" x14ac:dyDescent="0.3">
      <c r="K167" s="13"/>
      <c r="L167" s="14"/>
      <c r="M167" s="13"/>
      <c r="N167" s="14"/>
      <c r="O167" s="13"/>
      <c r="P167" s="14"/>
      <c r="Q167" s="14"/>
      <c r="R167" s="14"/>
      <c r="S167" s="15"/>
    </row>
    <row r="168" spans="11:19" x14ac:dyDescent="0.3">
      <c r="K168" s="13"/>
      <c r="L168" s="14"/>
      <c r="M168" s="13"/>
      <c r="N168" s="14"/>
      <c r="O168" s="13"/>
      <c r="P168" s="14"/>
      <c r="Q168" s="14"/>
      <c r="R168" s="14"/>
      <c r="S168" s="15"/>
    </row>
    <row r="169" spans="11:19" x14ac:dyDescent="0.3">
      <c r="K169" s="13"/>
      <c r="L169" s="14"/>
      <c r="M169" s="13"/>
      <c r="N169" s="14"/>
      <c r="O169" s="13"/>
      <c r="P169" s="14"/>
      <c r="Q169" s="14"/>
      <c r="R169" s="14"/>
      <c r="S169" s="15"/>
    </row>
    <row r="170" spans="11:19" x14ac:dyDescent="0.3">
      <c r="K170" s="13"/>
      <c r="L170" s="14"/>
      <c r="M170" s="13"/>
      <c r="N170" s="14"/>
      <c r="O170" s="13"/>
      <c r="P170" s="14"/>
      <c r="Q170" s="14"/>
      <c r="R170" s="14"/>
      <c r="S170" s="15"/>
    </row>
    <row r="171" spans="11:19" x14ac:dyDescent="0.3">
      <c r="K171" s="13"/>
      <c r="L171" s="14"/>
      <c r="M171" s="13"/>
      <c r="N171" s="14"/>
      <c r="O171" s="13"/>
      <c r="P171" s="14"/>
      <c r="Q171" s="14"/>
      <c r="R171" s="14"/>
      <c r="S171" s="15"/>
    </row>
    <row r="172" spans="11:19" x14ac:dyDescent="0.3">
      <c r="K172" s="13"/>
      <c r="L172" s="14"/>
      <c r="M172" s="13"/>
      <c r="N172" s="14"/>
      <c r="O172" s="13"/>
      <c r="P172" s="14"/>
      <c r="Q172" s="14"/>
      <c r="R172" s="14"/>
      <c r="S172" s="15"/>
    </row>
    <row r="173" spans="11:19" x14ac:dyDescent="0.3">
      <c r="K173" s="13"/>
      <c r="L173" s="14"/>
      <c r="M173" s="13"/>
      <c r="N173" s="14"/>
      <c r="O173" s="13"/>
      <c r="P173" s="14"/>
      <c r="Q173" s="14"/>
      <c r="R173" s="14"/>
      <c r="S173" s="15"/>
    </row>
    <row r="174" spans="11:19" x14ac:dyDescent="0.3">
      <c r="K174" s="13"/>
      <c r="L174" s="14"/>
      <c r="M174" s="13"/>
      <c r="N174" s="14"/>
      <c r="O174" s="13"/>
      <c r="P174" s="14"/>
      <c r="Q174" s="14"/>
      <c r="R174" s="14"/>
      <c r="S174" s="15"/>
    </row>
    <row r="175" spans="11:19" x14ac:dyDescent="0.3">
      <c r="K175" s="13"/>
      <c r="L175" s="14"/>
      <c r="M175" s="13"/>
      <c r="N175" s="14"/>
      <c r="O175" s="13"/>
      <c r="P175" s="14"/>
      <c r="Q175" s="14"/>
      <c r="R175" s="14"/>
      <c r="S175" s="15"/>
    </row>
    <row r="176" spans="11:19" x14ac:dyDescent="0.3">
      <c r="K176" s="13"/>
      <c r="L176" s="14"/>
      <c r="M176" s="13"/>
      <c r="N176" s="14"/>
      <c r="O176" s="13"/>
      <c r="P176" s="14"/>
      <c r="Q176" s="14"/>
      <c r="R176" s="14"/>
      <c r="S176" s="15"/>
    </row>
    <row r="177" spans="11:19" x14ac:dyDescent="0.3">
      <c r="K177" s="13"/>
      <c r="L177" s="14"/>
      <c r="M177" s="13"/>
      <c r="N177" s="14"/>
      <c r="O177" s="13"/>
      <c r="P177" s="14"/>
      <c r="Q177" s="14"/>
      <c r="R177" s="14"/>
      <c r="S177" s="15"/>
    </row>
    <row r="178" spans="11:19" x14ac:dyDescent="0.3">
      <c r="K178" s="13"/>
      <c r="L178" s="14"/>
      <c r="M178" s="13"/>
      <c r="N178" s="14"/>
      <c r="O178" s="13"/>
      <c r="P178" s="14"/>
      <c r="Q178" s="14"/>
      <c r="R178" s="14"/>
      <c r="S178" s="15"/>
    </row>
    <row r="179" spans="11:19" x14ac:dyDescent="0.3">
      <c r="K179" s="13"/>
      <c r="L179" s="14"/>
      <c r="M179" s="13"/>
      <c r="N179" s="14"/>
      <c r="O179" s="13"/>
      <c r="P179" s="14"/>
      <c r="Q179" s="14"/>
      <c r="R179" s="14"/>
      <c r="S179" s="15"/>
    </row>
    <row r="180" spans="11:19" x14ac:dyDescent="0.3">
      <c r="K180" s="13"/>
      <c r="L180" s="14"/>
      <c r="M180" s="13"/>
      <c r="N180" s="14"/>
      <c r="O180" s="13"/>
      <c r="P180" s="14"/>
      <c r="Q180" s="14"/>
      <c r="R180" s="14"/>
      <c r="S180" s="15"/>
    </row>
    <row r="181" spans="11:19" x14ac:dyDescent="0.3">
      <c r="K181" s="13"/>
      <c r="L181" s="14"/>
      <c r="M181" s="13"/>
      <c r="N181" s="14"/>
      <c r="O181" s="13"/>
      <c r="P181" s="14"/>
      <c r="Q181" s="14"/>
      <c r="R181" s="14"/>
      <c r="S181" s="15"/>
    </row>
    <row r="182" spans="11:19" x14ac:dyDescent="0.3">
      <c r="K182" s="13"/>
      <c r="L182" s="14"/>
      <c r="M182" s="13"/>
      <c r="N182" s="14"/>
      <c r="O182" s="13"/>
      <c r="P182" s="14"/>
      <c r="Q182" s="14"/>
      <c r="R182" s="14"/>
      <c r="S182" s="15"/>
    </row>
    <row r="183" spans="11:19" x14ac:dyDescent="0.3">
      <c r="K183" s="13"/>
      <c r="L183" s="14"/>
      <c r="M183" s="13"/>
      <c r="N183" s="14"/>
      <c r="O183" s="13"/>
      <c r="P183" s="14"/>
      <c r="Q183" s="14"/>
      <c r="R183" s="14"/>
      <c r="S183" s="15"/>
    </row>
    <row r="184" spans="11:19" x14ac:dyDescent="0.3">
      <c r="K184" s="13"/>
      <c r="L184" s="14"/>
      <c r="M184" s="13"/>
      <c r="N184" s="14"/>
      <c r="O184" s="13"/>
      <c r="P184" s="14"/>
      <c r="Q184" s="14"/>
      <c r="R184" s="14"/>
      <c r="S184" s="15"/>
    </row>
    <row r="185" spans="11:19" x14ac:dyDescent="0.3">
      <c r="K185" s="13"/>
      <c r="L185" s="14"/>
      <c r="M185" s="13"/>
      <c r="N185" s="14"/>
      <c r="O185" s="13"/>
      <c r="P185" s="14"/>
      <c r="Q185" s="14"/>
      <c r="R185" s="14"/>
      <c r="S185" s="15"/>
    </row>
    <row r="186" spans="11:19" x14ac:dyDescent="0.3">
      <c r="K186" s="13"/>
      <c r="L186" s="14"/>
      <c r="M186" s="13"/>
      <c r="N186" s="14"/>
      <c r="O186" s="13"/>
      <c r="P186" s="14"/>
      <c r="Q186" s="14"/>
      <c r="R186" s="14"/>
      <c r="S186" s="15"/>
    </row>
    <row r="187" spans="11:19" x14ac:dyDescent="0.3">
      <c r="K187" s="13"/>
      <c r="L187" s="14"/>
      <c r="M187" s="13"/>
      <c r="N187" s="14"/>
      <c r="O187" s="13"/>
      <c r="P187" s="14"/>
      <c r="Q187" s="14"/>
      <c r="R187" s="14"/>
      <c r="S187" s="15"/>
    </row>
    <row r="188" spans="11:19" x14ac:dyDescent="0.3">
      <c r="K188" s="13"/>
      <c r="L188" s="14"/>
      <c r="M188" s="13"/>
      <c r="N188" s="14"/>
      <c r="O188" s="13"/>
      <c r="P188" s="14"/>
      <c r="Q188" s="14"/>
      <c r="R188" s="14"/>
      <c r="S188" s="15"/>
    </row>
    <row r="189" spans="11:19" x14ac:dyDescent="0.3">
      <c r="K189" s="13"/>
      <c r="L189" s="14"/>
      <c r="M189" s="13"/>
      <c r="N189" s="14"/>
      <c r="O189" s="13"/>
      <c r="P189" s="14"/>
      <c r="Q189" s="14"/>
      <c r="R189" s="14"/>
      <c r="S189" s="15"/>
    </row>
    <row r="190" spans="11:19" x14ac:dyDescent="0.3">
      <c r="K190" s="13"/>
      <c r="L190" s="14"/>
      <c r="M190" s="13"/>
      <c r="N190" s="14"/>
      <c r="O190" s="13"/>
      <c r="P190" s="14"/>
      <c r="Q190" s="14"/>
      <c r="R190" s="14"/>
      <c r="S190" s="15"/>
    </row>
    <row r="191" spans="11:19" x14ac:dyDescent="0.3">
      <c r="K191" s="13"/>
      <c r="L191" s="14"/>
      <c r="M191" s="13"/>
      <c r="N191" s="14"/>
      <c r="O191" s="13"/>
      <c r="P191" s="14"/>
      <c r="Q191" s="14"/>
      <c r="R191" s="14"/>
      <c r="S191" s="15"/>
    </row>
    <row r="192" spans="11:19" x14ac:dyDescent="0.3">
      <c r="K192" s="13"/>
      <c r="L192" s="14"/>
      <c r="M192" s="13"/>
      <c r="N192" s="14"/>
      <c r="O192" s="13"/>
      <c r="P192" s="14"/>
      <c r="Q192" s="14"/>
      <c r="R192" s="14"/>
      <c r="S192" s="15"/>
    </row>
    <row r="193" spans="11:19" x14ac:dyDescent="0.3">
      <c r="K193" s="13"/>
      <c r="L193" s="14"/>
      <c r="M193" s="13"/>
      <c r="N193" s="14"/>
      <c r="O193" s="13"/>
      <c r="P193" s="14"/>
      <c r="Q193" s="14"/>
      <c r="R193" s="14"/>
      <c r="S193" s="15"/>
    </row>
    <row r="194" spans="11:19" x14ac:dyDescent="0.3">
      <c r="K194" s="13"/>
      <c r="L194" s="14"/>
      <c r="M194" s="13"/>
      <c r="N194" s="14"/>
      <c r="O194" s="13"/>
      <c r="P194" s="14"/>
      <c r="Q194" s="14"/>
      <c r="R194" s="14"/>
      <c r="S194" s="15"/>
    </row>
    <row r="195" spans="11:19" x14ac:dyDescent="0.3">
      <c r="K195" s="13"/>
      <c r="L195" s="14"/>
      <c r="M195" s="13"/>
      <c r="N195" s="14"/>
      <c r="O195" s="13"/>
      <c r="P195" s="14"/>
      <c r="Q195" s="14"/>
      <c r="R195" s="14"/>
      <c r="S195" s="15"/>
    </row>
    <row r="196" spans="11:19" x14ac:dyDescent="0.3">
      <c r="K196" s="13"/>
      <c r="L196" s="14"/>
      <c r="M196" s="13"/>
      <c r="N196" s="14"/>
      <c r="O196" s="13"/>
      <c r="P196" s="14"/>
      <c r="Q196" s="14"/>
      <c r="R196" s="14"/>
      <c r="S196" s="15"/>
    </row>
    <row r="197" spans="11:19" x14ac:dyDescent="0.3">
      <c r="K197" s="13"/>
      <c r="L197" s="14"/>
      <c r="M197" s="13"/>
      <c r="N197" s="14"/>
      <c r="O197" s="13"/>
      <c r="P197" s="14"/>
      <c r="Q197" s="14"/>
      <c r="R197" s="14"/>
      <c r="S197" s="15"/>
    </row>
    <row r="198" spans="11:19" x14ac:dyDescent="0.3">
      <c r="K198" s="13"/>
      <c r="L198" s="14"/>
      <c r="M198" s="13"/>
      <c r="N198" s="14"/>
      <c r="O198" s="13"/>
      <c r="P198" s="14"/>
      <c r="Q198" s="14"/>
      <c r="R198" s="14"/>
      <c r="S198" s="15"/>
    </row>
    <row r="199" spans="11:19" x14ac:dyDescent="0.3">
      <c r="K199" s="13"/>
      <c r="L199" s="14"/>
      <c r="M199" s="13"/>
      <c r="N199" s="14"/>
      <c r="O199" s="13"/>
      <c r="P199" s="14"/>
      <c r="Q199" s="14"/>
      <c r="R199" s="14"/>
      <c r="S199" s="15"/>
    </row>
    <row r="200" spans="11:19" x14ac:dyDescent="0.3">
      <c r="K200" s="13"/>
      <c r="L200" s="14"/>
      <c r="M200" s="13"/>
      <c r="N200" s="14"/>
      <c r="O200" s="13"/>
      <c r="P200" s="14"/>
      <c r="Q200" s="14"/>
      <c r="R200" s="14"/>
      <c r="S200" s="15"/>
    </row>
    <row r="201" spans="11:19" x14ac:dyDescent="0.3">
      <c r="K201" s="13"/>
      <c r="L201" s="14"/>
      <c r="M201" s="13"/>
      <c r="N201" s="14"/>
      <c r="O201" s="13"/>
      <c r="P201" s="14"/>
      <c r="Q201" s="14"/>
      <c r="R201" s="14"/>
      <c r="S201" s="15"/>
    </row>
    <row r="202" spans="11:19" x14ac:dyDescent="0.3">
      <c r="K202" s="13"/>
      <c r="L202" s="14"/>
      <c r="M202" s="13"/>
      <c r="N202" s="14"/>
      <c r="O202" s="13"/>
      <c r="P202" s="14"/>
      <c r="Q202" s="14"/>
      <c r="R202" s="14"/>
      <c r="S202" s="15"/>
    </row>
    <row r="203" spans="11:19" x14ac:dyDescent="0.3">
      <c r="K203" s="13"/>
      <c r="L203" s="14"/>
      <c r="M203" s="13"/>
      <c r="N203" s="14"/>
      <c r="O203" s="13"/>
      <c r="P203" s="14"/>
      <c r="Q203" s="14"/>
      <c r="R203" s="14"/>
      <c r="S203" s="15"/>
    </row>
    <row r="204" spans="11:19" x14ac:dyDescent="0.3">
      <c r="K204" s="13"/>
      <c r="L204" s="14"/>
      <c r="M204" s="13"/>
      <c r="N204" s="14"/>
      <c r="O204" s="13"/>
      <c r="P204" s="14"/>
      <c r="Q204" s="14"/>
      <c r="R204" s="14"/>
      <c r="S204" s="15"/>
    </row>
    <row r="205" spans="11:19" x14ac:dyDescent="0.3">
      <c r="K205" s="13"/>
      <c r="L205" s="14"/>
      <c r="M205" s="13"/>
      <c r="N205" s="14"/>
      <c r="O205" s="13"/>
      <c r="P205" s="14"/>
      <c r="Q205" s="14"/>
      <c r="R205" s="14"/>
      <c r="S205" s="15"/>
    </row>
    <row r="206" spans="11:19" x14ac:dyDescent="0.3">
      <c r="K206" s="13"/>
      <c r="L206" s="14"/>
      <c r="M206" s="13"/>
      <c r="N206" s="14"/>
      <c r="O206" s="13"/>
      <c r="P206" s="14"/>
      <c r="Q206" s="14"/>
      <c r="R206" s="14"/>
      <c r="S206" s="15"/>
    </row>
    <row r="207" spans="11:19" x14ac:dyDescent="0.3">
      <c r="K207" s="13"/>
      <c r="L207" s="14"/>
      <c r="M207" s="13"/>
      <c r="N207" s="14"/>
      <c r="O207" s="13"/>
      <c r="P207" s="14"/>
      <c r="Q207" s="14"/>
      <c r="R207" s="14"/>
      <c r="S207" s="15"/>
    </row>
    <row r="208" spans="11:19" x14ac:dyDescent="0.3">
      <c r="K208" s="13"/>
      <c r="L208" s="14"/>
      <c r="M208" s="13"/>
      <c r="N208" s="14"/>
      <c r="O208" s="13"/>
      <c r="P208" s="14"/>
      <c r="Q208" s="14"/>
      <c r="R208" s="14"/>
      <c r="S208" s="15"/>
    </row>
    <row r="209" spans="11:19" x14ac:dyDescent="0.3">
      <c r="K209" s="13"/>
      <c r="L209" s="14"/>
      <c r="M209" s="13"/>
      <c r="N209" s="14"/>
      <c r="O209" s="13"/>
      <c r="P209" s="14"/>
      <c r="Q209" s="14"/>
      <c r="R209" s="14"/>
      <c r="S209" s="15"/>
    </row>
    <row r="210" spans="11:19" x14ac:dyDescent="0.3">
      <c r="K210" s="13"/>
      <c r="L210" s="14"/>
      <c r="M210" s="13"/>
      <c r="N210" s="14"/>
      <c r="O210" s="13"/>
      <c r="P210" s="14"/>
      <c r="Q210" s="14"/>
      <c r="R210" s="14"/>
      <c r="S210" s="15"/>
    </row>
    <row r="211" spans="11:19" x14ac:dyDescent="0.3">
      <c r="K211" s="13"/>
      <c r="L211" s="14"/>
      <c r="M211" s="13"/>
      <c r="N211" s="14"/>
      <c r="O211" s="13"/>
      <c r="P211" s="14"/>
      <c r="Q211" s="14"/>
      <c r="R211" s="14"/>
      <c r="S211" s="15"/>
    </row>
    <row r="212" spans="11:19" x14ac:dyDescent="0.3">
      <c r="K212" s="13"/>
      <c r="L212" s="14"/>
      <c r="M212" s="13"/>
      <c r="N212" s="14"/>
      <c r="O212" s="13"/>
      <c r="P212" s="14"/>
      <c r="Q212" s="14"/>
      <c r="R212" s="14"/>
      <c r="S212" s="15"/>
    </row>
    <row r="213" spans="11:19" x14ac:dyDescent="0.3">
      <c r="K213" s="13"/>
      <c r="L213" s="14"/>
      <c r="M213" s="13"/>
      <c r="N213" s="14"/>
      <c r="O213" s="13"/>
      <c r="P213" s="14"/>
      <c r="Q213" s="14"/>
      <c r="R213" s="14"/>
      <c r="S213" s="15"/>
    </row>
    <row r="214" spans="11:19" x14ac:dyDescent="0.3">
      <c r="K214" s="13"/>
      <c r="L214" s="14"/>
      <c r="M214" s="13"/>
      <c r="N214" s="14"/>
      <c r="O214" s="13"/>
      <c r="P214" s="14"/>
      <c r="Q214" s="14"/>
      <c r="R214" s="14"/>
      <c r="S214" s="15"/>
    </row>
    <row r="215" spans="11:19" x14ac:dyDescent="0.3">
      <c r="K215" s="13"/>
      <c r="L215" s="14"/>
      <c r="M215" s="13"/>
      <c r="N215" s="14"/>
      <c r="O215" s="13"/>
      <c r="P215" s="14"/>
      <c r="Q215" s="14"/>
      <c r="R215" s="14"/>
      <c r="S215" s="15"/>
    </row>
    <row r="216" spans="11:19" x14ac:dyDescent="0.3">
      <c r="K216" s="13"/>
      <c r="L216" s="14"/>
      <c r="M216" s="13"/>
      <c r="N216" s="14"/>
      <c r="O216" s="13"/>
      <c r="P216" s="14"/>
      <c r="Q216" s="14"/>
      <c r="R216" s="14"/>
      <c r="S216" s="15"/>
    </row>
    <row r="217" spans="11:19" x14ac:dyDescent="0.3">
      <c r="K217" s="13"/>
      <c r="L217" s="14"/>
      <c r="M217" s="13"/>
      <c r="N217" s="14"/>
      <c r="O217" s="13"/>
      <c r="P217" s="14"/>
      <c r="Q217" s="14"/>
      <c r="R217" s="14"/>
      <c r="S217" s="15"/>
    </row>
    <row r="218" spans="11:19" x14ac:dyDescent="0.3">
      <c r="K218" s="13"/>
      <c r="L218" s="14"/>
      <c r="M218" s="13"/>
      <c r="N218" s="14"/>
      <c r="O218" s="13"/>
      <c r="P218" s="14"/>
      <c r="Q218" s="14"/>
      <c r="R218" s="14"/>
      <c r="S218" s="15"/>
    </row>
    <row r="219" spans="11:19" x14ac:dyDescent="0.3">
      <c r="K219" s="13"/>
      <c r="L219" s="14"/>
      <c r="M219" s="13"/>
      <c r="N219" s="14"/>
      <c r="O219" s="13"/>
      <c r="P219" s="14"/>
      <c r="Q219" s="14"/>
      <c r="R219" s="14"/>
      <c r="S219" s="15"/>
    </row>
    <row r="220" spans="11:19" x14ac:dyDescent="0.3">
      <c r="K220" s="13"/>
      <c r="L220" s="14"/>
      <c r="M220" s="13"/>
      <c r="N220" s="14"/>
      <c r="O220" s="13"/>
      <c r="P220" s="14"/>
      <c r="Q220" s="14"/>
      <c r="R220" s="14"/>
      <c r="S220" s="15"/>
    </row>
    <row r="221" spans="11:19" x14ac:dyDescent="0.3">
      <c r="K221" s="13"/>
      <c r="L221" s="14"/>
      <c r="M221" s="13"/>
      <c r="N221" s="14"/>
      <c r="O221" s="13"/>
      <c r="P221" s="14"/>
      <c r="Q221" s="14"/>
      <c r="R221" s="14"/>
      <c r="S221" s="15"/>
    </row>
    <row r="222" spans="11:19" x14ac:dyDescent="0.3">
      <c r="K222" s="13"/>
      <c r="L222" s="14"/>
      <c r="M222" s="13"/>
      <c r="N222" s="14"/>
      <c r="O222" s="13"/>
      <c r="P222" s="14"/>
      <c r="Q222" s="14"/>
      <c r="R222" s="14"/>
      <c r="S222" s="15"/>
    </row>
    <row r="223" spans="11:19" x14ac:dyDescent="0.3">
      <c r="K223" s="13"/>
      <c r="L223" s="14"/>
      <c r="M223" s="13"/>
      <c r="N223" s="14"/>
      <c r="O223" s="13"/>
      <c r="P223" s="14"/>
      <c r="Q223" s="14"/>
      <c r="R223" s="14"/>
      <c r="S223" s="15"/>
    </row>
    <row r="224" spans="11:19" x14ac:dyDescent="0.3">
      <c r="K224" s="13"/>
      <c r="L224" s="14"/>
      <c r="M224" s="13"/>
      <c r="N224" s="14"/>
      <c r="O224" s="13"/>
      <c r="P224" s="14"/>
      <c r="Q224" s="14"/>
      <c r="R224" s="14"/>
      <c r="S224" s="15"/>
    </row>
    <row r="225" spans="11:19" x14ac:dyDescent="0.3">
      <c r="K225" s="13"/>
      <c r="L225" s="14"/>
      <c r="M225" s="13"/>
      <c r="N225" s="14"/>
      <c r="O225" s="13"/>
      <c r="P225" s="14"/>
      <c r="Q225" s="14"/>
      <c r="R225" s="14"/>
      <c r="S225" s="15"/>
    </row>
    <row r="226" spans="11:19" x14ac:dyDescent="0.3">
      <c r="K226" s="13"/>
      <c r="L226" s="14"/>
      <c r="M226" s="13"/>
      <c r="N226" s="14"/>
      <c r="O226" s="13"/>
      <c r="P226" s="14"/>
      <c r="Q226" s="14"/>
      <c r="R226" s="14"/>
      <c r="S226" s="15"/>
    </row>
    <row r="227" spans="11:19" x14ac:dyDescent="0.3">
      <c r="K227" s="13"/>
      <c r="L227" s="14"/>
      <c r="M227" s="13"/>
      <c r="N227" s="14"/>
      <c r="O227" s="13"/>
      <c r="P227" s="14"/>
      <c r="Q227" s="14"/>
      <c r="R227" s="14"/>
      <c r="S227" s="15"/>
    </row>
    <row r="228" spans="11:19" x14ac:dyDescent="0.3">
      <c r="K228" s="13"/>
      <c r="L228" s="14"/>
      <c r="M228" s="13"/>
      <c r="N228" s="14"/>
      <c r="O228" s="13"/>
      <c r="P228" s="14"/>
      <c r="Q228" s="14"/>
      <c r="R228" s="14"/>
      <c r="S228" s="15"/>
    </row>
    <row r="229" spans="11:19" x14ac:dyDescent="0.3">
      <c r="K229" s="13"/>
      <c r="L229" s="13"/>
      <c r="M229" s="13"/>
      <c r="N229" s="13"/>
      <c r="O229" s="13"/>
      <c r="P229" s="14"/>
      <c r="Q229" s="14"/>
      <c r="R229" s="14"/>
      <c r="S229" s="15"/>
    </row>
    <row r="230" spans="11:19" x14ac:dyDescent="0.3">
      <c r="K230" s="13"/>
      <c r="L230" s="14"/>
      <c r="M230" s="13"/>
      <c r="N230" s="14"/>
      <c r="O230" s="13"/>
      <c r="P230" s="14"/>
      <c r="Q230" s="14"/>
      <c r="R230" s="14"/>
      <c r="S230" s="15"/>
    </row>
    <row r="231" spans="11:19" x14ac:dyDescent="0.3">
      <c r="K231" s="13"/>
      <c r="L231" s="14"/>
      <c r="M231" s="13"/>
      <c r="N231" s="14"/>
      <c r="O231" s="13"/>
      <c r="P231" s="14"/>
      <c r="Q231" s="14"/>
      <c r="R231" s="14"/>
      <c r="S231" s="15"/>
    </row>
    <row r="232" spans="11:19" x14ac:dyDescent="0.3">
      <c r="K232" s="13"/>
      <c r="L232" s="14"/>
      <c r="M232" s="13"/>
      <c r="N232" s="14"/>
      <c r="O232" s="13"/>
      <c r="P232" s="14"/>
      <c r="Q232" s="14"/>
      <c r="R232" s="14"/>
      <c r="S232" s="15"/>
    </row>
    <row r="233" spans="11:19" x14ac:dyDescent="0.3">
      <c r="K233" s="13"/>
      <c r="L233" s="14"/>
      <c r="M233" s="13"/>
      <c r="N233" s="14"/>
      <c r="O233" s="13"/>
      <c r="P233" s="14"/>
      <c r="Q233" s="14"/>
      <c r="R233" s="14"/>
      <c r="S233" s="15"/>
    </row>
    <row r="234" spans="11:19" x14ac:dyDescent="0.3">
      <c r="K234" s="13"/>
      <c r="L234" s="14"/>
      <c r="M234" s="13"/>
      <c r="N234" s="14"/>
      <c r="O234" s="13"/>
      <c r="P234" s="14"/>
      <c r="Q234" s="14"/>
      <c r="R234" s="14"/>
      <c r="S234" s="15"/>
    </row>
    <row r="235" spans="11:19" x14ac:dyDescent="0.3">
      <c r="K235" s="13"/>
      <c r="L235" s="14"/>
      <c r="M235" s="13"/>
      <c r="N235" s="14"/>
      <c r="O235" s="13"/>
      <c r="P235" s="14"/>
      <c r="Q235" s="14"/>
      <c r="R235" s="14"/>
      <c r="S235" s="15"/>
    </row>
    <row r="236" spans="11:19" x14ac:dyDescent="0.3">
      <c r="K236" s="13"/>
      <c r="L236" s="14"/>
      <c r="M236" s="13"/>
      <c r="N236" s="14"/>
      <c r="O236" s="13"/>
      <c r="P236" s="14"/>
      <c r="Q236" s="14"/>
      <c r="R236" s="14"/>
      <c r="S236" s="15"/>
    </row>
    <row r="237" spans="11:19" x14ac:dyDescent="0.3">
      <c r="K237" s="13"/>
      <c r="L237" s="14"/>
      <c r="M237" s="13"/>
      <c r="N237" s="14"/>
      <c r="O237" s="13"/>
      <c r="P237" s="14"/>
      <c r="Q237" s="14"/>
      <c r="R237" s="14"/>
      <c r="S237" s="15"/>
    </row>
    <row r="238" spans="11:19" x14ac:dyDescent="0.3">
      <c r="K238" s="13"/>
      <c r="L238" s="14"/>
      <c r="M238" s="13"/>
      <c r="N238" s="14"/>
      <c r="O238" s="13"/>
      <c r="P238" s="14"/>
      <c r="Q238" s="14"/>
      <c r="R238" s="14"/>
      <c r="S238" s="15"/>
    </row>
    <row r="239" spans="11:19" x14ac:dyDescent="0.3">
      <c r="K239" s="13"/>
      <c r="L239" s="14"/>
      <c r="M239" s="13"/>
      <c r="N239" s="14"/>
      <c r="O239" s="13"/>
      <c r="P239" s="14"/>
      <c r="Q239" s="14"/>
      <c r="R239" s="14"/>
      <c r="S239" s="15"/>
    </row>
    <row r="240" spans="11:19" x14ac:dyDescent="0.3">
      <c r="K240" s="13"/>
      <c r="L240" s="14"/>
      <c r="M240" s="13"/>
      <c r="N240" s="14"/>
      <c r="O240" s="13"/>
      <c r="P240" s="14"/>
      <c r="Q240" s="14"/>
      <c r="R240" s="14"/>
      <c r="S240" s="15"/>
    </row>
    <row r="241" spans="11:19" x14ac:dyDescent="0.3">
      <c r="K241" s="13"/>
      <c r="L241" s="14"/>
      <c r="M241" s="13"/>
      <c r="N241" s="14"/>
      <c r="O241" s="13"/>
      <c r="P241" s="14"/>
      <c r="Q241" s="14"/>
      <c r="R241" s="14"/>
      <c r="S241" s="15"/>
    </row>
    <row r="242" spans="11:19" x14ac:dyDescent="0.3">
      <c r="K242" s="13"/>
      <c r="L242" s="14"/>
      <c r="M242" s="13"/>
      <c r="N242" s="14"/>
      <c r="O242" s="13"/>
      <c r="P242" s="14"/>
      <c r="Q242" s="14"/>
      <c r="R242" s="14"/>
      <c r="S242" s="15"/>
    </row>
    <row r="243" spans="11:19" x14ac:dyDescent="0.3">
      <c r="K243" s="13"/>
      <c r="L243" s="14"/>
      <c r="M243" s="13"/>
      <c r="N243" s="14"/>
      <c r="O243" s="13"/>
      <c r="P243" s="14"/>
      <c r="Q243" s="14"/>
      <c r="R243" s="14"/>
      <c r="S243" s="15"/>
    </row>
    <row r="244" spans="11:19" x14ac:dyDescent="0.3">
      <c r="K244" s="13"/>
      <c r="L244" s="14"/>
      <c r="M244" s="13"/>
      <c r="N244" s="14"/>
      <c r="O244" s="13"/>
      <c r="P244" s="14"/>
      <c r="Q244" s="14"/>
      <c r="R244" s="14"/>
      <c r="S244" s="15"/>
    </row>
    <row r="245" spans="11:19" x14ac:dyDescent="0.3">
      <c r="K245" s="13"/>
      <c r="L245" s="14"/>
      <c r="M245" s="13"/>
      <c r="N245" s="14"/>
      <c r="O245" s="13"/>
      <c r="P245" s="14"/>
      <c r="Q245" s="14"/>
      <c r="R245" s="14"/>
      <c r="S245" s="15"/>
    </row>
    <row r="246" spans="11:19" x14ac:dyDescent="0.3">
      <c r="K246" s="13"/>
      <c r="L246" s="14"/>
      <c r="M246" s="13"/>
      <c r="N246" s="14"/>
      <c r="O246" s="13"/>
      <c r="P246" s="14"/>
      <c r="Q246" s="14"/>
      <c r="R246" s="14"/>
      <c r="S246" s="15"/>
    </row>
    <row r="247" spans="11:19" x14ac:dyDescent="0.3">
      <c r="K247" s="13"/>
      <c r="L247" s="14"/>
      <c r="M247" s="13"/>
      <c r="N247" s="14"/>
      <c r="O247" s="13"/>
      <c r="P247" s="14"/>
      <c r="Q247" s="14"/>
      <c r="R247" s="14"/>
      <c r="S247" s="15"/>
    </row>
    <row r="248" spans="11:19" x14ac:dyDescent="0.3">
      <c r="K248" s="13"/>
      <c r="L248" s="14"/>
      <c r="M248" s="13"/>
      <c r="N248" s="14"/>
      <c r="O248" s="13"/>
      <c r="P248" s="14"/>
      <c r="Q248" s="14"/>
      <c r="R248" s="14"/>
      <c r="S248" s="15"/>
    </row>
    <row r="249" spans="11:19" x14ac:dyDescent="0.3">
      <c r="K249" s="14"/>
      <c r="L249" s="14"/>
      <c r="M249" s="14"/>
      <c r="N249" s="14"/>
      <c r="O249" s="14"/>
      <c r="P249" s="14"/>
      <c r="Q249" s="14"/>
      <c r="R249" s="14"/>
      <c r="S249" s="15"/>
    </row>
  </sheetData>
  <mergeCells count="12">
    <mergeCell ref="B27:F27"/>
    <mergeCell ref="B28:H28"/>
    <mergeCell ref="B23:H23"/>
    <mergeCell ref="M4:N4"/>
    <mergeCell ref="O4:R4"/>
    <mergeCell ref="B8:H8"/>
    <mergeCell ref="B22:H22"/>
    <mergeCell ref="A1:J1"/>
    <mergeCell ref="B2:J2"/>
    <mergeCell ref="A3:J3"/>
    <mergeCell ref="K4:L4"/>
    <mergeCell ref="B6:H6"/>
  </mergeCells>
  <printOptions horizontalCentered="1"/>
  <pageMargins left="0.2" right="0.21" top="0.27" bottom="0.22" header="0.17" footer="0.17"/>
  <pageSetup scale="5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8"/>
  <sheetViews>
    <sheetView zoomScale="90" zoomScaleNormal="90" workbookViewId="0">
      <selection sqref="A1:K43"/>
    </sheetView>
  </sheetViews>
  <sheetFormatPr baseColWidth="10" defaultRowHeight="16.5" x14ac:dyDescent="0.3"/>
  <cols>
    <col min="1" max="1" width="11.42578125" style="35"/>
    <col min="2" max="2" width="18.7109375" style="2" customWidth="1"/>
    <col min="3" max="3" width="14.42578125" style="27" customWidth="1"/>
    <col min="4" max="4" width="15" style="1" customWidth="1"/>
    <col min="5" max="5" width="32.5703125" style="48" customWidth="1"/>
    <col min="6" max="6" width="52.28515625" style="2" customWidth="1"/>
    <col min="7" max="7" width="19.28515625" style="2" bestFit="1" customWidth="1"/>
    <col min="8" max="8" width="13.7109375" style="2" customWidth="1"/>
    <col min="9" max="9" width="14.140625" style="27" customWidth="1"/>
    <col min="10" max="10" width="14" style="27" customWidth="1"/>
    <col min="11" max="11" width="25" style="27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730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730" t="s">
        <v>144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51"/>
      <c r="M3" s="51"/>
      <c r="N3" s="51"/>
      <c r="O3" s="51"/>
      <c r="P3" s="51"/>
      <c r="Q3" s="51"/>
      <c r="R3" s="51"/>
      <c r="S3" s="52"/>
    </row>
    <row r="4" spans="1:19" s="31" customFormat="1" ht="69.75" customHeight="1" thickBot="1" x14ac:dyDescent="0.35">
      <c r="A4" s="110" t="s">
        <v>17</v>
      </c>
      <c r="B4" s="111" t="s">
        <v>7</v>
      </c>
      <c r="C4" s="112" t="s">
        <v>10</v>
      </c>
      <c r="D4" s="113" t="s">
        <v>2</v>
      </c>
      <c r="E4" s="196" t="s">
        <v>8</v>
      </c>
      <c r="F4" s="115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16" customFormat="1" ht="24" customHeight="1" thickBot="1" x14ac:dyDescent="0.35">
      <c r="A5" s="60"/>
      <c r="B5" s="90"/>
      <c r="C5" s="21"/>
      <c r="D5" s="71"/>
      <c r="E5" s="46"/>
      <c r="F5" s="80"/>
      <c r="G5" s="80"/>
      <c r="H5" s="80"/>
      <c r="I5" s="86"/>
      <c r="J5" s="21"/>
      <c r="K5" s="56"/>
      <c r="L5" s="53" t="s">
        <v>13</v>
      </c>
      <c r="M5" s="5"/>
      <c r="N5" s="4" t="s">
        <v>13</v>
      </c>
      <c r="O5" s="5"/>
      <c r="P5" s="4" t="s">
        <v>13</v>
      </c>
      <c r="Q5" s="5"/>
      <c r="R5" s="5"/>
      <c r="S5" s="10"/>
    </row>
    <row r="6" spans="1:19" s="16" customFormat="1" ht="21.75" customHeight="1" thickBot="1" x14ac:dyDescent="0.35">
      <c r="A6" s="117"/>
      <c r="B6" s="735" t="s">
        <v>5</v>
      </c>
      <c r="C6" s="736"/>
      <c r="D6" s="736"/>
      <c r="E6" s="736"/>
      <c r="F6" s="736"/>
      <c r="G6" s="736"/>
      <c r="H6" s="737"/>
      <c r="I6" s="119">
        <f>SUM(I5:I5)</f>
        <v>0</v>
      </c>
      <c r="J6" s="170"/>
      <c r="K6" s="120"/>
      <c r="L6" s="20" t="s">
        <v>13</v>
      </c>
      <c r="M6" s="7"/>
      <c r="N6" s="6" t="s">
        <v>13</v>
      </c>
      <c r="O6" s="7"/>
      <c r="P6" s="6" t="s">
        <v>13</v>
      </c>
      <c r="Q6" s="7"/>
      <c r="R6" s="7"/>
      <c r="S6" s="11"/>
    </row>
    <row r="7" spans="1:19" s="16" customFormat="1" ht="33" x14ac:dyDescent="0.3">
      <c r="A7" s="164">
        <v>1</v>
      </c>
      <c r="B7" s="176" t="s">
        <v>166</v>
      </c>
      <c r="C7" s="166">
        <v>42818</v>
      </c>
      <c r="D7" s="167">
        <v>4849</v>
      </c>
      <c r="E7" s="168" t="s">
        <v>167</v>
      </c>
      <c r="F7" s="152" t="s">
        <v>168</v>
      </c>
      <c r="G7" s="152" t="s">
        <v>169</v>
      </c>
      <c r="H7" s="152">
        <v>54107</v>
      </c>
      <c r="I7" s="63">
        <v>287.45</v>
      </c>
      <c r="J7" s="171">
        <f>I7</f>
        <v>287.45</v>
      </c>
      <c r="K7" s="144" t="s">
        <v>64</v>
      </c>
      <c r="L7" s="20"/>
      <c r="M7" s="7"/>
      <c r="N7" s="6"/>
      <c r="O7" s="7"/>
      <c r="P7" s="6"/>
      <c r="Q7" s="7"/>
      <c r="R7" s="7"/>
      <c r="S7" s="11"/>
    </row>
    <row r="8" spans="1:19" s="16" customFormat="1" ht="40.5" customHeight="1" x14ac:dyDescent="0.3">
      <c r="A8" s="38">
        <v>1</v>
      </c>
      <c r="B8" s="42" t="s">
        <v>166</v>
      </c>
      <c r="C8" s="137">
        <v>42818</v>
      </c>
      <c r="D8" s="135">
        <v>4850</v>
      </c>
      <c r="E8" s="142" t="s">
        <v>170</v>
      </c>
      <c r="F8" s="138" t="s">
        <v>168</v>
      </c>
      <c r="G8" s="138" t="s">
        <v>171</v>
      </c>
      <c r="H8" s="138">
        <v>54107</v>
      </c>
      <c r="I8" s="158">
        <v>208.5</v>
      </c>
      <c r="J8" s="172">
        <f>I8</f>
        <v>208.5</v>
      </c>
      <c r="K8" s="149" t="s">
        <v>64</v>
      </c>
      <c r="L8" s="20"/>
      <c r="M8" s="7"/>
      <c r="N8" s="6"/>
      <c r="O8" s="7"/>
      <c r="P8" s="6"/>
      <c r="Q8" s="7"/>
      <c r="R8" s="7"/>
      <c r="S8" s="11"/>
    </row>
    <row r="9" spans="1:19" s="16" customFormat="1" ht="33" x14ac:dyDescent="0.3">
      <c r="A9" s="38">
        <v>1</v>
      </c>
      <c r="B9" s="42" t="s">
        <v>166</v>
      </c>
      <c r="C9" s="137">
        <v>42818</v>
      </c>
      <c r="D9" s="135">
        <v>4851</v>
      </c>
      <c r="E9" s="142" t="s">
        <v>172</v>
      </c>
      <c r="F9" s="138" t="s">
        <v>168</v>
      </c>
      <c r="G9" s="138" t="s">
        <v>173</v>
      </c>
      <c r="H9" s="138">
        <v>54107</v>
      </c>
      <c r="I9" s="158">
        <v>233.57</v>
      </c>
      <c r="J9" s="172">
        <f t="shared" ref="J9:J10" si="0">I9</f>
        <v>233.57</v>
      </c>
      <c r="K9" s="149" t="s">
        <v>64</v>
      </c>
      <c r="L9" s="20"/>
      <c r="M9" s="7"/>
      <c r="N9" s="6"/>
      <c r="O9" s="7"/>
      <c r="P9" s="6"/>
      <c r="Q9" s="7"/>
      <c r="R9" s="7"/>
      <c r="S9" s="11"/>
    </row>
    <row r="10" spans="1:19" s="16" customFormat="1" ht="33" customHeight="1" x14ac:dyDescent="0.3">
      <c r="A10" s="162">
        <v>1</v>
      </c>
      <c r="B10" s="163" t="s">
        <v>166</v>
      </c>
      <c r="C10" s="139">
        <v>42818</v>
      </c>
      <c r="D10" s="134">
        <v>4852</v>
      </c>
      <c r="E10" s="46" t="s">
        <v>174</v>
      </c>
      <c r="F10" s="140" t="s">
        <v>175</v>
      </c>
      <c r="G10" s="140" t="s">
        <v>176</v>
      </c>
      <c r="H10" s="140">
        <v>54107</v>
      </c>
      <c r="I10" s="156">
        <v>2882.15</v>
      </c>
      <c r="J10" s="172">
        <f t="shared" si="0"/>
        <v>2882.15</v>
      </c>
      <c r="K10" s="150" t="s">
        <v>64</v>
      </c>
      <c r="L10" s="20"/>
      <c r="M10" s="7"/>
      <c r="N10" s="6"/>
      <c r="O10" s="7"/>
      <c r="P10" s="6"/>
      <c r="Q10" s="7"/>
      <c r="R10" s="7"/>
      <c r="S10" s="11"/>
    </row>
    <row r="11" spans="1:19" s="16" customFormat="1" ht="21.75" customHeight="1" x14ac:dyDescent="0.3">
      <c r="A11" s="756">
        <v>1</v>
      </c>
      <c r="B11" s="752" t="s">
        <v>166</v>
      </c>
      <c r="C11" s="751">
        <v>42818</v>
      </c>
      <c r="D11" s="750">
        <v>4853</v>
      </c>
      <c r="E11" s="749" t="s">
        <v>167</v>
      </c>
      <c r="F11" s="748" t="s">
        <v>168</v>
      </c>
      <c r="G11" s="748" t="s">
        <v>169</v>
      </c>
      <c r="H11" s="136">
        <v>54104</v>
      </c>
      <c r="I11" s="24">
        <v>203.9</v>
      </c>
      <c r="J11" s="757">
        <v>1253.0999999999999</v>
      </c>
      <c r="K11" s="753" t="s">
        <v>64</v>
      </c>
      <c r="L11" s="20"/>
      <c r="M11" s="7"/>
      <c r="N11" s="6"/>
      <c r="O11" s="7"/>
      <c r="P11" s="6"/>
      <c r="Q11" s="7"/>
      <c r="R11" s="7"/>
      <c r="S11" s="11"/>
    </row>
    <row r="12" spans="1:19" s="16" customFormat="1" ht="21.75" customHeight="1" x14ac:dyDescent="0.3">
      <c r="A12" s="756"/>
      <c r="B12" s="752"/>
      <c r="C12" s="751"/>
      <c r="D12" s="750"/>
      <c r="E12" s="749"/>
      <c r="F12" s="748"/>
      <c r="G12" s="748"/>
      <c r="H12" s="136">
        <v>54105</v>
      </c>
      <c r="I12" s="24">
        <v>52.5</v>
      </c>
      <c r="J12" s="758"/>
      <c r="K12" s="754"/>
      <c r="L12" s="20"/>
      <c r="M12" s="7"/>
      <c r="N12" s="6"/>
      <c r="O12" s="7"/>
      <c r="P12" s="6"/>
      <c r="Q12" s="7"/>
      <c r="R12" s="7"/>
      <c r="S12" s="11"/>
    </row>
    <row r="13" spans="1:19" s="16" customFormat="1" ht="21.75" customHeight="1" x14ac:dyDescent="0.3">
      <c r="A13" s="756"/>
      <c r="B13" s="752"/>
      <c r="C13" s="751"/>
      <c r="D13" s="750"/>
      <c r="E13" s="749"/>
      <c r="F13" s="748"/>
      <c r="G13" s="748"/>
      <c r="H13" s="136">
        <v>54106</v>
      </c>
      <c r="I13" s="24">
        <v>23.7</v>
      </c>
      <c r="J13" s="758"/>
      <c r="K13" s="754"/>
      <c r="L13" s="20"/>
      <c r="M13" s="7"/>
      <c r="N13" s="6"/>
      <c r="O13" s="7"/>
      <c r="P13" s="6"/>
      <c r="Q13" s="7"/>
      <c r="R13" s="7"/>
      <c r="S13" s="11"/>
    </row>
    <row r="14" spans="1:19" s="16" customFormat="1" ht="21.75" customHeight="1" x14ac:dyDescent="0.3">
      <c r="A14" s="756"/>
      <c r="B14" s="752"/>
      <c r="C14" s="751"/>
      <c r="D14" s="750"/>
      <c r="E14" s="749"/>
      <c r="F14" s="748"/>
      <c r="G14" s="748"/>
      <c r="H14" s="136">
        <v>54107</v>
      </c>
      <c r="I14" s="24">
        <v>6.4</v>
      </c>
      <c r="J14" s="758"/>
      <c r="K14" s="754"/>
      <c r="L14" s="20"/>
      <c r="M14" s="7"/>
      <c r="N14" s="6"/>
      <c r="O14" s="7"/>
      <c r="P14" s="6"/>
      <c r="Q14" s="7"/>
      <c r="R14" s="7"/>
      <c r="S14" s="11"/>
    </row>
    <row r="15" spans="1:19" s="16" customFormat="1" ht="21.75" customHeight="1" x14ac:dyDescent="0.3">
      <c r="A15" s="756"/>
      <c r="B15" s="752"/>
      <c r="C15" s="751"/>
      <c r="D15" s="750"/>
      <c r="E15" s="749"/>
      <c r="F15" s="748"/>
      <c r="G15" s="748"/>
      <c r="H15" s="136">
        <v>54111</v>
      </c>
      <c r="I15" s="24">
        <v>593</v>
      </c>
      <c r="J15" s="758"/>
      <c r="K15" s="754"/>
      <c r="L15" s="20"/>
      <c r="M15" s="7"/>
      <c r="N15" s="6"/>
      <c r="O15" s="7"/>
      <c r="P15" s="6"/>
      <c r="Q15" s="7"/>
      <c r="R15" s="7"/>
      <c r="S15" s="11"/>
    </row>
    <row r="16" spans="1:19" s="16" customFormat="1" ht="21.75" customHeight="1" x14ac:dyDescent="0.3">
      <c r="A16" s="756"/>
      <c r="B16" s="752"/>
      <c r="C16" s="751"/>
      <c r="D16" s="750"/>
      <c r="E16" s="749"/>
      <c r="F16" s="748"/>
      <c r="G16" s="748"/>
      <c r="H16" s="136">
        <v>54112</v>
      </c>
      <c r="I16" s="24">
        <v>329</v>
      </c>
      <c r="J16" s="758"/>
      <c r="K16" s="754"/>
      <c r="L16" s="20"/>
      <c r="M16" s="7"/>
      <c r="N16" s="6"/>
      <c r="O16" s="7"/>
      <c r="P16" s="6"/>
      <c r="Q16" s="7"/>
      <c r="R16" s="7"/>
      <c r="S16" s="11"/>
    </row>
    <row r="17" spans="1:19" s="16" customFormat="1" ht="21.75" customHeight="1" x14ac:dyDescent="0.3">
      <c r="A17" s="756"/>
      <c r="B17" s="752"/>
      <c r="C17" s="751"/>
      <c r="D17" s="750"/>
      <c r="E17" s="749"/>
      <c r="F17" s="748"/>
      <c r="G17" s="748"/>
      <c r="H17" s="136">
        <v>54118</v>
      </c>
      <c r="I17" s="24">
        <v>44.6</v>
      </c>
      <c r="J17" s="759"/>
      <c r="K17" s="755"/>
      <c r="L17" s="20"/>
      <c r="M17" s="7"/>
      <c r="N17" s="6"/>
      <c r="O17" s="7"/>
      <c r="P17" s="6"/>
      <c r="Q17" s="7"/>
      <c r="R17" s="7"/>
      <c r="S17" s="11"/>
    </row>
    <row r="18" spans="1:19" s="16" customFormat="1" ht="33" x14ac:dyDescent="0.3">
      <c r="A18" s="38">
        <v>1</v>
      </c>
      <c r="B18" s="42" t="s">
        <v>166</v>
      </c>
      <c r="C18" s="137">
        <v>42818</v>
      </c>
      <c r="D18" s="135">
        <v>4854</v>
      </c>
      <c r="E18" s="142" t="s">
        <v>179</v>
      </c>
      <c r="F18" s="17" t="s">
        <v>183</v>
      </c>
      <c r="G18" s="138" t="s">
        <v>180</v>
      </c>
      <c r="H18" s="138">
        <v>54111</v>
      </c>
      <c r="I18" s="158">
        <v>818</v>
      </c>
      <c r="J18" s="172">
        <v>818</v>
      </c>
      <c r="K18" s="149" t="s">
        <v>64</v>
      </c>
      <c r="L18" s="20"/>
      <c r="M18" s="7"/>
      <c r="N18" s="6"/>
      <c r="O18" s="7"/>
      <c r="P18" s="6"/>
      <c r="Q18" s="7"/>
      <c r="R18" s="7"/>
      <c r="S18" s="11"/>
    </row>
    <row r="19" spans="1:19" s="16" customFormat="1" ht="34.5" customHeight="1" x14ac:dyDescent="0.3">
      <c r="A19" s="38">
        <v>1</v>
      </c>
      <c r="B19" s="42" t="s">
        <v>166</v>
      </c>
      <c r="C19" s="137">
        <v>42818</v>
      </c>
      <c r="D19" s="135">
        <v>4855</v>
      </c>
      <c r="E19" s="142" t="s">
        <v>181</v>
      </c>
      <c r="F19" s="17" t="s">
        <v>182</v>
      </c>
      <c r="G19" s="138" t="s">
        <v>184</v>
      </c>
      <c r="H19" s="138">
        <v>54118</v>
      </c>
      <c r="I19" s="158">
        <v>40.68</v>
      </c>
      <c r="J19" s="172">
        <v>40.68</v>
      </c>
      <c r="K19" s="149" t="s">
        <v>64</v>
      </c>
      <c r="L19" s="20"/>
      <c r="M19" s="7"/>
      <c r="N19" s="6"/>
      <c r="O19" s="7"/>
      <c r="P19" s="6"/>
      <c r="Q19" s="7"/>
      <c r="R19" s="7"/>
      <c r="S19" s="11"/>
    </row>
    <row r="20" spans="1:19" s="16" customFormat="1" ht="33" x14ac:dyDescent="0.3">
      <c r="A20" s="38">
        <v>1</v>
      </c>
      <c r="B20" s="42" t="s">
        <v>166</v>
      </c>
      <c r="C20" s="137">
        <v>42818</v>
      </c>
      <c r="D20" s="135">
        <v>4856</v>
      </c>
      <c r="E20" s="142" t="s">
        <v>167</v>
      </c>
      <c r="F20" s="17" t="s">
        <v>186</v>
      </c>
      <c r="G20" s="138" t="s">
        <v>169</v>
      </c>
      <c r="H20" s="138">
        <v>54119</v>
      </c>
      <c r="I20" s="158">
        <v>104.8</v>
      </c>
      <c r="J20" s="172">
        <v>104.8</v>
      </c>
      <c r="K20" s="149" t="s">
        <v>64</v>
      </c>
      <c r="L20" s="20"/>
      <c r="M20" s="7"/>
      <c r="N20" s="6"/>
      <c r="O20" s="7"/>
      <c r="P20" s="6"/>
      <c r="Q20" s="7"/>
      <c r="R20" s="7"/>
      <c r="S20" s="11"/>
    </row>
    <row r="21" spans="1:19" s="16" customFormat="1" ht="33" x14ac:dyDescent="0.3">
      <c r="A21" s="38">
        <v>1</v>
      </c>
      <c r="B21" s="42" t="s">
        <v>166</v>
      </c>
      <c r="C21" s="137">
        <v>42453</v>
      </c>
      <c r="D21" s="135">
        <v>4857</v>
      </c>
      <c r="E21" s="142" t="s">
        <v>185</v>
      </c>
      <c r="F21" s="17" t="s">
        <v>186</v>
      </c>
      <c r="G21" s="138" t="s">
        <v>187</v>
      </c>
      <c r="H21" s="138">
        <v>54119</v>
      </c>
      <c r="I21" s="158">
        <v>870.45</v>
      </c>
      <c r="J21" s="172">
        <v>870.45</v>
      </c>
      <c r="K21" s="149" t="s">
        <v>64</v>
      </c>
      <c r="L21" s="20"/>
      <c r="M21" s="7"/>
      <c r="N21" s="6"/>
      <c r="O21" s="7"/>
      <c r="P21" s="6"/>
      <c r="Q21" s="7"/>
      <c r="R21" s="7"/>
      <c r="S21" s="11"/>
    </row>
    <row r="22" spans="1:19" s="16" customFormat="1" ht="33" x14ac:dyDescent="0.3">
      <c r="A22" s="38">
        <v>1</v>
      </c>
      <c r="B22" s="42" t="s">
        <v>166</v>
      </c>
      <c r="C22" s="137">
        <v>42818</v>
      </c>
      <c r="D22" s="135">
        <v>4858</v>
      </c>
      <c r="E22" s="142" t="s">
        <v>188</v>
      </c>
      <c r="F22" s="17" t="s">
        <v>186</v>
      </c>
      <c r="G22" s="138" t="s">
        <v>189</v>
      </c>
      <c r="H22" s="138">
        <v>54119</v>
      </c>
      <c r="I22" s="158">
        <v>2671.56</v>
      </c>
      <c r="J22" s="172">
        <v>2671.56</v>
      </c>
      <c r="K22" s="149" t="s">
        <v>64</v>
      </c>
      <c r="L22" s="20"/>
      <c r="M22" s="7"/>
      <c r="N22" s="6"/>
      <c r="O22" s="7"/>
      <c r="P22" s="6"/>
      <c r="Q22" s="7"/>
      <c r="R22" s="7"/>
      <c r="S22" s="11"/>
    </row>
    <row r="23" spans="1:19" s="16" customFormat="1" ht="28.5" customHeight="1" x14ac:dyDescent="0.3">
      <c r="A23" s="39">
        <v>1</v>
      </c>
      <c r="B23" s="177" t="s">
        <v>166</v>
      </c>
      <c r="C23" s="61">
        <v>42818</v>
      </c>
      <c r="D23" s="159">
        <v>4859</v>
      </c>
      <c r="E23" s="47" t="s">
        <v>190</v>
      </c>
      <c r="F23" s="17" t="s">
        <v>186</v>
      </c>
      <c r="G23" s="136" t="s">
        <v>192</v>
      </c>
      <c r="H23" s="136">
        <v>54119</v>
      </c>
      <c r="I23" s="24">
        <v>454.28</v>
      </c>
      <c r="J23" s="24">
        <v>454.28</v>
      </c>
      <c r="K23" s="58" t="s">
        <v>64</v>
      </c>
      <c r="L23" s="20"/>
      <c r="M23" s="7"/>
      <c r="N23" s="6"/>
      <c r="O23" s="7"/>
      <c r="P23" s="6"/>
      <c r="Q23" s="7"/>
      <c r="R23" s="7"/>
      <c r="S23" s="11"/>
    </row>
    <row r="24" spans="1:19" s="16" customFormat="1" ht="28.5" customHeight="1" x14ac:dyDescent="0.3">
      <c r="A24" s="39">
        <v>1</v>
      </c>
      <c r="B24" s="177" t="s">
        <v>166</v>
      </c>
      <c r="C24" s="61">
        <v>42818</v>
      </c>
      <c r="D24" s="159">
        <v>4860</v>
      </c>
      <c r="E24" s="19" t="s">
        <v>191</v>
      </c>
      <c r="F24" s="17" t="s">
        <v>186</v>
      </c>
      <c r="G24" s="136" t="s">
        <v>193</v>
      </c>
      <c r="H24" s="136">
        <v>54119</v>
      </c>
      <c r="I24" s="24">
        <v>184.85</v>
      </c>
      <c r="J24" s="24">
        <v>184.85</v>
      </c>
      <c r="K24" s="58" t="s">
        <v>64</v>
      </c>
      <c r="L24" s="20"/>
      <c r="M24" s="7"/>
      <c r="N24" s="6"/>
      <c r="O24" s="7"/>
      <c r="P24" s="6"/>
      <c r="Q24" s="7"/>
      <c r="R24" s="7"/>
      <c r="S24" s="11"/>
    </row>
    <row r="25" spans="1:19" s="16" customFormat="1" ht="17.25" thickBot="1" x14ac:dyDescent="0.35">
      <c r="A25" s="165"/>
      <c r="B25" s="178"/>
      <c r="C25" s="147"/>
      <c r="D25" s="146"/>
      <c r="E25" s="151"/>
      <c r="F25" s="179"/>
      <c r="G25" s="143"/>
      <c r="H25" s="143"/>
      <c r="I25" s="155"/>
      <c r="J25" s="173"/>
      <c r="K25" s="148"/>
      <c r="L25" s="20" t="s">
        <v>13</v>
      </c>
      <c r="M25" s="7"/>
      <c r="N25" s="6" t="s">
        <v>13</v>
      </c>
      <c r="O25" s="7"/>
      <c r="P25" s="6" t="s">
        <v>13</v>
      </c>
      <c r="Q25" s="7"/>
      <c r="R25" s="7"/>
      <c r="S25" s="11"/>
    </row>
    <row r="26" spans="1:19" s="16" customFormat="1" ht="17.25" thickBot="1" x14ac:dyDescent="0.35">
      <c r="A26" s="121">
        <f>SUM(A7:A25)</f>
        <v>12</v>
      </c>
      <c r="B26" s="736" t="s">
        <v>4</v>
      </c>
      <c r="C26" s="736"/>
      <c r="D26" s="736"/>
      <c r="E26" s="736"/>
      <c r="F26" s="736"/>
      <c r="G26" s="736"/>
      <c r="H26" s="737"/>
      <c r="I26" s="119"/>
      <c r="J26" s="170">
        <f>SUM(J7:J25)</f>
        <v>10009.390000000001</v>
      </c>
      <c r="K26" s="120"/>
      <c r="L26" s="20"/>
      <c r="M26" s="7"/>
      <c r="N26" s="6"/>
      <c r="O26" s="7"/>
      <c r="P26" s="6"/>
      <c r="Q26" s="7"/>
      <c r="R26" s="7"/>
      <c r="S26" s="11"/>
    </row>
    <row r="27" spans="1:19" s="16" customFormat="1" ht="49.5" x14ac:dyDescent="0.3">
      <c r="A27" s="41">
        <v>1</v>
      </c>
      <c r="B27" s="42" t="s">
        <v>22</v>
      </c>
      <c r="C27" s="22">
        <v>42800</v>
      </c>
      <c r="D27" s="73">
        <v>4840</v>
      </c>
      <c r="E27" s="142" t="s">
        <v>88</v>
      </c>
      <c r="F27" s="214" t="s">
        <v>89</v>
      </c>
      <c r="G27" s="75" t="s">
        <v>90</v>
      </c>
      <c r="H27" s="75">
        <v>54302</v>
      </c>
      <c r="I27" s="89">
        <v>190</v>
      </c>
      <c r="J27" s="172">
        <f>I27</f>
        <v>190</v>
      </c>
      <c r="K27" s="93" t="s">
        <v>38</v>
      </c>
      <c r="L27" s="20"/>
      <c r="M27" s="7"/>
      <c r="N27" s="6"/>
      <c r="O27" s="7"/>
      <c r="P27" s="6"/>
      <c r="Q27" s="7"/>
      <c r="R27" s="7"/>
      <c r="S27" s="11"/>
    </row>
    <row r="28" spans="1:19" s="45" customFormat="1" ht="33" x14ac:dyDescent="0.25">
      <c r="A28" s="38">
        <v>1</v>
      </c>
      <c r="B28" s="42" t="s">
        <v>22</v>
      </c>
      <c r="C28" s="29">
        <v>42802</v>
      </c>
      <c r="D28" s="87">
        <v>4841</v>
      </c>
      <c r="E28" s="47" t="s">
        <v>91</v>
      </c>
      <c r="F28" s="19" t="s">
        <v>92</v>
      </c>
      <c r="G28" s="83" t="s">
        <v>93</v>
      </c>
      <c r="H28" s="83">
        <v>54599</v>
      </c>
      <c r="I28" s="24">
        <v>800</v>
      </c>
      <c r="J28" s="23">
        <f>I28</f>
        <v>800</v>
      </c>
      <c r="K28" s="58" t="s">
        <v>94</v>
      </c>
      <c r="L28" s="54" t="s">
        <v>13</v>
      </c>
      <c r="M28" s="43"/>
      <c r="N28" s="36" t="s">
        <v>13</v>
      </c>
      <c r="O28" s="43"/>
      <c r="P28" s="36" t="s">
        <v>13</v>
      </c>
      <c r="Q28" s="43"/>
      <c r="R28" s="43"/>
      <c r="S28" s="44"/>
    </row>
    <row r="29" spans="1:19" s="45" customFormat="1" ht="49.5" x14ac:dyDescent="0.25">
      <c r="A29" s="38">
        <v>1</v>
      </c>
      <c r="B29" s="42" t="s">
        <v>22</v>
      </c>
      <c r="C29" s="29">
        <v>42802</v>
      </c>
      <c r="D29" s="87">
        <v>4842</v>
      </c>
      <c r="E29" s="142" t="s">
        <v>95</v>
      </c>
      <c r="F29" s="19" t="s">
        <v>96</v>
      </c>
      <c r="G29" s="75" t="s">
        <v>97</v>
      </c>
      <c r="H29" s="75">
        <v>54101</v>
      </c>
      <c r="I29" s="24">
        <v>295.55</v>
      </c>
      <c r="J29" s="23">
        <f t="shared" ref="J29:J36" si="1">I29</f>
        <v>295.55</v>
      </c>
      <c r="K29" s="58" t="s">
        <v>98</v>
      </c>
      <c r="L29" s="54" t="s">
        <v>13</v>
      </c>
      <c r="M29" s="43"/>
      <c r="N29" s="36" t="s">
        <v>13</v>
      </c>
      <c r="O29" s="43"/>
      <c r="P29" s="36" t="s">
        <v>13</v>
      </c>
      <c r="Q29" s="43"/>
      <c r="R29" s="43"/>
      <c r="S29" s="44"/>
    </row>
    <row r="30" spans="1:19" s="45" customFormat="1" ht="49.5" x14ac:dyDescent="0.25">
      <c r="A30" s="38">
        <v>1</v>
      </c>
      <c r="B30" s="42" t="s">
        <v>22</v>
      </c>
      <c r="C30" s="29">
        <v>42803</v>
      </c>
      <c r="D30" s="87">
        <v>4843</v>
      </c>
      <c r="E30" s="214" t="s">
        <v>99</v>
      </c>
      <c r="F30" s="19" t="s">
        <v>100</v>
      </c>
      <c r="G30" s="75" t="s">
        <v>101</v>
      </c>
      <c r="H30" s="75">
        <v>54505</v>
      </c>
      <c r="I30" s="24">
        <v>452</v>
      </c>
      <c r="J30" s="23">
        <f t="shared" si="1"/>
        <v>452</v>
      </c>
      <c r="K30" s="58" t="s">
        <v>60</v>
      </c>
      <c r="L30" s="54" t="s">
        <v>13</v>
      </c>
      <c r="M30" s="43"/>
      <c r="N30" s="36" t="s">
        <v>13</v>
      </c>
      <c r="O30" s="43"/>
      <c r="P30" s="36" t="s">
        <v>13</v>
      </c>
      <c r="Q30" s="43"/>
      <c r="R30" s="43"/>
      <c r="S30" s="44"/>
    </row>
    <row r="31" spans="1:19" s="45" customFormat="1" ht="82.5" x14ac:dyDescent="0.25">
      <c r="A31" s="38">
        <v>1</v>
      </c>
      <c r="B31" s="42" t="s">
        <v>22</v>
      </c>
      <c r="C31" s="29">
        <v>42803</v>
      </c>
      <c r="D31" s="87">
        <v>4844</v>
      </c>
      <c r="E31" s="142" t="s">
        <v>79</v>
      </c>
      <c r="F31" s="19" t="s">
        <v>102</v>
      </c>
      <c r="G31" s="75" t="s">
        <v>81</v>
      </c>
      <c r="H31" s="75">
        <v>54402</v>
      </c>
      <c r="I31" s="24">
        <v>919.31</v>
      </c>
      <c r="J31" s="23">
        <f t="shared" si="1"/>
        <v>919.31</v>
      </c>
      <c r="K31" s="58" t="s">
        <v>34</v>
      </c>
      <c r="L31" s="54" t="s">
        <v>13</v>
      </c>
      <c r="M31" s="43"/>
      <c r="N31" s="36" t="s">
        <v>13</v>
      </c>
      <c r="O31" s="43"/>
      <c r="P31" s="36" t="s">
        <v>13</v>
      </c>
      <c r="Q31" s="43"/>
      <c r="R31" s="43"/>
      <c r="S31" s="44"/>
    </row>
    <row r="32" spans="1:19" s="45" customFormat="1" ht="33" x14ac:dyDescent="0.25">
      <c r="A32" s="38">
        <v>1</v>
      </c>
      <c r="B32" s="42" t="s">
        <v>22</v>
      </c>
      <c r="C32" s="29">
        <v>42804</v>
      </c>
      <c r="D32" s="87">
        <v>4845</v>
      </c>
      <c r="E32" s="142" t="s">
        <v>103</v>
      </c>
      <c r="F32" s="19" t="s">
        <v>104</v>
      </c>
      <c r="G32" s="75" t="s">
        <v>105</v>
      </c>
      <c r="H32" s="75">
        <v>54302</v>
      </c>
      <c r="I32" s="24">
        <v>1455</v>
      </c>
      <c r="J32" s="23">
        <f t="shared" si="1"/>
        <v>1455</v>
      </c>
      <c r="K32" s="58" t="s">
        <v>38</v>
      </c>
      <c r="L32" s="54" t="s">
        <v>13</v>
      </c>
      <c r="M32" s="43"/>
      <c r="N32" s="36" t="s">
        <v>13</v>
      </c>
      <c r="O32" s="43"/>
      <c r="P32" s="36" t="s">
        <v>13</v>
      </c>
      <c r="Q32" s="43"/>
      <c r="R32" s="43"/>
      <c r="S32" s="44"/>
    </row>
    <row r="33" spans="1:20" s="45" customFormat="1" ht="49.5" x14ac:dyDescent="0.25">
      <c r="A33" s="38">
        <v>1</v>
      </c>
      <c r="B33" s="42" t="s">
        <v>22</v>
      </c>
      <c r="C33" s="29">
        <v>42804</v>
      </c>
      <c r="D33" s="87">
        <v>4846</v>
      </c>
      <c r="E33" s="142" t="s">
        <v>88</v>
      </c>
      <c r="F33" s="19" t="s">
        <v>106</v>
      </c>
      <c r="G33" s="75" t="s">
        <v>90</v>
      </c>
      <c r="H33" s="75">
        <v>54302</v>
      </c>
      <c r="I33" s="24">
        <v>300</v>
      </c>
      <c r="J33" s="23">
        <f t="shared" si="1"/>
        <v>300</v>
      </c>
      <c r="K33" s="58" t="s">
        <v>38</v>
      </c>
      <c r="L33" s="54" t="s">
        <v>13</v>
      </c>
      <c r="M33" s="43"/>
      <c r="N33" s="36" t="s">
        <v>13</v>
      </c>
      <c r="O33" s="43"/>
      <c r="P33" s="36" t="s">
        <v>13</v>
      </c>
      <c r="Q33" s="43"/>
      <c r="R33" s="43"/>
      <c r="S33" s="44"/>
    </row>
    <row r="34" spans="1:20" s="45" customFormat="1" ht="66" x14ac:dyDescent="0.25">
      <c r="A34" s="38">
        <v>1</v>
      </c>
      <c r="B34" s="42" t="s">
        <v>22</v>
      </c>
      <c r="C34" s="29">
        <v>42809</v>
      </c>
      <c r="D34" s="87">
        <v>4847</v>
      </c>
      <c r="E34" s="142" t="s">
        <v>107</v>
      </c>
      <c r="F34" s="19" t="s">
        <v>108</v>
      </c>
      <c r="G34" s="75" t="s">
        <v>109</v>
      </c>
      <c r="H34" s="75">
        <v>54304</v>
      </c>
      <c r="I34" s="24">
        <v>2779.8</v>
      </c>
      <c r="J34" s="23">
        <f t="shared" si="1"/>
        <v>2779.8</v>
      </c>
      <c r="K34" s="58" t="s">
        <v>110</v>
      </c>
      <c r="L34" s="54"/>
      <c r="M34" s="43"/>
      <c r="N34" s="36"/>
      <c r="O34" s="43"/>
      <c r="P34" s="36"/>
      <c r="Q34" s="43"/>
      <c r="R34" s="43"/>
      <c r="S34" s="44"/>
    </row>
    <row r="35" spans="1:20" s="16" customFormat="1" ht="49.5" x14ac:dyDescent="0.3">
      <c r="A35" s="38">
        <v>1</v>
      </c>
      <c r="B35" s="42" t="s">
        <v>22</v>
      </c>
      <c r="C35" s="29">
        <v>42814</v>
      </c>
      <c r="D35" s="87">
        <v>4848</v>
      </c>
      <c r="E35" s="142" t="s">
        <v>111</v>
      </c>
      <c r="F35" s="19" t="s">
        <v>112</v>
      </c>
      <c r="G35" s="75" t="s">
        <v>113</v>
      </c>
      <c r="H35" s="75">
        <v>54399</v>
      </c>
      <c r="I35" s="24">
        <v>640</v>
      </c>
      <c r="J35" s="23">
        <f t="shared" si="1"/>
        <v>640</v>
      </c>
      <c r="K35" s="58" t="s">
        <v>64</v>
      </c>
      <c r="L35" s="20"/>
      <c r="M35" s="7"/>
      <c r="N35" s="6"/>
      <c r="O35" s="7"/>
      <c r="P35" s="6"/>
      <c r="Q35" s="7"/>
      <c r="R35" s="7"/>
      <c r="S35" s="11"/>
    </row>
    <row r="36" spans="1:20" s="16" customFormat="1" ht="99.75" thickBot="1" x14ac:dyDescent="0.35">
      <c r="A36" s="38">
        <v>1</v>
      </c>
      <c r="B36" s="42" t="s">
        <v>22</v>
      </c>
      <c r="C36" s="29">
        <v>42818</v>
      </c>
      <c r="D36" s="87">
        <v>4861</v>
      </c>
      <c r="E36" s="19" t="s">
        <v>194</v>
      </c>
      <c r="F36" s="83" t="s">
        <v>195</v>
      </c>
      <c r="G36" s="83" t="s">
        <v>59</v>
      </c>
      <c r="H36" s="83">
        <v>54505</v>
      </c>
      <c r="I36" s="24">
        <v>127.13</v>
      </c>
      <c r="J36" s="23">
        <f t="shared" si="1"/>
        <v>127.13</v>
      </c>
      <c r="K36" s="57" t="s">
        <v>196</v>
      </c>
      <c r="L36" s="20"/>
      <c r="M36" s="7"/>
      <c r="N36" s="6"/>
      <c r="O36" s="7"/>
      <c r="P36" s="6"/>
      <c r="Q36" s="7"/>
      <c r="R36" s="7"/>
      <c r="S36" s="11"/>
    </row>
    <row r="37" spans="1:20" ht="18.75" thickBot="1" x14ac:dyDescent="0.35">
      <c r="A37" s="100">
        <f>SUM(A27:A36)</f>
        <v>10</v>
      </c>
      <c r="B37" s="745" t="s">
        <v>6</v>
      </c>
      <c r="C37" s="746"/>
      <c r="D37" s="746"/>
      <c r="E37" s="746"/>
      <c r="F37" s="746"/>
      <c r="G37" s="746"/>
      <c r="H37" s="747"/>
      <c r="I37" s="129"/>
      <c r="J37" s="174">
        <f>SUM(J27:J36)</f>
        <v>7958.79</v>
      </c>
      <c r="K37" s="130"/>
      <c r="L37" s="20" t="s">
        <v>13</v>
      </c>
      <c r="M37" s="7"/>
      <c r="N37" s="6" t="s">
        <v>13</v>
      </c>
      <c r="O37" s="7"/>
      <c r="P37" s="6" t="s">
        <v>13</v>
      </c>
      <c r="Q37" s="7"/>
      <c r="R37" s="7"/>
      <c r="S37" s="11"/>
      <c r="T37" s="15"/>
    </row>
    <row r="38" spans="1:20" ht="33.75" customHeight="1" thickBot="1" x14ac:dyDescent="0.35">
      <c r="A38" s="180"/>
      <c r="B38" s="743" t="s">
        <v>114</v>
      </c>
      <c r="C38" s="743"/>
      <c r="D38" s="743"/>
      <c r="E38" s="743"/>
      <c r="F38" s="743"/>
      <c r="G38" s="743"/>
      <c r="H38" s="744"/>
      <c r="I38" s="193"/>
      <c r="J38" s="193">
        <f>+J6+J26+J37</f>
        <v>17968.18</v>
      </c>
      <c r="K38" s="194"/>
      <c r="L38" s="20"/>
      <c r="M38" s="7"/>
      <c r="N38" s="6"/>
      <c r="O38" s="7"/>
      <c r="P38" s="6"/>
      <c r="Q38" s="7"/>
      <c r="R38" s="7"/>
      <c r="S38" s="11"/>
      <c r="T38" s="15"/>
    </row>
    <row r="39" spans="1:20" ht="48" customHeight="1" x14ac:dyDescent="0.3">
      <c r="A39" s="183">
        <v>1</v>
      </c>
      <c r="B39" s="161" t="s">
        <v>22</v>
      </c>
      <c r="C39" s="184">
        <v>42795</v>
      </c>
      <c r="D39" s="185" t="s">
        <v>158</v>
      </c>
      <c r="E39" s="186" t="s">
        <v>159</v>
      </c>
      <c r="F39" s="187" t="s">
        <v>160</v>
      </c>
      <c r="G39" s="154" t="s">
        <v>25</v>
      </c>
      <c r="H39" s="188">
        <v>54306</v>
      </c>
      <c r="I39" s="63">
        <v>24295</v>
      </c>
      <c r="J39" s="63">
        <f>I39</f>
        <v>24295</v>
      </c>
      <c r="K39" s="144" t="s">
        <v>26</v>
      </c>
      <c r="L39" s="20"/>
      <c r="M39" s="7"/>
      <c r="N39" s="6"/>
      <c r="O39" s="7"/>
      <c r="P39" s="6"/>
      <c r="Q39" s="7"/>
      <c r="R39" s="7"/>
      <c r="S39" s="11"/>
      <c r="T39" s="15"/>
    </row>
    <row r="40" spans="1:20" ht="54.75" x14ac:dyDescent="0.3">
      <c r="A40" s="99">
        <v>1</v>
      </c>
      <c r="B40" s="160" t="s">
        <v>22</v>
      </c>
      <c r="C40" s="28">
        <v>42822</v>
      </c>
      <c r="D40" s="136" t="s">
        <v>115</v>
      </c>
      <c r="E40" s="141" t="s">
        <v>116</v>
      </c>
      <c r="F40" s="40" t="s">
        <v>117</v>
      </c>
      <c r="G40" s="153" t="s">
        <v>118</v>
      </c>
      <c r="H40" s="69">
        <v>54110</v>
      </c>
      <c r="I40" s="157">
        <v>10000</v>
      </c>
      <c r="J40" s="24">
        <f t="shared" ref="J40:J41" si="2">I40</f>
        <v>10000</v>
      </c>
      <c r="K40" s="58" t="s">
        <v>38</v>
      </c>
      <c r="L40" s="20"/>
      <c r="M40" s="7"/>
      <c r="N40" s="6"/>
      <c r="O40" s="7"/>
      <c r="P40" s="6"/>
      <c r="Q40" s="7"/>
      <c r="R40" s="7"/>
      <c r="S40" s="11"/>
      <c r="T40" s="15"/>
    </row>
    <row r="41" spans="1:20" ht="42" thickBot="1" x14ac:dyDescent="0.35">
      <c r="A41" s="181">
        <v>1</v>
      </c>
      <c r="B41" s="189" t="s">
        <v>22</v>
      </c>
      <c r="C41" s="190">
        <v>42822</v>
      </c>
      <c r="D41" s="262" t="s">
        <v>247</v>
      </c>
      <c r="E41" s="192" t="s">
        <v>85</v>
      </c>
      <c r="F41" s="66" t="s">
        <v>119</v>
      </c>
      <c r="G41" s="67" t="s">
        <v>120</v>
      </c>
      <c r="H41" s="70">
        <v>54203</v>
      </c>
      <c r="I41" s="65">
        <v>10884.03</v>
      </c>
      <c r="J41" s="155">
        <f t="shared" si="2"/>
        <v>10884.03</v>
      </c>
      <c r="K41" s="145" t="s">
        <v>121</v>
      </c>
      <c r="L41" s="20"/>
      <c r="M41" s="7"/>
      <c r="N41" s="6"/>
      <c r="O41" s="7"/>
      <c r="P41" s="6"/>
      <c r="Q41" s="7"/>
      <c r="R41" s="7"/>
      <c r="S41" s="11"/>
      <c r="T41" s="15"/>
    </row>
    <row r="42" spans="1:20" ht="19.5" thickBot="1" x14ac:dyDescent="0.35">
      <c r="A42" s="128">
        <v>3</v>
      </c>
      <c r="B42" s="741" t="s">
        <v>16</v>
      </c>
      <c r="C42" s="741"/>
      <c r="D42" s="741"/>
      <c r="E42" s="741"/>
      <c r="F42" s="741"/>
      <c r="G42" s="133"/>
      <c r="H42" s="133"/>
      <c r="I42" s="125"/>
      <c r="J42" s="175">
        <f>SUM(J39:J41)</f>
        <v>45179.03</v>
      </c>
      <c r="K42" s="182"/>
      <c r="L42" s="55"/>
      <c r="M42" s="9"/>
      <c r="N42" s="8"/>
      <c r="O42" s="9"/>
      <c r="P42" s="8"/>
      <c r="Q42" s="9"/>
      <c r="R42" s="9"/>
      <c r="S42" s="12"/>
      <c r="T42" s="15"/>
    </row>
    <row r="43" spans="1:20" ht="24" thickBot="1" x14ac:dyDescent="0.4">
      <c r="A43" s="37">
        <f>+A26+A37+A42</f>
        <v>25</v>
      </c>
      <c r="B43" s="739" t="s">
        <v>122</v>
      </c>
      <c r="C43" s="725"/>
      <c r="D43" s="725"/>
      <c r="E43" s="725"/>
      <c r="F43" s="725"/>
      <c r="G43" s="725"/>
      <c r="H43" s="740"/>
      <c r="I43" s="26"/>
      <c r="J43" s="32">
        <f>+J38+J42</f>
        <v>63147.21</v>
      </c>
      <c r="K43" s="59"/>
      <c r="L43" s="13"/>
      <c r="M43" s="14"/>
      <c r="N43" s="13"/>
      <c r="O43" s="14"/>
      <c r="P43" s="13"/>
      <c r="Q43" s="14"/>
      <c r="R43" s="14"/>
      <c r="S43" s="14"/>
      <c r="T43" s="15"/>
    </row>
    <row r="44" spans="1:20" x14ac:dyDescent="0.3">
      <c r="L44" s="13"/>
      <c r="M44" s="14"/>
      <c r="N44" s="13"/>
      <c r="O44" s="14"/>
      <c r="P44" s="13"/>
      <c r="Q44" s="14"/>
      <c r="R44" s="14"/>
      <c r="S44" s="14"/>
      <c r="T44" s="15"/>
    </row>
    <row r="45" spans="1:20" x14ac:dyDescent="0.3">
      <c r="L45" s="13"/>
      <c r="M45" s="14"/>
      <c r="N45" s="13"/>
      <c r="O45" s="14"/>
      <c r="P45" s="13"/>
      <c r="Q45" s="14"/>
      <c r="R45" s="14"/>
      <c r="S45" s="14"/>
      <c r="T45" s="15"/>
    </row>
    <row r="46" spans="1:20" x14ac:dyDescent="0.3">
      <c r="L46" s="13"/>
      <c r="M46" s="14"/>
      <c r="N46" s="13"/>
      <c r="O46" s="14"/>
      <c r="P46" s="13"/>
      <c r="Q46" s="14"/>
      <c r="R46" s="14"/>
      <c r="S46" s="14"/>
      <c r="T46" s="15"/>
    </row>
    <row r="47" spans="1:20" x14ac:dyDescent="0.3">
      <c r="L47" s="13"/>
      <c r="M47" s="14"/>
      <c r="N47" s="13"/>
      <c r="O47" s="14"/>
      <c r="P47" s="13"/>
      <c r="Q47" s="14"/>
      <c r="R47" s="14"/>
      <c r="S47" s="14"/>
      <c r="T47" s="15"/>
    </row>
    <row r="48" spans="1:20" x14ac:dyDescent="0.3">
      <c r="L48" s="13"/>
      <c r="M48" s="14"/>
      <c r="N48" s="13"/>
      <c r="O48" s="14"/>
      <c r="P48" s="13"/>
      <c r="Q48" s="14"/>
      <c r="R48" s="14"/>
      <c r="S48" s="14"/>
      <c r="T48" s="15"/>
    </row>
    <row r="49" spans="12:20" x14ac:dyDescent="0.3">
      <c r="L49" s="13"/>
      <c r="M49" s="14"/>
      <c r="N49" s="13"/>
      <c r="O49" s="14"/>
      <c r="P49" s="13"/>
      <c r="Q49" s="14"/>
      <c r="R49" s="14"/>
      <c r="S49" s="14"/>
      <c r="T49" s="15"/>
    </row>
    <row r="50" spans="12:20" x14ac:dyDescent="0.3">
      <c r="L50" s="13"/>
      <c r="M50" s="14"/>
      <c r="N50" s="13"/>
      <c r="O50" s="14"/>
      <c r="P50" s="13"/>
      <c r="Q50" s="14"/>
      <c r="R50" s="14"/>
      <c r="S50" s="14"/>
      <c r="T50" s="15"/>
    </row>
    <row r="51" spans="12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2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2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2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2:20" x14ac:dyDescent="0.3">
      <c r="L55" s="13"/>
      <c r="M55" s="14"/>
      <c r="N55" s="13"/>
      <c r="O55" s="14"/>
      <c r="P55" s="13"/>
      <c r="Q55" s="14"/>
      <c r="R55" s="14"/>
      <c r="S55" s="14"/>
      <c r="T55" s="15"/>
    </row>
    <row r="56" spans="12:20" x14ac:dyDescent="0.3">
      <c r="L56" s="13"/>
      <c r="M56" s="14"/>
      <c r="N56" s="13"/>
      <c r="O56" s="14"/>
      <c r="P56" s="13"/>
      <c r="Q56" s="14"/>
      <c r="R56" s="14"/>
      <c r="S56" s="14"/>
      <c r="T56" s="15"/>
    </row>
    <row r="57" spans="12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2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2:20" x14ac:dyDescent="0.3">
      <c r="L59" s="13"/>
      <c r="M59" s="14"/>
      <c r="N59" s="13"/>
      <c r="O59" s="14"/>
      <c r="P59" s="13"/>
      <c r="Q59" s="14"/>
      <c r="R59" s="14"/>
      <c r="S59" s="14"/>
      <c r="T59" s="15"/>
    </row>
    <row r="60" spans="12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2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2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2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2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4"/>
      <c r="N67" s="13"/>
      <c r="O67" s="14"/>
      <c r="P67" s="13"/>
      <c r="Q67" s="14"/>
      <c r="R67" s="14"/>
      <c r="S67" s="14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4"/>
      <c r="N71" s="13"/>
      <c r="O71" s="14"/>
      <c r="P71" s="13"/>
      <c r="Q71" s="14"/>
      <c r="R71" s="14"/>
      <c r="S71" s="14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3"/>
      <c r="N75" s="13"/>
      <c r="O75" s="13"/>
      <c r="P75" s="13"/>
      <c r="Q75" s="14"/>
      <c r="R75" s="14"/>
      <c r="S75" s="13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4"/>
      <c r="N80" s="13"/>
      <c r="O80" s="14"/>
      <c r="P80" s="13"/>
      <c r="Q80" s="14"/>
      <c r="R80" s="14"/>
      <c r="S80" s="14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4"/>
      <c r="N82" s="13"/>
      <c r="O82" s="14"/>
      <c r="P82" s="13"/>
      <c r="Q82" s="14"/>
      <c r="R82" s="14"/>
      <c r="S82" s="14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4"/>
      <c r="N131" s="13"/>
      <c r="O131" s="14"/>
      <c r="P131" s="13"/>
      <c r="Q131" s="14"/>
      <c r="R131" s="14"/>
      <c r="S131" s="14"/>
      <c r="T131" s="15"/>
    </row>
    <row r="132" spans="12:20" x14ac:dyDescent="0.3">
      <c r="L132" s="13"/>
      <c r="M132" s="14"/>
      <c r="N132" s="13"/>
      <c r="O132" s="14"/>
      <c r="P132" s="13"/>
      <c r="Q132" s="14"/>
      <c r="R132" s="14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4"/>
      <c r="N135" s="13"/>
      <c r="O135" s="14"/>
      <c r="P135" s="13"/>
      <c r="Q135" s="14"/>
      <c r="R135" s="14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4"/>
      <c r="N143" s="13"/>
      <c r="O143" s="14"/>
      <c r="P143" s="13"/>
      <c r="Q143" s="14"/>
      <c r="R143" s="14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4"/>
      <c r="N147" s="13"/>
      <c r="O147" s="14"/>
      <c r="P147" s="13"/>
      <c r="Q147" s="14"/>
      <c r="R147" s="14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3"/>
      <c r="N151" s="13"/>
      <c r="O151" s="13"/>
      <c r="P151" s="13"/>
      <c r="Q151" s="14"/>
      <c r="R151" s="13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4"/>
      <c r="N156" s="13"/>
      <c r="O156" s="14"/>
      <c r="P156" s="13"/>
      <c r="Q156" s="14"/>
      <c r="R156" s="14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4"/>
      <c r="N158" s="13"/>
      <c r="O158" s="14"/>
      <c r="P158" s="13"/>
      <c r="Q158" s="14"/>
      <c r="R158" s="14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4"/>
      <c r="N228" s="13"/>
      <c r="O228" s="14"/>
      <c r="P228" s="13"/>
      <c r="Q228" s="14"/>
      <c r="R228" s="14"/>
      <c r="S228" s="14"/>
      <c r="T228" s="15"/>
    </row>
    <row r="229" spans="12:20" x14ac:dyDescent="0.3">
      <c r="L229" s="13"/>
      <c r="M229" s="14"/>
      <c r="N229" s="13"/>
      <c r="O229" s="14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4"/>
      <c r="N232" s="13"/>
      <c r="O232" s="14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4"/>
      <c r="N240" s="13"/>
      <c r="O240" s="14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4"/>
      <c r="N244" s="13"/>
      <c r="O244" s="14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3"/>
      <c r="M248" s="13"/>
      <c r="N248" s="13"/>
      <c r="O248" s="13"/>
      <c r="P248" s="13"/>
      <c r="Q248" s="14"/>
      <c r="R248" s="14"/>
      <c r="S248" s="14"/>
      <c r="T248" s="15"/>
    </row>
    <row r="249" spans="12:20" x14ac:dyDescent="0.3">
      <c r="L249" s="13"/>
      <c r="M249" s="14"/>
      <c r="N249" s="13"/>
      <c r="O249" s="14"/>
      <c r="P249" s="13"/>
      <c r="Q249" s="14"/>
      <c r="R249" s="14"/>
      <c r="S249" s="14"/>
      <c r="T249" s="15"/>
    </row>
    <row r="250" spans="12:20" x14ac:dyDescent="0.3">
      <c r="L250" s="13"/>
      <c r="M250" s="14"/>
      <c r="N250" s="13"/>
      <c r="O250" s="14"/>
      <c r="P250" s="13"/>
      <c r="Q250" s="14"/>
      <c r="R250" s="14"/>
      <c r="S250" s="14"/>
      <c r="T250" s="15"/>
    </row>
    <row r="251" spans="12:20" x14ac:dyDescent="0.3">
      <c r="L251" s="13"/>
      <c r="M251" s="14"/>
      <c r="N251" s="13"/>
      <c r="O251" s="14"/>
      <c r="P251" s="13"/>
      <c r="Q251" s="14"/>
      <c r="R251" s="14"/>
      <c r="S251" s="14"/>
      <c r="T251" s="15"/>
    </row>
    <row r="252" spans="12:20" x14ac:dyDescent="0.3">
      <c r="L252" s="13"/>
      <c r="M252" s="14"/>
      <c r="N252" s="13"/>
      <c r="O252" s="14"/>
      <c r="P252" s="13"/>
      <c r="Q252" s="14"/>
      <c r="R252" s="14"/>
      <c r="S252" s="14"/>
      <c r="T252" s="15"/>
    </row>
    <row r="253" spans="12:20" x14ac:dyDescent="0.3">
      <c r="L253" s="13"/>
      <c r="M253" s="14"/>
      <c r="N253" s="13"/>
      <c r="O253" s="14"/>
      <c r="P253" s="13"/>
      <c r="Q253" s="14"/>
      <c r="R253" s="14"/>
      <c r="S253" s="14"/>
      <c r="T253" s="15"/>
    </row>
    <row r="254" spans="12:20" x14ac:dyDescent="0.3">
      <c r="L254" s="13"/>
      <c r="M254" s="14"/>
      <c r="N254" s="13"/>
      <c r="O254" s="14"/>
      <c r="P254" s="13"/>
      <c r="Q254" s="14"/>
      <c r="R254" s="14"/>
      <c r="S254" s="14"/>
      <c r="T254" s="15"/>
    </row>
    <row r="255" spans="12:20" x14ac:dyDescent="0.3">
      <c r="L255" s="13"/>
      <c r="M255" s="14"/>
      <c r="N255" s="13"/>
      <c r="O255" s="14"/>
      <c r="P255" s="13"/>
      <c r="Q255" s="14"/>
      <c r="R255" s="14"/>
      <c r="S255" s="14"/>
      <c r="T255" s="15"/>
    </row>
    <row r="256" spans="12:20" x14ac:dyDescent="0.3">
      <c r="L256" s="13"/>
      <c r="M256" s="14"/>
      <c r="N256" s="13"/>
      <c r="O256" s="14"/>
      <c r="P256" s="13"/>
      <c r="Q256" s="14"/>
      <c r="R256" s="14"/>
      <c r="S256" s="14"/>
      <c r="T256" s="15"/>
    </row>
    <row r="257" spans="12:20" x14ac:dyDescent="0.3">
      <c r="L257" s="13"/>
      <c r="M257" s="14"/>
      <c r="N257" s="13"/>
      <c r="O257" s="14"/>
      <c r="P257" s="13"/>
      <c r="Q257" s="14"/>
      <c r="R257" s="14"/>
      <c r="S257" s="14"/>
      <c r="T257" s="15"/>
    </row>
    <row r="258" spans="12:20" x14ac:dyDescent="0.3">
      <c r="L258" s="13"/>
      <c r="M258" s="14"/>
      <c r="N258" s="13"/>
      <c r="O258" s="14"/>
      <c r="P258" s="13"/>
      <c r="Q258" s="14"/>
      <c r="R258" s="14"/>
      <c r="S258" s="14"/>
      <c r="T258" s="15"/>
    </row>
    <row r="259" spans="12:20" x14ac:dyDescent="0.3">
      <c r="L259" s="13"/>
      <c r="M259" s="14"/>
      <c r="N259" s="13"/>
      <c r="O259" s="14"/>
      <c r="P259" s="13"/>
      <c r="Q259" s="14"/>
      <c r="R259" s="14"/>
      <c r="S259" s="14"/>
      <c r="T259" s="15"/>
    </row>
    <row r="260" spans="12:20" x14ac:dyDescent="0.3">
      <c r="L260" s="13"/>
      <c r="M260" s="14"/>
      <c r="N260" s="13"/>
      <c r="O260" s="14"/>
      <c r="P260" s="13"/>
      <c r="Q260" s="14"/>
      <c r="R260" s="14"/>
      <c r="S260" s="14"/>
      <c r="T260" s="15"/>
    </row>
    <row r="261" spans="12:20" x14ac:dyDescent="0.3">
      <c r="L261" s="13"/>
      <c r="M261" s="14"/>
      <c r="N261" s="13"/>
      <c r="O261" s="14"/>
      <c r="P261" s="13"/>
      <c r="Q261" s="14"/>
      <c r="R261" s="14"/>
      <c r="S261" s="14"/>
      <c r="T261" s="15"/>
    </row>
    <row r="262" spans="12:20" x14ac:dyDescent="0.3">
      <c r="L262" s="13"/>
      <c r="M262" s="14"/>
      <c r="N262" s="13"/>
      <c r="O262" s="14"/>
      <c r="P262" s="13"/>
      <c r="Q262" s="14"/>
      <c r="R262" s="14"/>
      <c r="S262" s="14"/>
      <c r="T262" s="15"/>
    </row>
    <row r="263" spans="12:20" x14ac:dyDescent="0.3">
      <c r="L263" s="13"/>
      <c r="M263" s="14"/>
      <c r="N263" s="13"/>
      <c r="O263" s="14"/>
      <c r="P263" s="13"/>
      <c r="Q263" s="14"/>
      <c r="R263" s="14"/>
      <c r="S263" s="14"/>
      <c r="T263" s="15"/>
    </row>
    <row r="264" spans="12:20" x14ac:dyDescent="0.3">
      <c r="L264" s="13"/>
      <c r="M264" s="14"/>
      <c r="N264" s="13"/>
      <c r="O264" s="14"/>
      <c r="P264" s="13"/>
      <c r="Q264" s="14"/>
      <c r="R264" s="14"/>
      <c r="S264" s="14"/>
      <c r="T264" s="15"/>
    </row>
    <row r="265" spans="12:20" x14ac:dyDescent="0.3">
      <c r="L265" s="13"/>
      <c r="M265" s="14"/>
      <c r="N265" s="13"/>
      <c r="O265" s="14"/>
      <c r="P265" s="13"/>
      <c r="Q265" s="14"/>
      <c r="R265" s="14"/>
      <c r="S265" s="14"/>
      <c r="T265" s="15"/>
    </row>
    <row r="266" spans="12:20" x14ac:dyDescent="0.3">
      <c r="L266" s="13"/>
      <c r="M266" s="14"/>
      <c r="N266" s="13"/>
      <c r="O266" s="14"/>
      <c r="P266" s="13"/>
      <c r="Q266" s="14"/>
      <c r="R266" s="14"/>
      <c r="S266" s="14"/>
      <c r="T266" s="15"/>
    </row>
    <row r="267" spans="12:20" x14ac:dyDescent="0.3">
      <c r="L267" s="13"/>
      <c r="M267" s="14"/>
      <c r="N267" s="13"/>
      <c r="O267" s="14"/>
      <c r="P267" s="13"/>
      <c r="Q267" s="14"/>
      <c r="R267" s="14"/>
      <c r="S267" s="14"/>
      <c r="T267" s="15"/>
    </row>
    <row r="268" spans="12:20" x14ac:dyDescent="0.3">
      <c r="L268" s="14"/>
      <c r="M268" s="14"/>
      <c r="N268" s="14"/>
      <c r="O268" s="14"/>
      <c r="P268" s="14"/>
      <c r="Q268" s="14"/>
      <c r="R268" s="14"/>
      <c r="S268" s="14"/>
      <c r="T268" s="15"/>
    </row>
  </sheetData>
  <mergeCells count="21">
    <mergeCell ref="A1:K1"/>
    <mergeCell ref="B2:K2"/>
    <mergeCell ref="A3:K3"/>
    <mergeCell ref="B6:H6"/>
    <mergeCell ref="B26:H26"/>
    <mergeCell ref="A11:A17"/>
    <mergeCell ref="J11:J17"/>
    <mergeCell ref="N4:O4"/>
    <mergeCell ref="P4:S4"/>
    <mergeCell ref="B43:H43"/>
    <mergeCell ref="B38:H38"/>
    <mergeCell ref="B42:F42"/>
    <mergeCell ref="L4:M4"/>
    <mergeCell ref="B37:H37"/>
    <mergeCell ref="G11:G17"/>
    <mergeCell ref="F11:F17"/>
    <mergeCell ref="E11:E17"/>
    <mergeCell ref="D11:D17"/>
    <mergeCell ref="C11:C17"/>
    <mergeCell ref="B11:B17"/>
    <mergeCell ref="K11:K17"/>
  </mergeCells>
  <printOptions horizontalCentered="1"/>
  <pageMargins left="0.2" right="0.21" top="0.37" bottom="0.32" header="0.2" footer="0.17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4"/>
  <sheetViews>
    <sheetView zoomScale="85" zoomScaleNormal="85" workbookViewId="0">
      <pane ySplit="4" topLeftCell="A31" activePane="bottomLeft" state="frozen"/>
      <selection pane="bottomLeft" activeCell="J37" sqref="J37"/>
    </sheetView>
  </sheetViews>
  <sheetFormatPr baseColWidth="10" defaultRowHeight="16.5" x14ac:dyDescent="0.3"/>
  <cols>
    <col min="1" max="1" width="11.42578125" style="35"/>
    <col min="2" max="2" width="18.7109375" style="2" customWidth="1"/>
    <col min="3" max="3" width="14.42578125" style="27" customWidth="1"/>
    <col min="4" max="4" width="15" style="1" customWidth="1"/>
    <col min="5" max="5" width="32.5703125" style="247" customWidth="1"/>
    <col min="6" max="6" width="52.28515625" style="2" customWidth="1"/>
    <col min="7" max="7" width="26.85546875" style="2" customWidth="1"/>
    <col min="8" max="8" width="15.42578125" style="2" customWidth="1"/>
    <col min="9" max="9" width="14.140625" style="27" customWidth="1"/>
    <col min="10" max="10" width="14" style="27" customWidth="1"/>
    <col min="11" max="11" width="25" style="27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730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730" t="s">
        <v>199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51"/>
      <c r="M3" s="51"/>
      <c r="N3" s="51"/>
      <c r="O3" s="51"/>
      <c r="P3" s="51"/>
      <c r="Q3" s="51"/>
      <c r="R3" s="51"/>
      <c r="S3" s="52"/>
    </row>
    <row r="4" spans="1:19" s="31" customFormat="1" ht="69.75" customHeight="1" thickBot="1" x14ac:dyDescent="0.35">
      <c r="A4" s="110" t="s">
        <v>17</v>
      </c>
      <c r="B4" s="111" t="s">
        <v>7</v>
      </c>
      <c r="C4" s="112" t="s">
        <v>10</v>
      </c>
      <c r="D4" s="113" t="s">
        <v>2</v>
      </c>
      <c r="E4" s="114" t="s">
        <v>8</v>
      </c>
      <c r="F4" s="115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31" customFormat="1" ht="33.75" thickBot="1" x14ac:dyDescent="0.35">
      <c r="A5" s="274">
        <v>1</v>
      </c>
      <c r="B5" s="270" t="s">
        <v>237</v>
      </c>
      <c r="C5" s="276">
        <v>42853</v>
      </c>
      <c r="D5" s="240">
        <v>4875</v>
      </c>
      <c r="E5" s="260" t="s">
        <v>238</v>
      </c>
      <c r="F5" s="241" t="s">
        <v>239</v>
      </c>
      <c r="G5" s="241" t="s">
        <v>240</v>
      </c>
      <c r="H5" s="241">
        <v>61102</v>
      </c>
      <c r="I5" s="242">
        <v>1090</v>
      </c>
      <c r="J5" s="238">
        <f>I5</f>
        <v>1090</v>
      </c>
      <c r="K5" s="271" t="s">
        <v>64</v>
      </c>
      <c r="L5" s="264"/>
      <c r="M5" s="265"/>
      <c r="N5" s="266"/>
      <c r="O5" s="265"/>
      <c r="P5" s="267"/>
      <c r="Q5" s="268"/>
      <c r="R5" s="268"/>
      <c r="S5" s="269"/>
    </row>
    <row r="6" spans="1:19" s="16" customFormat="1" ht="24" customHeight="1" thickBot="1" x14ac:dyDescent="0.35">
      <c r="A6" s="275"/>
      <c r="B6" s="272"/>
      <c r="C6" s="173"/>
      <c r="D6" s="243"/>
      <c r="E6" s="261"/>
      <c r="F6" s="244"/>
      <c r="G6" s="244"/>
      <c r="H6" s="244"/>
      <c r="I6" s="245"/>
      <c r="J6" s="173"/>
      <c r="K6" s="273"/>
      <c r="L6" s="53" t="s">
        <v>13</v>
      </c>
      <c r="M6" s="5"/>
      <c r="N6" s="4" t="s">
        <v>13</v>
      </c>
      <c r="O6" s="5"/>
      <c r="P6" s="4" t="s">
        <v>13</v>
      </c>
      <c r="Q6" s="5"/>
      <c r="R6" s="5"/>
      <c r="S6" s="10"/>
    </row>
    <row r="7" spans="1:19" s="16" customFormat="1" ht="21.75" customHeight="1" thickBot="1" x14ac:dyDescent="0.35">
      <c r="A7" s="295">
        <v>1</v>
      </c>
      <c r="B7" s="764" t="s">
        <v>5</v>
      </c>
      <c r="C7" s="760"/>
      <c r="D7" s="760"/>
      <c r="E7" s="760"/>
      <c r="F7" s="760"/>
      <c r="G7" s="760"/>
      <c r="H7" s="761"/>
      <c r="I7" s="119">
        <f>SUM(I6:I6)</f>
        <v>0</v>
      </c>
      <c r="J7" s="170">
        <f>SUM(J5:J6)</f>
        <v>1090</v>
      </c>
      <c r="K7" s="120"/>
      <c r="L7" s="20" t="s">
        <v>13</v>
      </c>
      <c r="M7" s="7"/>
      <c r="N7" s="6" t="s">
        <v>13</v>
      </c>
      <c r="O7" s="7"/>
      <c r="P7" s="6" t="s">
        <v>13</v>
      </c>
      <c r="Q7" s="7"/>
      <c r="R7" s="7"/>
      <c r="S7" s="11"/>
    </row>
    <row r="8" spans="1:19" s="16" customFormat="1" ht="33.75" thickBot="1" x14ac:dyDescent="0.35">
      <c r="A8" s="232">
        <v>1</v>
      </c>
      <c r="B8" s="233" t="s">
        <v>22</v>
      </c>
      <c r="C8" s="234">
        <v>42850</v>
      </c>
      <c r="D8" s="235">
        <v>4864</v>
      </c>
      <c r="E8" s="246" t="s">
        <v>208</v>
      </c>
      <c r="F8" s="236" t="s">
        <v>209</v>
      </c>
      <c r="G8" s="236" t="s">
        <v>41</v>
      </c>
      <c r="H8" s="236">
        <v>54118</v>
      </c>
      <c r="I8" s="237">
        <v>90</v>
      </c>
      <c r="J8" s="238">
        <f>I8</f>
        <v>90</v>
      </c>
      <c r="K8" s="239" t="s">
        <v>216</v>
      </c>
      <c r="L8" s="20"/>
      <c r="M8" s="7"/>
      <c r="N8" s="6"/>
      <c r="O8" s="7"/>
      <c r="P8" s="6"/>
      <c r="Q8" s="7"/>
      <c r="R8" s="7"/>
      <c r="S8" s="11"/>
    </row>
    <row r="9" spans="1:19" s="16" customFormat="1" ht="33" customHeight="1" x14ac:dyDescent="0.3">
      <c r="A9" s="767">
        <v>1</v>
      </c>
      <c r="B9" s="769" t="s">
        <v>22</v>
      </c>
      <c r="C9" s="771">
        <v>42850</v>
      </c>
      <c r="D9" s="777">
        <v>4865</v>
      </c>
      <c r="E9" s="775" t="s">
        <v>210</v>
      </c>
      <c r="F9" s="773" t="s">
        <v>211</v>
      </c>
      <c r="G9" s="773" t="s">
        <v>212</v>
      </c>
      <c r="H9" s="216">
        <v>54105</v>
      </c>
      <c r="I9" s="63">
        <v>100</v>
      </c>
      <c r="J9" s="765">
        <f>I9+I10</f>
        <v>489</v>
      </c>
      <c r="K9" s="784" t="s">
        <v>215</v>
      </c>
      <c r="L9" s="20"/>
      <c r="M9" s="7"/>
      <c r="N9" s="6"/>
      <c r="O9" s="7"/>
      <c r="P9" s="6"/>
      <c r="Q9" s="7"/>
      <c r="R9" s="7"/>
      <c r="S9" s="11"/>
    </row>
    <row r="10" spans="1:19" s="16" customFormat="1" ht="17.25" thickBot="1" x14ac:dyDescent="0.35">
      <c r="A10" s="768"/>
      <c r="B10" s="770"/>
      <c r="C10" s="772"/>
      <c r="D10" s="778"/>
      <c r="E10" s="776"/>
      <c r="F10" s="774"/>
      <c r="G10" s="774"/>
      <c r="H10" s="208">
        <v>54199</v>
      </c>
      <c r="I10" s="220">
        <v>389</v>
      </c>
      <c r="J10" s="766"/>
      <c r="K10" s="785"/>
      <c r="L10" s="20"/>
      <c r="M10" s="7"/>
      <c r="N10" s="6"/>
      <c r="O10" s="7"/>
      <c r="P10" s="6"/>
      <c r="Q10" s="7"/>
      <c r="R10" s="7"/>
      <c r="S10" s="11"/>
    </row>
    <row r="11" spans="1:19" s="16" customFormat="1" x14ac:dyDescent="0.3">
      <c r="A11" s="767">
        <v>1</v>
      </c>
      <c r="B11" s="769" t="s">
        <v>22</v>
      </c>
      <c r="C11" s="771">
        <v>42850</v>
      </c>
      <c r="D11" s="777">
        <v>4866</v>
      </c>
      <c r="E11" s="775" t="s">
        <v>213</v>
      </c>
      <c r="F11" s="773" t="s">
        <v>211</v>
      </c>
      <c r="G11" s="773" t="s">
        <v>214</v>
      </c>
      <c r="H11" s="216">
        <v>54101</v>
      </c>
      <c r="I11" s="63">
        <v>240.4</v>
      </c>
      <c r="J11" s="765">
        <f>+I11+I12</f>
        <v>382.9</v>
      </c>
      <c r="K11" s="784" t="s">
        <v>215</v>
      </c>
      <c r="L11" s="20"/>
      <c r="M11" s="7"/>
      <c r="N11" s="6"/>
      <c r="O11" s="7"/>
      <c r="P11" s="6"/>
      <c r="Q11" s="7"/>
      <c r="R11" s="7"/>
      <c r="S11" s="11"/>
    </row>
    <row r="12" spans="1:19" s="16" customFormat="1" ht="17.25" thickBot="1" x14ac:dyDescent="0.35">
      <c r="A12" s="768"/>
      <c r="B12" s="770"/>
      <c r="C12" s="772"/>
      <c r="D12" s="778"/>
      <c r="E12" s="776"/>
      <c r="F12" s="774"/>
      <c r="G12" s="774"/>
      <c r="H12" s="217">
        <v>54107</v>
      </c>
      <c r="I12" s="65">
        <v>142.5</v>
      </c>
      <c r="J12" s="766"/>
      <c r="K12" s="785"/>
      <c r="L12" s="20"/>
      <c r="M12" s="7"/>
      <c r="N12" s="6"/>
      <c r="O12" s="7"/>
      <c r="P12" s="6"/>
      <c r="Q12" s="7"/>
      <c r="R12" s="7"/>
      <c r="S12" s="11"/>
    </row>
    <row r="13" spans="1:19" s="16" customFormat="1" ht="38.25" customHeight="1" thickBot="1" x14ac:dyDescent="0.35">
      <c r="A13" s="162">
        <v>1</v>
      </c>
      <c r="B13" s="163" t="s">
        <v>22</v>
      </c>
      <c r="C13" s="139">
        <v>42850</v>
      </c>
      <c r="D13" s="203">
        <v>4867</v>
      </c>
      <c r="E13" s="78" t="s">
        <v>217</v>
      </c>
      <c r="F13" s="248" t="s">
        <v>218</v>
      </c>
      <c r="G13" s="206" t="s">
        <v>219</v>
      </c>
      <c r="H13" s="206">
        <v>54101</v>
      </c>
      <c r="I13" s="224">
        <v>375</v>
      </c>
      <c r="J13" s="21">
        <f>I13</f>
        <v>375</v>
      </c>
      <c r="K13" s="226" t="s">
        <v>215</v>
      </c>
      <c r="L13" s="20"/>
      <c r="M13" s="7"/>
      <c r="N13" s="6"/>
      <c r="O13" s="7"/>
      <c r="P13" s="6"/>
      <c r="Q13" s="7"/>
      <c r="R13" s="7"/>
      <c r="S13" s="11"/>
    </row>
    <row r="14" spans="1:19" s="16" customFormat="1" ht="33" customHeight="1" x14ac:dyDescent="0.3">
      <c r="A14" s="781">
        <v>1</v>
      </c>
      <c r="B14" s="779" t="s">
        <v>22</v>
      </c>
      <c r="C14" s="803">
        <v>42850</v>
      </c>
      <c r="D14" s="779">
        <v>4868</v>
      </c>
      <c r="E14" s="800" t="s">
        <v>220</v>
      </c>
      <c r="F14" s="796" t="s">
        <v>221</v>
      </c>
      <c r="G14" s="796" t="s">
        <v>222</v>
      </c>
      <c r="H14" s="216">
        <v>54101</v>
      </c>
      <c r="I14" s="63">
        <v>307.2</v>
      </c>
      <c r="J14" s="793">
        <f>+I14+I15+I16+I17+I18+I19</f>
        <v>1295.5999999999999</v>
      </c>
      <c r="K14" s="790" t="s">
        <v>215</v>
      </c>
      <c r="L14" s="20"/>
      <c r="M14" s="7"/>
      <c r="N14" s="6"/>
      <c r="O14" s="7"/>
      <c r="P14" s="6"/>
      <c r="Q14" s="7"/>
      <c r="R14" s="7"/>
      <c r="S14" s="11"/>
    </row>
    <row r="15" spans="1:19" s="16" customFormat="1" x14ac:dyDescent="0.3">
      <c r="A15" s="782"/>
      <c r="B15" s="750"/>
      <c r="C15" s="751"/>
      <c r="D15" s="750"/>
      <c r="E15" s="801"/>
      <c r="F15" s="748"/>
      <c r="G15" s="748"/>
      <c r="H15" s="225">
        <v>54105</v>
      </c>
      <c r="I15" s="24">
        <v>29</v>
      </c>
      <c r="J15" s="794"/>
      <c r="K15" s="791"/>
      <c r="L15" s="20"/>
      <c r="M15" s="7"/>
      <c r="N15" s="6"/>
      <c r="O15" s="7"/>
      <c r="P15" s="6"/>
      <c r="Q15" s="7"/>
      <c r="R15" s="7"/>
      <c r="S15" s="11"/>
    </row>
    <row r="16" spans="1:19" s="16" customFormat="1" x14ac:dyDescent="0.3">
      <c r="A16" s="782"/>
      <c r="B16" s="750"/>
      <c r="C16" s="751"/>
      <c r="D16" s="750"/>
      <c r="E16" s="801"/>
      <c r="F16" s="748"/>
      <c r="G16" s="748"/>
      <c r="H16" s="225">
        <v>54107</v>
      </c>
      <c r="I16" s="24">
        <v>285</v>
      </c>
      <c r="J16" s="794"/>
      <c r="K16" s="791"/>
      <c r="L16" s="20"/>
      <c r="M16" s="7"/>
      <c r="N16" s="6"/>
      <c r="O16" s="7"/>
      <c r="P16" s="6"/>
      <c r="Q16" s="7"/>
      <c r="R16" s="7"/>
      <c r="S16" s="11"/>
    </row>
    <row r="17" spans="1:19" s="16" customFormat="1" x14ac:dyDescent="0.3">
      <c r="A17" s="782"/>
      <c r="B17" s="750"/>
      <c r="C17" s="751"/>
      <c r="D17" s="750"/>
      <c r="E17" s="801"/>
      <c r="F17" s="748"/>
      <c r="G17" s="748"/>
      <c r="H17" s="225">
        <v>54114</v>
      </c>
      <c r="I17" s="24">
        <v>33</v>
      </c>
      <c r="J17" s="794"/>
      <c r="K17" s="791"/>
      <c r="L17" s="20"/>
      <c r="M17" s="7"/>
      <c r="N17" s="6"/>
      <c r="O17" s="7"/>
      <c r="P17" s="6"/>
      <c r="Q17" s="7"/>
      <c r="R17" s="7"/>
      <c r="S17" s="11"/>
    </row>
    <row r="18" spans="1:19" s="16" customFormat="1" x14ac:dyDescent="0.3">
      <c r="A18" s="782"/>
      <c r="B18" s="750"/>
      <c r="C18" s="751"/>
      <c r="D18" s="750"/>
      <c r="E18" s="801"/>
      <c r="F18" s="748"/>
      <c r="G18" s="748"/>
      <c r="H18" s="225">
        <v>54115</v>
      </c>
      <c r="I18" s="24">
        <v>149</v>
      </c>
      <c r="J18" s="794"/>
      <c r="K18" s="791"/>
      <c r="L18" s="20"/>
      <c r="M18" s="7"/>
      <c r="N18" s="6"/>
      <c r="O18" s="7"/>
      <c r="P18" s="6"/>
      <c r="Q18" s="7"/>
      <c r="R18" s="7"/>
      <c r="S18" s="11"/>
    </row>
    <row r="19" spans="1:19" s="16" customFormat="1" ht="17.25" thickBot="1" x14ac:dyDescent="0.35">
      <c r="A19" s="783"/>
      <c r="B19" s="780"/>
      <c r="C19" s="804"/>
      <c r="D19" s="780"/>
      <c r="E19" s="802"/>
      <c r="F19" s="797"/>
      <c r="G19" s="797"/>
      <c r="H19" s="217">
        <v>54199</v>
      </c>
      <c r="I19" s="65">
        <v>492.4</v>
      </c>
      <c r="J19" s="795"/>
      <c r="K19" s="792"/>
      <c r="L19" s="20"/>
      <c r="M19" s="7"/>
      <c r="N19" s="6"/>
      <c r="O19" s="7"/>
      <c r="P19" s="6"/>
      <c r="Q19" s="7"/>
      <c r="R19" s="7"/>
      <c r="S19" s="11"/>
    </row>
    <row r="20" spans="1:19" s="16" customFormat="1" x14ac:dyDescent="0.3">
      <c r="A20" s="767">
        <v>1</v>
      </c>
      <c r="B20" s="769" t="s">
        <v>22</v>
      </c>
      <c r="C20" s="771">
        <v>42850</v>
      </c>
      <c r="D20" s="777">
        <v>4869</v>
      </c>
      <c r="E20" s="775" t="s">
        <v>223</v>
      </c>
      <c r="F20" s="773" t="s">
        <v>224</v>
      </c>
      <c r="G20" s="773" t="s">
        <v>225</v>
      </c>
      <c r="H20" s="216">
        <v>54105</v>
      </c>
      <c r="I20" s="63">
        <v>390</v>
      </c>
      <c r="J20" s="765">
        <f>+I20+I21+I22+I23</f>
        <v>706.3</v>
      </c>
      <c r="K20" s="784" t="s">
        <v>215</v>
      </c>
      <c r="L20" s="20"/>
      <c r="M20" s="7"/>
      <c r="N20" s="6"/>
      <c r="O20" s="7"/>
      <c r="P20" s="6"/>
      <c r="Q20" s="7"/>
      <c r="R20" s="7"/>
      <c r="S20" s="11"/>
    </row>
    <row r="21" spans="1:19" s="16" customFormat="1" x14ac:dyDescent="0.3">
      <c r="A21" s="789"/>
      <c r="B21" s="788"/>
      <c r="C21" s="787"/>
      <c r="D21" s="786"/>
      <c r="E21" s="799"/>
      <c r="F21" s="798"/>
      <c r="G21" s="798"/>
      <c r="H21" s="225">
        <v>54107</v>
      </c>
      <c r="I21" s="24">
        <v>207.5</v>
      </c>
      <c r="J21" s="758"/>
      <c r="K21" s="754"/>
      <c r="L21" s="20"/>
      <c r="M21" s="7"/>
      <c r="N21" s="6"/>
      <c r="O21" s="7"/>
      <c r="P21" s="6"/>
      <c r="Q21" s="7"/>
      <c r="R21" s="7"/>
      <c r="S21" s="11"/>
    </row>
    <row r="22" spans="1:19" s="16" customFormat="1" x14ac:dyDescent="0.3">
      <c r="A22" s="789"/>
      <c r="B22" s="788"/>
      <c r="C22" s="787"/>
      <c r="D22" s="786"/>
      <c r="E22" s="799"/>
      <c r="F22" s="798"/>
      <c r="G22" s="798"/>
      <c r="H22" s="225">
        <v>54114</v>
      </c>
      <c r="I22" s="24">
        <v>63.8</v>
      </c>
      <c r="J22" s="758"/>
      <c r="K22" s="754"/>
      <c r="L22" s="20"/>
      <c r="M22" s="7"/>
      <c r="N22" s="6"/>
      <c r="O22" s="7"/>
      <c r="P22" s="6"/>
      <c r="Q22" s="7"/>
      <c r="R22" s="7"/>
      <c r="S22" s="11"/>
    </row>
    <row r="23" spans="1:19" s="16" customFormat="1" ht="17.25" thickBot="1" x14ac:dyDescent="0.35">
      <c r="A23" s="789"/>
      <c r="B23" s="788"/>
      <c r="C23" s="787"/>
      <c r="D23" s="786"/>
      <c r="E23" s="799"/>
      <c r="F23" s="798"/>
      <c r="G23" s="798"/>
      <c r="H23" s="79">
        <v>54119</v>
      </c>
      <c r="I23" s="223">
        <v>45</v>
      </c>
      <c r="J23" s="758"/>
      <c r="K23" s="754"/>
      <c r="L23" s="20"/>
      <c r="M23" s="7"/>
      <c r="N23" s="6"/>
      <c r="O23" s="7"/>
      <c r="P23" s="6"/>
      <c r="Q23" s="7"/>
      <c r="R23" s="7"/>
      <c r="S23" s="11"/>
    </row>
    <row r="24" spans="1:19" s="16" customFormat="1" x14ac:dyDescent="0.3">
      <c r="A24" s="767">
        <v>1</v>
      </c>
      <c r="B24" s="769" t="s">
        <v>22</v>
      </c>
      <c r="C24" s="771">
        <v>42850</v>
      </c>
      <c r="D24" s="777">
        <v>4870</v>
      </c>
      <c r="E24" s="775" t="s">
        <v>226</v>
      </c>
      <c r="F24" s="773" t="s">
        <v>224</v>
      </c>
      <c r="G24" s="773" t="s">
        <v>227</v>
      </c>
      <c r="H24" s="216">
        <v>54114</v>
      </c>
      <c r="I24" s="250">
        <v>120</v>
      </c>
      <c r="J24" s="765">
        <f>+I24+I25</f>
        <v>200</v>
      </c>
      <c r="K24" s="784" t="s">
        <v>215</v>
      </c>
      <c r="L24" s="20"/>
      <c r="M24" s="7"/>
      <c r="N24" s="6"/>
      <c r="O24" s="7"/>
      <c r="P24" s="6"/>
      <c r="Q24" s="7"/>
      <c r="R24" s="7"/>
      <c r="S24" s="11"/>
    </row>
    <row r="25" spans="1:19" s="16" customFormat="1" ht="17.25" thickBot="1" x14ac:dyDescent="0.35">
      <c r="A25" s="768"/>
      <c r="B25" s="770"/>
      <c r="C25" s="772"/>
      <c r="D25" s="778"/>
      <c r="E25" s="776"/>
      <c r="F25" s="774"/>
      <c r="G25" s="774"/>
      <c r="H25" s="217">
        <v>54115</v>
      </c>
      <c r="I25" s="251">
        <v>80</v>
      </c>
      <c r="J25" s="766"/>
      <c r="K25" s="785"/>
      <c r="L25" s="20"/>
      <c r="M25" s="7"/>
      <c r="N25" s="6"/>
      <c r="O25" s="7"/>
      <c r="P25" s="6"/>
      <c r="Q25" s="7"/>
      <c r="R25" s="7"/>
      <c r="S25" s="11"/>
    </row>
    <row r="26" spans="1:19" s="16" customFormat="1" ht="16.5" customHeight="1" thickBot="1" x14ac:dyDescent="0.35">
      <c r="A26" s="252">
        <v>1</v>
      </c>
      <c r="B26" s="253" t="s">
        <v>22</v>
      </c>
      <c r="C26" s="254">
        <v>42850</v>
      </c>
      <c r="D26" s="255">
        <v>4871</v>
      </c>
      <c r="E26" s="256" t="s">
        <v>228</v>
      </c>
      <c r="F26" s="257" t="s">
        <v>229</v>
      </c>
      <c r="G26" s="257" t="s">
        <v>230</v>
      </c>
      <c r="H26" s="257">
        <v>54105</v>
      </c>
      <c r="I26" s="258">
        <v>274</v>
      </c>
      <c r="J26" s="258">
        <f>I26</f>
        <v>274</v>
      </c>
      <c r="K26" s="259" t="s">
        <v>215</v>
      </c>
      <c r="L26" s="20"/>
      <c r="M26" s="7"/>
      <c r="N26" s="6"/>
      <c r="O26" s="7"/>
      <c r="P26" s="6"/>
      <c r="Q26" s="7"/>
      <c r="R26" s="7"/>
      <c r="S26" s="11"/>
    </row>
    <row r="27" spans="1:19" s="16" customFormat="1" ht="33.75" thickBot="1" x14ac:dyDescent="0.35">
      <c r="A27" s="252">
        <v>1</v>
      </c>
      <c r="B27" s="253" t="s">
        <v>22</v>
      </c>
      <c r="C27" s="254">
        <v>42850</v>
      </c>
      <c r="D27" s="255">
        <v>4872</v>
      </c>
      <c r="E27" s="256" t="s">
        <v>231</v>
      </c>
      <c r="F27" s="257" t="s">
        <v>229</v>
      </c>
      <c r="G27" s="257" t="s">
        <v>232</v>
      </c>
      <c r="H27" s="257">
        <v>54105</v>
      </c>
      <c r="I27" s="258">
        <v>2049.25</v>
      </c>
      <c r="J27" s="258">
        <f>I27</f>
        <v>2049.25</v>
      </c>
      <c r="K27" s="259" t="s">
        <v>215</v>
      </c>
      <c r="L27" s="20"/>
      <c r="M27" s="7"/>
      <c r="N27" s="6"/>
      <c r="O27" s="7"/>
      <c r="P27" s="6"/>
      <c r="Q27" s="7"/>
      <c r="R27" s="7"/>
      <c r="S27" s="11"/>
    </row>
    <row r="28" spans="1:19" s="16" customFormat="1" ht="33.75" thickBot="1" x14ac:dyDescent="0.35">
      <c r="A28" s="252">
        <v>1</v>
      </c>
      <c r="B28" s="253" t="s">
        <v>22</v>
      </c>
      <c r="C28" s="254">
        <v>42850</v>
      </c>
      <c r="D28" s="255">
        <v>4873</v>
      </c>
      <c r="E28" s="256" t="s">
        <v>233</v>
      </c>
      <c r="F28" s="257" t="s">
        <v>229</v>
      </c>
      <c r="G28" s="257" t="s">
        <v>234</v>
      </c>
      <c r="H28" s="257">
        <v>54105</v>
      </c>
      <c r="I28" s="258">
        <v>122.04</v>
      </c>
      <c r="J28" s="258">
        <f>I28</f>
        <v>122.04</v>
      </c>
      <c r="K28" s="259" t="s">
        <v>215</v>
      </c>
      <c r="L28" s="20"/>
      <c r="M28" s="7"/>
      <c r="N28" s="6"/>
      <c r="O28" s="7"/>
      <c r="P28" s="6"/>
      <c r="Q28" s="7"/>
      <c r="R28" s="7"/>
      <c r="S28" s="11"/>
    </row>
    <row r="29" spans="1:19" s="16" customFormat="1" ht="17.25" thickBot="1" x14ac:dyDescent="0.35">
      <c r="A29" s="252">
        <v>1</v>
      </c>
      <c r="B29" s="253" t="s">
        <v>22</v>
      </c>
      <c r="C29" s="254">
        <v>42853</v>
      </c>
      <c r="D29" s="255">
        <v>4876</v>
      </c>
      <c r="E29" s="256" t="s">
        <v>241</v>
      </c>
      <c r="F29" s="277" t="s">
        <v>242</v>
      </c>
      <c r="G29" s="257" t="s">
        <v>243</v>
      </c>
      <c r="H29" s="257">
        <v>54115</v>
      </c>
      <c r="I29" s="258">
        <v>2686.8</v>
      </c>
      <c r="J29" s="258">
        <f>I29</f>
        <v>2686.8</v>
      </c>
      <c r="K29" s="259" t="s">
        <v>121</v>
      </c>
      <c r="L29" s="20"/>
      <c r="M29" s="7"/>
      <c r="N29" s="6"/>
      <c r="O29" s="7"/>
      <c r="P29" s="6"/>
      <c r="Q29" s="7"/>
      <c r="R29" s="7"/>
      <c r="S29" s="11"/>
    </row>
    <row r="30" spans="1:19" s="16" customFormat="1" ht="17.25" thickBot="1" x14ac:dyDescent="0.35">
      <c r="A30" s="252">
        <v>1</v>
      </c>
      <c r="B30" s="253" t="s">
        <v>22</v>
      </c>
      <c r="C30" s="254">
        <v>42853</v>
      </c>
      <c r="D30" s="255">
        <v>4877</v>
      </c>
      <c r="E30" s="256" t="s">
        <v>244</v>
      </c>
      <c r="F30" s="277" t="s">
        <v>245</v>
      </c>
      <c r="G30" s="257" t="s">
        <v>246</v>
      </c>
      <c r="H30" s="257">
        <v>54115</v>
      </c>
      <c r="I30" s="258">
        <v>880.96</v>
      </c>
      <c r="J30" s="258">
        <f>I30</f>
        <v>880.96</v>
      </c>
      <c r="K30" s="259" t="s">
        <v>121</v>
      </c>
      <c r="L30" s="20"/>
      <c r="M30" s="7"/>
      <c r="N30" s="6"/>
      <c r="O30" s="7"/>
      <c r="P30" s="6"/>
      <c r="Q30" s="7"/>
      <c r="R30" s="7"/>
      <c r="S30" s="11"/>
    </row>
    <row r="31" spans="1:19" s="16" customFormat="1" ht="17.25" thickBot="1" x14ac:dyDescent="0.35">
      <c r="A31" s="249">
        <f>SUM(A8:A30)</f>
        <v>12</v>
      </c>
      <c r="B31" s="762" t="s">
        <v>4</v>
      </c>
      <c r="C31" s="762"/>
      <c r="D31" s="762"/>
      <c r="E31" s="762"/>
      <c r="F31" s="762"/>
      <c r="G31" s="762"/>
      <c r="H31" s="763"/>
      <c r="I31" s="125"/>
      <c r="J31" s="175">
        <f>SUM(J8:J30)</f>
        <v>9551.8499999999985</v>
      </c>
      <c r="K31" s="182"/>
      <c r="L31" s="20"/>
      <c r="M31" s="7"/>
      <c r="N31" s="6"/>
      <c r="O31" s="7"/>
      <c r="P31" s="6"/>
      <c r="Q31" s="7"/>
      <c r="R31" s="7"/>
      <c r="S31" s="11"/>
    </row>
    <row r="32" spans="1:19" s="16" customFormat="1" ht="33" x14ac:dyDescent="0.3">
      <c r="A32" s="41">
        <v>1</v>
      </c>
      <c r="B32" s="42" t="s">
        <v>22</v>
      </c>
      <c r="C32" s="22">
        <v>42845</v>
      </c>
      <c r="D32" s="204">
        <v>4862</v>
      </c>
      <c r="E32" s="214" t="s">
        <v>203</v>
      </c>
      <c r="F32" s="214" t="s">
        <v>204</v>
      </c>
      <c r="G32" s="205" t="s">
        <v>205</v>
      </c>
      <c r="H32" s="205">
        <v>54399</v>
      </c>
      <c r="I32" s="202">
        <v>471.16</v>
      </c>
      <c r="J32" s="172">
        <f>I32</f>
        <v>471.16</v>
      </c>
      <c r="K32" s="93"/>
      <c r="L32" s="20"/>
      <c r="M32" s="7"/>
      <c r="N32" s="6"/>
      <c r="O32" s="7"/>
      <c r="P32" s="6"/>
      <c r="Q32" s="7"/>
      <c r="R32" s="7"/>
      <c r="S32" s="11"/>
    </row>
    <row r="33" spans="1:20" s="45" customFormat="1" ht="33" x14ac:dyDescent="0.25">
      <c r="A33" s="38">
        <v>1</v>
      </c>
      <c r="B33" s="42" t="s">
        <v>22</v>
      </c>
      <c r="C33" s="29">
        <v>42845</v>
      </c>
      <c r="D33" s="200">
        <v>4863</v>
      </c>
      <c r="E33" s="19" t="s">
        <v>206</v>
      </c>
      <c r="F33" s="19" t="s">
        <v>207</v>
      </c>
      <c r="G33" s="198" t="s">
        <v>105</v>
      </c>
      <c r="H33" s="198">
        <v>54302</v>
      </c>
      <c r="I33" s="24">
        <v>246.53</v>
      </c>
      <c r="J33" s="23">
        <f>I33</f>
        <v>246.53</v>
      </c>
      <c r="K33" s="58"/>
      <c r="L33" s="54" t="s">
        <v>13</v>
      </c>
      <c r="M33" s="43"/>
      <c r="N33" s="36" t="s">
        <v>13</v>
      </c>
      <c r="O33" s="43"/>
      <c r="P33" s="36" t="s">
        <v>13</v>
      </c>
      <c r="Q33" s="43"/>
      <c r="R33" s="43"/>
      <c r="S33" s="44"/>
    </row>
    <row r="34" spans="1:20" s="45" customFormat="1" ht="87" customHeight="1" thickBot="1" x14ac:dyDescent="0.3">
      <c r="A34" s="38">
        <v>1</v>
      </c>
      <c r="B34" s="42" t="s">
        <v>22</v>
      </c>
      <c r="C34" s="29">
        <v>42850</v>
      </c>
      <c r="D34" s="200">
        <v>4874</v>
      </c>
      <c r="E34" s="214" t="s">
        <v>235</v>
      </c>
      <c r="F34" s="19" t="s">
        <v>236</v>
      </c>
      <c r="G34" s="205" t="s">
        <v>81</v>
      </c>
      <c r="H34" s="205">
        <v>54402</v>
      </c>
      <c r="I34" s="24">
        <v>452.25</v>
      </c>
      <c r="J34" s="23">
        <v>452.25</v>
      </c>
      <c r="K34" s="58"/>
      <c r="L34" s="54" t="s">
        <v>13</v>
      </c>
      <c r="M34" s="43"/>
      <c r="N34" s="36" t="s">
        <v>13</v>
      </c>
      <c r="O34" s="43"/>
      <c r="P34" s="36" t="s">
        <v>13</v>
      </c>
      <c r="Q34" s="43"/>
      <c r="R34" s="43"/>
      <c r="S34" s="44"/>
    </row>
    <row r="35" spans="1:20" thickBot="1" x14ac:dyDescent="0.35">
      <c r="A35" s="121">
        <f>SUM(A32:A34)</f>
        <v>3</v>
      </c>
      <c r="B35" s="760" t="s">
        <v>6</v>
      </c>
      <c r="C35" s="760"/>
      <c r="D35" s="760"/>
      <c r="E35" s="760"/>
      <c r="F35" s="760"/>
      <c r="G35" s="760"/>
      <c r="H35" s="761"/>
      <c r="I35" s="170"/>
      <c r="J35" s="117">
        <f>SUM(J32:J34)</f>
        <v>1169.94</v>
      </c>
      <c r="K35" s="169"/>
      <c r="L35" s="20" t="s">
        <v>13</v>
      </c>
      <c r="M35" s="7"/>
      <c r="N35" s="6" t="s">
        <v>13</v>
      </c>
      <c r="O35" s="7"/>
      <c r="P35" s="6" t="s">
        <v>13</v>
      </c>
      <c r="Q35" s="7"/>
      <c r="R35" s="7"/>
      <c r="S35" s="11"/>
      <c r="T35" s="15"/>
    </row>
    <row r="36" spans="1:20" ht="33.75" customHeight="1" x14ac:dyDescent="0.3">
      <c r="A36" s="180"/>
      <c r="B36" s="743" t="s">
        <v>197</v>
      </c>
      <c r="C36" s="743"/>
      <c r="D36" s="743"/>
      <c r="E36" s="743"/>
      <c r="F36" s="743"/>
      <c r="G36" s="743"/>
      <c r="H36" s="744"/>
      <c r="I36" s="193"/>
      <c r="J36" s="633">
        <f>+J7+J31+J35</f>
        <v>11811.789999999999</v>
      </c>
      <c r="K36" s="194"/>
      <c r="L36" s="20"/>
      <c r="M36" s="7"/>
      <c r="N36" s="6"/>
      <c r="O36" s="7"/>
      <c r="P36" s="6"/>
      <c r="Q36" s="7"/>
      <c r="R36" s="7"/>
      <c r="S36" s="11"/>
      <c r="T36" s="15"/>
    </row>
    <row r="37" spans="1:20" ht="17.25" thickBot="1" x14ac:dyDescent="0.35">
      <c r="A37" s="181"/>
      <c r="B37" s="189"/>
      <c r="C37" s="190"/>
      <c r="D37" s="191"/>
      <c r="E37" s="231"/>
      <c r="F37" s="66"/>
      <c r="G37" s="67"/>
      <c r="H37" s="70"/>
      <c r="I37" s="65"/>
      <c r="J37" s="220"/>
      <c r="K37" s="210"/>
      <c r="L37" s="20"/>
      <c r="M37" s="7"/>
      <c r="N37" s="6"/>
      <c r="O37" s="7"/>
      <c r="P37" s="6"/>
      <c r="Q37" s="7"/>
      <c r="R37" s="7"/>
      <c r="S37" s="11"/>
      <c r="T37" s="15"/>
    </row>
    <row r="38" spans="1:20" ht="19.5" thickBot="1" x14ac:dyDescent="0.35">
      <c r="A38" s="128">
        <f>SUM(A37:A37)</f>
        <v>0</v>
      </c>
      <c r="B38" s="741" t="s">
        <v>16</v>
      </c>
      <c r="C38" s="741"/>
      <c r="D38" s="741"/>
      <c r="E38" s="741"/>
      <c r="F38" s="741"/>
      <c r="G38" s="197"/>
      <c r="H38" s="197"/>
      <c r="I38" s="125"/>
      <c r="J38" s="175">
        <f>SUM(J37:J37)</f>
        <v>0</v>
      </c>
      <c r="K38" s="182"/>
      <c r="L38" s="55"/>
      <c r="M38" s="9"/>
      <c r="N38" s="8"/>
      <c r="O38" s="9"/>
      <c r="P38" s="8"/>
      <c r="Q38" s="9"/>
      <c r="R38" s="9"/>
      <c r="S38" s="12"/>
      <c r="T38" s="15"/>
    </row>
    <row r="39" spans="1:20" ht="24" thickBot="1" x14ac:dyDescent="0.4">
      <c r="A39" s="37">
        <v>16</v>
      </c>
      <c r="B39" s="739" t="s">
        <v>198</v>
      </c>
      <c r="C39" s="725"/>
      <c r="D39" s="725"/>
      <c r="E39" s="725"/>
      <c r="F39" s="725"/>
      <c r="G39" s="725"/>
      <c r="H39" s="740"/>
      <c r="I39" s="26"/>
      <c r="J39" s="32">
        <f>+J36+J38</f>
        <v>11811.789999999999</v>
      </c>
      <c r="K39" s="59"/>
      <c r="L39" s="13"/>
      <c r="M39" s="14"/>
      <c r="N39" s="13"/>
      <c r="O39" s="14"/>
      <c r="P39" s="13"/>
      <c r="Q39" s="14"/>
      <c r="R39" s="14"/>
      <c r="S39" s="14"/>
      <c r="T39" s="15"/>
    </row>
    <row r="40" spans="1:20" x14ac:dyDescent="0.3">
      <c r="L40" s="13"/>
      <c r="M40" s="14"/>
      <c r="N40" s="13"/>
      <c r="O40" s="14"/>
      <c r="P40" s="13"/>
      <c r="Q40" s="14"/>
      <c r="R40" s="14"/>
      <c r="S40" s="14"/>
      <c r="T40" s="15"/>
    </row>
    <row r="41" spans="1:20" x14ac:dyDescent="0.3">
      <c r="L41" s="13"/>
      <c r="M41" s="14"/>
      <c r="N41" s="13"/>
      <c r="O41" s="14"/>
      <c r="P41" s="13"/>
      <c r="Q41" s="14"/>
      <c r="R41" s="14"/>
      <c r="S41" s="14"/>
      <c r="T41" s="15"/>
    </row>
    <row r="42" spans="1:20" x14ac:dyDescent="0.3">
      <c r="L42" s="13"/>
      <c r="M42" s="14"/>
      <c r="N42" s="13"/>
      <c r="O42" s="14"/>
      <c r="P42" s="13"/>
      <c r="Q42" s="14"/>
      <c r="R42" s="14"/>
      <c r="S42" s="14"/>
      <c r="T42" s="15"/>
    </row>
    <row r="43" spans="1:20" x14ac:dyDescent="0.3">
      <c r="L43" s="13"/>
      <c r="M43" s="14"/>
      <c r="N43" s="13"/>
      <c r="O43" s="14"/>
      <c r="P43" s="13"/>
      <c r="Q43" s="14"/>
      <c r="R43" s="14"/>
      <c r="S43" s="14"/>
      <c r="T43" s="15"/>
    </row>
    <row r="44" spans="1:20" x14ac:dyDescent="0.3">
      <c r="L44" s="13"/>
      <c r="M44" s="14"/>
      <c r="N44" s="13"/>
      <c r="O44" s="14"/>
      <c r="P44" s="13"/>
      <c r="Q44" s="14"/>
      <c r="R44" s="14"/>
      <c r="S44" s="14"/>
      <c r="T44" s="15"/>
    </row>
    <row r="45" spans="1:20" x14ac:dyDescent="0.3">
      <c r="L45" s="13"/>
      <c r="M45" s="14"/>
      <c r="N45" s="13"/>
      <c r="O45" s="14"/>
      <c r="P45" s="13"/>
      <c r="Q45" s="14"/>
      <c r="R45" s="14"/>
      <c r="S45" s="14"/>
      <c r="T45" s="15"/>
    </row>
    <row r="46" spans="1:20" x14ac:dyDescent="0.3">
      <c r="L46" s="13"/>
      <c r="M46" s="14"/>
      <c r="N46" s="13"/>
      <c r="O46" s="14"/>
      <c r="P46" s="13"/>
      <c r="Q46" s="14"/>
      <c r="R46" s="14"/>
      <c r="S46" s="14"/>
      <c r="T46" s="15"/>
    </row>
    <row r="47" spans="1:20" x14ac:dyDescent="0.3">
      <c r="L47" s="13"/>
      <c r="M47" s="14"/>
      <c r="N47" s="13"/>
      <c r="O47" s="14"/>
      <c r="P47" s="13"/>
      <c r="Q47" s="14"/>
      <c r="R47" s="14"/>
      <c r="S47" s="14"/>
      <c r="T47" s="15"/>
    </row>
    <row r="48" spans="1:20" x14ac:dyDescent="0.3">
      <c r="L48" s="13"/>
      <c r="M48" s="14"/>
      <c r="N48" s="13"/>
      <c r="O48" s="14"/>
      <c r="P48" s="13"/>
      <c r="Q48" s="14"/>
      <c r="R48" s="14"/>
      <c r="S48" s="14"/>
      <c r="T48" s="15"/>
    </row>
    <row r="49" spans="12:20" x14ac:dyDescent="0.3">
      <c r="L49" s="13"/>
      <c r="M49" s="14"/>
      <c r="N49" s="13"/>
      <c r="O49" s="14"/>
      <c r="P49" s="13"/>
      <c r="Q49" s="14"/>
      <c r="R49" s="14"/>
      <c r="S49" s="14"/>
      <c r="T49" s="15"/>
    </row>
    <row r="50" spans="12:20" x14ac:dyDescent="0.3">
      <c r="L50" s="13"/>
      <c r="M50" s="14"/>
      <c r="N50" s="13"/>
      <c r="O50" s="14"/>
      <c r="P50" s="13"/>
      <c r="Q50" s="14"/>
      <c r="R50" s="14"/>
      <c r="S50" s="14"/>
      <c r="T50" s="15"/>
    </row>
    <row r="51" spans="12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2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2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2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2:20" x14ac:dyDescent="0.3">
      <c r="L55" s="13"/>
      <c r="M55" s="14"/>
      <c r="N55" s="13"/>
      <c r="O55" s="14"/>
      <c r="P55" s="13"/>
      <c r="Q55" s="14"/>
      <c r="R55" s="14"/>
      <c r="S55" s="14"/>
      <c r="T55" s="15"/>
    </row>
    <row r="56" spans="12:20" x14ac:dyDescent="0.3">
      <c r="L56" s="13"/>
      <c r="M56" s="14"/>
      <c r="N56" s="13"/>
      <c r="O56" s="14"/>
      <c r="P56" s="13"/>
      <c r="Q56" s="14"/>
      <c r="R56" s="14"/>
      <c r="S56" s="14"/>
      <c r="T56" s="15"/>
    </row>
    <row r="57" spans="12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2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2:20" x14ac:dyDescent="0.3">
      <c r="L59" s="13"/>
      <c r="M59" s="14"/>
      <c r="N59" s="13"/>
      <c r="O59" s="14"/>
      <c r="P59" s="13"/>
      <c r="Q59" s="14"/>
      <c r="R59" s="14"/>
      <c r="S59" s="14"/>
      <c r="T59" s="15"/>
    </row>
    <row r="60" spans="12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2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2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2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2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4"/>
      <c r="N67" s="13"/>
      <c r="O67" s="14"/>
      <c r="P67" s="13"/>
      <c r="Q67" s="14"/>
      <c r="R67" s="14"/>
      <c r="S67" s="14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3"/>
      <c r="N71" s="13"/>
      <c r="O71" s="13"/>
      <c r="P71" s="13"/>
      <c r="Q71" s="14"/>
      <c r="R71" s="14"/>
      <c r="S71" s="13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4"/>
      <c r="N75" s="13"/>
      <c r="O75" s="14"/>
      <c r="P75" s="13"/>
      <c r="Q75" s="14"/>
      <c r="R75" s="14"/>
      <c r="S75" s="14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4"/>
      <c r="N80" s="13"/>
      <c r="O80" s="14"/>
      <c r="P80" s="13"/>
      <c r="Q80" s="14"/>
      <c r="R80" s="14"/>
      <c r="S80" s="14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4"/>
      <c r="N82" s="13"/>
      <c r="O82" s="14"/>
      <c r="P82" s="13"/>
      <c r="Q82" s="14"/>
      <c r="R82" s="14"/>
      <c r="S82" s="14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4"/>
      <c r="N131" s="13"/>
      <c r="O131" s="14"/>
      <c r="P131" s="13"/>
      <c r="Q131" s="14"/>
      <c r="R131" s="14"/>
      <c r="S131" s="14"/>
      <c r="T131" s="15"/>
    </row>
    <row r="132" spans="12:20" x14ac:dyDescent="0.3">
      <c r="L132" s="13"/>
      <c r="M132" s="14"/>
      <c r="N132" s="13"/>
      <c r="O132" s="14"/>
      <c r="P132" s="13"/>
      <c r="Q132" s="14"/>
      <c r="R132" s="14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4"/>
      <c r="N135" s="13"/>
      <c r="O135" s="14"/>
      <c r="P135" s="13"/>
      <c r="Q135" s="14"/>
      <c r="R135" s="14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4"/>
      <c r="N143" s="13"/>
      <c r="O143" s="14"/>
      <c r="P143" s="13"/>
      <c r="Q143" s="14"/>
      <c r="R143" s="14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3"/>
      <c r="N147" s="13"/>
      <c r="O147" s="13"/>
      <c r="P147" s="13"/>
      <c r="Q147" s="14"/>
      <c r="R147" s="13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4"/>
      <c r="N151" s="13"/>
      <c r="O151" s="14"/>
      <c r="P151" s="13"/>
      <c r="Q151" s="14"/>
      <c r="R151" s="14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4"/>
      <c r="N156" s="13"/>
      <c r="O156" s="14"/>
      <c r="P156" s="13"/>
      <c r="Q156" s="14"/>
      <c r="R156" s="14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4"/>
      <c r="N158" s="13"/>
      <c r="O158" s="14"/>
      <c r="P158" s="13"/>
      <c r="Q158" s="14"/>
      <c r="R158" s="14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4"/>
      <c r="N228" s="13"/>
      <c r="O228" s="14"/>
      <c r="P228" s="13"/>
      <c r="Q228" s="14"/>
      <c r="R228" s="14"/>
      <c r="S228" s="14"/>
      <c r="T228" s="15"/>
    </row>
    <row r="229" spans="12:20" x14ac:dyDescent="0.3">
      <c r="L229" s="13"/>
      <c r="M229" s="14"/>
      <c r="N229" s="13"/>
      <c r="O229" s="14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4"/>
      <c r="N232" s="13"/>
      <c r="O232" s="14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4"/>
      <c r="N240" s="13"/>
      <c r="O240" s="14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3"/>
      <c r="N244" s="13"/>
      <c r="O244" s="13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3"/>
      <c r="M248" s="14"/>
      <c r="N248" s="13"/>
      <c r="O248" s="14"/>
      <c r="P248" s="13"/>
      <c r="Q248" s="14"/>
      <c r="R248" s="14"/>
      <c r="S248" s="14"/>
      <c r="T248" s="15"/>
    </row>
    <row r="249" spans="12:20" x14ac:dyDescent="0.3">
      <c r="L249" s="13"/>
      <c r="M249" s="14"/>
      <c r="N249" s="13"/>
      <c r="O249" s="14"/>
      <c r="P249" s="13"/>
      <c r="Q249" s="14"/>
      <c r="R249" s="14"/>
      <c r="S249" s="14"/>
      <c r="T249" s="15"/>
    </row>
    <row r="250" spans="12:20" x14ac:dyDescent="0.3">
      <c r="L250" s="13"/>
      <c r="M250" s="14"/>
      <c r="N250" s="13"/>
      <c r="O250" s="14"/>
      <c r="P250" s="13"/>
      <c r="Q250" s="14"/>
      <c r="R250" s="14"/>
      <c r="S250" s="14"/>
      <c r="T250" s="15"/>
    </row>
    <row r="251" spans="12:20" x14ac:dyDescent="0.3">
      <c r="L251" s="13"/>
      <c r="M251" s="14"/>
      <c r="N251" s="13"/>
      <c r="O251" s="14"/>
      <c r="P251" s="13"/>
      <c r="Q251" s="14"/>
      <c r="R251" s="14"/>
      <c r="S251" s="14"/>
      <c r="T251" s="15"/>
    </row>
    <row r="252" spans="12:20" x14ac:dyDescent="0.3">
      <c r="L252" s="13"/>
      <c r="M252" s="14"/>
      <c r="N252" s="13"/>
      <c r="O252" s="14"/>
      <c r="P252" s="13"/>
      <c r="Q252" s="14"/>
      <c r="R252" s="14"/>
      <c r="S252" s="14"/>
      <c r="T252" s="15"/>
    </row>
    <row r="253" spans="12:20" x14ac:dyDescent="0.3">
      <c r="L253" s="13"/>
      <c r="M253" s="14"/>
      <c r="N253" s="13"/>
      <c r="O253" s="14"/>
      <c r="P253" s="13"/>
      <c r="Q253" s="14"/>
      <c r="R253" s="14"/>
      <c r="S253" s="14"/>
      <c r="T253" s="15"/>
    </row>
    <row r="254" spans="12:20" x14ac:dyDescent="0.3">
      <c r="L254" s="13"/>
      <c r="M254" s="14"/>
      <c r="N254" s="13"/>
      <c r="O254" s="14"/>
      <c r="P254" s="13"/>
      <c r="Q254" s="14"/>
      <c r="R254" s="14"/>
      <c r="S254" s="14"/>
      <c r="T254" s="15"/>
    </row>
    <row r="255" spans="12:20" x14ac:dyDescent="0.3">
      <c r="L255" s="13"/>
      <c r="M255" s="14"/>
      <c r="N255" s="13"/>
      <c r="O255" s="14"/>
      <c r="P255" s="13"/>
      <c r="Q255" s="14"/>
      <c r="R255" s="14"/>
      <c r="S255" s="14"/>
      <c r="T255" s="15"/>
    </row>
    <row r="256" spans="12:20" x14ac:dyDescent="0.3">
      <c r="L256" s="13"/>
      <c r="M256" s="14"/>
      <c r="N256" s="13"/>
      <c r="O256" s="14"/>
      <c r="P256" s="13"/>
      <c r="Q256" s="14"/>
      <c r="R256" s="14"/>
      <c r="S256" s="14"/>
      <c r="T256" s="15"/>
    </row>
    <row r="257" spans="12:20" x14ac:dyDescent="0.3">
      <c r="L257" s="13"/>
      <c r="M257" s="14"/>
      <c r="N257" s="13"/>
      <c r="O257" s="14"/>
      <c r="P257" s="13"/>
      <c r="Q257" s="14"/>
      <c r="R257" s="14"/>
      <c r="S257" s="14"/>
      <c r="T257" s="15"/>
    </row>
    <row r="258" spans="12:20" x14ac:dyDescent="0.3">
      <c r="L258" s="13"/>
      <c r="M258" s="14"/>
      <c r="N258" s="13"/>
      <c r="O258" s="14"/>
      <c r="P258" s="13"/>
      <c r="Q258" s="14"/>
      <c r="R258" s="14"/>
      <c r="S258" s="14"/>
      <c r="T258" s="15"/>
    </row>
    <row r="259" spans="12:20" x14ac:dyDescent="0.3">
      <c r="L259" s="13"/>
      <c r="M259" s="14"/>
      <c r="N259" s="13"/>
      <c r="O259" s="14"/>
      <c r="P259" s="13"/>
      <c r="Q259" s="14"/>
      <c r="R259" s="14"/>
      <c r="S259" s="14"/>
      <c r="T259" s="15"/>
    </row>
    <row r="260" spans="12:20" x14ac:dyDescent="0.3">
      <c r="L260" s="13"/>
      <c r="M260" s="14"/>
      <c r="N260" s="13"/>
      <c r="O260" s="14"/>
      <c r="P260" s="13"/>
      <c r="Q260" s="14"/>
      <c r="R260" s="14"/>
      <c r="S260" s="14"/>
      <c r="T260" s="15"/>
    </row>
    <row r="261" spans="12:20" x14ac:dyDescent="0.3">
      <c r="L261" s="13"/>
      <c r="M261" s="14"/>
      <c r="N261" s="13"/>
      <c r="O261" s="14"/>
      <c r="P261" s="13"/>
      <c r="Q261" s="14"/>
      <c r="R261" s="14"/>
      <c r="S261" s="14"/>
      <c r="T261" s="15"/>
    </row>
    <row r="262" spans="12:20" x14ac:dyDescent="0.3">
      <c r="L262" s="13"/>
      <c r="M262" s="14"/>
      <c r="N262" s="13"/>
      <c r="O262" s="14"/>
      <c r="P262" s="13"/>
      <c r="Q262" s="14"/>
      <c r="R262" s="14"/>
      <c r="S262" s="14"/>
      <c r="T262" s="15"/>
    </row>
    <row r="263" spans="12:20" x14ac:dyDescent="0.3">
      <c r="L263" s="13"/>
      <c r="M263" s="14"/>
      <c r="N263" s="13"/>
      <c r="O263" s="14"/>
      <c r="P263" s="13"/>
      <c r="Q263" s="14"/>
      <c r="R263" s="14"/>
      <c r="S263" s="14"/>
      <c r="T263" s="15"/>
    </row>
    <row r="264" spans="12:20" x14ac:dyDescent="0.3">
      <c r="L264" s="14"/>
      <c r="M264" s="14"/>
      <c r="N264" s="14"/>
      <c r="O264" s="14"/>
      <c r="P264" s="14"/>
      <c r="Q264" s="14"/>
      <c r="R264" s="14"/>
      <c r="S264" s="14"/>
      <c r="T264" s="15"/>
    </row>
  </sheetData>
  <mergeCells count="57">
    <mergeCell ref="A24:A25"/>
    <mergeCell ref="B24:B25"/>
    <mergeCell ref="C24:C25"/>
    <mergeCell ref="K24:K25"/>
    <mergeCell ref="J24:J25"/>
    <mergeCell ref="G24:G25"/>
    <mergeCell ref="F24:F25"/>
    <mergeCell ref="E24:E25"/>
    <mergeCell ref="D24:D25"/>
    <mergeCell ref="D20:D23"/>
    <mergeCell ref="C20:C23"/>
    <mergeCell ref="B20:B23"/>
    <mergeCell ref="A20:A23"/>
    <mergeCell ref="K14:K19"/>
    <mergeCell ref="J14:J19"/>
    <mergeCell ref="G14:G19"/>
    <mergeCell ref="F14:F19"/>
    <mergeCell ref="K20:K23"/>
    <mergeCell ref="J20:J23"/>
    <mergeCell ref="G20:G23"/>
    <mergeCell ref="F20:F23"/>
    <mergeCell ref="E20:E23"/>
    <mergeCell ref="E14:E19"/>
    <mergeCell ref="D14:D19"/>
    <mergeCell ref="C14:C19"/>
    <mergeCell ref="B14:B19"/>
    <mergeCell ref="A14:A19"/>
    <mergeCell ref="K11:K12"/>
    <mergeCell ref="K9:K10"/>
    <mergeCell ref="F11:F12"/>
    <mergeCell ref="J11:J12"/>
    <mergeCell ref="G11:G12"/>
    <mergeCell ref="C11:C12"/>
    <mergeCell ref="B11:B12"/>
    <mergeCell ref="A11:A12"/>
    <mergeCell ref="E11:E12"/>
    <mergeCell ref="D11:D12"/>
    <mergeCell ref="N4:O4"/>
    <mergeCell ref="P4:S4"/>
    <mergeCell ref="J9:J10"/>
    <mergeCell ref="A9:A10"/>
    <mergeCell ref="B9:B10"/>
    <mergeCell ref="C9:C10"/>
    <mergeCell ref="G9:G10"/>
    <mergeCell ref="F9:F10"/>
    <mergeCell ref="E9:E10"/>
    <mergeCell ref="D9:D10"/>
    <mergeCell ref="A1:K1"/>
    <mergeCell ref="B2:K2"/>
    <mergeCell ref="A3:K3"/>
    <mergeCell ref="B7:H7"/>
    <mergeCell ref="L4:M4"/>
    <mergeCell ref="B35:H35"/>
    <mergeCell ref="B36:H36"/>
    <mergeCell ref="B38:F38"/>
    <mergeCell ref="B39:H39"/>
    <mergeCell ref="B31:H31"/>
  </mergeCells>
  <printOptions horizontalCentered="1"/>
  <pageMargins left="0.2" right="0.23" top="0.35433070866141703" bottom="0.27559055118110198" header="0.23622047244094499" footer="0.15748031496063"/>
  <pageSetup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opLeftCell="A10" zoomScale="86" zoomScaleNormal="86" workbookViewId="0">
      <selection activeCell="E11" sqref="E11"/>
    </sheetView>
  </sheetViews>
  <sheetFormatPr baseColWidth="10" defaultRowHeight="16.5" x14ac:dyDescent="0.3"/>
  <cols>
    <col min="1" max="1" width="11.42578125" style="35"/>
    <col min="2" max="2" width="18.7109375" style="2" customWidth="1"/>
    <col min="3" max="3" width="16.7109375" style="27" customWidth="1"/>
    <col min="4" max="4" width="16.5703125" style="1" customWidth="1"/>
    <col min="5" max="5" width="32.5703125" style="48" customWidth="1"/>
    <col min="6" max="6" width="52.28515625" style="2" customWidth="1"/>
    <col min="7" max="7" width="26.85546875" style="2" customWidth="1"/>
    <col min="8" max="8" width="16.5703125" style="2" customWidth="1"/>
    <col min="9" max="9" width="14.140625" style="27" customWidth="1"/>
    <col min="10" max="10" width="14" style="27" customWidth="1"/>
    <col min="11" max="11" width="25" style="27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730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730" t="s">
        <v>200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51"/>
      <c r="M3" s="51"/>
      <c r="N3" s="51"/>
      <c r="O3" s="51"/>
      <c r="P3" s="51"/>
      <c r="Q3" s="51"/>
      <c r="R3" s="51"/>
      <c r="S3" s="52"/>
    </row>
    <row r="4" spans="1:19" s="31" customFormat="1" ht="69.75" customHeight="1" thickBot="1" x14ac:dyDescent="0.35">
      <c r="A4" s="110" t="s">
        <v>17</v>
      </c>
      <c r="B4" s="111" t="s">
        <v>7</v>
      </c>
      <c r="C4" s="112" t="s">
        <v>10</v>
      </c>
      <c r="D4" s="113" t="s">
        <v>2</v>
      </c>
      <c r="E4" s="196" t="s">
        <v>8</v>
      </c>
      <c r="F4" s="115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16" customFormat="1" ht="45" customHeight="1" thickBot="1" x14ac:dyDescent="0.35">
      <c r="A5" s="60">
        <v>1</v>
      </c>
      <c r="B5" s="221" t="s">
        <v>22</v>
      </c>
      <c r="C5" s="64">
        <v>42873</v>
      </c>
      <c r="D5" s="203">
        <v>4887</v>
      </c>
      <c r="E5" s="263" t="s">
        <v>210</v>
      </c>
      <c r="F5" s="206" t="s">
        <v>275</v>
      </c>
      <c r="G5" s="206" t="s">
        <v>212</v>
      </c>
      <c r="H5" s="206">
        <v>61101</v>
      </c>
      <c r="I5" s="201">
        <v>1944</v>
      </c>
      <c r="J5" s="21">
        <f>I5</f>
        <v>1944</v>
      </c>
      <c r="K5" s="56"/>
      <c r="L5" s="53" t="s">
        <v>13</v>
      </c>
      <c r="M5" s="5"/>
      <c r="N5" s="4" t="s">
        <v>13</v>
      </c>
      <c r="O5" s="5"/>
      <c r="P5" s="4" t="s">
        <v>13</v>
      </c>
      <c r="Q5" s="5"/>
      <c r="R5" s="5"/>
      <c r="S5" s="10"/>
    </row>
    <row r="6" spans="1:19" s="16" customFormat="1" ht="21.75" customHeight="1" thickBot="1" x14ac:dyDescent="0.35">
      <c r="A6" s="295">
        <v>1</v>
      </c>
      <c r="B6" s="764" t="s">
        <v>5</v>
      </c>
      <c r="C6" s="760"/>
      <c r="D6" s="760"/>
      <c r="E6" s="760"/>
      <c r="F6" s="760"/>
      <c r="G6" s="760"/>
      <c r="H6" s="761"/>
      <c r="I6" s="119">
        <f>SUM(I5:I5)</f>
        <v>1944</v>
      </c>
      <c r="J6" s="170">
        <f>SUM(J5)</f>
        <v>1944</v>
      </c>
      <c r="K6" s="120"/>
      <c r="L6" s="20" t="s">
        <v>13</v>
      </c>
      <c r="M6" s="7"/>
      <c r="N6" s="6" t="s">
        <v>13</v>
      </c>
      <c r="O6" s="7"/>
      <c r="P6" s="6" t="s">
        <v>13</v>
      </c>
      <c r="Q6" s="7"/>
      <c r="R6" s="7"/>
      <c r="S6" s="11"/>
    </row>
    <row r="7" spans="1:19" s="16" customFormat="1" ht="33.75" thickBot="1" x14ac:dyDescent="0.35">
      <c r="A7" s="164">
        <v>1</v>
      </c>
      <c r="B7" s="176" t="s">
        <v>22</v>
      </c>
      <c r="C7" s="166">
        <v>42858</v>
      </c>
      <c r="D7" s="167">
        <v>4878</v>
      </c>
      <c r="E7" s="168" t="s">
        <v>116</v>
      </c>
      <c r="F7" s="216" t="s">
        <v>252</v>
      </c>
      <c r="G7" s="216" t="s">
        <v>118</v>
      </c>
      <c r="H7" s="216">
        <v>54110</v>
      </c>
      <c r="I7" s="63">
        <v>3000</v>
      </c>
      <c r="J7" s="171">
        <v>3000</v>
      </c>
      <c r="K7" s="209"/>
      <c r="L7" s="20"/>
      <c r="M7" s="7"/>
      <c r="N7" s="6"/>
      <c r="O7" s="7"/>
      <c r="P7" s="6"/>
      <c r="Q7" s="7"/>
      <c r="R7" s="7"/>
      <c r="S7" s="11"/>
    </row>
    <row r="8" spans="1:19" s="16" customFormat="1" ht="17.25" thickBot="1" x14ac:dyDescent="0.35">
      <c r="A8" s="121">
        <f>SUM(A7:A7)</f>
        <v>1</v>
      </c>
      <c r="B8" s="760" t="s">
        <v>4</v>
      </c>
      <c r="C8" s="760"/>
      <c r="D8" s="760"/>
      <c r="E8" s="760"/>
      <c r="F8" s="760"/>
      <c r="G8" s="760"/>
      <c r="H8" s="761"/>
      <c r="I8" s="119"/>
      <c r="J8" s="170">
        <f>SUM(J7:J7)</f>
        <v>3000</v>
      </c>
      <c r="K8" s="120"/>
      <c r="L8" s="20"/>
      <c r="M8" s="7"/>
      <c r="N8" s="6"/>
      <c r="O8" s="7"/>
      <c r="P8" s="6"/>
      <c r="Q8" s="7"/>
      <c r="R8" s="7"/>
      <c r="S8" s="11"/>
    </row>
    <row r="9" spans="1:19" s="16" customFormat="1" ht="33" x14ac:dyDescent="0.3">
      <c r="A9" s="41">
        <v>1</v>
      </c>
      <c r="B9" s="42" t="s">
        <v>22</v>
      </c>
      <c r="C9" s="22">
        <v>42859</v>
      </c>
      <c r="D9" s="204">
        <v>4879</v>
      </c>
      <c r="E9" s="214" t="s">
        <v>253</v>
      </c>
      <c r="F9" s="214" t="s">
        <v>254</v>
      </c>
      <c r="G9" s="205" t="s">
        <v>255</v>
      </c>
      <c r="H9" s="205">
        <v>54402</v>
      </c>
      <c r="I9" s="202">
        <v>609.75</v>
      </c>
      <c r="J9" s="172">
        <v>609.75</v>
      </c>
      <c r="K9" s="93"/>
      <c r="L9" s="20"/>
      <c r="M9" s="7"/>
      <c r="N9" s="6"/>
      <c r="O9" s="7"/>
      <c r="P9" s="6"/>
      <c r="Q9" s="7"/>
      <c r="R9" s="7"/>
      <c r="S9" s="11"/>
    </row>
    <row r="10" spans="1:19" s="45" customFormat="1" ht="33" x14ac:dyDescent="0.25">
      <c r="A10" s="38">
        <v>1</v>
      </c>
      <c r="B10" s="42" t="s">
        <v>22</v>
      </c>
      <c r="C10" s="29">
        <v>42864</v>
      </c>
      <c r="D10" s="200">
        <v>4880</v>
      </c>
      <c r="E10" s="199" t="s">
        <v>256</v>
      </c>
      <c r="F10" s="19" t="s">
        <v>257</v>
      </c>
      <c r="G10" s="198" t="s">
        <v>258</v>
      </c>
      <c r="H10" s="198">
        <v>61403</v>
      </c>
      <c r="I10" s="24">
        <v>1017</v>
      </c>
      <c r="J10" s="23">
        <v>1017</v>
      </c>
      <c r="K10" s="58"/>
      <c r="L10" s="54" t="s">
        <v>13</v>
      </c>
      <c r="M10" s="43"/>
      <c r="N10" s="36" t="s">
        <v>13</v>
      </c>
      <c r="O10" s="43"/>
      <c r="P10" s="36" t="s">
        <v>13</v>
      </c>
      <c r="Q10" s="43"/>
      <c r="R10" s="43"/>
      <c r="S10" s="44"/>
    </row>
    <row r="11" spans="1:19" s="45" customFormat="1" ht="33" x14ac:dyDescent="0.25">
      <c r="A11" s="38">
        <v>1</v>
      </c>
      <c r="B11" s="42" t="s">
        <v>22</v>
      </c>
      <c r="C11" s="29">
        <v>42864</v>
      </c>
      <c r="D11" s="200">
        <v>4881</v>
      </c>
      <c r="E11" s="214" t="s">
        <v>259</v>
      </c>
      <c r="F11" s="19" t="s">
        <v>260</v>
      </c>
      <c r="G11" s="205" t="s">
        <v>261</v>
      </c>
      <c r="H11" s="205">
        <v>54399</v>
      </c>
      <c r="I11" s="24">
        <v>325</v>
      </c>
      <c r="J11" s="23">
        <v>325</v>
      </c>
      <c r="K11" s="58"/>
      <c r="L11" s="54" t="s">
        <v>13</v>
      </c>
      <c r="M11" s="43"/>
      <c r="N11" s="36" t="s">
        <v>13</v>
      </c>
      <c r="O11" s="43"/>
      <c r="P11" s="36" t="s">
        <v>13</v>
      </c>
      <c r="Q11" s="43"/>
      <c r="R11" s="43"/>
      <c r="S11" s="44"/>
    </row>
    <row r="12" spans="1:19" s="45" customFormat="1" ht="33" x14ac:dyDescent="0.25">
      <c r="A12" s="38">
        <v>1</v>
      </c>
      <c r="B12" s="42" t="s">
        <v>22</v>
      </c>
      <c r="C12" s="29">
        <v>42864</v>
      </c>
      <c r="D12" s="200">
        <v>4882</v>
      </c>
      <c r="E12" s="214" t="s">
        <v>262</v>
      </c>
      <c r="F12" s="19" t="s">
        <v>263</v>
      </c>
      <c r="G12" s="205" t="s">
        <v>264</v>
      </c>
      <c r="H12" s="205">
        <v>54313</v>
      </c>
      <c r="I12" s="24">
        <v>105</v>
      </c>
      <c r="J12" s="23">
        <v>105</v>
      </c>
      <c r="K12" s="58"/>
      <c r="L12" s="54" t="s">
        <v>13</v>
      </c>
      <c r="M12" s="43"/>
      <c r="N12" s="36" t="s">
        <v>13</v>
      </c>
      <c r="O12" s="43"/>
      <c r="P12" s="36" t="s">
        <v>13</v>
      </c>
      <c r="Q12" s="43"/>
      <c r="R12" s="43"/>
      <c r="S12" s="44"/>
    </row>
    <row r="13" spans="1:19" s="45" customFormat="1" ht="33" x14ac:dyDescent="0.25">
      <c r="A13" s="38">
        <v>1</v>
      </c>
      <c r="B13" s="42" t="s">
        <v>22</v>
      </c>
      <c r="C13" s="29">
        <v>42870</v>
      </c>
      <c r="D13" s="200">
        <v>4883</v>
      </c>
      <c r="E13" s="207" t="s">
        <v>265</v>
      </c>
      <c r="F13" s="19" t="s">
        <v>266</v>
      </c>
      <c r="G13" s="205" t="s">
        <v>267</v>
      </c>
      <c r="H13" s="205">
        <v>54399</v>
      </c>
      <c r="I13" s="24">
        <v>200</v>
      </c>
      <c r="J13" s="23">
        <v>200</v>
      </c>
      <c r="K13" s="58"/>
      <c r="L13" s="54" t="s">
        <v>13</v>
      </c>
      <c r="M13" s="43"/>
      <c r="N13" s="36" t="s">
        <v>13</v>
      </c>
      <c r="O13" s="43"/>
      <c r="P13" s="36" t="s">
        <v>13</v>
      </c>
      <c r="Q13" s="43"/>
      <c r="R13" s="43"/>
      <c r="S13" s="44"/>
    </row>
    <row r="14" spans="1:19" s="45" customFormat="1" ht="33" x14ac:dyDescent="0.25">
      <c r="A14" s="38">
        <v>1</v>
      </c>
      <c r="B14" s="42" t="s">
        <v>22</v>
      </c>
      <c r="C14" s="29">
        <v>42872</v>
      </c>
      <c r="D14" s="200">
        <v>4884</v>
      </c>
      <c r="E14" s="207" t="s">
        <v>206</v>
      </c>
      <c r="F14" s="19" t="s">
        <v>268</v>
      </c>
      <c r="G14" s="205" t="s">
        <v>105</v>
      </c>
      <c r="H14" s="205">
        <v>54302</v>
      </c>
      <c r="I14" s="24">
        <v>535</v>
      </c>
      <c r="J14" s="23">
        <v>535</v>
      </c>
      <c r="K14" s="58"/>
      <c r="L14" s="54" t="s">
        <v>13</v>
      </c>
      <c r="M14" s="43"/>
      <c r="N14" s="36" t="s">
        <v>13</v>
      </c>
      <c r="O14" s="43"/>
      <c r="P14" s="36" t="s">
        <v>13</v>
      </c>
      <c r="Q14" s="43"/>
      <c r="R14" s="43"/>
      <c r="S14" s="44"/>
    </row>
    <row r="15" spans="1:19" s="45" customFormat="1" ht="33" x14ac:dyDescent="0.25">
      <c r="A15" s="38">
        <v>1</v>
      </c>
      <c r="B15" s="42" t="s">
        <v>22</v>
      </c>
      <c r="C15" s="29">
        <v>42873</v>
      </c>
      <c r="D15" s="200">
        <v>4885</v>
      </c>
      <c r="E15" s="214" t="s">
        <v>269</v>
      </c>
      <c r="F15" s="19" t="s">
        <v>270</v>
      </c>
      <c r="G15" s="205" t="s">
        <v>271</v>
      </c>
      <c r="H15" s="205">
        <v>54313</v>
      </c>
      <c r="I15" s="24">
        <v>458</v>
      </c>
      <c r="J15" s="23">
        <v>458</v>
      </c>
      <c r="K15" s="58"/>
      <c r="L15" s="54" t="s">
        <v>13</v>
      </c>
      <c r="M15" s="43"/>
      <c r="N15" s="36" t="s">
        <v>13</v>
      </c>
      <c r="O15" s="43"/>
      <c r="P15" s="36" t="s">
        <v>13</v>
      </c>
      <c r="Q15" s="43"/>
      <c r="R15" s="43"/>
      <c r="S15" s="44"/>
    </row>
    <row r="16" spans="1:19" s="45" customFormat="1" ht="66" x14ac:dyDescent="0.25">
      <c r="A16" s="38">
        <v>1</v>
      </c>
      <c r="B16" s="42" t="s">
        <v>22</v>
      </c>
      <c r="C16" s="29">
        <v>42873</v>
      </c>
      <c r="D16" s="200">
        <v>4886</v>
      </c>
      <c r="E16" s="214" t="s">
        <v>272</v>
      </c>
      <c r="F16" s="19" t="s">
        <v>273</v>
      </c>
      <c r="G16" s="205" t="s">
        <v>274</v>
      </c>
      <c r="H16" s="205">
        <v>54402</v>
      </c>
      <c r="I16" s="24">
        <v>338</v>
      </c>
      <c r="J16" s="23">
        <v>338</v>
      </c>
      <c r="K16" s="58"/>
      <c r="L16" s="54"/>
      <c r="M16" s="43"/>
      <c r="N16" s="36"/>
      <c r="O16" s="43"/>
      <c r="P16" s="36"/>
      <c r="Q16" s="43"/>
      <c r="R16" s="43"/>
      <c r="S16" s="44"/>
    </row>
    <row r="17" spans="1:20" s="16" customFormat="1" ht="49.5" x14ac:dyDescent="0.3">
      <c r="A17" s="38">
        <v>1</v>
      </c>
      <c r="B17" s="42" t="s">
        <v>22</v>
      </c>
      <c r="C17" s="29">
        <v>42877</v>
      </c>
      <c r="D17" s="200">
        <v>4888</v>
      </c>
      <c r="E17" s="207" t="s">
        <v>276</v>
      </c>
      <c r="F17" s="19" t="s">
        <v>277</v>
      </c>
      <c r="G17" s="205" t="s">
        <v>278</v>
      </c>
      <c r="H17" s="205">
        <v>54399</v>
      </c>
      <c r="I17" s="24">
        <v>1555.96</v>
      </c>
      <c r="J17" s="23">
        <f>I17</f>
        <v>1555.96</v>
      </c>
      <c r="K17" s="58"/>
      <c r="L17" s="20"/>
      <c r="M17" s="7"/>
      <c r="N17" s="6"/>
      <c r="O17" s="7"/>
      <c r="P17" s="6"/>
      <c r="Q17" s="7"/>
      <c r="R17" s="7"/>
      <c r="S17" s="11"/>
    </row>
    <row r="18" spans="1:20" s="16" customFormat="1" ht="66.75" thickBot="1" x14ac:dyDescent="0.35">
      <c r="A18" s="38">
        <v>1</v>
      </c>
      <c r="B18" s="42" t="s">
        <v>22</v>
      </c>
      <c r="C18" s="29">
        <v>42884</v>
      </c>
      <c r="D18" s="200">
        <v>4889</v>
      </c>
      <c r="E18" s="19" t="s">
        <v>206</v>
      </c>
      <c r="F18" s="292" t="s">
        <v>279</v>
      </c>
      <c r="G18" s="198" t="s">
        <v>105</v>
      </c>
      <c r="H18" s="198">
        <v>54302</v>
      </c>
      <c r="I18" s="24">
        <v>116.97</v>
      </c>
      <c r="J18" s="23">
        <f>I18</f>
        <v>116.97</v>
      </c>
      <c r="K18" s="57"/>
      <c r="L18" s="20"/>
      <c r="M18" s="7"/>
      <c r="N18" s="6"/>
      <c r="O18" s="7"/>
      <c r="P18" s="6"/>
      <c r="Q18" s="7"/>
      <c r="R18" s="7"/>
      <c r="S18" s="11"/>
    </row>
    <row r="19" spans="1:20" thickBot="1" x14ac:dyDescent="0.35">
      <c r="A19" s="121">
        <f>SUM(A9:A18)</f>
        <v>10</v>
      </c>
      <c r="B19" s="760" t="s">
        <v>6</v>
      </c>
      <c r="C19" s="760"/>
      <c r="D19" s="760"/>
      <c r="E19" s="760"/>
      <c r="F19" s="760"/>
      <c r="G19" s="760"/>
      <c r="H19" s="761"/>
      <c r="I19" s="119"/>
      <c r="J19" s="170">
        <f>SUM(J9:J18)</f>
        <v>5260.68</v>
      </c>
      <c r="K19" s="120"/>
      <c r="L19" s="20" t="s">
        <v>13</v>
      </c>
      <c r="M19" s="7"/>
      <c r="N19" s="6" t="s">
        <v>13</v>
      </c>
      <c r="O19" s="7"/>
      <c r="P19" s="6" t="s">
        <v>13</v>
      </c>
      <c r="Q19" s="7"/>
      <c r="R19" s="7"/>
      <c r="S19" s="11"/>
      <c r="T19" s="15"/>
    </row>
    <row r="20" spans="1:20" ht="33.75" customHeight="1" thickBot="1" x14ac:dyDescent="0.35">
      <c r="A20" s="180"/>
      <c r="B20" s="743" t="s">
        <v>201</v>
      </c>
      <c r="C20" s="743"/>
      <c r="D20" s="743"/>
      <c r="E20" s="743"/>
      <c r="F20" s="743"/>
      <c r="G20" s="743"/>
      <c r="H20" s="744"/>
      <c r="I20" s="193"/>
      <c r="J20" s="193">
        <f>+J6+J8+J19</f>
        <v>10204.68</v>
      </c>
      <c r="K20" s="194"/>
      <c r="L20" s="20"/>
      <c r="M20" s="7"/>
      <c r="N20" s="6"/>
      <c r="O20" s="7"/>
      <c r="P20" s="6"/>
      <c r="Q20" s="7"/>
      <c r="R20" s="7"/>
      <c r="S20" s="11"/>
      <c r="T20" s="15"/>
    </row>
    <row r="21" spans="1:20" ht="48" customHeight="1" thickBot="1" x14ac:dyDescent="0.35">
      <c r="A21" s="284">
        <v>1</v>
      </c>
      <c r="B21" s="278" t="s">
        <v>249</v>
      </c>
      <c r="C21" s="279">
        <v>42873</v>
      </c>
      <c r="D21" s="278" t="s">
        <v>248</v>
      </c>
      <c r="E21" s="280" t="s">
        <v>250</v>
      </c>
      <c r="F21" s="281" t="s">
        <v>311</v>
      </c>
      <c r="G21" s="219" t="s">
        <v>251</v>
      </c>
      <c r="H21" s="188">
        <v>54504</v>
      </c>
      <c r="I21" s="282">
        <v>5000</v>
      </c>
      <c r="J21" s="282">
        <v>5000</v>
      </c>
      <c r="K21" s="283"/>
      <c r="L21" s="20"/>
      <c r="M21" s="7"/>
      <c r="N21" s="6"/>
      <c r="O21" s="7"/>
      <c r="P21" s="6"/>
      <c r="Q21" s="7"/>
      <c r="R21" s="7"/>
      <c r="S21" s="11"/>
      <c r="T21" s="15"/>
    </row>
    <row r="22" spans="1:20" ht="19.5" thickBot="1" x14ac:dyDescent="0.35">
      <c r="A22" s="128">
        <f>SUM(A21:A21)</f>
        <v>1</v>
      </c>
      <c r="B22" s="805" t="s">
        <v>16</v>
      </c>
      <c r="C22" s="806"/>
      <c r="D22" s="806"/>
      <c r="E22" s="806"/>
      <c r="F22" s="806"/>
      <c r="G22" s="806"/>
      <c r="H22" s="807"/>
      <c r="I22" s="125"/>
      <c r="J22" s="175">
        <f>SUM(J21:J21)</f>
        <v>5000</v>
      </c>
      <c r="K22" s="182"/>
      <c r="L22" s="55"/>
      <c r="M22" s="9"/>
      <c r="N22" s="8"/>
      <c r="O22" s="9"/>
      <c r="P22" s="8"/>
      <c r="Q22" s="9"/>
      <c r="R22" s="9"/>
      <c r="S22" s="12"/>
      <c r="T22" s="15"/>
    </row>
    <row r="23" spans="1:20" ht="24" thickBot="1" x14ac:dyDescent="0.4">
      <c r="A23" s="37">
        <v>13</v>
      </c>
      <c r="B23" s="739" t="s">
        <v>202</v>
      </c>
      <c r="C23" s="725"/>
      <c r="D23" s="725"/>
      <c r="E23" s="725"/>
      <c r="F23" s="725"/>
      <c r="G23" s="725"/>
      <c r="H23" s="740"/>
      <c r="I23" s="26"/>
      <c r="J23" s="32">
        <f>+J20+J22</f>
        <v>15204.68</v>
      </c>
      <c r="K23" s="59"/>
      <c r="L23" s="13"/>
      <c r="M23" s="14"/>
      <c r="N23" s="13"/>
      <c r="O23" s="14"/>
      <c r="P23" s="13"/>
      <c r="Q23" s="14"/>
      <c r="R23" s="14"/>
      <c r="S23" s="14"/>
      <c r="T23" s="15"/>
    </row>
    <row r="24" spans="1:20" x14ac:dyDescent="0.3">
      <c r="L24" s="13"/>
      <c r="M24" s="14"/>
      <c r="N24" s="13"/>
      <c r="O24" s="14"/>
      <c r="P24" s="13"/>
      <c r="Q24" s="14"/>
      <c r="R24" s="14"/>
      <c r="S24" s="14"/>
      <c r="T24" s="15"/>
    </row>
    <row r="25" spans="1:20" x14ac:dyDescent="0.3">
      <c r="L25" s="13"/>
      <c r="M25" s="14"/>
      <c r="N25" s="13"/>
      <c r="O25" s="14"/>
      <c r="P25" s="13"/>
      <c r="Q25" s="14"/>
      <c r="R25" s="14"/>
      <c r="S25" s="14"/>
      <c r="T25" s="15"/>
    </row>
    <row r="26" spans="1:20" x14ac:dyDescent="0.3">
      <c r="L26" s="13"/>
      <c r="M26" s="14"/>
      <c r="N26" s="13"/>
      <c r="O26" s="14"/>
      <c r="P26" s="13"/>
      <c r="Q26" s="14"/>
      <c r="R26" s="14"/>
      <c r="S26" s="14"/>
      <c r="T26" s="15"/>
    </row>
    <row r="27" spans="1:20" x14ac:dyDescent="0.3">
      <c r="L27" s="13"/>
      <c r="M27" s="14"/>
      <c r="N27" s="13"/>
      <c r="O27" s="14"/>
      <c r="P27" s="13"/>
      <c r="Q27" s="14"/>
      <c r="R27" s="14"/>
      <c r="S27" s="14"/>
      <c r="T27" s="15"/>
    </row>
    <row r="28" spans="1:20" x14ac:dyDescent="0.3">
      <c r="L28" s="13"/>
      <c r="M28" s="14"/>
      <c r="N28" s="13"/>
      <c r="O28" s="14"/>
      <c r="P28" s="13"/>
      <c r="Q28" s="14"/>
      <c r="R28" s="14"/>
      <c r="S28" s="14"/>
      <c r="T28" s="15"/>
    </row>
    <row r="29" spans="1:20" x14ac:dyDescent="0.3">
      <c r="L29" s="13"/>
      <c r="M29" s="14"/>
      <c r="N29" s="13"/>
      <c r="O29" s="14"/>
      <c r="P29" s="13"/>
      <c r="Q29" s="14"/>
      <c r="R29" s="14"/>
      <c r="S29" s="14"/>
      <c r="T29" s="15"/>
    </row>
    <row r="30" spans="1:20" x14ac:dyDescent="0.3">
      <c r="L30" s="13"/>
      <c r="M30" s="14"/>
      <c r="N30" s="13"/>
      <c r="O30" s="14"/>
      <c r="P30" s="13"/>
      <c r="Q30" s="14"/>
      <c r="R30" s="14"/>
      <c r="S30" s="14"/>
      <c r="T30" s="15"/>
    </row>
    <row r="31" spans="1:20" x14ac:dyDescent="0.3">
      <c r="L31" s="13"/>
      <c r="M31" s="14"/>
      <c r="N31" s="13"/>
      <c r="O31" s="14"/>
      <c r="P31" s="13"/>
      <c r="Q31" s="14"/>
      <c r="R31" s="14"/>
      <c r="S31" s="14"/>
      <c r="T31" s="15"/>
    </row>
    <row r="32" spans="1:20" x14ac:dyDescent="0.3">
      <c r="L32" s="13"/>
      <c r="M32" s="14"/>
      <c r="N32" s="13"/>
      <c r="O32" s="14"/>
      <c r="P32" s="13"/>
      <c r="Q32" s="14"/>
      <c r="R32" s="14"/>
      <c r="S32" s="14"/>
      <c r="T32" s="15"/>
    </row>
    <row r="33" spans="12:20" x14ac:dyDescent="0.3">
      <c r="L33" s="13"/>
      <c r="M33" s="14"/>
      <c r="N33" s="13"/>
      <c r="O33" s="14"/>
      <c r="P33" s="13"/>
      <c r="Q33" s="14"/>
      <c r="R33" s="14"/>
      <c r="S33" s="14"/>
      <c r="T33" s="15"/>
    </row>
    <row r="34" spans="12:20" x14ac:dyDescent="0.3">
      <c r="L34" s="13"/>
      <c r="M34" s="14"/>
      <c r="N34" s="13"/>
      <c r="O34" s="14"/>
      <c r="P34" s="13"/>
      <c r="Q34" s="14"/>
      <c r="R34" s="14"/>
      <c r="S34" s="14"/>
      <c r="T34" s="15"/>
    </row>
    <row r="35" spans="12:20" x14ac:dyDescent="0.3">
      <c r="L35" s="13"/>
      <c r="M35" s="14"/>
      <c r="N35" s="13"/>
      <c r="O35" s="14"/>
      <c r="P35" s="13"/>
      <c r="Q35" s="14"/>
      <c r="R35" s="14"/>
      <c r="S35" s="14"/>
      <c r="T35" s="15"/>
    </row>
    <row r="36" spans="12:20" x14ac:dyDescent="0.3">
      <c r="L36" s="13"/>
      <c r="M36" s="14"/>
      <c r="N36" s="13"/>
      <c r="O36" s="14"/>
      <c r="P36" s="13"/>
      <c r="Q36" s="14"/>
      <c r="R36" s="14"/>
      <c r="S36" s="14"/>
      <c r="T36" s="15"/>
    </row>
    <row r="37" spans="12:20" x14ac:dyDescent="0.3">
      <c r="L37" s="13"/>
      <c r="M37" s="14"/>
      <c r="N37" s="13"/>
      <c r="O37" s="14"/>
      <c r="P37" s="13"/>
      <c r="Q37" s="14"/>
      <c r="R37" s="14"/>
      <c r="S37" s="14"/>
      <c r="T37" s="15"/>
    </row>
    <row r="38" spans="12:20" x14ac:dyDescent="0.3">
      <c r="L38" s="13"/>
      <c r="M38" s="14"/>
      <c r="N38" s="13"/>
      <c r="O38" s="14"/>
      <c r="P38" s="13"/>
      <c r="Q38" s="14"/>
      <c r="R38" s="14"/>
      <c r="S38" s="14"/>
      <c r="T38" s="15"/>
    </row>
    <row r="39" spans="12:20" x14ac:dyDescent="0.3">
      <c r="L39" s="13"/>
      <c r="M39" s="14"/>
      <c r="N39" s="13"/>
      <c r="O39" s="14"/>
      <c r="P39" s="13"/>
      <c r="Q39" s="14"/>
      <c r="R39" s="14"/>
      <c r="S39" s="14"/>
      <c r="T39" s="15"/>
    </row>
    <row r="40" spans="12:20" x14ac:dyDescent="0.3">
      <c r="L40" s="13"/>
      <c r="M40" s="14"/>
      <c r="N40" s="13"/>
      <c r="O40" s="14"/>
      <c r="P40" s="13"/>
      <c r="Q40" s="14"/>
      <c r="R40" s="14"/>
      <c r="S40" s="14"/>
      <c r="T40" s="15"/>
    </row>
    <row r="41" spans="12:20" x14ac:dyDescent="0.3">
      <c r="L41" s="13"/>
      <c r="M41" s="14"/>
      <c r="N41" s="13"/>
      <c r="O41" s="14"/>
      <c r="P41" s="13"/>
      <c r="Q41" s="14"/>
      <c r="R41" s="14"/>
      <c r="S41" s="14"/>
      <c r="T41" s="15"/>
    </row>
    <row r="42" spans="12:20" x14ac:dyDescent="0.3">
      <c r="L42" s="13"/>
      <c r="M42" s="14"/>
      <c r="N42" s="13"/>
      <c r="O42" s="14"/>
      <c r="P42" s="13"/>
      <c r="Q42" s="14"/>
      <c r="R42" s="14"/>
      <c r="S42" s="14"/>
      <c r="T42" s="15"/>
    </row>
    <row r="43" spans="12:20" x14ac:dyDescent="0.3">
      <c r="L43" s="13"/>
      <c r="M43" s="14"/>
      <c r="N43" s="13"/>
      <c r="O43" s="14"/>
      <c r="P43" s="13"/>
      <c r="Q43" s="14"/>
      <c r="R43" s="14"/>
      <c r="S43" s="14"/>
      <c r="T43" s="15"/>
    </row>
    <row r="44" spans="12:20" x14ac:dyDescent="0.3">
      <c r="L44" s="13"/>
      <c r="M44" s="14"/>
      <c r="N44" s="13"/>
      <c r="O44" s="14"/>
      <c r="P44" s="13"/>
      <c r="Q44" s="14"/>
      <c r="R44" s="14"/>
      <c r="S44" s="14"/>
      <c r="T44" s="15"/>
    </row>
    <row r="45" spans="12:20" x14ac:dyDescent="0.3">
      <c r="L45" s="13"/>
      <c r="M45" s="14"/>
      <c r="N45" s="13"/>
      <c r="O45" s="14"/>
      <c r="P45" s="13"/>
      <c r="Q45" s="14"/>
      <c r="R45" s="14"/>
      <c r="S45" s="14"/>
      <c r="T45" s="15"/>
    </row>
    <row r="46" spans="12:20" x14ac:dyDescent="0.3">
      <c r="L46" s="13"/>
      <c r="M46" s="14"/>
      <c r="N46" s="13"/>
      <c r="O46" s="14"/>
      <c r="P46" s="13"/>
      <c r="Q46" s="14"/>
      <c r="R46" s="14"/>
      <c r="S46" s="14"/>
      <c r="T46" s="15"/>
    </row>
    <row r="47" spans="12:20" x14ac:dyDescent="0.3">
      <c r="L47" s="13"/>
      <c r="M47" s="14"/>
      <c r="N47" s="13"/>
      <c r="O47" s="14"/>
      <c r="P47" s="13"/>
      <c r="Q47" s="14"/>
      <c r="R47" s="14"/>
      <c r="S47" s="14"/>
      <c r="T47" s="15"/>
    </row>
    <row r="48" spans="12:20" x14ac:dyDescent="0.3">
      <c r="L48" s="13"/>
      <c r="M48" s="14"/>
      <c r="N48" s="13"/>
      <c r="O48" s="14"/>
      <c r="P48" s="13"/>
      <c r="Q48" s="14"/>
      <c r="R48" s="14"/>
      <c r="S48" s="14"/>
      <c r="T48" s="15"/>
    </row>
    <row r="49" spans="12:20" x14ac:dyDescent="0.3">
      <c r="L49" s="13"/>
      <c r="M49" s="14"/>
      <c r="N49" s="13"/>
      <c r="O49" s="14"/>
      <c r="P49" s="13"/>
      <c r="Q49" s="14"/>
      <c r="R49" s="14"/>
      <c r="S49" s="14"/>
      <c r="T49" s="15"/>
    </row>
    <row r="50" spans="12:20" x14ac:dyDescent="0.3">
      <c r="L50" s="13"/>
      <c r="M50" s="14"/>
      <c r="N50" s="13"/>
      <c r="O50" s="14"/>
      <c r="P50" s="13"/>
      <c r="Q50" s="14"/>
      <c r="R50" s="14"/>
      <c r="S50" s="14"/>
      <c r="T50" s="15"/>
    </row>
    <row r="51" spans="12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2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2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2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2:20" x14ac:dyDescent="0.3">
      <c r="L55" s="13"/>
      <c r="M55" s="13"/>
      <c r="N55" s="13"/>
      <c r="O55" s="13"/>
      <c r="P55" s="13"/>
      <c r="Q55" s="14"/>
      <c r="R55" s="14"/>
      <c r="S55" s="13"/>
      <c r="T55" s="15"/>
    </row>
    <row r="56" spans="12:20" x14ac:dyDescent="0.3">
      <c r="L56" s="13"/>
      <c r="M56" s="14"/>
      <c r="N56" s="13"/>
      <c r="O56" s="14"/>
      <c r="P56" s="13"/>
      <c r="Q56" s="14"/>
      <c r="R56" s="14"/>
      <c r="S56" s="14"/>
      <c r="T56" s="15"/>
    </row>
    <row r="57" spans="12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2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2:20" x14ac:dyDescent="0.3">
      <c r="L59" s="13"/>
      <c r="M59" s="14"/>
      <c r="N59" s="13"/>
      <c r="O59" s="14"/>
      <c r="P59" s="13"/>
      <c r="Q59" s="14"/>
      <c r="R59" s="14"/>
      <c r="S59" s="14"/>
      <c r="T59" s="15"/>
    </row>
    <row r="60" spans="12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2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2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2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2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4"/>
      <c r="N67" s="13"/>
      <c r="O67" s="14"/>
      <c r="P67" s="13"/>
      <c r="Q67" s="14"/>
      <c r="R67" s="14"/>
      <c r="S67" s="14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4"/>
      <c r="N71" s="13"/>
      <c r="O71" s="14"/>
      <c r="P71" s="13"/>
      <c r="Q71" s="14"/>
      <c r="R71" s="14"/>
      <c r="S71" s="14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4"/>
      <c r="N75" s="13"/>
      <c r="O75" s="14"/>
      <c r="P75" s="13"/>
      <c r="Q75" s="14"/>
      <c r="R75" s="14"/>
      <c r="S75" s="14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4"/>
      <c r="N80" s="13"/>
      <c r="O80" s="14"/>
      <c r="P80" s="13"/>
      <c r="Q80" s="14"/>
      <c r="R80" s="14"/>
      <c r="S80" s="14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4"/>
      <c r="N82" s="13"/>
      <c r="O82" s="14"/>
      <c r="P82" s="13"/>
      <c r="Q82" s="14"/>
      <c r="R82" s="14"/>
      <c r="S82" s="14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3"/>
      <c r="N131" s="13"/>
      <c r="O131" s="13"/>
      <c r="P131" s="13"/>
      <c r="Q131" s="14"/>
      <c r="R131" s="13"/>
      <c r="S131" s="14"/>
      <c r="T131" s="15"/>
    </row>
    <row r="132" spans="12:20" x14ac:dyDescent="0.3">
      <c r="L132" s="13"/>
      <c r="M132" s="14"/>
      <c r="N132" s="13"/>
      <c r="O132" s="14"/>
      <c r="P132" s="13"/>
      <c r="Q132" s="14"/>
      <c r="R132" s="14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4"/>
      <c r="N135" s="13"/>
      <c r="O135" s="14"/>
      <c r="P135" s="13"/>
      <c r="Q135" s="14"/>
      <c r="R135" s="14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4"/>
      <c r="N143" s="13"/>
      <c r="O143" s="14"/>
      <c r="P143" s="13"/>
      <c r="Q143" s="14"/>
      <c r="R143" s="14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4"/>
      <c r="N147" s="13"/>
      <c r="O147" s="14"/>
      <c r="P147" s="13"/>
      <c r="Q147" s="14"/>
      <c r="R147" s="14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4"/>
      <c r="N151" s="13"/>
      <c r="O151" s="14"/>
      <c r="P151" s="13"/>
      <c r="Q151" s="14"/>
      <c r="R151" s="14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4"/>
      <c r="N156" s="13"/>
      <c r="O156" s="14"/>
      <c r="P156" s="13"/>
      <c r="Q156" s="14"/>
      <c r="R156" s="14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4"/>
      <c r="N158" s="13"/>
      <c r="O158" s="14"/>
      <c r="P158" s="13"/>
      <c r="Q158" s="14"/>
      <c r="R158" s="14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3"/>
      <c r="N228" s="13"/>
      <c r="O228" s="13"/>
      <c r="P228" s="13"/>
      <c r="Q228" s="14"/>
      <c r="R228" s="14"/>
      <c r="S228" s="14"/>
      <c r="T228" s="15"/>
    </row>
    <row r="229" spans="12:20" x14ac:dyDescent="0.3">
      <c r="L229" s="13"/>
      <c r="M229" s="14"/>
      <c r="N229" s="13"/>
      <c r="O229" s="14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4"/>
      <c r="N232" s="13"/>
      <c r="O232" s="14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4"/>
      <c r="N240" s="13"/>
      <c r="O240" s="14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4"/>
      <c r="N244" s="13"/>
      <c r="O244" s="14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4"/>
      <c r="M248" s="14"/>
      <c r="N248" s="14"/>
      <c r="O248" s="14"/>
      <c r="P248" s="14"/>
      <c r="Q248" s="14"/>
      <c r="R248" s="14"/>
      <c r="S248" s="14"/>
      <c r="T248" s="15"/>
    </row>
  </sheetData>
  <mergeCells count="12">
    <mergeCell ref="L4:M4"/>
    <mergeCell ref="N4:O4"/>
    <mergeCell ref="B8:H8"/>
    <mergeCell ref="B6:H6"/>
    <mergeCell ref="P4:S4"/>
    <mergeCell ref="B19:H19"/>
    <mergeCell ref="B20:H20"/>
    <mergeCell ref="B23:H23"/>
    <mergeCell ref="A1:K1"/>
    <mergeCell ref="B2:K2"/>
    <mergeCell ref="A3:K3"/>
    <mergeCell ref="B22:H22"/>
  </mergeCells>
  <printOptions horizontalCentered="1"/>
  <pageMargins left="0.23622047244094499" right="0.23622047244094499" top="0.35433070866141703" bottom="0.27559055118110198" header="0.196850393700787" footer="0.15748031496063"/>
  <pageSetup scale="5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2"/>
  <sheetViews>
    <sheetView topLeftCell="A2" zoomScale="87" zoomScaleNormal="87" workbookViewId="0">
      <selection activeCell="F4" sqref="F4"/>
    </sheetView>
  </sheetViews>
  <sheetFormatPr baseColWidth="10" defaultRowHeight="16.5" x14ac:dyDescent="0.3"/>
  <cols>
    <col min="1" max="1" width="11.42578125" style="35"/>
    <col min="2" max="2" width="18.7109375" style="2" customWidth="1"/>
    <col min="3" max="3" width="15.140625" style="27" customWidth="1"/>
    <col min="4" max="4" width="15" style="1" customWidth="1"/>
    <col min="5" max="5" width="26.7109375" style="48" customWidth="1"/>
    <col min="6" max="6" width="60.85546875" style="48" customWidth="1"/>
    <col min="7" max="7" width="22.140625" style="2" customWidth="1"/>
    <col min="8" max="8" width="16.5703125" style="2" customWidth="1"/>
    <col min="9" max="9" width="14.140625" style="27" customWidth="1"/>
    <col min="10" max="10" width="14" style="27" customWidth="1"/>
    <col min="11" max="11" width="21.5703125" style="27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730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730" t="s">
        <v>280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51"/>
      <c r="M3" s="51"/>
      <c r="N3" s="51"/>
      <c r="O3" s="51"/>
      <c r="P3" s="51"/>
      <c r="Q3" s="51"/>
      <c r="R3" s="51"/>
      <c r="S3" s="52"/>
    </row>
    <row r="4" spans="1:19" s="31" customFormat="1" ht="82.5" customHeight="1" thickBot="1" x14ac:dyDescent="0.35">
      <c r="A4" s="110" t="s">
        <v>17</v>
      </c>
      <c r="B4" s="111" t="s">
        <v>7</v>
      </c>
      <c r="C4" s="112" t="s">
        <v>10</v>
      </c>
      <c r="D4" s="113" t="s">
        <v>2</v>
      </c>
      <c r="E4" s="196" t="s">
        <v>8</v>
      </c>
      <c r="F4" s="115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16" customFormat="1" ht="24" customHeight="1" thickBot="1" x14ac:dyDescent="0.35">
      <c r="A5" s="60"/>
      <c r="B5" s="221"/>
      <c r="C5" s="21"/>
      <c r="D5" s="203"/>
      <c r="E5" s="46"/>
      <c r="F5" s="681"/>
      <c r="G5" s="206"/>
      <c r="H5" s="206"/>
      <c r="I5" s="201"/>
      <c r="J5" s="21"/>
      <c r="K5" s="56"/>
      <c r="L5" s="53" t="s">
        <v>13</v>
      </c>
      <c r="M5" s="5"/>
      <c r="N5" s="4" t="s">
        <v>13</v>
      </c>
      <c r="O5" s="5"/>
      <c r="P5" s="4" t="s">
        <v>13</v>
      </c>
      <c r="Q5" s="5"/>
      <c r="R5" s="5"/>
      <c r="S5" s="10"/>
    </row>
    <row r="6" spans="1:19" s="16" customFormat="1" ht="21.75" customHeight="1" thickBot="1" x14ac:dyDescent="0.35">
      <c r="A6" s="117"/>
      <c r="B6" s="764" t="s">
        <v>5</v>
      </c>
      <c r="C6" s="760"/>
      <c r="D6" s="760"/>
      <c r="E6" s="760"/>
      <c r="F6" s="760"/>
      <c r="G6" s="760"/>
      <c r="H6" s="761"/>
      <c r="I6" s="119">
        <f>SUM(I5:I5)</f>
        <v>0</v>
      </c>
      <c r="J6" s="170"/>
      <c r="K6" s="120"/>
      <c r="L6" s="20" t="s">
        <v>13</v>
      </c>
      <c r="M6" s="7"/>
      <c r="N6" s="6" t="s">
        <v>13</v>
      </c>
      <c r="O6" s="7"/>
      <c r="P6" s="6" t="s">
        <v>13</v>
      </c>
      <c r="Q6" s="7"/>
      <c r="R6" s="7"/>
      <c r="S6" s="11"/>
    </row>
    <row r="7" spans="1:19" s="16" customFormat="1" ht="49.5" x14ac:dyDescent="0.3">
      <c r="A7" s="164">
        <v>1</v>
      </c>
      <c r="B7" s="176" t="s">
        <v>22</v>
      </c>
      <c r="C7" s="166">
        <v>42895</v>
      </c>
      <c r="D7" s="167">
        <v>4891</v>
      </c>
      <c r="E7" s="168" t="s">
        <v>208</v>
      </c>
      <c r="F7" s="682" t="s">
        <v>286</v>
      </c>
      <c r="G7" s="216" t="s">
        <v>41</v>
      </c>
      <c r="H7" s="216">
        <v>54118</v>
      </c>
      <c r="I7" s="63">
        <v>95</v>
      </c>
      <c r="J7" s="171">
        <f>I7</f>
        <v>95</v>
      </c>
      <c r="K7" s="289" t="s">
        <v>216</v>
      </c>
      <c r="L7" s="20"/>
      <c r="M7" s="7"/>
      <c r="N7" s="6"/>
      <c r="O7" s="7"/>
      <c r="P7" s="6"/>
      <c r="Q7" s="7"/>
      <c r="R7" s="7"/>
      <c r="S7" s="11"/>
    </row>
    <row r="8" spans="1:19" s="16" customFormat="1" x14ac:dyDescent="0.3">
      <c r="A8" s="808">
        <v>1</v>
      </c>
      <c r="B8" s="818" t="s">
        <v>22</v>
      </c>
      <c r="C8" s="816">
        <v>42900</v>
      </c>
      <c r="D8" s="814">
        <v>4892</v>
      </c>
      <c r="E8" s="812" t="s">
        <v>287</v>
      </c>
      <c r="F8" s="812" t="s">
        <v>288</v>
      </c>
      <c r="G8" s="810" t="s">
        <v>289</v>
      </c>
      <c r="H8" s="205">
        <v>54105</v>
      </c>
      <c r="I8" s="202">
        <v>35</v>
      </c>
      <c r="J8" s="757">
        <f>I8+I9</f>
        <v>87.210000000000008</v>
      </c>
      <c r="K8" s="753" t="s">
        <v>215</v>
      </c>
      <c r="L8" s="20"/>
      <c r="M8" s="7"/>
      <c r="N8" s="6"/>
      <c r="O8" s="7"/>
      <c r="P8" s="6"/>
      <c r="Q8" s="7"/>
      <c r="R8" s="7"/>
      <c r="S8" s="11"/>
    </row>
    <row r="9" spans="1:19" s="16" customFormat="1" x14ac:dyDescent="0.3">
      <c r="A9" s="809"/>
      <c r="B9" s="819"/>
      <c r="C9" s="817"/>
      <c r="D9" s="815"/>
      <c r="E9" s="813"/>
      <c r="F9" s="813"/>
      <c r="G9" s="811"/>
      <c r="H9" s="205">
        <v>54114</v>
      </c>
      <c r="I9" s="202">
        <v>52.21</v>
      </c>
      <c r="J9" s="759"/>
      <c r="K9" s="755"/>
      <c r="L9" s="20"/>
      <c r="M9" s="7"/>
      <c r="N9" s="6"/>
      <c r="O9" s="7"/>
      <c r="P9" s="6"/>
      <c r="Q9" s="7"/>
      <c r="R9" s="7"/>
      <c r="S9" s="11"/>
    </row>
    <row r="10" spans="1:19" s="16" customFormat="1" ht="33" customHeight="1" x14ac:dyDescent="0.3">
      <c r="A10" s="294">
        <v>1</v>
      </c>
      <c r="B10" s="42" t="s">
        <v>283</v>
      </c>
      <c r="C10" s="29">
        <v>42909</v>
      </c>
      <c r="D10" s="293">
        <v>4898</v>
      </c>
      <c r="E10" s="666" t="s">
        <v>303</v>
      </c>
      <c r="F10" s="683" t="s">
        <v>304</v>
      </c>
      <c r="G10" s="198" t="s">
        <v>305</v>
      </c>
      <c r="H10" s="198"/>
      <c r="I10" s="24">
        <v>351.34</v>
      </c>
      <c r="J10" s="24">
        <f>I10</f>
        <v>351.34</v>
      </c>
      <c r="K10" s="290" t="s">
        <v>64</v>
      </c>
      <c r="L10" s="20"/>
      <c r="M10" s="7"/>
      <c r="N10" s="6"/>
      <c r="O10" s="7"/>
      <c r="P10" s="6"/>
      <c r="Q10" s="7"/>
      <c r="R10" s="7"/>
      <c r="S10" s="11"/>
    </row>
    <row r="11" spans="1:19" s="16" customFormat="1" ht="17.25" thickBot="1" x14ac:dyDescent="0.35">
      <c r="A11" s="287"/>
      <c r="B11" s="178"/>
      <c r="C11" s="212"/>
      <c r="D11" s="211"/>
      <c r="E11" s="215"/>
      <c r="F11" s="669"/>
      <c r="G11" s="208"/>
      <c r="H11" s="208"/>
      <c r="I11" s="220"/>
      <c r="J11" s="173"/>
      <c r="K11" s="288"/>
      <c r="L11" s="20" t="s">
        <v>13</v>
      </c>
      <c r="M11" s="7"/>
      <c r="N11" s="6" t="s">
        <v>13</v>
      </c>
      <c r="O11" s="7"/>
      <c r="P11" s="6" t="s">
        <v>13</v>
      </c>
      <c r="Q11" s="7"/>
      <c r="R11" s="7"/>
      <c r="S11" s="11"/>
    </row>
    <row r="12" spans="1:19" s="16" customFormat="1" ht="17.25" thickBot="1" x14ac:dyDescent="0.35">
      <c r="A12" s="121">
        <f>SUM(A7:A11)</f>
        <v>3</v>
      </c>
      <c r="B12" s="760" t="s">
        <v>4</v>
      </c>
      <c r="C12" s="760"/>
      <c r="D12" s="760"/>
      <c r="E12" s="760"/>
      <c r="F12" s="760"/>
      <c r="G12" s="760"/>
      <c r="H12" s="761"/>
      <c r="I12" s="119"/>
      <c r="J12" s="170">
        <f>SUM(J7:J11)</f>
        <v>533.54999999999995</v>
      </c>
      <c r="K12" s="120"/>
      <c r="L12" s="20"/>
      <c r="M12" s="7"/>
      <c r="N12" s="6"/>
      <c r="O12" s="7"/>
      <c r="P12" s="6"/>
      <c r="Q12" s="7"/>
      <c r="R12" s="7"/>
      <c r="S12" s="11"/>
    </row>
    <row r="13" spans="1:19" s="16" customFormat="1" ht="107.25" customHeight="1" x14ac:dyDescent="0.3">
      <c r="A13" s="41">
        <v>1</v>
      </c>
      <c r="B13" s="42" t="s">
        <v>283</v>
      </c>
      <c r="C13" s="22">
        <v>42894</v>
      </c>
      <c r="D13" s="204">
        <v>4890</v>
      </c>
      <c r="E13" s="207" t="s">
        <v>235</v>
      </c>
      <c r="F13" s="628" t="s">
        <v>284</v>
      </c>
      <c r="G13" s="205" t="s">
        <v>81</v>
      </c>
      <c r="H13" s="205">
        <v>54402</v>
      </c>
      <c r="I13" s="202">
        <v>1094.54</v>
      </c>
      <c r="J13" s="172">
        <f t="shared" ref="J13:J21" si="0">I13</f>
        <v>1094.54</v>
      </c>
      <c r="K13" s="286" t="s">
        <v>285</v>
      </c>
      <c r="L13" s="20"/>
      <c r="M13" s="7"/>
      <c r="N13" s="6"/>
      <c r="O13" s="7"/>
      <c r="P13" s="6"/>
      <c r="Q13" s="7"/>
      <c r="R13" s="7"/>
      <c r="S13" s="11"/>
    </row>
    <row r="14" spans="1:19" s="45" customFormat="1" ht="82.5" x14ac:dyDescent="0.25">
      <c r="A14" s="38">
        <v>1</v>
      </c>
      <c r="B14" s="42" t="s">
        <v>283</v>
      </c>
      <c r="C14" s="29">
        <v>42900</v>
      </c>
      <c r="D14" s="200">
        <v>4893</v>
      </c>
      <c r="E14" s="666" t="s">
        <v>290</v>
      </c>
      <c r="F14" s="683" t="s">
        <v>291</v>
      </c>
      <c r="G14" s="198" t="s">
        <v>29</v>
      </c>
      <c r="H14" s="198">
        <v>54305</v>
      </c>
      <c r="I14" s="24">
        <v>390</v>
      </c>
      <c r="J14" s="23">
        <f t="shared" si="0"/>
        <v>390</v>
      </c>
      <c r="K14" s="290" t="s">
        <v>292</v>
      </c>
      <c r="L14" s="54" t="s">
        <v>13</v>
      </c>
      <c r="M14" s="43"/>
      <c r="N14" s="36" t="s">
        <v>13</v>
      </c>
      <c r="O14" s="43"/>
      <c r="P14" s="36" t="s">
        <v>13</v>
      </c>
      <c r="Q14" s="43"/>
      <c r="R14" s="43"/>
      <c r="S14" s="44"/>
    </row>
    <row r="15" spans="1:19" s="45" customFormat="1" ht="66" x14ac:dyDescent="0.25">
      <c r="A15" s="38">
        <v>1</v>
      </c>
      <c r="B15" s="42" t="s">
        <v>283</v>
      </c>
      <c r="C15" s="29">
        <v>42900</v>
      </c>
      <c r="D15" s="200">
        <v>4894</v>
      </c>
      <c r="E15" s="666" t="s">
        <v>290</v>
      </c>
      <c r="F15" s="683" t="s">
        <v>293</v>
      </c>
      <c r="G15" s="285" t="s">
        <v>29</v>
      </c>
      <c r="H15" s="285">
        <v>54305</v>
      </c>
      <c r="I15" s="24">
        <v>105</v>
      </c>
      <c r="J15" s="23">
        <f t="shared" si="0"/>
        <v>105</v>
      </c>
      <c r="K15" s="290" t="s">
        <v>292</v>
      </c>
      <c r="L15" s="54" t="s">
        <v>13</v>
      </c>
      <c r="M15" s="43"/>
      <c r="N15" s="36" t="s">
        <v>13</v>
      </c>
      <c r="O15" s="43"/>
      <c r="P15" s="36" t="s">
        <v>13</v>
      </c>
      <c r="Q15" s="43"/>
      <c r="R15" s="43"/>
      <c r="S15" s="44"/>
    </row>
    <row r="16" spans="1:19" s="45" customFormat="1" ht="33" x14ac:dyDescent="0.25">
      <c r="A16" s="38">
        <v>1</v>
      </c>
      <c r="B16" s="42" t="s">
        <v>283</v>
      </c>
      <c r="C16" s="29">
        <v>42905</v>
      </c>
      <c r="D16" s="200">
        <v>4895</v>
      </c>
      <c r="E16" s="628" t="s">
        <v>294</v>
      </c>
      <c r="F16" s="683" t="s">
        <v>295</v>
      </c>
      <c r="G16" s="205" t="s">
        <v>296</v>
      </c>
      <c r="H16" s="205"/>
      <c r="I16" s="24">
        <v>146.9</v>
      </c>
      <c r="J16" s="23">
        <f t="shared" si="0"/>
        <v>146.9</v>
      </c>
      <c r="K16" s="290"/>
      <c r="L16" s="54" t="s">
        <v>13</v>
      </c>
      <c r="M16" s="43"/>
      <c r="N16" s="36" t="s">
        <v>13</v>
      </c>
      <c r="O16" s="43"/>
      <c r="P16" s="36" t="s">
        <v>13</v>
      </c>
      <c r="Q16" s="43"/>
      <c r="R16" s="43"/>
      <c r="S16" s="44"/>
    </row>
    <row r="17" spans="1:20" s="45" customFormat="1" ht="49.5" x14ac:dyDescent="0.25">
      <c r="A17" s="38">
        <v>1</v>
      </c>
      <c r="B17" s="42" t="s">
        <v>283</v>
      </c>
      <c r="C17" s="29">
        <v>42935</v>
      </c>
      <c r="D17" s="200">
        <v>4896</v>
      </c>
      <c r="E17" s="207" t="s">
        <v>297</v>
      </c>
      <c r="F17" s="683" t="s">
        <v>298</v>
      </c>
      <c r="G17" s="205" t="s">
        <v>299</v>
      </c>
      <c r="H17" s="205"/>
      <c r="I17" s="24">
        <v>220.35</v>
      </c>
      <c r="J17" s="23">
        <f t="shared" si="0"/>
        <v>220.35</v>
      </c>
      <c r="K17" s="290"/>
      <c r="L17" s="54" t="s">
        <v>13</v>
      </c>
      <c r="M17" s="43"/>
      <c r="N17" s="36" t="s">
        <v>13</v>
      </c>
      <c r="O17" s="43"/>
      <c r="P17" s="36" t="s">
        <v>13</v>
      </c>
      <c r="Q17" s="43"/>
      <c r="R17" s="43"/>
      <c r="S17" s="44"/>
    </row>
    <row r="18" spans="1:20" s="45" customFormat="1" ht="115.5" x14ac:dyDescent="0.25">
      <c r="A18" s="38">
        <v>1</v>
      </c>
      <c r="B18" s="42" t="s">
        <v>283</v>
      </c>
      <c r="C18" s="29">
        <v>42909</v>
      </c>
      <c r="D18" s="200">
        <v>4897</v>
      </c>
      <c r="E18" s="628" t="s">
        <v>300</v>
      </c>
      <c r="F18" s="683" t="s">
        <v>301</v>
      </c>
      <c r="G18" s="205" t="s">
        <v>302</v>
      </c>
      <c r="H18" s="205"/>
      <c r="I18" s="24">
        <v>282.5</v>
      </c>
      <c r="J18" s="23">
        <f t="shared" si="0"/>
        <v>282.5</v>
      </c>
      <c r="K18" s="290" t="s">
        <v>60</v>
      </c>
      <c r="L18" s="54" t="s">
        <v>13</v>
      </c>
      <c r="M18" s="43"/>
      <c r="N18" s="36" t="s">
        <v>13</v>
      </c>
      <c r="O18" s="43"/>
      <c r="P18" s="36" t="s">
        <v>13</v>
      </c>
      <c r="Q18" s="43"/>
      <c r="R18" s="43"/>
      <c r="S18" s="44"/>
    </row>
    <row r="19" spans="1:20" s="45" customFormat="1" ht="66" x14ac:dyDescent="0.25">
      <c r="A19" s="38">
        <v>1</v>
      </c>
      <c r="B19" s="42" t="s">
        <v>283</v>
      </c>
      <c r="C19" s="29">
        <v>42909</v>
      </c>
      <c r="D19" s="200">
        <v>4899</v>
      </c>
      <c r="E19" s="628" t="s">
        <v>306</v>
      </c>
      <c r="F19" s="683" t="s">
        <v>307</v>
      </c>
      <c r="G19" s="205" t="s">
        <v>47</v>
      </c>
      <c r="H19" s="205"/>
      <c r="I19" s="24">
        <v>122.04</v>
      </c>
      <c r="J19" s="23">
        <f t="shared" si="0"/>
        <v>122.04</v>
      </c>
      <c r="K19" s="290" t="s">
        <v>292</v>
      </c>
      <c r="L19" s="54" t="s">
        <v>13</v>
      </c>
      <c r="M19" s="43"/>
      <c r="N19" s="36" t="s">
        <v>13</v>
      </c>
      <c r="O19" s="43"/>
      <c r="P19" s="36" t="s">
        <v>13</v>
      </c>
      <c r="Q19" s="43"/>
      <c r="R19" s="43"/>
      <c r="S19" s="44"/>
    </row>
    <row r="20" spans="1:20" s="45" customFormat="1" ht="66" x14ac:dyDescent="0.25">
      <c r="A20" s="38">
        <v>1</v>
      </c>
      <c r="B20" s="42" t="s">
        <v>283</v>
      </c>
      <c r="C20" s="29">
        <v>42909</v>
      </c>
      <c r="D20" s="200">
        <v>4900</v>
      </c>
      <c r="E20" s="207" t="s">
        <v>308</v>
      </c>
      <c r="F20" s="683" t="s">
        <v>309</v>
      </c>
      <c r="G20" s="205" t="s">
        <v>310</v>
      </c>
      <c r="H20" s="205"/>
      <c r="I20" s="24">
        <v>225</v>
      </c>
      <c r="J20" s="23">
        <f t="shared" si="0"/>
        <v>225</v>
      </c>
      <c r="K20" s="290" t="s">
        <v>64</v>
      </c>
      <c r="L20" s="54"/>
      <c r="M20" s="43"/>
      <c r="N20" s="36"/>
      <c r="O20" s="43"/>
      <c r="P20" s="36"/>
      <c r="Q20" s="43"/>
      <c r="R20" s="43"/>
      <c r="S20" s="44"/>
    </row>
    <row r="21" spans="1:20" s="16" customFormat="1" ht="33" x14ac:dyDescent="0.3">
      <c r="A21" s="38">
        <v>1</v>
      </c>
      <c r="B21" s="42" t="s">
        <v>283</v>
      </c>
      <c r="C21" s="29">
        <v>42892</v>
      </c>
      <c r="D21" s="200">
        <v>4994</v>
      </c>
      <c r="E21" s="207" t="s">
        <v>584</v>
      </c>
      <c r="F21" s="683" t="s">
        <v>583</v>
      </c>
      <c r="G21" s="205" t="s">
        <v>585</v>
      </c>
      <c r="H21" s="205"/>
      <c r="I21" s="24">
        <v>5680.4</v>
      </c>
      <c r="J21" s="23">
        <f t="shared" si="0"/>
        <v>5680.4</v>
      </c>
      <c r="K21" s="290" t="s">
        <v>64</v>
      </c>
      <c r="L21" s="20"/>
      <c r="M21" s="7"/>
      <c r="N21" s="6"/>
      <c r="O21" s="7"/>
      <c r="P21" s="6"/>
      <c r="Q21" s="7"/>
      <c r="R21" s="7"/>
      <c r="S21" s="11"/>
    </row>
    <row r="22" spans="1:20" s="16" customFormat="1" ht="17.25" thickBot="1" x14ac:dyDescent="0.35">
      <c r="A22" s="38"/>
      <c r="B22" s="42"/>
      <c r="C22" s="29"/>
      <c r="D22" s="200"/>
      <c r="E22" s="683"/>
      <c r="F22" s="683"/>
      <c r="G22" s="198"/>
      <c r="H22" s="198"/>
      <c r="I22" s="24"/>
      <c r="J22" s="23"/>
      <c r="K22" s="57"/>
      <c r="L22" s="20"/>
      <c r="M22" s="7"/>
      <c r="N22" s="6"/>
      <c r="O22" s="7"/>
      <c r="P22" s="6"/>
      <c r="Q22" s="7"/>
      <c r="R22" s="7"/>
      <c r="S22" s="11"/>
    </row>
    <row r="23" spans="1:20" thickBot="1" x14ac:dyDescent="0.35">
      <c r="A23" s="121">
        <f>SUM(A13:A22)</f>
        <v>9</v>
      </c>
      <c r="B23" s="760" t="s">
        <v>6</v>
      </c>
      <c r="C23" s="760"/>
      <c r="D23" s="760"/>
      <c r="E23" s="760"/>
      <c r="F23" s="760"/>
      <c r="G23" s="760"/>
      <c r="H23" s="761"/>
      <c r="I23" s="119"/>
      <c r="J23" s="170">
        <f>SUM(J13:J22)</f>
        <v>8266.73</v>
      </c>
      <c r="K23" s="120"/>
      <c r="L23" s="20" t="s">
        <v>13</v>
      </c>
      <c r="M23" s="7"/>
      <c r="N23" s="6" t="s">
        <v>13</v>
      </c>
      <c r="O23" s="7"/>
      <c r="P23" s="6" t="s">
        <v>13</v>
      </c>
      <c r="Q23" s="7"/>
      <c r="R23" s="7"/>
      <c r="S23" s="11"/>
      <c r="T23" s="15"/>
    </row>
    <row r="24" spans="1:20" ht="33.75" customHeight="1" x14ac:dyDescent="0.3">
      <c r="A24" s="180"/>
      <c r="B24" s="743" t="s">
        <v>281</v>
      </c>
      <c r="C24" s="743"/>
      <c r="D24" s="743"/>
      <c r="E24" s="743"/>
      <c r="F24" s="743"/>
      <c r="G24" s="743"/>
      <c r="H24" s="744"/>
      <c r="I24" s="193"/>
      <c r="J24" s="193">
        <f>+J6+J12+J23</f>
        <v>8800.2799999999988</v>
      </c>
      <c r="K24" s="194"/>
      <c r="L24" s="20"/>
      <c r="M24" s="7"/>
      <c r="N24" s="6"/>
      <c r="O24" s="7"/>
      <c r="P24" s="6"/>
      <c r="Q24" s="7"/>
      <c r="R24" s="7"/>
      <c r="S24" s="11"/>
      <c r="T24" s="15"/>
    </row>
    <row r="25" spans="1:20" ht="17.25" thickBot="1" x14ac:dyDescent="0.35">
      <c r="A25" s="181"/>
      <c r="B25" s="189"/>
      <c r="C25" s="190"/>
      <c r="D25" s="191"/>
      <c r="E25" s="192"/>
      <c r="F25" s="66"/>
      <c r="G25" s="67"/>
      <c r="H25" s="70"/>
      <c r="I25" s="65"/>
      <c r="J25" s="220"/>
      <c r="K25" s="291"/>
      <c r="L25" s="20"/>
      <c r="M25" s="7"/>
      <c r="N25" s="6"/>
      <c r="O25" s="7"/>
      <c r="P25" s="6"/>
      <c r="Q25" s="7"/>
      <c r="R25" s="7"/>
      <c r="S25" s="11"/>
      <c r="T25" s="15"/>
    </row>
    <row r="26" spans="1:20" ht="19.5" thickBot="1" x14ac:dyDescent="0.35">
      <c r="A26" s="128">
        <f>SUM(A25:A25)</f>
        <v>0</v>
      </c>
      <c r="B26" s="741" t="s">
        <v>16</v>
      </c>
      <c r="C26" s="741"/>
      <c r="D26" s="741"/>
      <c r="E26" s="741"/>
      <c r="F26" s="741"/>
      <c r="G26" s="197"/>
      <c r="H26" s="197"/>
      <c r="I26" s="125"/>
      <c r="J26" s="175">
        <f>SUM(J25:J25)</f>
        <v>0</v>
      </c>
      <c r="K26" s="182"/>
      <c r="L26" s="55"/>
      <c r="M26" s="9"/>
      <c r="N26" s="8"/>
      <c r="O26" s="9"/>
      <c r="P26" s="8"/>
      <c r="Q26" s="9"/>
      <c r="R26" s="9"/>
      <c r="S26" s="12"/>
      <c r="T26" s="15"/>
    </row>
    <row r="27" spans="1:20" ht="24" thickBot="1" x14ac:dyDescent="0.4">
      <c r="A27" s="37">
        <f>+A12+A23+A26</f>
        <v>12</v>
      </c>
      <c r="B27" s="739" t="s">
        <v>282</v>
      </c>
      <c r="C27" s="725"/>
      <c r="D27" s="725"/>
      <c r="E27" s="725"/>
      <c r="F27" s="725"/>
      <c r="G27" s="725"/>
      <c r="H27" s="740"/>
      <c r="I27" s="26"/>
      <c r="J27" s="32">
        <f>+J24+J26</f>
        <v>8800.2799999999988</v>
      </c>
      <c r="K27" s="59"/>
      <c r="L27" s="13"/>
      <c r="M27" s="14"/>
      <c r="N27" s="13"/>
      <c r="O27" s="14"/>
      <c r="P27" s="13"/>
      <c r="Q27" s="14"/>
      <c r="R27" s="14"/>
      <c r="S27" s="14"/>
      <c r="T27" s="15"/>
    </row>
    <row r="28" spans="1:20" x14ac:dyDescent="0.3">
      <c r="L28" s="13"/>
      <c r="M28" s="14"/>
      <c r="N28" s="13"/>
      <c r="O28" s="14"/>
      <c r="P28" s="13"/>
      <c r="Q28" s="14"/>
      <c r="R28" s="14"/>
      <c r="S28" s="14"/>
      <c r="T28" s="15"/>
    </row>
    <row r="29" spans="1:20" x14ac:dyDescent="0.3">
      <c r="L29" s="13"/>
      <c r="M29" s="14"/>
      <c r="N29" s="13"/>
      <c r="O29" s="14"/>
      <c r="P29" s="13"/>
      <c r="Q29" s="14"/>
      <c r="R29" s="14"/>
      <c r="S29" s="14"/>
      <c r="T29" s="15"/>
    </row>
    <row r="30" spans="1:20" x14ac:dyDescent="0.3">
      <c r="L30" s="13"/>
      <c r="M30" s="14"/>
      <c r="N30" s="13"/>
      <c r="O30" s="14"/>
      <c r="P30" s="13"/>
      <c r="Q30" s="14"/>
      <c r="R30" s="14"/>
      <c r="S30" s="14"/>
      <c r="T30" s="15"/>
    </row>
    <row r="31" spans="1:20" x14ac:dyDescent="0.3">
      <c r="L31" s="13"/>
      <c r="M31" s="14"/>
      <c r="N31" s="13"/>
      <c r="O31" s="14"/>
      <c r="P31" s="13"/>
      <c r="Q31" s="14"/>
      <c r="R31" s="14"/>
      <c r="S31" s="14"/>
      <c r="T31" s="15"/>
    </row>
    <row r="32" spans="1:20" x14ac:dyDescent="0.3">
      <c r="L32" s="13"/>
      <c r="M32" s="14"/>
      <c r="N32" s="13"/>
      <c r="O32" s="14"/>
      <c r="P32" s="13"/>
      <c r="Q32" s="14"/>
      <c r="R32" s="14"/>
      <c r="S32" s="14"/>
      <c r="T32" s="15"/>
    </row>
    <row r="33" spans="12:20" x14ac:dyDescent="0.3">
      <c r="L33" s="13"/>
      <c r="M33" s="14"/>
      <c r="N33" s="13"/>
      <c r="O33" s="14"/>
      <c r="P33" s="13"/>
      <c r="Q33" s="14"/>
      <c r="R33" s="14"/>
      <c r="S33" s="14"/>
      <c r="T33" s="15"/>
    </row>
    <row r="34" spans="12:20" x14ac:dyDescent="0.3">
      <c r="L34" s="13"/>
      <c r="M34" s="14"/>
      <c r="N34" s="13"/>
      <c r="O34" s="14"/>
      <c r="P34" s="13"/>
      <c r="Q34" s="14"/>
      <c r="R34" s="14"/>
      <c r="S34" s="14"/>
      <c r="T34" s="15"/>
    </row>
    <row r="35" spans="12:20" x14ac:dyDescent="0.3">
      <c r="L35" s="13"/>
      <c r="M35" s="14"/>
      <c r="N35" s="13"/>
      <c r="O35" s="14"/>
      <c r="P35" s="13"/>
      <c r="Q35" s="14"/>
      <c r="R35" s="14"/>
      <c r="S35" s="14"/>
      <c r="T35" s="15"/>
    </row>
    <row r="36" spans="12:20" x14ac:dyDescent="0.3">
      <c r="L36" s="13"/>
      <c r="M36" s="14"/>
      <c r="N36" s="13"/>
      <c r="O36" s="14"/>
      <c r="P36" s="13"/>
      <c r="Q36" s="14"/>
      <c r="R36" s="14"/>
      <c r="S36" s="14"/>
      <c r="T36" s="15"/>
    </row>
    <row r="37" spans="12:20" x14ac:dyDescent="0.3">
      <c r="L37" s="13"/>
      <c r="M37" s="14"/>
      <c r="N37" s="13"/>
      <c r="O37" s="14"/>
      <c r="P37" s="13"/>
      <c r="Q37" s="14"/>
      <c r="R37" s="14"/>
      <c r="S37" s="14"/>
      <c r="T37" s="15"/>
    </row>
    <row r="38" spans="12:20" x14ac:dyDescent="0.3">
      <c r="L38" s="13"/>
      <c r="M38" s="14"/>
      <c r="N38" s="13"/>
      <c r="O38" s="14"/>
      <c r="P38" s="13"/>
      <c r="Q38" s="14"/>
      <c r="R38" s="14"/>
      <c r="S38" s="14"/>
      <c r="T38" s="15"/>
    </row>
    <row r="39" spans="12:20" x14ac:dyDescent="0.3">
      <c r="L39" s="13"/>
      <c r="M39" s="14"/>
      <c r="N39" s="13"/>
      <c r="O39" s="14"/>
      <c r="P39" s="13"/>
      <c r="Q39" s="14"/>
      <c r="R39" s="14"/>
      <c r="S39" s="14"/>
      <c r="T39" s="15"/>
    </row>
    <row r="40" spans="12:20" x14ac:dyDescent="0.3">
      <c r="L40" s="13"/>
      <c r="M40" s="14"/>
      <c r="N40" s="13"/>
      <c r="O40" s="14"/>
      <c r="P40" s="13"/>
      <c r="Q40" s="14"/>
      <c r="R40" s="14"/>
      <c r="S40" s="14"/>
      <c r="T40" s="15"/>
    </row>
    <row r="41" spans="12:20" x14ac:dyDescent="0.3">
      <c r="L41" s="13"/>
      <c r="M41" s="14"/>
      <c r="N41" s="13"/>
      <c r="O41" s="14"/>
      <c r="P41" s="13"/>
      <c r="Q41" s="14"/>
      <c r="R41" s="14"/>
      <c r="S41" s="14"/>
      <c r="T41" s="15"/>
    </row>
    <row r="42" spans="12:20" x14ac:dyDescent="0.3">
      <c r="L42" s="13"/>
      <c r="M42" s="14"/>
      <c r="N42" s="13"/>
      <c r="O42" s="14"/>
      <c r="P42" s="13"/>
      <c r="Q42" s="14"/>
      <c r="R42" s="14"/>
      <c r="S42" s="14"/>
      <c r="T42" s="15"/>
    </row>
    <row r="43" spans="12:20" x14ac:dyDescent="0.3">
      <c r="L43" s="13"/>
      <c r="M43" s="14"/>
      <c r="N43" s="13"/>
      <c r="O43" s="14"/>
      <c r="P43" s="13"/>
      <c r="Q43" s="14"/>
      <c r="R43" s="14"/>
      <c r="S43" s="14"/>
      <c r="T43" s="15"/>
    </row>
    <row r="44" spans="12:20" x14ac:dyDescent="0.3">
      <c r="L44" s="13"/>
      <c r="M44" s="14"/>
      <c r="N44" s="13"/>
      <c r="O44" s="14"/>
      <c r="P44" s="13"/>
      <c r="Q44" s="14"/>
      <c r="R44" s="14"/>
      <c r="S44" s="14"/>
      <c r="T44" s="15"/>
    </row>
    <row r="45" spans="12:20" x14ac:dyDescent="0.3">
      <c r="L45" s="13"/>
      <c r="M45" s="14"/>
      <c r="N45" s="13"/>
      <c r="O45" s="14"/>
      <c r="P45" s="13"/>
      <c r="Q45" s="14"/>
      <c r="R45" s="14"/>
      <c r="S45" s="14"/>
      <c r="T45" s="15"/>
    </row>
    <row r="46" spans="12:20" x14ac:dyDescent="0.3">
      <c r="L46" s="13"/>
      <c r="M46" s="14"/>
      <c r="N46" s="13"/>
      <c r="O46" s="14"/>
      <c r="P46" s="13"/>
      <c r="Q46" s="14"/>
      <c r="R46" s="14"/>
      <c r="S46" s="14"/>
      <c r="T46" s="15"/>
    </row>
    <row r="47" spans="12:20" x14ac:dyDescent="0.3">
      <c r="L47" s="13"/>
      <c r="M47" s="14"/>
      <c r="N47" s="13"/>
      <c r="O47" s="14"/>
      <c r="P47" s="13"/>
      <c r="Q47" s="14"/>
      <c r="R47" s="14"/>
      <c r="S47" s="14"/>
      <c r="T47" s="15"/>
    </row>
    <row r="48" spans="12:20" x14ac:dyDescent="0.3">
      <c r="L48" s="13"/>
      <c r="M48" s="14"/>
      <c r="N48" s="13"/>
      <c r="O48" s="14"/>
      <c r="P48" s="13"/>
      <c r="Q48" s="14"/>
      <c r="R48" s="14"/>
      <c r="S48" s="14"/>
      <c r="T48" s="15"/>
    </row>
    <row r="49" spans="12:20" x14ac:dyDescent="0.3">
      <c r="L49" s="13"/>
      <c r="M49" s="14"/>
      <c r="N49" s="13"/>
      <c r="O49" s="14"/>
      <c r="P49" s="13"/>
      <c r="Q49" s="14"/>
      <c r="R49" s="14"/>
      <c r="S49" s="14"/>
      <c r="T49" s="15"/>
    </row>
    <row r="50" spans="12:20" x14ac:dyDescent="0.3">
      <c r="L50" s="13"/>
      <c r="M50" s="14"/>
      <c r="N50" s="13"/>
      <c r="O50" s="14"/>
      <c r="P50" s="13"/>
      <c r="Q50" s="14"/>
      <c r="R50" s="14"/>
      <c r="S50" s="14"/>
      <c r="T50" s="15"/>
    </row>
    <row r="51" spans="12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2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2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2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2:20" x14ac:dyDescent="0.3">
      <c r="L55" s="13"/>
      <c r="M55" s="14"/>
      <c r="N55" s="13"/>
      <c r="O55" s="14"/>
      <c r="P55" s="13"/>
      <c r="Q55" s="14"/>
      <c r="R55" s="14"/>
      <c r="S55" s="14"/>
      <c r="T55" s="15"/>
    </row>
    <row r="56" spans="12:20" x14ac:dyDescent="0.3">
      <c r="L56" s="13"/>
      <c r="M56" s="14"/>
      <c r="N56" s="13"/>
      <c r="O56" s="14"/>
      <c r="P56" s="13"/>
      <c r="Q56" s="14"/>
      <c r="R56" s="14"/>
      <c r="S56" s="14"/>
      <c r="T56" s="15"/>
    </row>
    <row r="57" spans="12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2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2:20" x14ac:dyDescent="0.3">
      <c r="L59" s="13"/>
      <c r="M59" s="13"/>
      <c r="N59" s="13"/>
      <c r="O59" s="13"/>
      <c r="P59" s="13"/>
      <c r="Q59" s="14"/>
      <c r="R59" s="14"/>
      <c r="S59" s="13"/>
      <c r="T59" s="15"/>
    </row>
    <row r="60" spans="12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2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2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2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2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4"/>
      <c r="N67" s="13"/>
      <c r="O67" s="14"/>
      <c r="P67" s="13"/>
      <c r="Q67" s="14"/>
      <c r="R67" s="14"/>
      <c r="S67" s="14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4"/>
      <c r="N71" s="13"/>
      <c r="O71" s="14"/>
      <c r="P71" s="13"/>
      <c r="Q71" s="14"/>
      <c r="R71" s="14"/>
      <c r="S71" s="14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4"/>
      <c r="N75" s="13"/>
      <c r="O75" s="14"/>
      <c r="P75" s="13"/>
      <c r="Q75" s="14"/>
      <c r="R75" s="14"/>
      <c r="S75" s="14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4"/>
      <c r="N80" s="13"/>
      <c r="O80" s="14"/>
      <c r="P80" s="13"/>
      <c r="Q80" s="14"/>
      <c r="R80" s="14"/>
      <c r="S80" s="14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4"/>
      <c r="N82" s="13"/>
      <c r="O82" s="14"/>
      <c r="P82" s="13"/>
      <c r="Q82" s="14"/>
      <c r="R82" s="14"/>
      <c r="S82" s="14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4"/>
      <c r="N131" s="13"/>
      <c r="O131" s="14"/>
      <c r="P131" s="13"/>
      <c r="Q131" s="14"/>
      <c r="R131" s="14"/>
      <c r="S131" s="14"/>
      <c r="T131" s="15"/>
    </row>
    <row r="132" spans="12:20" x14ac:dyDescent="0.3">
      <c r="L132" s="13"/>
      <c r="M132" s="14"/>
      <c r="N132" s="13"/>
      <c r="O132" s="14"/>
      <c r="P132" s="13"/>
      <c r="Q132" s="14"/>
      <c r="R132" s="14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3"/>
      <c r="N135" s="13"/>
      <c r="O135" s="13"/>
      <c r="P135" s="13"/>
      <c r="Q135" s="14"/>
      <c r="R135" s="13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4"/>
      <c r="N143" s="13"/>
      <c r="O143" s="14"/>
      <c r="P143" s="13"/>
      <c r="Q143" s="14"/>
      <c r="R143" s="14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4"/>
      <c r="N147" s="13"/>
      <c r="O147" s="14"/>
      <c r="P147" s="13"/>
      <c r="Q147" s="14"/>
      <c r="R147" s="14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4"/>
      <c r="N151" s="13"/>
      <c r="O151" s="14"/>
      <c r="P151" s="13"/>
      <c r="Q151" s="14"/>
      <c r="R151" s="14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4"/>
      <c r="N156" s="13"/>
      <c r="O156" s="14"/>
      <c r="P156" s="13"/>
      <c r="Q156" s="14"/>
      <c r="R156" s="14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4"/>
      <c r="N158" s="13"/>
      <c r="O158" s="14"/>
      <c r="P158" s="13"/>
      <c r="Q158" s="14"/>
      <c r="R158" s="14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4"/>
      <c r="N228" s="13"/>
      <c r="O228" s="14"/>
      <c r="P228" s="13"/>
      <c r="Q228" s="14"/>
      <c r="R228" s="14"/>
      <c r="S228" s="14"/>
      <c r="T228" s="15"/>
    </row>
    <row r="229" spans="12:20" x14ac:dyDescent="0.3">
      <c r="L229" s="13"/>
      <c r="M229" s="14"/>
      <c r="N229" s="13"/>
      <c r="O229" s="14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3"/>
      <c r="N232" s="13"/>
      <c r="O232" s="13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4"/>
      <c r="N240" s="13"/>
      <c r="O240" s="14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4"/>
      <c r="N244" s="13"/>
      <c r="O244" s="14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3"/>
      <c r="M248" s="14"/>
      <c r="N248" s="13"/>
      <c r="O248" s="14"/>
      <c r="P248" s="13"/>
      <c r="Q248" s="14"/>
      <c r="R248" s="14"/>
      <c r="S248" s="14"/>
      <c r="T248" s="15"/>
    </row>
    <row r="249" spans="12:20" x14ac:dyDescent="0.3">
      <c r="L249" s="13"/>
      <c r="M249" s="14"/>
      <c r="N249" s="13"/>
      <c r="O249" s="14"/>
      <c r="P249" s="13"/>
      <c r="Q249" s="14"/>
      <c r="R249" s="14"/>
      <c r="S249" s="14"/>
      <c r="T249" s="15"/>
    </row>
    <row r="250" spans="12:20" x14ac:dyDescent="0.3">
      <c r="L250" s="13"/>
      <c r="M250" s="14"/>
      <c r="N250" s="13"/>
      <c r="O250" s="14"/>
      <c r="P250" s="13"/>
      <c r="Q250" s="14"/>
      <c r="R250" s="14"/>
      <c r="S250" s="14"/>
      <c r="T250" s="15"/>
    </row>
    <row r="251" spans="12:20" x14ac:dyDescent="0.3">
      <c r="L251" s="13"/>
      <c r="M251" s="14"/>
      <c r="N251" s="13"/>
      <c r="O251" s="14"/>
      <c r="P251" s="13"/>
      <c r="Q251" s="14"/>
      <c r="R251" s="14"/>
      <c r="S251" s="14"/>
      <c r="T251" s="15"/>
    </row>
    <row r="252" spans="12:20" x14ac:dyDescent="0.3">
      <c r="L252" s="14"/>
      <c r="M252" s="14"/>
      <c r="N252" s="14"/>
      <c r="O252" s="14"/>
      <c r="P252" s="14"/>
      <c r="Q252" s="14"/>
      <c r="R252" s="14"/>
      <c r="S252" s="14"/>
      <c r="T252" s="15"/>
    </row>
  </sheetData>
  <mergeCells count="21">
    <mergeCell ref="L4:M4"/>
    <mergeCell ref="N4:O4"/>
    <mergeCell ref="P4:S4"/>
    <mergeCell ref="B6:H6"/>
    <mergeCell ref="B12:H12"/>
    <mergeCell ref="G8:G9"/>
    <mergeCell ref="F8:F9"/>
    <mergeCell ref="E8:E9"/>
    <mergeCell ref="D8:D9"/>
    <mergeCell ref="C8:C9"/>
    <mergeCell ref="B8:B9"/>
    <mergeCell ref="J8:J9"/>
    <mergeCell ref="K8:K9"/>
    <mergeCell ref="B23:H23"/>
    <mergeCell ref="B24:H24"/>
    <mergeCell ref="B26:F26"/>
    <mergeCell ref="B27:H27"/>
    <mergeCell ref="A1:K1"/>
    <mergeCell ref="B2:K2"/>
    <mergeCell ref="A3:K3"/>
    <mergeCell ref="A8:A9"/>
  </mergeCells>
  <printOptions horizontalCentered="1"/>
  <pageMargins left="0.23622047244094499" right="0" top="0.22" bottom="0.27559055118110198" header="0.196850393700787" footer="0.15748031496063"/>
  <pageSetup scale="5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8"/>
  <sheetViews>
    <sheetView zoomScale="87" zoomScaleNormal="87" workbookViewId="0">
      <pane ySplit="4" topLeftCell="A5" activePane="bottomLeft" state="frozen"/>
      <selection pane="bottomLeft" sqref="A1:K23"/>
    </sheetView>
  </sheetViews>
  <sheetFormatPr baseColWidth="10" defaultRowHeight="16.5" x14ac:dyDescent="0.3"/>
  <cols>
    <col min="1" max="1" width="11.42578125" style="35"/>
    <col min="2" max="2" width="18.7109375" style="2" customWidth="1"/>
    <col min="3" max="3" width="15.140625" style="27" customWidth="1"/>
    <col min="4" max="4" width="11.7109375" style="1" customWidth="1"/>
    <col min="5" max="5" width="26.85546875" style="247" customWidth="1"/>
    <col min="6" max="6" width="52.28515625" style="2" customWidth="1"/>
    <col min="7" max="7" width="26.85546875" style="2" customWidth="1"/>
    <col min="8" max="8" width="16.5703125" style="2" customWidth="1"/>
    <col min="9" max="9" width="14.140625" style="27" customWidth="1"/>
    <col min="10" max="10" width="14" style="27" customWidth="1"/>
    <col min="11" max="11" width="25" style="368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730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730" t="s">
        <v>314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51"/>
      <c r="M3" s="51"/>
      <c r="N3" s="51"/>
      <c r="O3" s="51"/>
      <c r="P3" s="51"/>
      <c r="Q3" s="51"/>
      <c r="R3" s="51"/>
      <c r="S3" s="52"/>
    </row>
    <row r="4" spans="1:19" s="31" customFormat="1" ht="82.5" customHeight="1" thickBot="1" x14ac:dyDescent="0.35">
      <c r="A4" s="110" t="s">
        <v>17</v>
      </c>
      <c r="B4" s="110" t="s">
        <v>7</v>
      </c>
      <c r="C4" s="112" t="s">
        <v>10</v>
      </c>
      <c r="D4" s="113" t="s">
        <v>2</v>
      </c>
      <c r="E4" s="114" t="s">
        <v>8</v>
      </c>
      <c r="F4" s="115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16" customFormat="1" ht="53.25" customHeight="1" x14ac:dyDescent="0.3">
      <c r="A5" s="327">
        <v>1</v>
      </c>
      <c r="B5" s="328" t="s">
        <v>249</v>
      </c>
      <c r="C5" s="329">
        <v>42934</v>
      </c>
      <c r="D5" s="330">
        <v>4905</v>
      </c>
      <c r="E5" s="360" t="s">
        <v>325</v>
      </c>
      <c r="F5" s="331" t="s">
        <v>326</v>
      </c>
      <c r="G5" s="331" t="s">
        <v>327</v>
      </c>
      <c r="H5" s="331">
        <v>61101</v>
      </c>
      <c r="I5" s="332">
        <v>2100</v>
      </c>
      <c r="J5" s="333">
        <v>2100</v>
      </c>
      <c r="K5" s="334" t="s">
        <v>328</v>
      </c>
      <c r="L5" s="53" t="s">
        <v>13</v>
      </c>
      <c r="M5" s="5"/>
      <c r="N5" s="4" t="s">
        <v>13</v>
      </c>
      <c r="O5" s="5"/>
      <c r="P5" s="4" t="s">
        <v>13</v>
      </c>
      <c r="Q5" s="5"/>
      <c r="R5" s="5"/>
      <c r="S5" s="10"/>
    </row>
    <row r="6" spans="1:19" s="16" customFormat="1" ht="46.5" customHeight="1" thickBot="1" x14ac:dyDescent="0.35">
      <c r="A6" s="335">
        <v>1</v>
      </c>
      <c r="B6" s="336" t="s">
        <v>249</v>
      </c>
      <c r="C6" s="358">
        <v>42942</v>
      </c>
      <c r="D6" s="338">
        <v>4909</v>
      </c>
      <c r="E6" s="109" t="s">
        <v>341</v>
      </c>
      <c r="F6" s="298" t="s">
        <v>339</v>
      </c>
      <c r="G6" s="218" t="s">
        <v>342</v>
      </c>
      <c r="H6" s="218">
        <v>61104</v>
      </c>
      <c r="I6" s="337">
        <v>1133.0999999999999</v>
      </c>
      <c r="J6" s="337">
        <v>1133.0999999999999</v>
      </c>
      <c r="K6" s="362" t="s">
        <v>343</v>
      </c>
      <c r="L6" s="299"/>
      <c r="M6" s="300"/>
      <c r="N6" s="301"/>
      <c r="O6" s="300"/>
      <c r="P6" s="301"/>
      <c r="Q6" s="300"/>
      <c r="R6" s="300"/>
      <c r="S6" s="302"/>
    </row>
    <row r="7" spans="1:19" s="16" customFormat="1" ht="21.75" customHeight="1" thickBot="1" x14ac:dyDescent="0.35">
      <c r="A7" s="121">
        <f>SUM(A5:A6)</f>
        <v>2</v>
      </c>
      <c r="B7" s="764" t="s">
        <v>5</v>
      </c>
      <c r="C7" s="760"/>
      <c r="D7" s="760"/>
      <c r="E7" s="760"/>
      <c r="F7" s="760"/>
      <c r="G7" s="760"/>
      <c r="H7" s="760"/>
      <c r="I7" s="761"/>
      <c r="J7" s="170">
        <f>SUM(J5:J6)</f>
        <v>3233.1</v>
      </c>
      <c r="K7" s="363"/>
      <c r="L7" s="20" t="s">
        <v>13</v>
      </c>
      <c r="M7" s="7"/>
      <c r="N7" s="6" t="s">
        <v>13</v>
      </c>
      <c r="O7" s="7"/>
      <c r="P7" s="6" t="s">
        <v>13</v>
      </c>
      <c r="Q7" s="7"/>
      <c r="R7" s="7"/>
      <c r="S7" s="11"/>
    </row>
    <row r="8" spans="1:19" s="16" customFormat="1" ht="27" x14ac:dyDescent="0.3">
      <c r="A8" s="339">
        <v>1</v>
      </c>
      <c r="B8" s="340" t="s">
        <v>22</v>
      </c>
      <c r="C8" s="341">
        <v>42936</v>
      </c>
      <c r="D8" s="188">
        <v>4906</v>
      </c>
      <c r="E8" s="281" t="s">
        <v>329</v>
      </c>
      <c r="F8" s="342" t="s">
        <v>330</v>
      </c>
      <c r="G8" s="342" t="s">
        <v>331</v>
      </c>
      <c r="H8" s="342">
        <v>54109</v>
      </c>
      <c r="I8" s="282">
        <v>1160</v>
      </c>
      <c r="J8" s="343">
        <v>1160</v>
      </c>
      <c r="K8" s="283" t="s">
        <v>216</v>
      </c>
      <c r="L8" s="20"/>
      <c r="M8" s="7"/>
      <c r="N8" s="6"/>
      <c r="O8" s="7"/>
      <c r="P8" s="6"/>
      <c r="Q8" s="7"/>
      <c r="R8" s="7"/>
      <c r="S8" s="11"/>
    </row>
    <row r="9" spans="1:19" s="16" customFormat="1" ht="17.25" thickBot="1" x14ac:dyDescent="0.35">
      <c r="A9" s="349"/>
      <c r="B9" s="320"/>
      <c r="C9" s="350"/>
      <c r="D9" s="351"/>
      <c r="E9" s="361"/>
      <c r="F9" s="353"/>
      <c r="G9" s="354"/>
      <c r="H9" s="354"/>
      <c r="I9" s="355"/>
      <c r="J9" s="356"/>
      <c r="K9" s="357"/>
      <c r="L9" s="20" t="s">
        <v>13</v>
      </c>
      <c r="M9" s="7"/>
      <c r="N9" s="6" t="s">
        <v>13</v>
      </c>
      <c r="O9" s="7"/>
      <c r="P9" s="6" t="s">
        <v>13</v>
      </c>
      <c r="Q9" s="7"/>
      <c r="R9" s="7"/>
      <c r="S9" s="11"/>
    </row>
    <row r="10" spans="1:19" s="16" customFormat="1" ht="17.25" thickBot="1" x14ac:dyDescent="0.35">
      <c r="A10" s="229">
        <f>SUM(A8:A9)</f>
        <v>1</v>
      </c>
      <c r="B10" s="764" t="s">
        <v>4</v>
      </c>
      <c r="C10" s="760"/>
      <c r="D10" s="760"/>
      <c r="E10" s="760"/>
      <c r="F10" s="760"/>
      <c r="G10" s="760"/>
      <c r="H10" s="760"/>
      <c r="I10" s="761"/>
      <c r="J10" s="170">
        <f>SUM(J8:J9)</f>
        <v>1160</v>
      </c>
      <c r="K10" s="363"/>
      <c r="L10" s="20"/>
      <c r="M10" s="7"/>
      <c r="N10" s="6"/>
      <c r="O10" s="7"/>
      <c r="P10" s="6"/>
      <c r="Q10" s="7"/>
      <c r="R10" s="7"/>
      <c r="S10" s="11"/>
    </row>
    <row r="11" spans="1:19" s="16" customFormat="1" ht="81" x14ac:dyDescent="0.3">
      <c r="A11" s="303">
        <v>1</v>
      </c>
      <c r="B11" s="304" t="s">
        <v>22</v>
      </c>
      <c r="C11" s="305">
        <v>42922</v>
      </c>
      <c r="D11" s="306">
        <v>4901</v>
      </c>
      <c r="E11" s="308" t="s">
        <v>316</v>
      </c>
      <c r="F11" s="308" t="s">
        <v>315</v>
      </c>
      <c r="G11" s="309" t="s">
        <v>81</v>
      </c>
      <c r="H11" s="309">
        <v>54402</v>
      </c>
      <c r="I11" s="310">
        <v>869.17</v>
      </c>
      <c r="J11" s="311">
        <v>869.17</v>
      </c>
      <c r="K11" s="312" t="s">
        <v>317</v>
      </c>
      <c r="L11" s="20"/>
      <c r="M11" s="7"/>
      <c r="N11" s="6"/>
      <c r="O11" s="7"/>
      <c r="P11" s="6"/>
      <c r="Q11" s="7"/>
      <c r="R11" s="7"/>
      <c r="S11" s="11"/>
    </row>
    <row r="12" spans="1:19" s="45" customFormat="1" ht="40.5" x14ac:dyDescent="0.25">
      <c r="A12" s="313">
        <v>1</v>
      </c>
      <c r="B12" s="304" t="s">
        <v>22</v>
      </c>
      <c r="C12" s="314">
        <v>42922</v>
      </c>
      <c r="D12" s="315">
        <v>4902</v>
      </c>
      <c r="E12" s="298" t="s">
        <v>319</v>
      </c>
      <c r="F12" s="298" t="s">
        <v>318</v>
      </c>
      <c r="G12" s="68" t="s">
        <v>320</v>
      </c>
      <c r="H12" s="68">
        <v>54599</v>
      </c>
      <c r="I12" s="317">
        <v>67.8</v>
      </c>
      <c r="J12" s="318">
        <v>67.8</v>
      </c>
      <c r="K12" s="319" t="s">
        <v>321</v>
      </c>
      <c r="L12" s="54" t="s">
        <v>13</v>
      </c>
      <c r="M12" s="43"/>
      <c r="N12" s="36" t="s">
        <v>13</v>
      </c>
      <c r="O12" s="43"/>
      <c r="P12" s="36" t="s">
        <v>13</v>
      </c>
      <c r="Q12" s="43"/>
      <c r="R12" s="43"/>
      <c r="S12" s="44"/>
    </row>
    <row r="13" spans="1:19" s="45" customFormat="1" ht="162" x14ac:dyDescent="0.25">
      <c r="A13" s="313">
        <v>1</v>
      </c>
      <c r="B13" s="304" t="s">
        <v>22</v>
      </c>
      <c r="C13" s="314">
        <v>42923</v>
      </c>
      <c r="D13" s="315">
        <v>4903</v>
      </c>
      <c r="E13" s="308" t="s">
        <v>316</v>
      </c>
      <c r="F13" s="298" t="s">
        <v>322</v>
      </c>
      <c r="G13" s="309" t="s">
        <v>81</v>
      </c>
      <c r="H13" s="309">
        <v>54402</v>
      </c>
      <c r="I13" s="317">
        <v>2605.98</v>
      </c>
      <c r="J13" s="318">
        <v>2605.98</v>
      </c>
      <c r="K13" s="319" t="s">
        <v>323</v>
      </c>
      <c r="L13" s="54" t="s">
        <v>13</v>
      </c>
      <c r="M13" s="43"/>
      <c r="N13" s="36" t="s">
        <v>13</v>
      </c>
      <c r="O13" s="43"/>
      <c r="P13" s="36" t="s">
        <v>13</v>
      </c>
      <c r="Q13" s="43"/>
      <c r="R13" s="43"/>
      <c r="S13" s="44"/>
    </row>
    <row r="14" spans="1:19" s="45" customFormat="1" ht="40.5" x14ac:dyDescent="0.25">
      <c r="A14" s="313">
        <v>1</v>
      </c>
      <c r="B14" s="304" t="s">
        <v>22</v>
      </c>
      <c r="C14" s="314">
        <v>42934</v>
      </c>
      <c r="D14" s="315">
        <v>4904</v>
      </c>
      <c r="E14" s="308" t="s">
        <v>290</v>
      </c>
      <c r="F14" s="298" t="s">
        <v>318</v>
      </c>
      <c r="G14" s="309" t="s">
        <v>29</v>
      </c>
      <c r="H14" s="309">
        <v>54305</v>
      </c>
      <c r="I14" s="317">
        <v>390</v>
      </c>
      <c r="J14" s="318">
        <v>390</v>
      </c>
      <c r="K14" s="319" t="s">
        <v>324</v>
      </c>
      <c r="L14" s="54" t="s">
        <v>13</v>
      </c>
      <c r="M14" s="43"/>
      <c r="N14" s="36" t="s">
        <v>13</v>
      </c>
      <c r="O14" s="43"/>
      <c r="P14" s="36" t="s">
        <v>13</v>
      </c>
      <c r="Q14" s="43"/>
      <c r="R14" s="43"/>
      <c r="S14" s="44"/>
    </row>
    <row r="15" spans="1:19" s="45" customFormat="1" ht="67.5" x14ac:dyDescent="0.25">
      <c r="A15" s="313">
        <v>1</v>
      </c>
      <c r="B15" s="304" t="s">
        <v>22</v>
      </c>
      <c r="C15" s="314">
        <v>42937</v>
      </c>
      <c r="D15" s="315">
        <v>4907</v>
      </c>
      <c r="E15" s="308" t="s">
        <v>332</v>
      </c>
      <c r="F15" s="298" t="s">
        <v>334</v>
      </c>
      <c r="G15" s="309" t="s">
        <v>333</v>
      </c>
      <c r="H15" s="309">
        <v>54313</v>
      </c>
      <c r="I15" s="317">
        <v>360</v>
      </c>
      <c r="J15" s="318">
        <v>360</v>
      </c>
      <c r="K15" s="319" t="s">
        <v>321</v>
      </c>
      <c r="L15" s="54" t="s">
        <v>13</v>
      </c>
      <c r="M15" s="43"/>
      <c r="N15" s="36" t="s">
        <v>13</v>
      </c>
      <c r="O15" s="43"/>
      <c r="P15" s="36" t="s">
        <v>13</v>
      </c>
      <c r="Q15" s="43"/>
      <c r="R15" s="43"/>
      <c r="S15" s="44"/>
    </row>
    <row r="16" spans="1:19" s="45" customFormat="1" ht="67.5" x14ac:dyDescent="0.25">
      <c r="A16" s="313">
        <v>1</v>
      </c>
      <c r="B16" s="304" t="s">
        <v>22</v>
      </c>
      <c r="C16" s="314">
        <v>42937</v>
      </c>
      <c r="D16" s="315">
        <v>4908</v>
      </c>
      <c r="E16" s="308" t="s">
        <v>335</v>
      </c>
      <c r="F16" s="298" t="s">
        <v>336</v>
      </c>
      <c r="G16" s="309" t="s">
        <v>274</v>
      </c>
      <c r="H16" s="309">
        <v>54402</v>
      </c>
      <c r="I16" s="317">
        <v>825.5</v>
      </c>
      <c r="J16" s="318">
        <v>825.5</v>
      </c>
      <c r="K16" s="319"/>
      <c r="L16" s="54" t="s">
        <v>13</v>
      </c>
      <c r="M16" s="43"/>
      <c r="N16" s="36" t="s">
        <v>13</v>
      </c>
      <c r="O16" s="43"/>
      <c r="P16" s="36" t="s">
        <v>13</v>
      </c>
      <c r="Q16" s="43"/>
      <c r="R16" s="43"/>
      <c r="S16" s="44"/>
    </row>
    <row r="17" spans="1:20" s="45" customFormat="1" ht="67.5" x14ac:dyDescent="0.25">
      <c r="A17" s="313">
        <v>1</v>
      </c>
      <c r="B17" s="304" t="s">
        <v>22</v>
      </c>
      <c r="C17" s="314">
        <v>42940</v>
      </c>
      <c r="D17" s="315">
        <v>4913</v>
      </c>
      <c r="E17" s="308" t="s">
        <v>337</v>
      </c>
      <c r="F17" s="298" t="s">
        <v>340</v>
      </c>
      <c r="G17" s="309" t="s">
        <v>338</v>
      </c>
      <c r="H17" s="309">
        <v>54399</v>
      </c>
      <c r="I17" s="317">
        <v>240</v>
      </c>
      <c r="J17" s="318">
        <v>240</v>
      </c>
      <c r="K17" s="319"/>
      <c r="L17" s="54" t="s">
        <v>13</v>
      </c>
      <c r="M17" s="43"/>
      <c r="N17" s="36" t="s">
        <v>13</v>
      </c>
      <c r="O17" s="43"/>
      <c r="P17" s="36" t="s">
        <v>13</v>
      </c>
      <c r="Q17" s="43"/>
      <c r="R17" s="43"/>
      <c r="S17" s="44"/>
    </row>
    <row r="18" spans="1:20" s="16" customFormat="1" ht="17.25" thickBot="1" x14ac:dyDescent="0.35">
      <c r="A18" s="313"/>
      <c r="B18" s="320"/>
      <c r="C18" s="321"/>
      <c r="D18" s="322"/>
      <c r="E18" s="323"/>
      <c r="F18" s="67"/>
      <c r="G18" s="67"/>
      <c r="H18" s="67"/>
      <c r="I18" s="324"/>
      <c r="J18" s="325"/>
      <c r="K18" s="364"/>
      <c r="L18" s="20"/>
      <c r="M18" s="7"/>
      <c r="N18" s="6"/>
      <c r="O18" s="7"/>
      <c r="P18" s="6"/>
      <c r="Q18" s="7"/>
      <c r="R18" s="7"/>
      <c r="S18" s="11"/>
    </row>
    <row r="19" spans="1:20" thickBot="1" x14ac:dyDescent="0.35">
      <c r="A19" s="121">
        <f>SUM(A11:A18)</f>
        <v>7</v>
      </c>
      <c r="B19" s="764" t="s">
        <v>6</v>
      </c>
      <c r="C19" s="760"/>
      <c r="D19" s="760"/>
      <c r="E19" s="760"/>
      <c r="F19" s="760"/>
      <c r="G19" s="760"/>
      <c r="H19" s="760"/>
      <c r="I19" s="761"/>
      <c r="J19" s="170">
        <f>SUM(J11:J18)</f>
        <v>5358.45</v>
      </c>
      <c r="K19" s="363"/>
      <c r="L19" s="20" t="s">
        <v>13</v>
      </c>
      <c r="M19" s="7"/>
      <c r="N19" s="6" t="s">
        <v>13</v>
      </c>
      <c r="O19" s="7"/>
      <c r="P19" s="6" t="s">
        <v>13</v>
      </c>
      <c r="Q19" s="7"/>
      <c r="R19" s="7"/>
      <c r="S19" s="11"/>
      <c r="T19" s="15"/>
    </row>
    <row r="20" spans="1:20" ht="33.75" customHeight="1" x14ac:dyDescent="0.3">
      <c r="A20" s="180"/>
      <c r="B20" s="743" t="s">
        <v>312</v>
      </c>
      <c r="C20" s="743"/>
      <c r="D20" s="743"/>
      <c r="E20" s="743"/>
      <c r="F20" s="743"/>
      <c r="G20" s="743"/>
      <c r="H20" s="744"/>
      <c r="I20" s="193"/>
      <c r="J20" s="193">
        <f>+J7+J10+J19</f>
        <v>9751.5499999999993</v>
      </c>
      <c r="K20" s="365"/>
      <c r="L20" s="20"/>
      <c r="M20" s="7"/>
      <c r="N20" s="6"/>
      <c r="O20" s="7"/>
      <c r="P20" s="6"/>
      <c r="Q20" s="7"/>
      <c r="R20" s="7"/>
      <c r="S20" s="11"/>
      <c r="T20" s="15"/>
    </row>
    <row r="21" spans="1:20" ht="17.25" thickBot="1" x14ac:dyDescent="0.35">
      <c r="A21" s="181"/>
      <c r="B21" s="189"/>
      <c r="C21" s="190"/>
      <c r="D21" s="191"/>
      <c r="E21" s="297"/>
      <c r="F21" s="66"/>
      <c r="G21" s="67"/>
      <c r="H21" s="70"/>
      <c r="I21" s="65"/>
      <c r="J21" s="220"/>
      <c r="K21" s="296"/>
      <c r="L21" s="20"/>
      <c r="M21" s="7"/>
      <c r="N21" s="6"/>
      <c r="O21" s="7"/>
      <c r="P21" s="6"/>
      <c r="Q21" s="7"/>
      <c r="R21" s="7"/>
      <c r="S21" s="11"/>
      <c r="T21" s="15"/>
    </row>
    <row r="22" spans="1:20" ht="19.5" thickBot="1" x14ac:dyDescent="0.35">
      <c r="A22" s="128">
        <f>SUM(A21:A21)</f>
        <v>0</v>
      </c>
      <c r="B22" s="741" t="s">
        <v>16</v>
      </c>
      <c r="C22" s="741"/>
      <c r="D22" s="741"/>
      <c r="E22" s="741"/>
      <c r="F22" s="741"/>
      <c r="G22" s="197"/>
      <c r="H22" s="197"/>
      <c r="I22" s="125"/>
      <c r="J22" s="175">
        <f>SUM(J21:J21)</f>
        <v>0</v>
      </c>
      <c r="K22" s="366"/>
      <c r="L22" s="55"/>
      <c r="M22" s="9"/>
      <c r="N22" s="8"/>
      <c r="O22" s="9"/>
      <c r="P22" s="8"/>
      <c r="Q22" s="9"/>
      <c r="R22" s="9"/>
      <c r="S22" s="12"/>
      <c r="T22" s="15"/>
    </row>
    <row r="23" spans="1:20" ht="24" thickBot="1" x14ac:dyDescent="0.4">
      <c r="A23" s="37">
        <f>+A7+A10+A19</f>
        <v>10</v>
      </c>
      <c r="B23" s="739" t="s">
        <v>313</v>
      </c>
      <c r="C23" s="725"/>
      <c r="D23" s="725"/>
      <c r="E23" s="725"/>
      <c r="F23" s="725"/>
      <c r="G23" s="725"/>
      <c r="H23" s="740"/>
      <c r="I23" s="26"/>
      <c r="J23" s="32">
        <f>+J20+J22</f>
        <v>9751.5499999999993</v>
      </c>
      <c r="K23" s="367"/>
      <c r="L23" s="13"/>
      <c r="M23" s="14"/>
      <c r="N23" s="13"/>
      <c r="O23" s="14"/>
      <c r="P23" s="13"/>
      <c r="Q23" s="14"/>
      <c r="R23" s="14"/>
      <c r="S23" s="14"/>
      <c r="T23" s="15"/>
    </row>
    <row r="24" spans="1:20" x14ac:dyDescent="0.3">
      <c r="L24" s="13"/>
      <c r="M24" s="14"/>
      <c r="N24" s="13"/>
      <c r="O24" s="14"/>
      <c r="P24" s="13"/>
      <c r="Q24" s="14"/>
      <c r="R24" s="14"/>
      <c r="S24" s="14"/>
      <c r="T24" s="15"/>
    </row>
    <row r="25" spans="1:20" x14ac:dyDescent="0.3">
      <c r="L25" s="13"/>
      <c r="M25" s="14"/>
      <c r="N25" s="13"/>
      <c r="O25" s="14"/>
      <c r="P25" s="13"/>
      <c r="Q25" s="14"/>
      <c r="R25" s="14"/>
      <c r="S25" s="14"/>
      <c r="T25" s="15"/>
    </row>
    <row r="26" spans="1:20" x14ac:dyDescent="0.3">
      <c r="L26" s="13"/>
      <c r="M26" s="14"/>
      <c r="N26" s="13"/>
      <c r="O26" s="14"/>
      <c r="P26" s="13"/>
      <c r="Q26" s="14"/>
      <c r="R26" s="14"/>
      <c r="S26" s="14"/>
      <c r="T26" s="15"/>
    </row>
    <row r="27" spans="1:20" x14ac:dyDescent="0.3">
      <c r="L27" s="13"/>
      <c r="M27" s="14"/>
      <c r="N27" s="13"/>
      <c r="O27" s="14"/>
      <c r="P27" s="13"/>
      <c r="Q27" s="14"/>
      <c r="R27" s="14"/>
      <c r="S27" s="14"/>
      <c r="T27" s="15"/>
    </row>
    <row r="28" spans="1:20" x14ac:dyDescent="0.3">
      <c r="L28" s="13"/>
      <c r="M28" s="14"/>
      <c r="N28" s="13"/>
      <c r="O28" s="14"/>
      <c r="P28" s="13"/>
      <c r="Q28" s="14"/>
      <c r="R28" s="14"/>
      <c r="S28" s="14"/>
      <c r="T28" s="15"/>
    </row>
    <row r="29" spans="1:20" x14ac:dyDescent="0.3">
      <c r="L29" s="13"/>
      <c r="M29" s="14"/>
      <c r="N29" s="13"/>
      <c r="O29" s="14"/>
      <c r="P29" s="13"/>
      <c r="Q29" s="14"/>
      <c r="R29" s="14"/>
      <c r="S29" s="14"/>
      <c r="T29" s="15"/>
    </row>
    <row r="30" spans="1:20" x14ac:dyDescent="0.3">
      <c r="L30" s="13"/>
      <c r="M30" s="14"/>
      <c r="N30" s="13"/>
      <c r="O30" s="14"/>
      <c r="P30" s="13"/>
      <c r="Q30" s="14"/>
      <c r="R30" s="14"/>
      <c r="S30" s="14"/>
      <c r="T30" s="15"/>
    </row>
    <row r="31" spans="1:20" x14ac:dyDescent="0.3">
      <c r="L31" s="13"/>
      <c r="M31" s="14"/>
      <c r="N31" s="13"/>
      <c r="O31" s="14"/>
      <c r="P31" s="13"/>
      <c r="Q31" s="14"/>
      <c r="R31" s="14"/>
      <c r="S31" s="14"/>
      <c r="T31" s="15"/>
    </row>
    <row r="32" spans="1:20" x14ac:dyDescent="0.3">
      <c r="L32" s="13"/>
      <c r="M32" s="14"/>
      <c r="N32" s="13"/>
      <c r="O32" s="14"/>
      <c r="P32" s="13"/>
      <c r="Q32" s="14"/>
      <c r="R32" s="14"/>
      <c r="S32" s="14"/>
      <c r="T32" s="15"/>
    </row>
    <row r="33" spans="12:20" x14ac:dyDescent="0.3">
      <c r="L33" s="13"/>
      <c r="M33" s="14"/>
      <c r="N33" s="13"/>
      <c r="O33" s="14"/>
      <c r="P33" s="13"/>
      <c r="Q33" s="14"/>
      <c r="R33" s="14"/>
      <c r="S33" s="14"/>
      <c r="T33" s="15"/>
    </row>
    <row r="34" spans="12:20" x14ac:dyDescent="0.3">
      <c r="L34" s="13"/>
      <c r="M34" s="14"/>
      <c r="N34" s="13"/>
      <c r="O34" s="14"/>
      <c r="P34" s="13"/>
      <c r="Q34" s="14"/>
      <c r="R34" s="14"/>
      <c r="S34" s="14"/>
      <c r="T34" s="15"/>
    </row>
    <row r="35" spans="12:20" x14ac:dyDescent="0.3">
      <c r="L35" s="13"/>
      <c r="M35" s="14"/>
      <c r="N35" s="13"/>
      <c r="O35" s="14"/>
      <c r="P35" s="13"/>
      <c r="Q35" s="14"/>
      <c r="R35" s="14"/>
      <c r="S35" s="14"/>
      <c r="T35" s="15"/>
    </row>
    <row r="36" spans="12:20" x14ac:dyDescent="0.3">
      <c r="L36" s="13"/>
      <c r="M36" s="14"/>
      <c r="N36" s="13"/>
      <c r="O36" s="14"/>
      <c r="P36" s="13"/>
      <c r="Q36" s="14"/>
      <c r="R36" s="14"/>
      <c r="S36" s="14"/>
      <c r="T36" s="15"/>
    </row>
    <row r="37" spans="12:20" x14ac:dyDescent="0.3">
      <c r="L37" s="13"/>
      <c r="M37" s="14"/>
      <c r="N37" s="13"/>
      <c r="O37" s="14"/>
      <c r="P37" s="13"/>
      <c r="Q37" s="14"/>
      <c r="R37" s="14"/>
      <c r="S37" s="14"/>
      <c r="T37" s="15"/>
    </row>
    <row r="38" spans="12:20" x14ac:dyDescent="0.3">
      <c r="L38" s="13"/>
      <c r="M38" s="14"/>
      <c r="N38" s="13"/>
      <c r="O38" s="14"/>
      <c r="P38" s="13"/>
      <c r="Q38" s="14"/>
      <c r="R38" s="14"/>
      <c r="S38" s="14"/>
      <c r="T38" s="15"/>
    </row>
    <row r="39" spans="12:20" x14ac:dyDescent="0.3">
      <c r="L39" s="13"/>
      <c r="M39" s="14"/>
      <c r="N39" s="13"/>
      <c r="O39" s="14"/>
      <c r="P39" s="13"/>
      <c r="Q39" s="14"/>
      <c r="R39" s="14"/>
      <c r="S39" s="14"/>
      <c r="T39" s="15"/>
    </row>
    <row r="40" spans="12:20" x14ac:dyDescent="0.3">
      <c r="L40" s="13"/>
      <c r="M40" s="14"/>
      <c r="N40" s="13"/>
      <c r="O40" s="14"/>
      <c r="P40" s="13"/>
      <c r="Q40" s="14"/>
      <c r="R40" s="14"/>
      <c r="S40" s="14"/>
      <c r="T40" s="15"/>
    </row>
    <row r="41" spans="12:20" x14ac:dyDescent="0.3">
      <c r="L41" s="13"/>
      <c r="M41" s="14"/>
      <c r="N41" s="13"/>
      <c r="O41" s="14"/>
      <c r="P41" s="13"/>
      <c r="Q41" s="14"/>
      <c r="R41" s="14"/>
      <c r="S41" s="14"/>
      <c r="T41" s="15"/>
    </row>
    <row r="42" spans="12:20" x14ac:dyDescent="0.3">
      <c r="L42" s="13"/>
      <c r="M42" s="14"/>
      <c r="N42" s="13"/>
      <c r="O42" s="14"/>
      <c r="P42" s="13"/>
      <c r="Q42" s="14"/>
      <c r="R42" s="14"/>
      <c r="S42" s="14"/>
      <c r="T42" s="15"/>
    </row>
    <row r="43" spans="12:20" x14ac:dyDescent="0.3">
      <c r="L43" s="13"/>
      <c r="M43" s="14"/>
      <c r="N43" s="13"/>
      <c r="O43" s="14"/>
      <c r="P43" s="13"/>
      <c r="Q43" s="14"/>
      <c r="R43" s="14"/>
      <c r="S43" s="14"/>
      <c r="T43" s="15"/>
    </row>
    <row r="44" spans="12:20" x14ac:dyDescent="0.3">
      <c r="L44" s="13"/>
      <c r="M44" s="14"/>
      <c r="N44" s="13"/>
      <c r="O44" s="14"/>
      <c r="P44" s="13"/>
      <c r="Q44" s="14"/>
      <c r="R44" s="14"/>
      <c r="S44" s="14"/>
      <c r="T44" s="15"/>
    </row>
    <row r="45" spans="12:20" x14ac:dyDescent="0.3">
      <c r="L45" s="13"/>
      <c r="M45" s="14"/>
      <c r="N45" s="13"/>
      <c r="O45" s="14"/>
      <c r="P45" s="13"/>
      <c r="Q45" s="14"/>
      <c r="R45" s="14"/>
      <c r="S45" s="14"/>
      <c r="T45" s="15"/>
    </row>
    <row r="46" spans="12:20" x14ac:dyDescent="0.3">
      <c r="L46" s="13"/>
      <c r="M46" s="14"/>
      <c r="N46" s="13"/>
      <c r="O46" s="14"/>
      <c r="P46" s="13"/>
      <c r="Q46" s="14"/>
      <c r="R46" s="14"/>
      <c r="S46" s="14"/>
      <c r="T46" s="15"/>
    </row>
    <row r="47" spans="12:20" x14ac:dyDescent="0.3">
      <c r="L47" s="13"/>
      <c r="M47" s="14"/>
      <c r="N47" s="13"/>
      <c r="O47" s="14"/>
      <c r="P47" s="13"/>
      <c r="Q47" s="14"/>
      <c r="R47" s="14"/>
      <c r="S47" s="14"/>
      <c r="T47" s="15"/>
    </row>
    <row r="48" spans="12:20" x14ac:dyDescent="0.3">
      <c r="L48" s="13"/>
      <c r="M48" s="14"/>
      <c r="N48" s="13"/>
      <c r="O48" s="14"/>
      <c r="P48" s="13"/>
      <c r="Q48" s="14"/>
      <c r="R48" s="14"/>
      <c r="S48" s="14"/>
      <c r="T48" s="15"/>
    </row>
    <row r="49" spans="12:20" x14ac:dyDescent="0.3">
      <c r="L49" s="13"/>
      <c r="M49" s="14"/>
      <c r="N49" s="13"/>
      <c r="O49" s="14"/>
      <c r="P49" s="13"/>
      <c r="Q49" s="14"/>
      <c r="R49" s="14"/>
      <c r="S49" s="14"/>
      <c r="T49" s="15"/>
    </row>
    <row r="50" spans="12:20" x14ac:dyDescent="0.3">
      <c r="L50" s="13"/>
      <c r="M50" s="14"/>
      <c r="N50" s="13"/>
      <c r="O50" s="14"/>
      <c r="P50" s="13"/>
      <c r="Q50" s="14"/>
      <c r="R50" s="14"/>
      <c r="S50" s="14"/>
      <c r="T50" s="15"/>
    </row>
    <row r="51" spans="12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2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2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2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2:20" x14ac:dyDescent="0.3">
      <c r="L55" s="13"/>
      <c r="M55" s="13"/>
      <c r="N55" s="13"/>
      <c r="O55" s="13"/>
      <c r="P55" s="13"/>
      <c r="Q55" s="14"/>
      <c r="R55" s="14"/>
      <c r="S55" s="13"/>
      <c r="T55" s="15"/>
    </row>
    <row r="56" spans="12:20" x14ac:dyDescent="0.3">
      <c r="L56" s="13"/>
      <c r="M56" s="14"/>
      <c r="N56" s="13"/>
      <c r="O56" s="14"/>
      <c r="P56" s="13"/>
      <c r="Q56" s="14"/>
      <c r="R56" s="14"/>
      <c r="S56" s="14"/>
      <c r="T56" s="15"/>
    </row>
    <row r="57" spans="12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2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2:20" x14ac:dyDescent="0.3">
      <c r="L59" s="13"/>
      <c r="M59" s="14"/>
      <c r="N59" s="13"/>
      <c r="O59" s="14"/>
      <c r="P59" s="13"/>
      <c r="Q59" s="14"/>
      <c r="R59" s="14"/>
      <c r="S59" s="14"/>
      <c r="T59" s="15"/>
    </row>
    <row r="60" spans="12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2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2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2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2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4"/>
      <c r="N67" s="13"/>
      <c r="O67" s="14"/>
      <c r="P67" s="13"/>
      <c r="Q67" s="14"/>
      <c r="R67" s="14"/>
      <c r="S67" s="14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4"/>
      <c r="N71" s="13"/>
      <c r="O71" s="14"/>
      <c r="P71" s="13"/>
      <c r="Q71" s="14"/>
      <c r="R71" s="14"/>
      <c r="S71" s="14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4"/>
      <c r="N75" s="13"/>
      <c r="O75" s="14"/>
      <c r="P75" s="13"/>
      <c r="Q75" s="14"/>
      <c r="R75" s="14"/>
      <c r="S75" s="14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4"/>
      <c r="N80" s="13"/>
      <c r="O80" s="14"/>
      <c r="P80" s="13"/>
      <c r="Q80" s="14"/>
      <c r="R80" s="14"/>
      <c r="S80" s="14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4"/>
      <c r="N82" s="13"/>
      <c r="O82" s="14"/>
      <c r="P82" s="13"/>
      <c r="Q82" s="14"/>
      <c r="R82" s="14"/>
      <c r="S82" s="14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3"/>
      <c r="N131" s="13"/>
      <c r="O131" s="13"/>
      <c r="P131" s="13"/>
      <c r="Q131" s="14"/>
      <c r="R131" s="13"/>
      <c r="S131" s="14"/>
      <c r="T131" s="15"/>
    </row>
    <row r="132" spans="12:20" x14ac:dyDescent="0.3">
      <c r="L132" s="13"/>
      <c r="M132" s="14"/>
      <c r="N132" s="13"/>
      <c r="O132" s="14"/>
      <c r="P132" s="13"/>
      <c r="Q132" s="14"/>
      <c r="R132" s="14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4"/>
      <c r="N135" s="13"/>
      <c r="O135" s="14"/>
      <c r="P135" s="13"/>
      <c r="Q135" s="14"/>
      <c r="R135" s="14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4"/>
      <c r="N143" s="13"/>
      <c r="O143" s="14"/>
      <c r="P143" s="13"/>
      <c r="Q143" s="14"/>
      <c r="R143" s="14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4"/>
      <c r="N147" s="13"/>
      <c r="O147" s="14"/>
      <c r="P147" s="13"/>
      <c r="Q147" s="14"/>
      <c r="R147" s="14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4"/>
      <c r="N151" s="13"/>
      <c r="O151" s="14"/>
      <c r="P151" s="13"/>
      <c r="Q151" s="14"/>
      <c r="R151" s="14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4"/>
      <c r="N156" s="13"/>
      <c r="O156" s="14"/>
      <c r="P156" s="13"/>
      <c r="Q156" s="14"/>
      <c r="R156" s="14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4"/>
      <c r="N158" s="13"/>
      <c r="O158" s="14"/>
      <c r="P158" s="13"/>
      <c r="Q158" s="14"/>
      <c r="R158" s="14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3"/>
      <c r="N228" s="13"/>
      <c r="O228" s="13"/>
      <c r="P228" s="13"/>
      <c r="Q228" s="14"/>
      <c r="R228" s="14"/>
      <c r="S228" s="14"/>
      <c r="T228" s="15"/>
    </row>
    <row r="229" spans="12:20" x14ac:dyDescent="0.3">
      <c r="L229" s="13"/>
      <c r="M229" s="14"/>
      <c r="N229" s="13"/>
      <c r="O229" s="14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4"/>
      <c r="N232" s="13"/>
      <c r="O232" s="14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4"/>
      <c r="N240" s="13"/>
      <c r="O240" s="14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4"/>
      <c r="N244" s="13"/>
      <c r="O244" s="14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4"/>
      <c r="M248" s="14"/>
      <c r="N248" s="14"/>
      <c r="O248" s="14"/>
      <c r="P248" s="14"/>
      <c r="Q248" s="14"/>
      <c r="R248" s="14"/>
      <c r="S248" s="14"/>
      <c r="T248" s="15"/>
    </row>
  </sheetData>
  <mergeCells count="12">
    <mergeCell ref="P4:S4"/>
    <mergeCell ref="A1:K1"/>
    <mergeCell ref="B2:K2"/>
    <mergeCell ref="A3:K3"/>
    <mergeCell ref="L4:M4"/>
    <mergeCell ref="N4:O4"/>
    <mergeCell ref="B7:I7"/>
    <mergeCell ref="B20:H20"/>
    <mergeCell ref="B22:F22"/>
    <mergeCell ref="B23:H23"/>
    <mergeCell ref="B10:I10"/>
    <mergeCell ref="B19:I19"/>
  </mergeCells>
  <printOptions horizontalCentered="1"/>
  <pageMargins left="0.23622047244094491" right="0.19685039370078741" top="0.35433070866141736" bottom="0.23622047244094491" header="0.15748031496062992" footer="0.15748031496062992"/>
  <pageSetup scale="5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0"/>
  <sheetViews>
    <sheetView tabSelected="1" zoomScale="70" zoomScaleNormal="70" workbookViewId="0">
      <selection activeCell="D7" sqref="D7"/>
    </sheetView>
  </sheetViews>
  <sheetFormatPr baseColWidth="10" defaultRowHeight="16.5" x14ac:dyDescent="0.3"/>
  <cols>
    <col min="1" max="1" width="11.42578125" style="35"/>
    <col min="2" max="2" width="18.7109375" style="2" customWidth="1"/>
    <col min="3" max="3" width="15.140625" style="27" customWidth="1"/>
    <col min="4" max="4" width="16.28515625" style="1" customWidth="1"/>
    <col min="5" max="5" width="32.5703125" style="48" customWidth="1"/>
    <col min="6" max="6" width="52.28515625" style="369" customWidth="1"/>
    <col min="7" max="7" width="26.85546875" style="2" customWidth="1"/>
    <col min="8" max="8" width="16.5703125" style="2" customWidth="1"/>
    <col min="9" max="9" width="14.140625" style="27" customWidth="1"/>
    <col min="10" max="10" width="14" style="27" customWidth="1"/>
    <col min="11" max="11" width="25" style="27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730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730" t="s">
        <v>346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51"/>
      <c r="M3" s="51"/>
      <c r="N3" s="51"/>
      <c r="O3" s="51"/>
      <c r="P3" s="51"/>
      <c r="Q3" s="51"/>
      <c r="R3" s="51"/>
      <c r="S3" s="52"/>
    </row>
    <row r="4" spans="1:19" s="31" customFormat="1" ht="82.5" customHeight="1" thickBot="1" x14ac:dyDescent="0.35">
      <c r="A4" s="110" t="s">
        <v>17</v>
      </c>
      <c r="B4" s="111" t="s">
        <v>7</v>
      </c>
      <c r="C4" s="112" t="s">
        <v>10</v>
      </c>
      <c r="D4" s="113" t="s">
        <v>2</v>
      </c>
      <c r="E4" s="114" t="s">
        <v>8</v>
      </c>
      <c r="F4" s="116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16" customFormat="1" ht="42" customHeight="1" x14ac:dyDescent="0.3">
      <c r="A5" s="370">
        <v>1</v>
      </c>
      <c r="B5" s="636" t="s">
        <v>347</v>
      </c>
      <c r="C5" s="637">
        <v>42968</v>
      </c>
      <c r="D5" s="556">
        <v>4918</v>
      </c>
      <c r="E5" s="384" t="s">
        <v>358</v>
      </c>
      <c r="F5" s="557" t="s">
        <v>359</v>
      </c>
      <c r="G5" s="219" t="s">
        <v>243</v>
      </c>
      <c r="H5" s="219">
        <v>61102</v>
      </c>
      <c r="I5" s="558">
        <v>572</v>
      </c>
      <c r="J5" s="559">
        <v>572</v>
      </c>
      <c r="K5" s="638"/>
      <c r="L5" s="53" t="s">
        <v>13</v>
      </c>
      <c r="M5" s="5"/>
      <c r="N5" s="4" t="s">
        <v>13</v>
      </c>
      <c r="O5" s="5"/>
      <c r="P5" s="4" t="s">
        <v>13</v>
      </c>
      <c r="Q5" s="5"/>
      <c r="R5" s="5"/>
      <c r="S5" s="10"/>
    </row>
    <row r="6" spans="1:19" s="16" customFormat="1" ht="54" x14ac:dyDescent="0.3">
      <c r="A6" s="634">
        <v>1</v>
      </c>
      <c r="B6" s="639" t="s">
        <v>347</v>
      </c>
      <c r="C6" s="347">
        <v>42970</v>
      </c>
      <c r="D6" s="315">
        <v>4920</v>
      </c>
      <c r="E6" s="316" t="s">
        <v>361</v>
      </c>
      <c r="F6" s="626" t="s">
        <v>362</v>
      </c>
      <c r="G6" s="68" t="s">
        <v>193</v>
      </c>
      <c r="H6" s="68">
        <v>61102</v>
      </c>
      <c r="I6" s="317">
        <v>2001.71</v>
      </c>
      <c r="J6" s="317">
        <v>2001.71</v>
      </c>
      <c r="K6" s="399"/>
      <c r="L6" s="299"/>
      <c r="M6" s="300"/>
      <c r="N6" s="301"/>
      <c r="O6" s="300"/>
      <c r="P6" s="301"/>
      <c r="Q6" s="300"/>
      <c r="R6" s="300"/>
      <c r="S6" s="302"/>
    </row>
    <row r="7" spans="1:19" s="16" customFormat="1" ht="54.75" thickBot="1" x14ac:dyDescent="0.35">
      <c r="A7" s="635">
        <v>1</v>
      </c>
      <c r="B7" s="640" t="s">
        <v>347</v>
      </c>
      <c r="C7" s="641">
        <v>42970</v>
      </c>
      <c r="D7" s="322">
        <v>4923</v>
      </c>
      <c r="E7" s="359" t="s">
        <v>238</v>
      </c>
      <c r="F7" s="323" t="s">
        <v>367</v>
      </c>
      <c r="G7" s="67" t="s">
        <v>240</v>
      </c>
      <c r="H7" s="67">
        <v>61102</v>
      </c>
      <c r="I7" s="324">
        <v>600</v>
      </c>
      <c r="J7" s="324">
        <v>600</v>
      </c>
      <c r="K7" s="326"/>
      <c r="L7" s="299"/>
      <c r="M7" s="300"/>
      <c r="N7" s="301"/>
      <c r="O7" s="300"/>
      <c r="P7" s="301"/>
      <c r="Q7" s="300"/>
      <c r="R7" s="300"/>
      <c r="S7" s="302"/>
    </row>
    <row r="8" spans="1:19" s="16" customFormat="1" ht="21.75" customHeight="1" thickBot="1" x14ac:dyDescent="0.35">
      <c r="A8" s="561">
        <f>SUM(A5:A7)</f>
        <v>3</v>
      </c>
      <c r="B8" s="844" t="s">
        <v>5</v>
      </c>
      <c r="C8" s="845"/>
      <c r="D8" s="845"/>
      <c r="E8" s="845"/>
      <c r="F8" s="845"/>
      <c r="G8" s="845"/>
      <c r="H8" s="845"/>
      <c r="I8" s="846"/>
      <c r="J8" s="380">
        <f>SUM(J5:J7)</f>
        <v>3173.71</v>
      </c>
      <c r="K8" s="381"/>
      <c r="L8" s="20" t="s">
        <v>13</v>
      </c>
      <c r="M8" s="7"/>
      <c r="N8" s="6" t="s">
        <v>13</v>
      </c>
      <c r="O8" s="7"/>
      <c r="P8" s="6" t="s">
        <v>13</v>
      </c>
      <c r="Q8" s="7"/>
      <c r="R8" s="7"/>
      <c r="S8" s="11"/>
    </row>
    <row r="9" spans="1:19" s="16" customFormat="1" ht="39.75" customHeight="1" x14ac:dyDescent="0.3">
      <c r="A9" s="413">
        <v>1</v>
      </c>
      <c r="B9" s="642" t="s">
        <v>347</v>
      </c>
      <c r="C9" s="555">
        <v>42956</v>
      </c>
      <c r="D9" s="556">
        <v>4911</v>
      </c>
      <c r="E9" s="384" t="s">
        <v>348</v>
      </c>
      <c r="F9" s="557" t="s">
        <v>349</v>
      </c>
      <c r="G9" s="219" t="s">
        <v>41</v>
      </c>
      <c r="H9" s="219">
        <v>54118</v>
      </c>
      <c r="I9" s="558">
        <v>65</v>
      </c>
      <c r="J9" s="559">
        <v>65</v>
      </c>
      <c r="K9" s="560" t="s">
        <v>216</v>
      </c>
      <c r="L9" s="20"/>
      <c r="M9" s="7"/>
      <c r="N9" s="6"/>
      <c r="O9" s="7"/>
      <c r="P9" s="6"/>
      <c r="Q9" s="7"/>
      <c r="R9" s="7"/>
      <c r="S9" s="11"/>
    </row>
    <row r="10" spans="1:19" s="16" customFormat="1" ht="39.75" customHeight="1" x14ac:dyDescent="0.3">
      <c r="A10" s="622">
        <v>1</v>
      </c>
      <c r="B10" s="411" t="s">
        <v>22</v>
      </c>
      <c r="C10" s="347">
        <v>42957</v>
      </c>
      <c r="D10" s="315">
        <v>4915</v>
      </c>
      <c r="E10" s="316" t="s">
        <v>116</v>
      </c>
      <c r="F10" s="554" t="s">
        <v>252</v>
      </c>
      <c r="G10" s="553" t="s">
        <v>118</v>
      </c>
      <c r="H10" s="68">
        <v>54110</v>
      </c>
      <c r="I10" s="317">
        <v>3000</v>
      </c>
      <c r="J10" s="317">
        <v>3000</v>
      </c>
      <c r="K10" s="395" t="s">
        <v>216</v>
      </c>
      <c r="L10" s="20"/>
      <c r="M10" s="7"/>
      <c r="N10" s="6"/>
      <c r="O10" s="7"/>
      <c r="P10" s="6"/>
      <c r="Q10" s="7"/>
      <c r="R10" s="7"/>
      <c r="S10" s="11"/>
    </row>
    <row r="11" spans="1:19" s="16" customFormat="1" ht="40.5" customHeight="1" x14ac:dyDescent="0.3">
      <c r="A11" s="622">
        <v>1</v>
      </c>
      <c r="B11" s="625" t="s">
        <v>347</v>
      </c>
      <c r="C11" s="344">
        <v>42968</v>
      </c>
      <c r="D11" s="306">
        <v>4917</v>
      </c>
      <c r="E11" s="316" t="s">
        <v>348</v>
      </c>
      <c r="F11" s="308" t="s">
        <v>357</v>
      </c>
      <c r="G11" s="68" t="s">
        <v>41</v>
      </c>
      <c r="H11" s="309">
        <v>54118</v>
      </c>
      <c r="I11" s="310">
        <v>96</v>
      </c>
      <c r="J11" s="311">
        <v>96</v>
      </c>
      <c r="K11" s="345" t="s">
        <v>216</v>
      </c>
      <c r="L11" s="20"/>
      <c r="M11" s="7"/>
      <c r="N11" s="6"/>
      <c r="O11" s="7"/>
      <c r="P11" s="6"/>
      <c r="Q11" s="7"/>
      <c r="R11" s="7"/>
      <c r="S11" s="11"/>
    </row>
    <row r="12" spans="1:19" s="16" customFormat="1" ht="27" customHeight="1" x14ac:dyDescent="0.3">
      <c r="A12" s="847">
        <v>1</v>
      </c>
      <c r="B12" s="841" t="s">
        <v>347</v>
      </c>
      <c r="C12" s="838">
        <v>42975</v>
      </c>
      <c r="D12" s="835">
        <v>4930</v>
      </c>
      <c r="E12" s="835" t="s">
        <v>378</v>
      </c>
      <c r="F12" s="823" t="s">
        <v>380</v>
      </c>
      <c r="G12" s="823" t="s">
        <v>379</v>
      </c>
      <c r="H12" s="309">
        <v>54110</v>
      </c>
      <c r="I12" s="310">
        <v>185.65</v>
      </c>
      <c r="J12" s="820">
        <f>I12+I13+I14</f>
        <v>500.15</v>
      </c>
      <c r="K12" s="850" t="s">
        <v>216</v>
      </c>
      <c r="L12" s="20"/>
      <c r="M12" s="7"/>
      <c r="N12" s="6"/>
      <c r="O12" s="7"/>
      <c r="P12" s="6"/>
      <c r="Q12" s="7"/>
      <c r="R12" s="7"/>
      <c r="S12" s="11"/>
    </row>
    <row r="13" spans="1:19" s="16" customFormat="1" ht="33" customHeight="1" x14ac:dyDescent="0.3">
      <c r="A13" s="848"/>
      <c r="B13" s="842"/>
      <c r="C13" s="839"/>
      <c r="D13" s="836"/>
      <c r="E13" s="836"/>
      <c r="F13" s="824"/>
      <c r="G13" s="824"/>
      <c r="H13" s="68">
        <v>54112</v>
      </c>
      <c r="I13" s="317">
        <v>7.5</v>
      </c>
      <c r="J13" s="821"/>
      <c r="K13" s="851"/>
      <c r="L13" s="20"/>
      <c r="M13" s="7"/>
      <c r="N13" s="6"/>
      <c r="O13" s="7"/>
      <c r="P13" s="6"/>
      <c r="Q13" s="7"/>
      <c r="R13" s="7"/>
      <c r="S13" s="11"/>
    </row>
    <row r="14" spans="1:19" s="16" customFormat="1" ht="17.25" thickBot="1" x14ac:dyDescent="0.35">
      <c r="A14" s="849"/>
      <c r="B14" s="843"/>
      <c r="C14" s="840"/>
      <c r="D14" s="837"/>
      <c r="E14" s="837"/>
      <c r="F14" s="825"/>
      <c r="G14" s="825"/>
      <c r="H14" s="68">
        <v>54118</v>
      </c>
      <c r="I14" s="317">
        <v>307</v>
      </c>
      <c r="J14" s="822"/>
      <c r="K14" s="852"/>
      <c r="L14" s="20"/>
      <c r="M14" s="7"/>
      <c r="N14" s="6"/>
      <c r="O14" s="7"/>
      <c r="P14" s="6"/>
      <c r="Q14" s="7"/>
      <c r="R14" s="7"/>
      <c r="S14" s="11"/>
    </row>
    <row r="15" spans="1:19" s="16" customFormat="1" ht="17.25" thickBot="1" x14ac:dyDescent="0.35">
      <c r="A15" s="373">
        <f>SUM(A9:A14)</f>
        <v>4</v>
      </c>
      <c r="B15" s="826" t="s">
        <v>4</v>
      </c>
      <c r="C15" s="827"/>
      <c r="D15" s="827"/>
      <c r="E15" s="827"/>
      <c r="F15" s="827"/>
      <c r="G15" s="827"/>
      <c r="H15" s="827"/>
      <c r="I15" s="828"/>
      <c r="J15" s="371">
        <f>SUM(J9:J14)</f>
        <v>3661.15</v>
      </c>
      <c r="K15" s="372"/>
      <c r="L15" s="20"/>
      <c r="M15" s="7"/>
      <c r="N15" s="6"/>
      <c r="O15" s="7"/>
      <c r="P15" s="6"/>
      <c r="Q15" s="7"/>
      <c r="R15" s="7"/>
      <c r="S15" s="11"/>
    </row>
    <row r="16" spans="1:19" s="16" customFormat="1" ht="27.75" x14ac:dyDescent="0.3">
      <c r="A16" s="643">
        <v>1</v>
      </c>
      <c r="B16" s="340" t="s">
        <v>22</v>
      </c>
      <c r="C16" s="396">
        <v>42956</v>
      </c>
      <c r="D16" s="188">
        <v>4912</v>
      </c>
      <c r="E16" s="280" t="s">
        <v>350</v>
      </c>
      <c r="F16" s="397" t="s">
        <v>352</v>
      </c>
      <c r="G16" s="342" t="s">
        <v>351</v>
      </c>
      <c r="H16" s="342">
        <v>54399</v>
      </c>
      <c r="I16" s="282">
        <v>3052.66</v>
      </c>
      <c r="J16" s="343">
        <v>3052.66</v>
      </c>
      <c r="K16" s="398" t="s">
        <v>64</v>
      </c>
      <c r="L16" s="20"/>
      <c r="M16" s="7"/>
      <c r="N16" s="6"/>
      <c r="O16" s="7"/>
      <c r="P16" s="6"/>
      <c r="Q16" s="7"/>
      <c r="R16" s="7"/>
      <c r="S16" s="11"/>
    </row>
    <row r="17" spans="1:20" s="45" customFormat="1" ht="40.5" x14ac:dyDescent="0.25">
      <c r="A17" s="622">
        <v>1</v>
      </c>
      <c r="B17" s="623" t="s">
        <v>22</v>
      </c>
      <c r="C17" s="314">
        <v>42956</v>
      </c>
      <c r="D17" s="315">
        <v>4914</v>
      </c>
      <c r="E17" s="316" t="s">
        <v>354</v>
      </c>
      <c r="F17" s="626" t="s">
        <v>353</v>
      </c>
      <c r="G17" s="68" t="s">
        <v>240</v>
      </c>
      <c r="H17" s="68">
        <v>54399</v>
      </c>
      <c r="I17" s="317">
        <v>4550</v>
      </c>
      <c r="J17" s="318">
        <v>4550</v>
      </c>
      <c r="K17" s="319" t="s">
        <v>64</v>
      </c>
      <c r="L17" s="54" t="s">
        <v>13</v>
      </c>
      <c r="M17" s="43"/>
      <c r="N17" s="36" t="s">
        <v>13</v>
      </c>
      <c r="O17" s="43"/>
      <c r="P17" s="36" t="s">
        <v>13</v>
      </c>
      <c r="Q17" s="43"/>
      <c r="R17" s="43"/>
      <c r="S17" s="44"/>
    </row>
    <row r="18" spans="1:20" s="45" customFormat="1" ht="54" x14ac:dyDescent="0.25">
      <c r="A18" s="622">
        <v>1</v>
      </c>
      <c r="B18" s="623" t="s">
        <v>22</v>
      </c>
      <c r="C18" s="314">
        <v>42968</v>
      </c>
      <c r="D18" s="315">
        <v>4916</v>
      </c>
      <c r="E18" s="307" t="s">
        <v>355</v>
      </c>
      <c r="F18" s="626" t="s">
        <v>356</v>
      </c>
      <c r="G18" s="624" t="s">
        <v>105</v>
      </c>
      <c r="H18" s="624">
        <v>54302</v>
      </c>
      <c r="I18" s="317">
        <v>690</v>
      </c>
      <c r="J18" s="318">
        <v>690</v>
      </c>
      <c r="K18" s="319" t="s">
        <v>216</v>
      </c>
      <c r="L18" s="54" t="s">
        <v>13</v>
      </c>
      <c r="M18" s="43"/>
      <c r="N18" s="36" t="s">
        <v>13</v>
      </c>
      <c r="O18" s="43"/>
      <c r="P18" s="36" t="s">
        <v>13</v>
      </c>
      <c r="Q18" s="43"/>
      <c r="R18" s="43"/>
      <c r="S18" s="44"/>
    </row>
    <row r="19" spans="1:20" s="45" customFormat="1" ht="54" x14ac:dyDescent="0.25">
      <c r="A19" s="622">
        <v>1</v>
      </c>
      <c r="B19" s="623" t="s">
        <v>22</v>
      </c>
      <c r="C19" s="314">
        <v>42968</v>
      </c>
      <c r="D19" s="315">
        <v>4918</v>
      </c>
      <c r="E19" s="307" t="s">
        <v>290</v>
      </c>
      <c r="F19" s="626" t="s">
        <v>360</v>
      </c>
      <c r="G19" s="624" t="s">
        <v>29</v>
      </c>
      <c r="H19" s="624">
        <v>54305</v>
      </c>
      <c r="I19" s="317">
        <v>105</v>
      </c>
      <c r="J19" s="318">
        <v>105</v>
      </c>
      <c r="K19" s="319" t="s">
        <v>60</v>
      </c>
      <c r="L19" s="54" t="s">
        <v>13</v>
      </c>
      <c r="M19" s="43"/>
      <c r="N19" s="36" t="s">
        <v>13</v>
      </c>
      <c r="O19" s="43"/>
      <c r="P19" s="36" t="s">
        <v>13</v>
      </c>
      <c r="Q19" s="43"/>
      <c r="R19" s="43"/>
      <c r="S19" s="44"/>
    </row>
    <row r="20" spans="1:20" s="45" customFormat="1" ht="108" x14ac:dyDescent="0.25">
      <c r="A20" s="622">
        <v>1</v>
      </c>
      <c r="B20" s="623" t="s">
        <v>22</v>
      </c>
      <c r="C20" s="314">
        <v>42970</v>
      </c>
      <c r="D20" s="315">
        <v>4922</v>
      </c>
      <c r="E20" s="307" t="s">
        <v>363</v>
      </c>
      <c r="F20" s="626" t="s">
        <v>364</v>
      </c>
      <c r="G20" s="624" t="s">
        <v>365</v>
      </c>
      <c r="H20" s="624">
        <v>54402</v>
      </c>
      <c r="I20" s="317">
        <v>611.24</v>
      </c>
      <c r="J20" s="318">
        <v>611.24</v>
      </c>
      <c r="K20" s="319" t="s">
        <v>366</v>
      </c>
      <c r="L20" s="54" t="s">
        <v>13</v>
      </c>
      <c r="M20" s="43"/>
      <c r="N20" s="36" t="s">
        <v>13</v>
      </c>
      <c r="O20" s="43"/>
      <c r="P20" s="36" t="s">
        <v>13</v>
      </c>
      <c r="Q20" s="43"/>
      <c r="R20" s="43"/>
      <c r="S20" s="44"/>
    </row>
    <row r="21" spans="1:20" s="45" customFormat="1" ht="54" x14ac:dyDescent="0.25">
      <c r="A21" s="622">
        <v>1</v>
      </c>
      <c r="B21" s="623" t="s">
        <v>22</v>
      </c>
      <c r="C21" s="314">
        <v>42970</v>
      </c>
      <c r="D21" s="315">
        <v>4924</v>
      </c>
      <c r="E21" s="307" t="s">
        <v>262</v>
      </c>
      <c r="F21" s="626" t="s">
        <v>368</v>
      </c>
      <c r="G21" s="624" t="s">
        <v>264</v>
      </c>
      <c r="H21" s="624">
        <v>54313</v>
      </c>
      <c r="I21" s="317">
        <v>105</v>
      </c>
      <c r="J21" s="318">
        <v>105</v>
      </c>
      <c r="K21" s="319" t="s">
        <v>369</v>
      </c>
      <c r="L21" s="54" t="s">
        <v>13</v>
      </c>
      <c r="M21" s="43"/>
      <c r="N21" s="36" t="s">
        <v>13</v>
      </c>
      <c r="O21" s="43"/>
      <c r="P21" s="36" t="s">
        <v>13</v>
      </c>
      <c r="Q21" s="43"/>
      <c r="R21" s="43"/>
      <c r="S21" s="44"/>
    </row>
    <row r="22" spans="1:20" s="45" customFormat="1" ht="54" x14ac:dyDescent="0.25">
      <c r="A22" s="622">
        <v>1</v>
      </c>
      <c r="B22" s="623" t="s">
        <v>22</v>
      </c>
      <c r="C22" s="314">
        <v>42975</v>
      </c>
      <c r="D22" s="315">
        <v>4925</v>
      </c>
      <c r="E22" s="307" t="s">
        <v>372</v>
      </c>
      <c r="F22" s="626" t="s">
        <v>370</v>
      </c>
      <c r="G22" s="624" t="s">
        <v>371</v>
      </c>
      <c r="H22" s="624">
        <v>54399</v>
      </c>
      <c r="I22" s="317">
        <v>622.4</v>
      </c>
      <c r="J22" s="318">
        <v>622.4</v>
      </c>
      <c r="K22" s="319" t="s">
        <v>64</v>
      </c>
      <c r="L22" s="54" t="s">
        <v>13</v>
      </c>
      <c r="M22" s="43"/>
      <c r="N22" s="36" t="s">
        <v>13</v>
      </c>
      <c r="O22" s="43"/>
      <c r="P22" s="36" t="s">
        <v>13</v>
      </c>
      <c r="Q22" s="43"/>
      <c r="R22" s="43"/>
      <c r="S22" s="44"/>
    </row>
    <row r="23" spans="1:20" s="45" customFormat="1" ht="27" x14ac:dyDescent="0.25">
      <c r="A23" s="622">
        <v>1</v>
      </c>
      <c r="B23" s="623" t="s">
        <v>22</v>
      </c>
      <c r="C23" s="314">
        <v>42975</v>
      </c>
      <c r="D23" s="315">
        <v>4926</v>
      </c>
      <c r="E23" s="307" t="s">
        <v>373</v>
      </c>
      <c r="F23" s="626" t="s">
        <v>374</v>
      </c>
      <c r="G23" s="624" t="s">
        <v>375</v>
      </c>
      <c r="H23" s="624">
        <v>54399</v>
      </c>
      <c r="I23" s="317">
        <v>1900</v>
      </c>
      <c r="J23" s="318">
        <v>1900</v>
      </c>
      <c r="K23" s="319" t="s">
        <v>64</v>
      </c>
      <c r="L23" s="54"/>
      <c r="M23" s="43"/>
      <c r="N23" s="36"/>
      <c r="O23" s="43"/>
      <c r="P23" s="36"/>
      <c r="Q23" s="43"/>
      <c r="R23" s="43"/>
      <c r="S23" s="44"/>
    </row>
    <row r="24" spans="1:20" s="45" customFormat="1" ht="27" x14ac:dyDescent="0.25">
      <c r="A24" s="622">
        <v>1</v>
      </c>
      <c r="B24" s="623" t="s">
        <v>22</v>
      </c>
      <c r="C24" s="314">
        <v>42975</v>
      </c>
      <c r="D24" s="315">
        <v>4927</v>
      </c>
      <c r="E24" s="307" t="s">
        <v>181</v>
      </c>
      <c r="F24" s="626" t="s">
        <v>376</v>
      </c>
      <c r="G24" s="624" t="s">
        <v>184</v>
      </c>
      <c r="H24" s="624">
        <v>54301</v>
      </c>
      <c r="I24" s="317">
        <v>158.07</v>
      </c>
      <c r="J24" s="317">
        <v>158.07</v>
      </c>
      <c r="K24" s="319" t="s">
        <v>64</v>
      </c>
      <c r="L24" s="54"/>
      <c r="M24" s="43"/>
      <c r="N24" s="36"/>
      <c r="O24" s="43"/>
      <c r="P24" s="36"/>
      <c r="Q24" s="43"/>
      <c r="R24" s="43"/>
      <c r="S24" s="44"/>
    </row>
    <row r="25" spans="1:20" s="45" customFormat="1" ht="108" x14ac:dyDescent="0.25">
      <c r="A25" s="622">
        <v>1</v>
      </c>
      <c r="B25" s="623" t="s">
        <v>22</v>
      </c>
      <c r="C25" s="314">
        <v>42975</v>
      </c>
      <c r="D25" s="315">
        <v>4929</v>
      </c>
      <c r="E25" s="316" t="s">
        <v>354</v>
      </c>
      <c r="F25" s="626" t="s">
        <v>377</v>
      </c>
      <c r="G25" s="624" t="s">
        <v>240</v>
      </c>
      <c r="H25" s="624">
        <v>54399</v>
      </c>
      <c r="I25" s="317">
        <v>4400</v>
      </c>
      <c r="J25" s="318">
        <v>4400</v>
      </c>
      <c r="K25" s="319" t="s">
        <v>64</v>
      </c>
      <c r="L25" s="54"/>
      <c r="M25" s="43"/>
      <c r="N25" s="36"/>
      <c r="O25" s="43"/>
      <c r="P25" s="36"/>
      <c r="Q25" s="43"/>
      <c r="R25" s="43"/>
      <c r="S25" s="44"/>
    </row>
    <row r="26" spans="1:20" s="45" customFormat="1" ht="54" x14ac:dyDescent="0.25">
      <c r="A26" s="622">
        <v>1</v>
      </c>
      <c r="B26" s="623" t="s">
        <v>22</v>
      </c>
      <c r="C26" s="314">
        <v>42975</v>
      </c>
      <c r="D26" s="315">
        <v>4931</v>
      </c>
      <c r="E26" s="307" t="s">
        <v>381</v>
      </c>
      <c r="F26" s="626" t="s">
        <v>382</v>
      </c>
      <c r="G26" s="624" t="s">
        <v>383</v>
      </c>
      <c r="H26" s="624">
        <v>54302</v>
      </c>
      <c r="I26" s="317">
        <v>131.83000000000001</v>
      </c>
      <c r="J26" s="317">
        <v>131.83000000000001</v>
      </c>
      <c r="K26" s="319" t="s">
        <v>216</v>
      </c>
      <c r="L26" s="54"/>
      <c r="M26" s="43"/>
      <c r="N26" s="36"/>
      <c r="O26" s="43"/>
      <c r="P26" s="36"/>
      <c r="Q26" s="43"/>
      <c r="R26" s="43"/>
      <c r="S26" s="44"/>
    </row>
    <row r="27" spans="1:20" s="16" customFormat="1" ht="67.5" x14ac:dyDescent="0.3">
      <c r="A27" s="414">
        <v>1</v>
      </c>
      <c r="B27" s="346" t="s">
        <v>22</v>
      </c>
      <c r="C27" s="347">
        <v>42976</v>
      </c>
      <c r="D27" s="315">
        <v>4932</v>
      </c>
      <c r="E27" s="316" t="s">
        <v>384</v>
      </c>
      <c r="F27" s="626" t="s">
        <v>385</v>
      </c>
      <c r="G27" s="68" t="s">
        <v>386</v>
      </c>
      <c r="H27" s="68">
        <v>54402</v>
      </c>
      <c r="I27" s="317">
        <v>1706.35</v>
      </c>
      <c r="J27" s="317">
        <v>1706.35</v>
      </c>
      <c r="K27" s="319" t="s">
        <v>387</v>
      </c>
      <c r="L27" s="20"/>
      <c r="M27" s="7"/>
      <c r="N27" s="6"/>
      <c r="O27" s="7"/>
      <c r="P27" s="6"/>
      <c r="Q27" s="7"/>
      <c r="R27" s="7"/>
      <c r="S27" s="11"/>
    </row>
    <row r="28" spans="1:20" s="16" customFormat="1" ht="40.5" x14ac:dyDescent="0.3">
      <c r="A28" s="414">
        <v>1</v>
      </c>
      <c r="B28" s="346" t="s">
        <v>22</v>
      </c>
      <c r="C28" s="347">
        <v>42976</v>
      </c>
      <c r="D28" s="315">
        <v>4933</v>
      </c>
      <c r="E28" s="626" t="s">
        <v>388</v>
      </c>
      <c r="F28" s="626" t="s">
        <v>389</v>
      </c>
      <c r="G28" s="68" t="s">
        <v>73</v>
      </c>
      <c r="H28" s="68">
        <v>54105</v>
      </c>
      <c r="I28" s="317">
        <v>156.30000000000001</v>
      </c>
      <c r="J28" s="317">
        <v>156.30000000000001</v>
      </c>
      <c r="K28" s="399" t="s">
        <v>369</v>
      </c>
      <c r="L28" s="20"/>
      <c r="M28" s="7"/>
      <c r="N28" s="6"/>
      <c r="O28" s="7"/>
      <c r="P28" s="6"/>
      <c r="Q28" s="7"/>
      <c r="R28" s="7"/>
      <c r="S28" s="11"/>
    </row>
    <row r="29" spans="1:20" s="16" customFormat="1" ht="108" x14ac:dyDescent="0.3">
      <c r="A29" s="414">
        <v>1</v>
      </c>
      <c r="B29" s="346" t="s">
        <v>22</v>
      </c>
      <c r="C29" s="347">
        <v>42976</v>
      </c>
      <c r="D29" s="315">
        <v>4934</v>
      </c>
      <c r="E29" s="626" t="s">
        <v>390</v>
      </c>
      <c r="F29" s="626" t="s">
        <v>393</v>
      </c>
      <c r="G29" s="68" t="s">
        <v>391</v>
      </c>
      <c r="H29" s="68">
        <v>54505</v>
      </c>
      <c r="I29" s="317">
        <v>750</v>
      </c>
      <c r="J29" s="317">
        <v>750</v>
      </c>
      <c r="K29" s="399" t="s">
        <v>392</v>
      </c>
      <c r="L29" s="20"/>
      <c r="M29" s="7"/>
      <c r="N29" s="6"/>
      <c r="O29" s="7"/>
      <c r="P29" s="6"/>
      <c r="Q29" s="7"/>
      <c r="R29" s="7"/>
      <c r="S29" s="11"/>
    </row>
    <row r="30" spans="1:20" s="16" customFormat="1" ht="54.75" thickBot="1" x14ac:dyDescent="0.35">
      <c r="A30" s="644">
        <v>1</v>
      </c>
      <c r="B30" s="408" t="s">
        <v>22</v>
      </c>
      <c r="C30" s="641">
        <v>42978</v>
      </c>
      <c r="D30" s="322">
        <v>4935</v>
      </c>
      <c r="E30" s="323" t="s">
        <v>290</v>
      </c>
      <c r="F30" s="323" t="s">
        <v>394</v>
      </c>
      <c r="G30" s="67" t="s">
        <v>29</v>
      </c>
      <c r="H30" s="67">
        <v>54305</v>
      </c>
      <c r="I30" s="324">
        <v>390</v>
      </c>
      <c r="J30" s="324">
        <v>390</v>
      </c>
      <c r="K30" s="364" t="s">
        <v>324</v>
      </c>
      <c r="L30" s="20"/>
      <c r="M30" s="7"/>
      <c r="N30" s="6"/>
      <c r="O30" s="7"/>
      <c r="P30" s="6"/>
      <c r="Q30" s="7"/>
      <c r="R30" s="7"/>
      <c r="S30" s="11"/>
    </row>
    <row r="31" spans="1:20" thickBot="1" x14ac:dyDescent="0.35">
      <c r="A31" s="374">
        <f>SUM(A16:A30)</f>
        <v>15</v>
      </c>
      <c r="B31" s="826" t="s">
        <v>6</v>
      </c>
      <c r="C31" s="827"/>
      <c r="D31" s="827"/>
      <c r="E31" s="827"/>
      <c r="F31" s="827"/>
      <c r="G31" s="827"/>
      <c r="H31" s="827"/>
      <c r="I31" s="828"/>
      <c r="J31" s="371">
        <f>SUM(J16:J30)</f>
        <v>19328.849999999999</v>
      </c>
      <c r="K31" s="372"/>
      <c r="L31" s="20" t="s">
        <v>13</v>
      </c>
      <c r="M31" s="7"/>
      <c r="N31" s="6" t="s">
        <v>13</v>
      </c>
      <c r="O31" s="7"/>
      <c r="P31" s="6" t="s">
        <v>13</v>
      </c>
      <c r="Q31" s="7"/>
      <c r="R31" s="7"/>
      <c r="S31" s="11"/>
      <c r="T31" s="15"/>
    </row>
    <row r="32" spans="1:20" ht="33.75" customHeight="1" thickBot="1" x14ac:dyDescent="0.35">
      <c r="A32" s="375"/>
      <c r="B32" s="832" t="s">
        <v>345</v>
      </c>
      <c r="C32" s="833"/>
      <c r="D32" s="833"/>
      <c r="E32" s="833"/>
      <c r="F32" s="833"/>
      <c r="G32" s="833"/>
      <c r="H32" s="833"/>
      <c r="I32" s="834"/>
      <c r="J32" s="376">
        <f>J31+J15+J8</f>
        <v>26163.71</v>
      </c>
      <c r="K32" s="377"/>
      <c r="L32" s="20"/>
      <c r="M32" s="7"/>
      <c r="N32" s="6"/>
      <c r="O32" s="7"/>
      <c r="P32" s="6"/>
      <c r="Q32" s="7"/>
      <c r="R32" s="7"/>
      <c r="S32" s="11"/>
      <c r="T32" s="15"/>
    </row>
    <row r="33" spans="1:20" ht="48" customHeight="1" thickBot="1" x14ac:dyDescent="0.35">
      <c r="A33" s="284">
        <v>1</v>
      </c>
      <c r="B33" s="378" t="s">
        <v>22</v>
      </c>
      <c r="C33" s="428">
        <v>42963</v>
      </c>
      <c r="D33" s="342" t="s">
        <v>581</v>
      </c>
      <c r="E33" s="280" t="s">
        <v>552</v>
      </c>
      <c r="F33" s="187" t="s">
        <v>582</v>
      </c>
      <c r="G33" s="421" t="s">
        <v>554</v>
      </c>
      <c r="H33" s="188">
        <v>54399</v>
      </c>
      <c r="I33" s="282">
        <v>31569.99</v>
      </c>
      <c r="J33" s="282">
        <f>I33</f>
        <v>31569.99</v>
      </c>
      <c r="K33" s="283" t="s">
        <v>64</v>
      </c>
      <c r="L33" s="20"/>
      <c r="M33" s="7"/>
      <c r="N33" s="6"/>
      <c r="O33" s="7"/>
      <c r="P33" s="6"/>
      <c r="Q33" s="7"/>
      <c r="R33" s="7"/>
      <c r="S33" s="11"/>
      <c r="T33" s="15"/>
    </row>
    <row r="34" spans="1:20" thickBot="1" x14ac:dyDescent="0.35">
      <c r="A34" s="379">
        <f>SUM(A33:A33)</f>
        <v>1</v>
      </c>
      <c r="B34" s="829" t="s">
        <v>16</v>
      </c>
      <c r="C34" s="830"/>
      <c r="D34" s="830"/>
      <c r="E34" s="830"/>
      <c r="F34" s="830"/>
      <c r="G34" s="830"/>
      <c r="H34" s="830"/>
      <c r="I34" s="831"/>
      <c r="J34" s="380">
        <f>SUM(J33:J33)</f>
        <v>31569.99</v>
      </c>
      <c r="K34" s="381"/>
      <c r="L34" s="55"/>
      <c r="M34" s="9"/>
      <c r="N34" s="8"/>
      <c r="O34" s="9"/>
      <c r="P34" s="8"/>
      <c r="Q34" s="9"/>
      <c r="R34" s="9"/>
      <c r="S34" s="12"/>
      <c r="T34" s="15"/>
    </row>
    <row r="35" spans="1:20" ht="24" thickBot="1" x14ac:dyDescent="0.4">
      <c r="A35" s="37">
        <f>+A8+A15+A31+A34</f>
        <v>23</v>
      </c>
      <c r="B35" s="832" t="s">
        <v>344</v>
      </c>
      <c r="C35" s="833"/>
      <c r="D35" s="833"/>
      <c r="E35" s="833"/>
      <c r="F35" s="833"/>
      <c r="G35" s="833"/>
      <c r="H35" s="833"/>
      <c r="I35" s="834"/>
      <c r="J35" s="382">
        <f>+J32+J34</f>
        <v>57733.7</v>
      </c>
      <c r="K35" s="383"/>
      <c r="L35" s="13"/>
      <c r="M35" s="14"/>
      <c r="N35" s="13"/>
      <c r="O35" s="14"/>
      <c r="P35" s="13"/>
      <c r="Q35" s="14"/>
      <c r="R35" s="14"/>
      <c r="S35" s="14"/>
      <c r="T35" s="15"/>
    </row>
    <row r="36" spans="1:20" x14ac:dyDescent="0.3">
      <c r="L36" s="13"/>
      <c r="M36" s="14"/>
      <c r="N36" s="13"/>
      <c r="O36" s="14"/>
      <c r="P36" s="13"/>
      <c r="Q36" s="14"/>
      <c r="R36" s="14"/>
      <c r="S36" s="14"/>
      <c r="T36" s="15"/>
    </row>
    <row r="37" spans="1:20" x14ac:dyDescent="0.3">
      <c r="L37" s="13"/>
      <c r="M37" s="14"/>
      <c r="N37" s="13"/>
      <c r="O37" s="14"/>
      <c r="P37" s="13"/>
      <c r="Q37" s="14"/>
      <c r="R37" s="14"/>
      <c r="S37" s="14"/>
      <c r="T37" s="15"/>
    </row>
    <row r="38" spans="1:20" x14ac:dyDescent="0.3">
      <c r="L38" s="13"/>
      <c r="M38" s="14"/>
      <c r="N38" s="13"/>
      <c r="O38" s="14"/>
      <c r="P38" s="13"/>
      <c r="Q38" s="14"/>
      <c r="R38" s="14"/>
      <c r="S38" s="14"/>
      <c r="T38" s="15"/>
    </row>
    <row r="39" spans="1:20" x14ac:dyDescent="0.3">
      <c r="L39" s="13"/>
      <c r="M39" s="14"/>
      <c r="N39" s="13"/>
      <c r="O39" s="14"/>
      <c r="P39" s="13"/>
      <c r="Q39" s="14"/>
      <c r="R39" s="14"/>
      <c r="S39" s="14"/>
      <c r="T39" s="15"/>
    </row>
    <row r="40" spans="1:20" x14ac:dyDescent="0.3">
      <c r="L40" s="13"/>
      <c r="M40" s="14"/>
      <c r="N40" s="13"/>
      <c r="O40" s="14"/>
      <c r="P40" s="13"/>
      <c r="Q40" s="14"/>
      <c r="R40" s="14"/>
      <c r="S40" s="14"/>
      <c r="T40" s="15"/>
    </row>
    <row r="41" spans="1:20" x14ac:dyDescent="0.3">
      <c r="L41" s="13"/>
      <c r="M41" s="14"/>
      <c r="N41" s="13"/>
      <c r="O41" s="14"/>
      <c r="P41" s="13"/>
      <c r="Q41" s="14"/>
      <c r="R41" s="14"/>
      <c r="S41" s="14"/>
      <c r="T41" s="15"/>
    </row>
    <row r="42" spans="1:20" x14ac:dyDescent="0.3">
      <c r="L42" s="13"/>
      <c r="M42" s="14"/>
      <c r="N42" s="13"/>
      <c r="O42" s="14"/>
      <c r="P42" s="13"/>
      <c r="Q42" s="14"/>
      <c r="R42" s="14"/>
      <c r="S42" s="14"/>
      <c r="T42" s="15"/>
    </row>
    <row r="43" spans="1:20" x14ac:dyDescent="0.3">
      <c r="L43" s="13"/>
      <c r="M43" s="14"/>
      <c r="N43" s="13"/>
      <c r="O43" s="14"/>
      <c r="P43" s="13"/>
      <c r="Q43" s="14"/>
      <c r="R43" s="14"/>
      <c r="S43" s="14"/>
      <c r="T43" s="15"/>
    </row>
    <row r="44" spans="1:20" x14ac:dyDescent="0.3">
      <c r="L44" s="13"/>
      <c r="M44" s="14"/>
      <c r="N44" s="13"/>
      <c r="O44" s="14"/>
      <c r="P44" s="13"/>
      <c r="Q44" s="14"/>
      <c r="R44" s="14"/>
      <c r="S44" s="14"/>
      <c r="T44" s="15"/>
    </row>
    <row r="45" spans="1:20" x14ac:dyDescent="0.3">
      <c r="L45" s="13"/>
      <c r="M45" s="14"/>
      <c r="N45" s="13"/>
      <c r="O45" s="14"/>
      <c r="P45" s="13"/>
      <c r="Q45" s="14"/>
      <c r="R45" s="14"/>
      <c r="S45" s="14"/>
      <c r="T45" s="15"/>
    </row>
    <row r="46" spans="1:20" x14ac:dyDescent="0.3">
      <c r="L46" s="13"/>
      <c r="M46" s="14"/>
      <c r="N46" s="13"/>
      <c r="O46" s="14"/>
      <c r="P46" s="13"/>
      <c r="Q46" s="14"/>
      <c r="R46" s="14"/>
      <c r="S46" s="14"/>
      <c r="T46" s="15"/>
    </row>
    <row r="47" spans="1:20" x14ac:dyDescent="0.3">
      <c r="L47" s="13"/>
      <c r="M47" s="14"/>
      <c r="N47" s="13"/>
      <c r="O47" s="14"/>
      <c r="P47" s="13"/>
      <c r="Q47" s="14"/>
      <c r="R47" s="14"/>
      <c r="S47" s="14"/>
      <c r="T47" s="15"/>
    </row>
    <row r="48" spans="1:20" x14ac:dyDescent="0.3">
      <c r="L48" s="13"/>
      <c r="M48" s="14"/>
      <c r="N48" s="13"/>
      <c r="O48" s="14"/>
      <c r="P48" s="13"/>
      <c r="Q48" s="14"/>
      <c r="R48" s="14"/>
      <c r="S48" s="14"/>
      <c r="T48" s="15"/>
    </row>
    <row r="49" spans="12:20" x14ac:dyDescent="0.3">
      <c r="L49" s="13"/>
      <c r="M49" s="14"/>
      <c r="N49" s="13"/>
      <c r="O49" s="14"/>
      <c r="P49" s="13"/>
      <c r="Q49" s="14"/>
      <c r="R49" s="14"/>
      <c r="S49" s="14"/>
      <c r="T49" s="15"/>
    </row>
    <row r="50" spans="12:20" x14ac:dyDescent="0.3">
      <c r="L50" s="13"/>
      <c r="M50" s="14"/>
      <c r="N50" s="13"/>
      <c r="O50" s="14"/>
      <c r="P50" s="13"/>
      <c r="Q50" s="14"/>
      <c r="R50" s="14"/>
      <c r="S50" s="14"/>
      <c r="T50" s="15"/>
    </row>
    <row r="51" spans="12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2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2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2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2:20" x14ac:dyDescent="0.3">
      <c r="L55" s="13"/>
      <c r="M55" s="14"/>
      <c r="N55" s="13"/>
      <c r="O55" s="14"/>
      <c r="P55" s="13"/>
      <c r="Q55" s="14"/>
      <c r="R55" s="14"/>
      <c r="S55" s="14"/>
      <c r="T55" s="15"/>
    </row>
    <row r="56" spans="12:20" x14ac:dyDescent="0.3">
      <c r="L56" s="13"/>
      <c r="M56" s="14"/>
      <c r="N56" s="13"/>
      <c r="O56" s="14"/>
      <c r="P56" s="13"/>
      <c r="Q56" s="14"/>
      <c r="R56" s="14"/>
      <c r="S56" s="14"/>
      <c r="T56" s="15"/>
    </row>
    <row r="57" spans="12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2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2:20" x14ac:dyDescent="0.3">
      <c r="L59" s="13"/>
      <c r="M59" s="14"/>
      <c r="N59" s="13"/>
      <c r="O59" s="14"/>
      <c r="P59" s="13"/>
      <c r="Q59" s="14"/>
      <c r="R59" s="14"/>
      <c r="S59" s="14"/>
      <c r="T59" s="15"/>
    </row>
    <row r="60" spans="12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2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2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2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2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3"/>
      <c r="N67" s="13"/>
      <c r="O67" s="13"/>
      <c r="P67" s="13"/>
      <c r="Q67" s="14"/>
      <c r="R67" s="14"/>
      <c r="S67" s="13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4"/>
      <c r="N71" s="13"/>
      <c r="O71" s="14"/>
      <c r="P71" s="13"/>
      <c r="Q71" s="14"/>
      <c r="R71" s="14"/>
      <c r="S71" s="14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4"/>
      <c r="N75" s="13"/>
      <c r="O75" s="14"/>
      <c r="P75" s="13"/>
      <c r="Q75" s="14"/>
      <c r="R75" s="14"/>
      <c r="S75" s="14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4"/>
      <c r="N80" s="13"/>
      <c r="O80" s="14"/>
      <c r="P80" s="13"/>
      <c r="Q80" s="14"/>
      <c r="R80" s="14"/>
      <c r="S80" s="14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4"/>
      <c r="N82" s="13"/>
      <c r="O82" s="14"/>
      <c r="P82" s="13"/>
      <c r="Q82" s="14"/>
      <c r="R82" s="14"/>
      <c r="S82" s="14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4"/>
      <c r="N131" s="13"/>
      <c r="O131" s="14"/>
      <c r="P131" s="13"/>
      <c r="Q131" s="14"/>
      <c r="R131" s="14"/>
      <c r="S131" s="14"/>
      <c r="T131" s="15"/>
    </row>
    <row r="132" spans="12:20" x14ac:dyDescent="0.3">
      <c r="L132" s="13"/>
      <c r="M132" s="14"/>
      <c r="N132" s="13"/>
      <c r="O132" s="14"/>
      <c r="P132" s="13"/>
      <c r="Q132" s="14"/>
      <c r="R132" s="14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4"/>
      <c r="N135" s="13"/>
      <c r="O135" s="14"/>
      <c r="P135" s="13"/>
      <c r="Q135" s="14"/>
      <c r="R135" s="14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3"/>
      <c r="N143" s="13"/>
      <c r="O143" s="13"/>
      <c r="P143" s="13"/>
      <c r="Q143" s="14"/>
      <c r="R143" s="13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4"/>
      <c r="N147" s="13"/>
      <c r="O147" s="14"/>
      <c r="P147" s="13"/>
      <c r="Q147" s="14"/>
      <c r="R147" s="14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4"/>
      <c r="N151" s="13"/>
      <c r="O151" s="14"/>
      <c r="P151" s="13"/>
      <c r="Q151" s="14"/>
      <c r="R151" s="14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4"/>
      <c r="N156" s="13"/>
      <c r="O156" s="14"/>
      <c r="P156" s="13"/>
      <c r="Q156" s="14"/>
      <c r="R156" s="14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4"/>
      <c r="N158" s="13"/>
      <c r="O158" s="14"/>
      <c r="P158" s="13"/>
      <c r="Q158" s="14"/>
      <c r="R158" s="14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4"/>
      <c r="N228" s="13"/>
      <c r="O228" s="14"/>
      <c r="P228" s="13"/>
      <c r="Q228" s="14"/>
      <c r="R228" s="14"/>
      <c r="S228" s="14"/>
      <c r="T228" s="15"/>
    </row>
    <row r="229" spans="12:20" x14ac:dyDescent="0.3">
      <c r="L229" s="13"/>
      <c r="M229" s="14"/>
      <c r="N229" s="13"/>
      <c r="O229" s="14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4"/>
      <c r="N232" s="13"/>
      <c r="O232" s="14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3"/>
      <c r="N240" s="13"/>
      <c r="O240" s="13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4"/>
      <c r="N244" s="13"/>
      <c r="O244" s="14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3"/>
      <c r="M248" s="14"/>
      <c r="N248" s="13"/>
      <c r="O248" s="14"/>
      <c r="P248" s="13"/>
      <c r="Q248" s="14"/>
      <c r="R248" s="14"/>
      <c r="S248" s="14"/>
      <c r="T248" s="15"/>
    </row>
    <row r="249" spans="12:20" x14ac:dyDescent="0.3">
      <c r="L249" s="13"/>
      <c r="M249" s="14"/>
      <c r="N249" s="13"/>
      <c r="O249" s="14"/>
      <c r="P249" s="13"/>
      <c r="Q249" s="14"/>
      <c r="R249" s="14"/>
      <c r="S249" s="14"/>
      <c r="T249" s="15"/>
    </row>
    <row r="250" spans="12:20" x14ac:dyDescent="0.3">
      <c r="L250" s="13"/>
      <c r="M250" s="14"/>
      <c r="N250" s="13"/>
      <c r="O250" s="14"/>
      <c r="P250" s="13"/>
      <c r="Q250" s="14"/>
      <c r="R250" s="14"/>
      <c r="S250" s="14"/>
      <c r="T250" s="15"/>
    </row>
    <row r="251" spans="12:20" x14ac:dyDescent="0.3">
      <c r="L251" s="13"/>
      <c r="M251" s="14"/>
      <c r="N251" s="13"/>
      <c r="O251" s="14"/>
      <c r="P251" s="13"/>
      <c r="Q251" s="14"/>
      <c r="R251" s="14"/>
      <c r="S251" s="14"/>
      <c r="T251" s="15"/>
    </row>
    <row r="252" spans="12:20" x14ac:dyDescent="0.3">
      <c r="L252" s="13"/>
      <c r="M252" s="14"/>
      <c r="N252" s="13"/>
      <c r="O252" s="14"/>
      <c r="P252" s="13"/>
      <c r="Q252" s="14"/>
      <c r="R252" s="14"/>
      <c r="S252" s="14"/>
      <c r="T252" s="15"/>
    </row>
    <row r="253" spans="12:20" x14ac:dyDescent="0.3">
      <c r="L253" s="13"/>
      <c r="M253" s="14"/>
      <c r="N253" s="13"/>
      <c r="O253" s="14"/>
      <c r="P253" s="13"/>
      <c r="Q253" s="14"/>
      <c r="R253" s="14"/>
      <c r="S253" s="14"/>
      <c r="T253" s="15"/>
    </row>
    <row r="254" spans="12:20" x14ac:dyDescent="0.3">
      <c r="L254" s="13"/>
      <c r="M254" s="14"/>
      <c r="N254" s="13"/>
      <c r="O254" s="14"/>
      <c r="P254" s="13"/>
      <c r="Q254" s="14"/>
      <c r="R254" s="14"/>
      <c r="S254" s="14"/>
      <c r="T254" s="15"/>
    </row>
    <row r="255" spans="12:20" x14ac:dyDescent="0.3">
      <c r="L255" s="13"/>
      <c r="M255" s="14"/>
      <c r="N255" s="13"/>
      <c r="O255" s="14"/>
      <c r="P255" s="13"/>
      <c r="Q255" s="14"/>
      <c r="R255" s="14"/>
      <c r="S255" s="14"/>
      <c r="T255" s="15"/>
    </row>
    <row r="256" spans="12:20" x14ac:dyDescent="0.3">
      <c r="L256" s="13"/>
      <c r="M256" s="14"/>
      <c r="N256" s="13"/>
      <c r="O256" s="14"/>
      <c r="P256" s="13"/>
      <c r="Q256" s="14"/>
      <c r="R256" s="14"/>
      <c r="S256" s="14"/>
      <c r="T256" s="15"/>
    </row>
    <row r="257" spans="12:20" x14ac:dyDescent="0.3">
      <c r="L257" s="13"/>
      <c r="M257" s="14"/>
      <c r="N257" s="13"/>
      <c r="O257" s="14"/>
      <c r="P257" s="13"/>
      <c r="Q257" s="14"/>
      <c r="R257" s="14"/>
      <c r="S257" s="14"/>
      <c r="T257" s="15"/>
    </row>
    <row r="258" spans="12:20" x14ac:dyDescent="0.3">
      <c r="L258" s="13"/>
      <c r="M258" s="14"/>
      <c r="N258" s="13"/>
      <c r="O258" s="14"/>
      <c r="P258" s="13"/>
      <c r="Q258" s="14"/>
      <c r="R258" s="14"/>
      <c r="S258" s="14"/>
      <c r="T258" s="15"/>
    </row>
    <row r="259" spans="12:20" x14ac:dyDescent="0.3">
      <c r="L259" s="13"/>
      <c r="M259" s="14"/>
      <c r="N259" s="13"/>
      <c r="O259" s="14"/>
      <c r="P259" s="13"/>
      <c r="Q259" s="14"/>
      <c r="R259" s="14"/>
      <c r="S259" s="14"/>
      <c r="T259" s="15"/>
    </row>
    <row r="260" spans="12:20" x14ac:dyDescent="0.3">
      <c r="L260" s="14"/>
      <c r="M260" s="14"/>
      <c r="N260" s="14"/>
      <c r="O260" s="14"/>
      <c r="P260" s="14"/>
      <c r="Q260" s="14"/>
      <c r="R260" s="14"/>
      <c r="S260" s="14"/>
      <c r="T260" s="15"/>
    </row>
  </sheetData>
  <mergeCells count="21">
    <mergeCell ref="A1:K1"/>
    <mergeCell ref="B2:K2"/>
    <mergeCell ref="A3:K3"/>
    <mergeCell ref="B8:I8"/>
    <mergeCell ref="B15:I15"/>
    <mergeCell ref="A12:A14"/>
    <mergeCell ref="K12:K14"/>
    <mergeCell ref="B31:I31"/>
    <mergeCell ref="B34:I34"/>
    <mergeCell ref="B35:I35"/>
    <mergeCell ref="B32:I32"/>
    <mergeCell ref="L4:M4"/>
    <mergeCell ref="E12:E14"/>
    <mergeCell ref="D12:D14"/>
    <mergeCell ref="C12:C14"/>
    <mergeCell ref="B12:B14"/>
    <mergeCell ref="N4:O4"/>
    <mergeCell ref="P4:S4"/>
    <mergeCell ref="J12:J14"/>
    <mergeCell ref="G12:G14"/>
    <mergeCell ref="F12:F14"/>
  </mergeCells>
  <pageMargins left="0.70866141732283472" right="0.70866141732283472" top="0.23" bottom="0.2" header="0.17" footer="0.17"/>
  <pageSetup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zoomScale="70" zoomScaleNormal="70" workbookViewId="0">
      <pane ySplit="4" topLeftCell="A16" activePane="bottomLeft" state="frozen"/>
      <selection pane="bottomLeft" sqref="A1:K24"/>
    </sheetView>
  </sheetViews>
  <sheetFormatPr baseColWidth="10" defaultRowHeight="16.5" x14ac:dyDescent="0.3"/>
  <cols>
    <col min="1" max="1" width="13.28515625" style="35" bestFit="1" customWidth="1"/>
    <col min="2" max="2" width="18.7109375" style="2" customWidth="1"/>
    <col min="3" max="3" width="15.140625" style="27" customWidth="1"/>
    <col min="4" max="4" width="13.28515625" style="1" customWidth="1"/>
    <col min="5" max="5" width="35.5703125" style="48" customWidth="1"/>
    <col min="6" max="6" width="52.28515625" style="369" customWidth="1"/>
    <col min="7" max="7" width="26.85546875" style="2" customWidth="1"/>
    <col min="8" max="8" width="16.5703125" style="2" customWidth="1"/>
    <col min="9" max="9" width="14.140625" style="27" customWidth="1"/>
    <col min="10" max="10" width="16" style="27" customWidth="1"/>
    <col min="11" max="11" width="26.85546875" style="27" customWidth="1"/>
    <col min="12" max="12" width="11.140625" style="3" customWidth="1"/>
    <col min="13" max="13" width="12" style="3" customWidth="1"/>
    <col min="14" max="14" width="11.140625" style="3" customWidth="1"/>
    <col min="15" max="15" width="12" style="3" customWidth="1"/>
    <col min="16" max="19" width="5.28515625" style="3" customWidth="1"/>
  </cols>
  <sheetData>
    <row r="1" spans="1:19" s="30" customFormat="1" ht="33.75" customHeight="1" x14ac:dyDescent="0.3">
      <c r="A1" s="730" t="s">
        <v>0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49"/>
      <c r="M1" s="49"/>
      <c r="N1" s="49"/>
      <c r="O1" s="49"/>
      <c r="P1" s="49"/>
      <c r="Q1" s="49"/>
      <c r="R1" s="49"/>
      <c r="S1" s="50"/>
    </row>
    <row r="2" spans="1:19" s="30" customFormat="1" ht="30" customHeight="1" x14ac:dyDescent="0.35">
      <c r="A2" s="569"/>
      <c r="B2" s="730" t="s">
        <v>1</v>
      </c>
      <c r="C2" s="730"/>
      <c r="D2" s="730"/>
      <c r="E2" s="730"/>
      <c r="F2" s="730"/>
      <c r="G2" s="730"/>
      <c r="H2" s="730"/>
      <c r="I2" s="730"/>
      <c r="J2" s="730"/>
      <c r="K2" s="730"/>
      <c r="L2" s="51"/>
      <c r="M2" s="51"/>
      <c r="N2" s="51"/>
      <c r="O2" s="51"/>
      <c r="P2" s="51"/>
      <c r="Q2" s="51"/>
      <c r="R2" s="51"/>
      <c r="S2" s="52"/>
    </row>
    <row r="3" spans="1:19" s="30" customFormat="1" ht="39" customHeight="1" thickBot="1" x14ac:dyDescent="0.35">
      <c r="A3" s="730" t="s">
        <v>395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51"/>
      <c r="M3" s="51"/>
      <c r="N3" s="51"/>
      <c r="O3" s="51"/>
      <c r="P3" s="51"/>
      <c r="Q3" s="51"/>
      <c r="R3" s="51"/>
      <c r="S3" s="52"/>
    </row>
    <row r="4" spans="1:19" s="31" customFormat="1" ht="82.5" customHeight="1" thickBot="1" x14ac:dyDescent="0.35">
      <c r="A4" s="110" t="s">
        <v>17</v>
      </c>
      <c r="B4" s="111" t="s">
        <v>7</v>
      </c>
      <c r="C4" s="112" t="s">
        <v>10</v>
      </c>
      <c r="D4" s="113" t="s">
        <v>2</v>
      </c>
      <c r="E4" s="114" t="s">
        <v>8</v>
      </c>
      <c r="F4" s="116" t="s">
        <v>9</v>
      </c>
      <c r="G4" s="115" t="s">
        <v>15</v>
      </c>
      <c r="H4" s="116" t="s">
        <v>18</v>
      </c>
      <c r="I4" s="112" t="s">
        <v>178</v>
      </c>
      <c r="J4" s="169" t="s">
        <v>177</v>
      </c>
      <c r="K4" s="118" t="s">
        <v>14</v>
      </c>
      <c r="L4" s="732" t="s">
        <v>11</v>
      </c>
      <c r="M4" s="733"/>
      <c r="N4" s="734" t="s">
        <v>11</v>
      </c>
      <c r="O4" s="733"/>
      <c r="P4" s="727" t="s">
        <v>12</v>
      </c>
      <c r="Q4" s="728"/>
      <c r="R4" s="728"/>
      <c r="S4" s="729"/>
    </row>
    <row r="5" spans="1:19" s="16" customFormat="1" ht="54" x14ac:dyDescent="0.3">
      <c r="A5" s="340">
        <v>1</v>
      </c>
      <c r="B5" s="405" t="s">
        <v>22</v>
      </c>
      <c r="C5" s="341">
        <v>43003</v>
      </c>
      <c r="D5" s="188">
        <v>4944</v>
      </c>
      <c r="E5" s="280" t="s">
        <v>411</v>
      </c>
      <c r="F5" s="281" t="s">
        <v>412</v>
      </c>
      <c r="G5" s="342" t="s">
        <v>327</v>
      </c>
      <c r="H5" s="342">
        <v>61101</v>
      </c>
      <c r="I5" s="282">
        <v>1000</v>
      </c>
      <c r="J5" s="282">
        <v>1000</v>
      </c>
      <c r="K5" s="406" t="s">
        <v>216</v>
      </c>
      <c r="L5" s="53" t="s">
        <v>13</v>
      </c>
      <c r="M5" s="5"/>
      <c r="N5" s="4" t="s">
        <v>13</v>
      </c>
      <c r="O5" s="5"/>
      <c r="P5" s="4" t="s">
        <v>13</v>
      </c>
      <c r="Q5" s="5"/>
      <c r="R5" s="5"/>
      <c r="S5" s="10"/>
    </row>
    <row r="6" spans="1:19" s="16" customFormat="1" ht="61.5" customHeight="1" x14ac:dyDescent="0.3">
      <c r="A6" s="346">
        <v>1</v>
      </c>
      <c r="B6" s="404" t="s">
        <v>22</v>
      </c>
      <c r="C6" s="347">
        <v>43003</v>
      </c>
      <c r="D6" s="315">
        <v>4945</v>
      </c>
      <c r="E6" s="316" t="s">
        <v>413</v>
      </c>
      <c r="F6" s="298" t="s">
        <v>414</v>
      </c>
      <c r="G6" s="68" t="s">
        <v>415</v>
      </c>
      <c r="H6" s="68">
        <v>61101</v>
      </c>
      <c r="I6" s="317">
        <v>1502</v>
      </c>
      <c r="J6" s="317">
        <v>1502</v>
      </c>
      <c r="K6" s="399" t="s">
        <v>216</v>
      </c>
      <c r="L6" s="407"/>
      <c r="M6" s="300"/>
      <c r="N6" s="301"/>
      <c r="O6" s="300"/>
      <c r="P6" s="301"/>
      <c r="Q6" s="300"/>
      <c r="R6" s="300"/>
      <c r="S6" s="302"/>
    </row>
    <row r="7" spans="1:19" s="16" customFormat="1" ht="41.25" thickBot="1" x14ac:dyDescent="0.35">
      <c r="A7" s="346">
        <v>1</v>
      </c>
      <c r="B7" s="404" t="s">
        <v>22</v>
      </c>
      <c r="C7" s="347">
        <v>43005</v>
      </c>
      <c r="D7" s="315">
        <v>4946</v>
      </c>
      <c r="E7" s="298" t="s">
        <v>416</v>
      </c>
      <c r="F7" s="298" t="s">
        <v>417</v>
      </c>
      <c r="G7" s="68" t="s">
        <v>342</v>
      </c>
      <c r="H7" s="68">
        <v>61104</v>
      </c>
      <c r="I7" s="317">
        <v>3373.05</v>
      </c>
      <c r="J7" s="317">
        <v>3373.05</v>
      </c>
      <c r="K7" s="399" t="s">
        <v>121</v>
      </c>
      <c r="L7" s="299"/>
      <c r="M7" s="300"/>
      <c r="N7" s="301"/>
      <c r="O7" s="300"/>
      <c r="P7" s="301"/>
      <c r="Q7" s="300"/>
      <c r="R7" s="300"/>
      <c r="S7" s="302"/>
    </row>
    <row r="8" spans="1:19" s="16" customFormat="1" ht="21.75" customHeight="1" thickBot="1" x14ac:dyDescent="0.35">
      <c r="A8" s="295">
        <v>3</v>
      </c>
      <c r="B8" s="764" t="s">
        <v>5</v>
      </c>
      <c r="C8" s="760"/>
      <c r="D8" s="760"/>
      <c r="E8" s="760"/>
      <c r="F8" s="760"/>
      <c r="G8" s="760"/>
      <c r="H8" s="760"/>
      <c r="I8" s="761"/>
      <c r="J8" s="170">
        <f>SUM(J5:J7)</f>
        <v>5875.05</v>
      </c>
      <c r="K8" s="120"/>
      <c r="L8" s="20" t="s">
        <v>13</v>
      </c>
      <c r="M8" s="7"/>
      <c r="N8" s="6" t="s">
        <v>13</v>
      </c>
      <c r="O8" s="7"/>
      <c r="P8" s="6" t="s">
        <v>13</v>
      </c>
      <c r="Q8" s="7"/>
      <c r="R8" s="7"/>
      <c r="S8" s="11"/>
    </row>
    <row r="9" spans="1:19" s="16" customFormat="1" ht="33" customHeight="1" x14ac:dyDescent="0.3">
      <c r="A9" s="767">
        <v>1</v>
      </c>
      <c r="B9" s="769" t="s">
        <v>22</v>
      </c>
      <c r="C9" s="771">
        <v>43005</v>
      </c>
      <c r="D9" s="777">
        <v>4948</v>
      </c>
      <c r="E9" s="777" t="s">
        <v>378</v>
      </c>
      <c r="F9" s="773" t="s">
        <v>419</v>
      </c>
      <c r="G9" s="773" t="s">
        <v>379</v>
      </c>
      <c r="H9" s="216">
        <v>54110</v>
      </c>
      <c r="I9" s="63">
        <v>260</v>
      </c>
      <c r="J9" s="765">
        <f>I9+I10</f>
        <v>548.4</v>
      </c>
      <c r="K9" s="209"/>
      <c r="L9" s="20"/>
      <c r="M9" s="7"/>
      <c r="N9" s="6"/>
      <c r="O9" s="7"/>
      <c r="P9" s="6"/>
      <c r="Q9" s="7"/>
      <c r="R9" s="7"/>
      <c r="S9" s="11"/>
    </row>
    <row r="10" spans="1:19" s="16" customFormat="1" ht="17.25" thickBot="1" x14ac:dyDescent="0.35">
      <c r="A10" s="768"/>
      <c r="B10" s="770"/>
      <c r="C10" s="772"/>
      <c r="D10" s="778"/>
      <c r="E10" s="778"/>
      <c r="F10" s="774"/>
      <c r="G10" s="774"/>
      <c r="H10" s="208">
        <v>54118</v>
      </c>
      <c r="I10" s="220">
        <v>288.39999999999998</v>
      </c>
      <c r="J10" s="766"/>
      <c r="K10" s="213"/>
      <c r="L10" s="20" t="s">
        <v>13</v>
      </c>
      <c r="M10" s="7"/>
      <c r="N10" s="6" t="s">
        <v>13</v>
      </c>
      <c r="O10" s="7"/>
      <c r="P10" s="6" t="s">
        <v>13</v>
      </c>
      <c r="Q10" s="7"/>
      <c r="R10" s="7"/>
      <c r="S10" s="11"/>
    </row>
    <row r="11" spans="1:19" s="16" customFormat="1" ht="17.25" thickBot="1" x14ac:dyDescent="0.35">
      <c r="A11" s="229">
        <f>SUM(A9)</f>
        <v>1</v>
      </c>
      <c r="B11" s="764" t="s">
        <v>4</v>
      </c>
      <c r="C11" s="760"/>
      <c r="D11" s="760"/>
      <c r="E11" s="760"/>
      <c r="F11" s="760"/>
      <c r="G11" s="760"/>
      <c r="H11" s="760"/>
      <c r="I11" s="761"/>
      <c r="J11" s="170">
        <f>SUM(J9:J10)</f>
        <v>548.4</v>
      </c>
      <c r="K11" s="120"/>
      <c r="L11" s="20"/>
      <c r="M11" s="7"/>
      <c r="N11" s="6"/>
      <c r="O11" s="7"/>
      <c r="P11" s="6"/>
      <c r="Q11" s="7"/>
      <c r="R11" s="7"/>
      <c r="S11" s="11"/>
    </row>
    <row r="12" spans="1:19" s="16" customFormat="1" ht="27" x14ac:dyDescent="0.3">
      <c r="A12" s="303">
        <v>1</v>
      </c>
      <c r="B12" s="393" t="s">
        <v>22</v>
      </c>
      <c r="C12" s="305">
        <v>42982</v>
      </c>
      <c r="D12" s="391">
        <v>4936</v>
      </c>
      <c r="E12" s="307" t="s">
        <v>350</v>
      </c>
      <c r="F12" s="308" t="s">
        <v>398</v>
      </c>
      <c r="G12" s="390" t="s">
        <v>351</v>
      </c>
      <c r="H12" s="390">
        <v>54399</v>
      </c>
      <c r="I12" s="389">
        <v>5003.3999999999996</v>
      </c>
      <c r="J12" s="311">
        <v>5003.3999999999996</v>
      </c>
      <c r="K12" s="312" t="s">
        <v>399</v>
      </c>
      <c r="L12" s="20"/>
      <c r="M12" s="7"/>
      <c r="N12" s="6"/>
      <c r="O12" s="7"/>
      <c r="P12" s="6"/>
      <c r="Q12" s="7"/>
      <c r="R12" s="7"/>
      <c r="S12" s="11"/>
    </row>
    <row r="13" spans="1:19" s="45" customFormat="1" ht="67.5" x14ac:dyDescent="0.25">
      <c r="A13" s="313">
        <v>1</v>
      </c>
      <c r="B13" s="393" t="s">
        <v>22</v>
      </c>
      <c r="C13" s="314">
        <v>42983</v>
      </c>
      <c r="D13" s="315">
        <v>4937</v>
      </c>
      <c r="E13" s="316" t="s">
        <v>272</v>
      </c>
      <c r="F13" s="298" t="s">
        <v>400</v>
      </c>
      <c r="G13" s="68" t="s">
        <v>274</v>
      </c>
      <c r="H13" s="68">
        <v>54402</v>
      </c>
      <c r="I13" s="317">
        <v>1191</v>
      </c>
      <c r="J13" s="318">
        <v>1191</v>
      </c>
      <c r="K13" s="319" t="s">
        <v>401</v>
      </c>
      <c r="L13" s="54" t="s">
        <v>13</v>
      </c>
      <c r="M13" s="43"/>
      <c r="N13" s="36" t="s">
        <v>13</v>
      </c>
      <c r="O13" s="43"/>
      <c r="P13" s="36" t="s">
        <v>13</v>
      </c>
      <c r="Q13" s="43"/>
      <c r="R13" s="43"/>
      <c r="S13" s="44"/>
    </row>
    <row r="14" spans="1:19" s="45" customFormat="1" ht="54" x14ac:dyDescent="0.25">
      <c r="A14" s="313">
        <v>1</v>
      </c>
      <c r="B14" s="393" t="s">
        <v>22</v>
      </c>
      <c r="C14" s="314">
        <v>42986</v>
      </c>
      <c r="D14" s="315">
        <v>4938</v>
      </c>
      <c r="E14" s="307" t="s">
        <v>206</v>
      </c>
      <c r="F14" s="298" t="s">
        <v>402</v>
      </c>
      <c r="G14" s="390" t="s">
        <v>105</v>
      </c>
      <c r="H14" s="390">
        <v>54302</v>
      </c>
      <c r="I14" s="317">
        <v>420</v>
      </c>
      <c r="J14" s="318">
        <v>420</v>
      </c>
      <c r="K14" s="319" t="s">
        <v>403</v>
      </c>
      <c r="L14" s="54" t="s">
        <v>13</v>
      </c>
      <c r="M14" s="43"/>
      <c r="N14" s="36" t="s">
        <v>13</v>
      </c>
      <c r="O14" s="43"/>
      <c r="P14" s="36" t="s">
        <v>13</v>
      </c>
      <c r="Q14" s="43"/>
      <c r="R14" s="43"/>
      <c r="S14" s="44"/>
    </row>
    <row r="15" spans="1:19" s="45" customFormat="1" ht="135" x14ac:dyDescent="0.25">
      <c r="A15" s="313">
        <v>1</v>
      </c>
      <c r="B15" s="393" t="s">
        <v>22</v>
      </c>
      <c r="C15" s="314">
        <v>42992</v>
      </c>
      <c r="D15" s="315">
        <v>4940</v>
      </c>
      <c r="E15" s="308" t="s">
        <v>420</v>
      </c>
      <c r="F15" s="298" t="s">
        <v>422</v>
      </c>
      <c r="G15" s="390" t="s">
        <v>421</v>
      </c>
      <c r="H15" s="390">
        <v>54304</v>
      </c>
      <c r="I15" s="317">
        <v>1890.49</v>
      </c>
      <c r="J15" s="318">
        <v>1890.49</v>
      </c>
      <c r="K15" s="319" t="s">
        <v>423</v>
      </c>
      <c r="L15" s="54"/>
      <c r="M15" s="43"/>
      <c r="N15" s="36"/>
      <c r="O15" s="43"/>
      <c r="P15" s="36"/>
      <c r="Q15" s="43"/>
      <c r="R15" s="43"/>
      <c r="S15" s="44"/>
    </row>
    <row r="16" spans="1:19" s="45" customFormat="1" ht="40.5" x14ac:dyDescent="0.25">
      <c r="A16" s="313">
        <v>1</v>
      </c>
      <c r="B16" s="393" t="s">
        <v>22</v>
      </c>
      <c r="C16" s="314">
        <v>42990</v>
      </c>
      <c r="D16" s="315">
        <v>4942</v>
      </c>
      <c r="E16" s="307" t="s">
        <v>404</v>
      </c>
      <c r="F16" s="298" t="s">
        <v>405</v>
      </c>
      <c r="G16" s="390" t="s">
        <v>164</v>
      </c>
      <c r="H16" s="390">
        <v>54203</v>
      </c>
      <c r="I16" s="317">
        <v>1468.35</v>
      </c>
      <c r="J16" s="318">
        <v>1468.35</v>
      </c>
      <c r="K16" s="319" t="s">
        <v>121</v>
      </c>
      <c r="L16" s="54" t="s">
        <v>13</v>
      </c>
      <c r="M16" s="43"/>
      <c r="N16" s="36" t="s">
        <v>13</v>
      </c>
      <c r="O16" s="43"/>
      <c r="P16" s="36" t="s">
        <v>13</v>
      </c>
      <c r="Q16" s="43"/>
      <c r="R16" s="43"/>
      <c r="S16" s="44"/>
    </row>
    <row r="17" spans="1:20" s="45" customFormat="1" ht="81" x14ac:dyDescent="0.25">
      <c r="A17" s="313">
        <v>1</v>
      </c>
      <c r="B17" s="393" t="s">
        <v>22</v>
      </c>
      <c r="C17" s="314">
        <v>42992</v>
      </c>
      <c r="D17" s="315">
        <v>4939</v>
      </c>
      <c r="E17" s="307" t="s">
        <v>406</v>
      </c>
      <c r="F17" s="298" t="s">
        <v>407</v>
      </c>
      <c r="G17" s="390" t="s">
        <v>386</v>
      </c>
      <c r="H17" s="390">
        <v>54402</v>
      </c>
      <c r="I17" s="317">
        <v>348</v>
      </c>
      <c r="J17" s="318">
        <v>348</v>
      </c>
      <c r="K17" s="319" t="s">
        <v>408</v>
      </c>
      <c r="L17" s="54" t="s">
        <v>13</v>
      </c>
      <c r="M17" s="43"/>
      <c r="N17" s="36" t="s">
        <v>13</v>
      </c>
      <c r="O17" s="43"/>
      <c r="P17" s="36" t="s">
        <v>13</v>
      </c>
      <c r="Q17" s="43"/>
      <c r="R17" s="43"/>
      <c r="S17" s="44"/>
    </row>
    <row r="18" spans="1:20" s="45" customFormat="1" ht="67.5" x14ac:dyDescent="0.25">
      <c r="A18" s="313">
        <v>1</v>
      </c>
      <c r="B18" s="393" t="s">
        <v>22</v>
      </c>
      <c r="C18" s="314">
        <v>43003</v>
      </c>
      <c r="D18" s="315">
        <v>4943</v>
      </c>
      <c r="E18" s="308" t="s">
        <v>409</v>
      </c>
      <c r="F18" s="298" t="s">
        <v>410</v>
      </c>
      <c r="G18" s="390" t="s">
        <v>63</v>
      </c>
      <c r="H18" s="390">
        <v>54307</v>
      </c>
      <c r="I18" s="317">
        <v>90</v>
      </c>
      <c r="J18" s="318">
        <v>90</v>
      </c>
      <c r="K18" s="319" t="s">
        <v>399</v>
      </c>
      <c r="L18" s="54" t="s">
        <v>13</v>
      </c>
      <c r="M18" s="43"/>
      <c r="N18" s="36" t="s">
        <v>13</v>
      </c>
      <c r="O18" s="43"/>
      <c r="P18" s="36" t="s">
        <v>13</v>
      </c>
      <c r="Q18" s="43"/>
      <c r="R18" s="43"/>
      <c r="S18" s="44"/>
    </row>
    <row r="19" spans="1:20" s="45" customFormat="1" ht="54.75" thickBot="1" x14ac:dyDescent="0.3">
      <c r="A19" s="313">
        <v>1</v>
      </c>
      <c r="B19" s="393" t="s">
        <v>22</v>
      </c>
      <c r="C19" s="314">
        <v>43005</v>
      </c>
      <c r="D19" s="315">
        <v>4947</v>
      </c>
      <c r="E19" s="307" t="s">
        <v>206</v>
      </c>
      <c r="F19" s="298" t="s">
        <v>418</v>
      </c>
      <c r="G19" s="390" t="s">
        <v>105</v>
      </c>
      <c r="H19" s="390">
        <v>54302</v>
      </c>
      <c r="I19" s="317">
        <v>297.26</v>
      </c>
      <c r="J19" s="318">
        <v>297.26</v>
      </c>
      <c r="K19" s="319" t="s">
        <v>403</v>
      </c>
      <c r="L19" s="54" t="s">
        <v>13</v>
      </c>
      <c r="M19" s="43"/>
      <c r="N19" s="36" t="s">
        <v>13</v>
      </c>
      <c r="O19" s="43"/>
      <c r="P19" s="36" t="s">
        <v>13</v>
      </c>
      <c r="Q19" s="43"/>
      <c r="R19" s="43"/>
      <c r="S19" s="44"/>
    </row>
    <row r="20" spans="1:20" thickBot="1" x14ac:dyDescent="0.35">
      <c r="A20" s="121">
        <f>SUM(A12:A19)</f>
        <v>8</v>
      </c>
      <c r="B20" s="764" t="s">
        <v>6</v>
      </c>
      <c r="C20" s="760"/>
      <c r="D20" s="760"/>
      <c r="E20" s="760"/>
      <c r="F20" s="760"/>
      <c r="G20" s="760"/>
      <c r="H20" s="760"/>
      <c r="I20" s="761"/>
      <c r="J20" s="645">
        <f>SUM(J12:J19)</f>
        <v>10708.5</v>
      </c>
      <c r="K20" s="120"/>
      <c r="L20" s="20" t="s">
        <v>13</v>
      </c>
      <c r="M20" s="7"/>
      <c r="N20" s="6" t="s">
        <v>13</v>
      </c>
      <c r="O20" s="7"/>
      <c r="P20" s="6" t="s">
        <v>13</v>
      </c>
      <c r="Q20" s="7"/>
      <c r="R20" s="7"/>
      <c r="S20" s="11"/>
      <c r="T20" s="15"/>
    </row>
    <row r="21" spans="1:20" ht="33.75" customHeight="1" x14ac:dyDescent="0.3">
      <c r="A21" s="180"/>
      <c r="B21" s="743" t="s">
        <v>396</v>
      </c>
      <c r="C21" s="743"/>
      <c r="D21" s="743"/>
      <c r="E21" s="743"/>
      <c r="F21" s="743"/>
      <c r="G21" s="743"/>
      <c r="H21" s="744"/>
      <c r="I21" s="193"/>
      <c r="J21" s="646">
        <f>+J8+J11+J20</f>
        <v>17131.95</v>
      </c>
      <c r="K21" s="194"/>
      <c r="L21" s="20"/>
      <c r="M21" s="7"/>
      <c r="N21" s="6"/>
      <c r="O21" s="7"/>
      <c r="P21" s="6"/>
      <c r="Q21" s="7"/>
      <c r="R21" s="7"/>
      <c r="S21" s="11"/>
      <c r="T21" s="15"/>
    </row>
    <row r="22" spans="1:20" ht="17.25" thickBot="1" x14ac:dyDescent="0.35">
      <c r="A22" s="181"/>
      <c r="B22" s="189"/>
      <c r="C22" s="190"/>
      <c r="D22" s="191"/>
      <c r="E22" s="192"/>
      <c r="F22" s="66"/>
      <c r="G22" s="67"/>
      <c r="H22" s="70"/>
      <c r="I22" s="65"/>
      <c r="J22" s="220"/>
      <c r="K22" s="210"/>
      <c r="L22" s="20"/>
      <c r="M22" s="7"/>
      <c r="N22" s="6"/>
      <c r="O22" s="7"/>
      <c r="P22" s="6"/>
      <c r="Q22" s="7"/>
      <c r="R22" s="7"/>
      <c r="S22" s="11"/>
      <c r="T22" s="15"/>
    </row>
    <row r="23" spans="1:20" ht="19.5" thickBot="1" x14ac:dyDescent="0.35">
      <c r="A23" s="128">
        <f>SUM(A22:A22)</f>
        <v>0</v>
      </c>
      <c r="B23" s="805" t="s">
        <v>16</v>
      </c>
      <c r="C23" s="806"/>
      <c r="D23" s="806"/>
      <c r="E23" s="806"/>
      <c r="F23" s="806"/>
      <c r="G23" s="806"/>
      <c r="H23" s="806"/>
      <c r="I23" s="807"/>
      <c r="J23" s="175">
        <f>SUM(J22:J22)</f>
        <v>0</v>
      </c>
      <c r="K23" s="182"/>
      <c r="L23" s="55"/>
      <c r="M23" s="9"/>
      <c r="N23" s="8"/>
      <c r="O23" s="9"/>
      <c r="P23" s="8"/>
      <c r="Q23" s="9"/>
      <c r="R23" s="9"/>
      <c r="S23" s="12"/>
      <c r="T23" s="15"/>
    </row>
    <row r="24" spans="1:20" ht="24" thickBot="1" x14ac:dyDescent="0.4">
      <c r="A24" s="422">
        <f>+A8+A11+A20</f>
        <v>12</v>
      </c>
      <c r="B24" s="739" t="s">
        <v>397</v>
      </c>
      <c r="C24" s="725"/>
      <c r="D24" s="725"/>
      <c r="E24" s="725"/>
      <c r="F24" s="725"/>
      <c r="G24" s="725"/>
      <c r="H24" s="740"/>
      <c r="I24" s="26"/>
      <c r="J24" s="32">
        <f>+J21+J23</f>
        <v>17131.95</v>
      </c>
      <c r="K24" s="59"/>
      <c r="L24" s="13"/>
      <c r="M24" s="14"/>
      <c r="N24" s="13"/>
      <c r="O24" s="14"/>
      <c r="P24" s="13"/>
      <c r="Q24" s="14"/>
      <c r="R24" s="14"/>
      <c r="S24" s="14"/>
      <c r="T24" s="15"/>
    </row>
    <row r="25" spans="1:20" x14ac:dyDescent="0.3">
      <c r="L25" s="13"/>
      <c r="M25" s="14"/>
      <c r="N25" s="13"/>
      <c r="O25" s="14"/>
      <c r="P25" s="13"/>
      <c r="Q25" s="14"/>
      <c r="R25" s="14"/>
      <c r="S25" s="14"/>
      <c r="T25" s="15"/>
    </row>
    <row r="26" spans="1:20" x14ac:dyDescent="0.3">
      <c r="L26" s="13"/>
      <c r="M26" s="14"/>
      <c r="N26" s="13"/>
      <c r="O26" s="14"/>
      <c r="P26" s="13"/>
      <c r="Q26" s="14"/>
      <c r="R26" s="14"/>
      <c r="S26" s="14"/>
      <c r="T26" s="15"/>
    </row>
    <row r="27" spans="1:20" x14ac:dyDescent="0.3">
      <c r="L27" s="13"/>
      <c r="M27" s="14"/>
      <c r="N27" s="13"/>
      <c r="O27" s="14"/>
      <c r="P27" s="13"/>
      <c r="Q27" s="14"/>
      <c r="R27" s="14"/>
      <c r="S27" s="14"/>
      <c r="T27" s="15"/>
    </row>
    <row r="28" spans="1:20" x14ac:dyDescent="0.3">
      <c r="L28" s="13"/>
      <c r="M28" s="14"/>
      <c r="N28" s="13"/>
      <c r="O28" s="14"/>
      <c r="P28" s="13"/>
      <c r="Q28" s="14"/>
      <c r="R28" s="14"/>
      <c r="S28" s="14"/>
      <c r="T28" s="15"/>
    </row>
    <row r="29" spans="1:20" x14ac:dyDescent="0.3">
      <c r="L29" s="13"/>
      <c r="M29" s="14"/>
      <c r="N29" s="13"/>
      <c r="O29" s="14"/>
      <c r="P29" s="13"/>
      <c r="Q29" s="14"/>
      <c r="R29" s="14"/>
      <c r="S29" s="14"/>
      <c r="T29" s="15"/>
    </row>
    <row r="30" spans="1:20" x14ac:dyDescent="0.3">
      <c r="L30" s="13"/>
      <c r="M30" s="14"/>
      <c r="N30" s="13"/>
      <c r="O30" s="14"/>
      <c r="P30" s="13"/>
      <c r="Q30" s="14"/>
      <c r="R30" s="14"/>
      <c r="S30" s="14"/>
      <c r="T30" s="15"/>
    </row>
    <row r="31" spans="1:20" x14ac:dyDescent="0.3">
      <c r="L31" s="13"/>
      <c r="M31" s="14"/>
      <c r="N31" s="13"/>
      <c r="O31" s="14"/>
      <c r="P31" s="13"/>
      <c r="Q31" s="14"/>
      <c r="R31" s="14"/>
      <c r="S31" s="14"/>
      <c r="T31" s="15"/>
    </row>
    <row r="32" spans="1:20" x14ac:dyDescent="0.3">
      <c r="L32" s="13"/>
      <c r="M32" s="14"/>
      <c r="N32" s="13"/>
      <c r="O32" s="14"/>
      <c r="P32" s="13"/>
      <c r="Q32" s="14"/>
      <c r="R32" s="14"/>
      <c r="S32" s="14"/>
      <c r="T32" s="15"/>
    </row>
    <row r="33" spans="12:20" x14ac:dyDescent="0.3">
      <c r="L33" s="13"/>
      <c r="M33" s="14"/>
      <c r="N33" s="13"/>
      <c r="O33" s="14"/>
      <c r="P33" s="13"/>
      <c r="Q33" s="14"/>
      <c r="R33" s="14"/>
      <c r="S33" s="14"/>
      <c r="T33" s="15"/>
    </row>
    <row r="34" spans="12:20" x14ac:dyDescent="0.3">
      <c r="L34" s="13"/>
      <c r="M34" s="14"/>
      <c r="N34" s="13"/>
      <c r="O34" s="14"/>
      <c r="P34" s="13"/>
      <c r="Q34" s="14"/>
      <c r="R34" s="14"/>
      <c r="S34" s="14"/>
      <c r="T34" s="15"/>
    </row>
    <row r="35" spans="12:20" x14ac:dyDescent="0.3">
      <c r="L35" s="13"/>
      <c r="M35" s="14"/>
      <c r="N35" s="13"/>
      <c r="O35" s="14"/>
      <c r="P35" s="13"/>
      <c r="Q35" s="14"/>
      <c r="R35" s="14"/>
      <c r="S35" s="14"/>
      <c r="T35" s="15"/>
    </row>
    <row r="36" spans="12:20" x14ac:dyDescent="0.3">
      <c r="L36" s="13"/>
      <c r="M36" s="14"/>
      <c r="N36" s="13"/>
      <c r="O36" s="14"/>
      <c r="P36" s="13"/>
      <c r="Q36" s="14"/>
      <c r="R36" s="14"/>
      <c r="S36" s="14"/>
      <c r="T36" s="15"/>
    </row>
    <row r="37" spans="12:20" x14ac:dyDescent="0.3">
      <c r="L37" s="13"/>
      <c r="M37" s="14"/>
      <c r="N37" s="13"/>
      <c r="O37" s="14"/>
      <c r="P37" s="13"/>
      <c r="Q37" s="14"/>
      <c r="R37" s="14"/>
      <c r="S37" s="14"/>
      <c r="T37" s="15"/>
    </row>
    <row r="38" spans="12:20" x14ac:dyDescent="0.3">
      <c r="L38" s="13"/>
      <c r="M38" s="14"/>
      <c r="N38" s="13"/>
      <c r="O38" s="14"/>
      <c r="P38" s="13"/>
      <c r="Q38" s="14"/>
      <c r="R38" s="14"/>
      <c r="S38" s="14"/>
      <c r="T38" s="15"/>
    </row>
    <row r="39" spans="12:20" x14ac:dyDescent="0.3">
      <c r="L39" s="13"/>
      <c r="M39" s="14"/>
      <c r="N39" s="13"/>
      <c r="O39" s="14"/>
      <c r="P39" s="13"/>
      <c r="Q39" s="14"/>
      <c r="R39" s="14"/>
      <c r="S39" s="14"/>
      <c r="T39" s="15"/>
    </row>
    <row r="40" spans="12:20" x14ac:dyDescent="0.3">
      <c r="L40" s="13"/>
      <c r="M40" s="14"/>
      <c r="N40" s="13"/>
      <c r="O40" s="14"/>
      <c r="P40" s="13"/>
      <c r="Q40" s="14"/>
      <c r="R40" s="14"/>
      <c r="S40" s="14"/>
      <c r="T40" s="15"/>
    </row>
    <row r="41" spans="12:20" x14ac:dyDescent="0.3">
      <c r="L41" s="13"/>
      <c r="M41" s="14"/>
      <c r="N41" s="13"/>
      <c r="O41" s="14"/>
      <c r="P41" s="13"/>
      <c r="Q41" s="14"/>
      <c r="R41" s="14"/>
      <c r="S41" s="14"/>
      <c r="T41" s="15"/>
    </row>
    <row r="42" spans="12:20" x14ac:dyDescent="0.3">
      <c r="L42" s="13"/>
      <c r="M42" s="14"/>
      <c r="N42" s="13"/>
      <c r="O42" s="14"/>
      <c r="P42" s="13"/>
      <c r="Q42" s="14"/>
      <c r="R42" s="14"/>
      <c r="S42" s="14"/>
      <c r="T42" s="15"/>
    </row>
    <row r="43" spans="12:20" x14ac:dyDescent="0.3">
      <c r="L43" s="13"/>
      <c r="M43" s="14"/>
      <c r="N43" s="13"/>
      <c r="O43" s="14"/>
      <c r="P43" s="13"/>
      <c r="Q43" s="14"/>
      <c r="R43" s="14"/>
      <c r="S43" s="14"/>
      <c r="T43" s="15"/>
    </row>
    <row r="44" spans="12:20" x14ac:dyDescent="0.3">
      <c r="L44" s="13"/>
      <c r="M44" s="14"/>
      <c r="N44" s="13"/>
      <c r="O44" s="14"/>
      <c r="P44" s="13"/>
      <c r="Q44" s="14"/>
      <c r="R44" s="14"/>
      <c r="S44" s="14"/>
      <c r="T44" s="15"/>
    </row>
    <row r="45" spans="12:20" x14ac:dyDescent="0.3">
      <c r="L45" s="13"/>
      <c r="M45" s="14"/>
      <c r="N45" s="13"/>
      <c r="O45" s="14"/>
      <c r="P45" s="13"/>
      <c r="Q45" s="14"/>
      <c r="R45" s="14"/>
      <c r="S45" s="14"/>
      <c r="T45" s="15"/>
    </row>
    <row r="46" spans="12:20" x14ac:dyDescent="0.3">
      <c r="L46" s="13"/>
      <c r="M46" s="14"/>
      <c r="N46" s="13"/>
      <c r="O46" s="14"/>
      <c r="P46" s="13"/>
      <c r="Q46" s="14"/>
      <c r="R46" s="14"/>
      <c r="S46" s="14"/>
      <c r="T46" s="15"/>
    </row>
    <row r="47" spans="12:20" x14ac:dyDescent="0.3">
      <c r="L47" s="13"/>
      <c r="M47" s="14"/>
      <c r="N47" s="13"/>
      <c r="O47" s="14"/>
      <c r="P47" s="13"/>
      <c r="Q47" s="14"/>
      <c r="R47" s="14"/>
      <c r="S47" s="14"/>
      <c r="T47" s="15"/>
    </row>
    <row r="48" spans="12:20" x14ac:dyDescent="0.3">
      <c r="L48" s="13"/>
      <c r="M48" s="14"/>
      <c r="N48" s="13"/>
      <c r="O48" s="14"/>
      <c r="P48" s="13"/>
      <c r="Q48" s="14"/>
      <c r="R48" s="14"/>
      <c r="S48" s="14"/>
      <c r="T48" s="15"/>
    </row>
    <row r="49" spans="12:20" x14ac:dyDescent="0.3">
      <c r="L49" s="13"/>
      <c r="M49" s="14"/>
      <c r="N49" s="13"/>
      <c r="O49" s="14"/>
      <c r="P49" s="13"/>
      <c r="Q49" s="14"/>
      <c r="R49" s="14"/>
      <c r="S49" s="14"/>
      <c r="T49" s="15"/>
    </row>
    <row r="50" spans="12:20" x14ac:dyDescent="0.3">
      <c r="L50" s="13"/>
      <c r="M50" s="14"/>
      <c r="N50" s="13"/>
      <c r="O50" s="14"/>
      <c r="P50" s="13"/>
      <c r="Q50" s="14"/>
      <c r="R50" s="14"/>
      <c r="S50" s="14"/>
      <c r="T50" s="15"/>
    </row>
    <row r="51" spans="12:20" x14ac:dyDescent="0.3">
      <c r="L51" s="13"/>
      <c r="M51" s="14"/>
      <c r="N51" s="13"/>
      <c r="O51" s="14"/>
      <c r="P51" s="13"/>
      <c r="Q51" s="14"/>
      <c r="R51" s="14"/>
      <c r="S51" s="14"/>
      <c r="T51" s="15"/>
    </row>
    <row r="52" spans="12:20" x14ac:dyDescent="0.3">
      <c r="L52" s="13"/>
      <c r="M52" s="14"/>
      <c r="N52" s="13"/>
      <c r="O52" s="14"/>
      <c r="P52" s="13"/>
      <c r="Q52" s="14"/>
      <c r="R52" s="14"/>
      <c r="S52" s="14"/>
      <c r="T52" s="15"/>
    </row>
    <row r="53" spans="12:20" x14ac:dyDescent="0.3">
      <c r="L53" s="13"/>
      <c r="M53" s="14"/>
      <c r="N53" s="13"/>
      <c r="O53" s="14"/>
      <c r="P53" s="13"/>
      <c r="Q53" s="14"/>
      <c r="R53" s="14"/>
      <c r="S53" s="14"/>
      <c r="T53" s="15"/>
    </row>
    <row r="54" spans="12:20" x14ac:dyDescent="0.3">
      <c r="L54" s="13"/>
      <c r="M54" s="14"/>
      <c r="N54" s="13"/>
      <c r="O54" s="14"/>
      <c r="P54" s="13"/>
      <c r="Q54" s="14"/>
      <c r="R54" s="14"/>
      <c r="S54" s="14"/>
      <c r="T54" s="15"/>
    </row>
    <row r="55" spans="12:20" x14ac:dyDescent="0.3">
      <c r="L55" s="13"/>
      <c r="M55" s="14"/>
      <c r="N55" s="13"/>
      <c r="O55" s="14"/>
      <c r="P55" s="13"/>
      <c r="Q55" s="14"/>
      <c r="R55" s="14"/>
      <c r="S55" s="14"/>
      <c r="T55" s="15"/>
    </row>
    <row r="56" spans="12:20" x14ac:dyDescent="0.3">
      <c r="L56" s="13"/>
      <c r="M56" s="13"/>
      <c r="N56" s="13"/>
      <c r="O56" s="13"/>
      <c r="P56" s="13"/>
      <c r="Q56" s="14"/>
      <c r="R56" s="14"/>
      <c r="S56" s="13"/>
      <c r="T56" s="15"/>
    </row>
    <row r="57" spans="12:20" x14ac:dyDescent="0.3">
      <c r="L57" s="13"/>
      <c r="M57" s="14"/>
      <c r="N57" s="13"/>
      <c r="O57" s="14"/>
      <c r="P57" s="13"/>
      <c r="Q57" s="14"/>
      <c r="R57" s="14"/>
      <c r="S57" s="14"/>
      <c r="T57" s="15"/>
    </row>
    <row r="58" spans="12:20" x14ac:dyDescent="0.3">
      <c r="L58" s="13"/>
      <c r="M58" s="14"/>
      <c r="N58" s="13"/>
      <c r="O58" s="14"/>
      <c r="P58" s="13"/>
      <c r="Q58" s="14"/>
      <c r="R58" s="14"/>
      <c r="S58" s="14"/>
      <c r="T58" s="15"/>
    </row>
    <row r="59" spans="12:20" x14ac:dyDescent="0.3">
      <c r="L59" s="13"/>
      <c r="M59" s="14"/>
      <c r="N59" s="13"/>
      <c r="O59" s="14"/>
      <c r="P59" s="13"/>
      <c r="Q59" s="14"/>
      <c r="R59" s="14"/>
      <c r="S59" s="14"/>
      <c r="T59" s="15"/>
    </row>
    <row r="60" spans="12:20" x14ac:dyDescent="0.3">
      <c r="L60" s="13"/>
      <c r="M60" s="14"/>
      <c r="N60" s="13"/>
      <c r="O60" s="14"/>
      <c r="P60" s="13"/>
      <c r="Q60" s="14"/>
      <c r="R60" s="14"/>
      <c r="S60" s="14"/>
      <c r="T60" s="15"/>
    </row>
    <row r="61" spans="12:20" x14ac:dyDescent="0.3">
      <c r="L61" s="13"/>
      <c r="M61" s="14"/>
      <c r="N61" s="13"/>
      <c r="O61" s="14"/>
      <c r="P61" s="13"/>
      <c r="Q61" s="14"/>
      <c r="R61" s="14"/>
      <c r="S61" s="14"/>
      <c r="T61" s="15"/>
    </row>
    <row r="62" spans="12:20" x14ac:dyDescent="0.3">
      <c r="L62" s="13"/>
      <c r="M62" s="14"/>
      <c r="N62" s="13"/>
      <c r="O62" s="14"/>
      <c r="P62" s="13"/>
      <c r="Q62" s="14"/>
      <c r="R62" s="14"/>
      <c r="S62" s="14"/>
      <c r="T62" s="15"/>
    </row>
    <row r="63" spans="12:20" x14ac:dyDescent="0.3">
      <c r="L63" s="13"/>
      <c r="M63" s="14"/>
      <c r="N63" s="13"/>
      <c r="O63" s="14"/>
      <c r="P63" s="13"/>
      <c r="Q63" s="14"/>
      <c r="R63" s="14"/>
      <c r="S63" s="14"/>
      <c r="T63" s="15"/>
    </row>
    <row r="64" spans="12:20" x14ac:dyDescent="0.3">
      <c r="L64" s="13"/>
      <c r="M64" s="14"/>
      <c r="N64" s="13"/>
      <c r="O64" s="14"/>
      <c r="P64" s="13"/>
      <c r="Q64" s="14"/>
      <c r="R64" s="14"/>
      <c r="S64" s="14"/>
      <c r="T64" s="15"/>
    </row>
    <row r="65" spans="12:20" x14ac:dyDescent="0.3">
      <c r="L65" s="13"/>
      <c r="M65" s="14"/>
      <c r="N65" s="13"/>
      <c r="O65" s="14"/>
      <c r="P65" s="13"/>
      <c r="Q65" s="14"/>
      <c r="R65" s="14"/>
      <c r="S65" s="14"/>
      <c r="T65" s="15"/>
    </row>
    <row r="66" spans="12:20" x14ac:dyDescent="0.3">
      <c r="L66" s="13"/>
      <c r="M66" s="14"/>
      <c r="N66" s="13"/>
      <c r="O66" s="14"/>
      <c r="P66" s="13"/>
      <c r="Q66" s="14"/>
      <c r="R66" s="14"/>
      <c r="S66" s="14"/>
      <c r="T66" s="15"/>
    </row>
    <row r="67" spans="12:20" x14ac:dyDescent="0.3">
      <c r="L67" s="13"/>
      <c r="M67" s="14"/>
      <c r="N67" s="13"/>
      <c r="O67" s="14"/>
      <c r="P67" s="13"/>
      <c r="Q67" s="14"/>
      <c r="R67" s="14"/>
      <c r="S67" s="14"/>
      <c r="T67" s="15"/>
    </row>
    <row r="68" spans="12:20" x14ac:dyDescent="0.3">
      <c r="L68" s="13"/>
      <c r="M68" s="14"/>
      <c r="N68" s="13"/>
      <c r="O68" s="14"/>
      <c r="P68" s="13"/>
      <c r="Q68" s="14"/>
      <c r="R68" s="14"/>
      <c r="S68" s="14"/>
      <c r="T68" s="15"/>
    </row>
    <row r="69" spans="12:20" x14ac:dyDescent="0.3">
      <c r="L69" s="13"/>
      <c r="M69" s="14"/>
      <c r="N69" s="13"/>
      <c r="O69" s="14"/>
      <c r="P69" s="13"/>
      <c r="Q69" s="14"/>
      <c r="R69" s="14"/>
      <c r="S69" s="14"/>
      <c r="T69" s="15"/>
    </row>
    <row r="70" spans="12:20" x14ac:dyDescent="0.3">
      <c r="L70" s="13"/>
      <c r="M70" s="14"/>
      <c r="N70" s="13"/>
      <c r="O70" s="14"/>
      <c r="P70" s="13"/>
      <c r="Q70" s="14"/>
      <c r="R70" s="14"/>
      <c r="S70" s="14"/>
      <c r="T70" s="15"/>
    </row>
    <row r="71" spans="12:20" x14ac:dyDescent="0.3">
      <c r="L71" s="13"/>
      <c r="M71" s="14"/>
      <c r="N71" s="13"/>
      <c r="O71" s="14"/>
      <c r="P71" s="13"/>
      <c r="Q71" s="14"/>
      <c r="R71" s="14"/>
      <c r="S71" s="14"/>
      <c r="T71" s="15"/>
    </row>
    <row r="72" spans="12:20" x14ac:dyDescent="0.3">
      <c r="L72" s="13"/>
      <c r="M72" s="14"/>
      <c r="N72" s="13"/>
      <c r="O72" s="14"/>
      <c r="P72" s="13"/>
      <c r="Q72" s="14"/>
      <c r="R72" s="14"/>
      <c r="S72" s="14"/>
      <c r="T72" s="15"/>
    </row>
    <row r="73" spans="12:20" x14ac:dyDescent="0.3">
      <c r="L73" s="13"/>
      <c r="M73" s="14"/>
      <c r="N73" s="13"/>
      <c r="O73" s="14"/>
      <c r="P73" s="13"/>
      <c r="Q73" s="14"/>
      <c r="R73" s="14"/>
      <c r="S73" s="14"/>
      <c r="T73" s="15"/>
    </row>
    <row r="74" spans="12:20" x14ac:dyDescent="0.3">
      <c r="L74" s="13"/>
      <c r="M74" s="14"/>
      <c r="N74" s="13"/>
      <c r="O74" s="14"/>
      <c r="P74" s="13"/>
      <c r="Q74" s="14"/>
      <c r="R74" s="14"/>
      <c r="S74" s="14"/>
      <c r="T74" s="15"/>
    </row>
    <row r="75" spans="12:20" x14ac:dyDescent="0.3">
      <c r="L75" s="13"/>
      <c r="M75" s="14"/>
      <c r="N75" s="13"/>
      <c r="O75" s="14"/>
      <c r="P75" s="13"/>
      <c r="Q75" s="14"/>
      <c r="R75" s="14"/>
      <c r="S75" s="14"/>
      <c r="T75" s="15"/>
    </row>
    <row r="76" spans="12:20" x14ac:dyDescent="0.3">
      <c r="L76" s="13"/>
      <c r="M76" s="14"/>
      <c r="N76" s="13"/>
      <c r="O76" s="14"/>
      <c r="P76" s="13"/>
      <c r="Q76" s="14"/>
      <c r="R76" s="14"/>
      <c r="S76" s="14"/>
      <c r="T76" s="15"/>
    </row>
    <row r="77" spans="12:20" x14ac:dyDescent="0.3">
      <c r="L77" s="13"/>
      <c r="M77" s="14"/>
      <c r="N77" s="13"/>
      <c r="O77" s="14"/>
      <c r="P77" s="13"/>
      <c r="Q77" s="14"/>
      <c r="R77" s="14"/>
      <c r="S77" s="14"/>
      <c r="T77" s="15"/>
    </row>
    <row r="78" spans="12:20" x14ac:dyDescent="0.3">
      <c r="L78" s="13"/>
      <c r="M78" s="14"/>
      <c r="N78" s="13"/>
      <c r="O78" s="14"/>
      <c r="P78" s="13"/>
      <c r="Q78" s="14"/>
      <c r="R78" s="14"/>
      <c r="S78" s="14"/>
      <c r="T78" s="15"/>
    </row>
    <row r="79" spans="12:20" x14ac:dyDescent="0.3">
      <c r="L79" s="13"/>
      <c r="M79" s="14"/>
      <c r="N79" s="13"/>
      <c r="O79" s="14"/>
      <c r="P79" s="13"/>
      <c r="Q79" s="14"/>
      <c r="R79" s="14"/>
      <c r="S79" s="14"/>
      <c r="T79" s="15"/>
    </row>
    <row r="80" spans="12:20" x14ac:dyDescent="0.3">
      <c r="L80" s="13"/>
      <c r="M80" s="14"/>
      <c r="N80" s="13"/>
      <c r="O80" s="14"/>
      <c r="P80" s="13"/>
      <c r="Q80" s="14"/>
      <c r="R80" s="14"/>
      <c r="S80" s="14"/>
      <c r="T80" s="15"/>
    </row>
    <row r="81" spans="12:20" x14ac:dyDescent="0.3">
      <c r="L81" s="13"/>
      <c r="M81" s="14"/>
      <c r="N81" s="13"/>
      <c r="O81" s="14"/>
      <c r="P81" s="13"/>
      <c r="Q81" s="14"/>
      <c r="R81" s="14"/>
      <c r="S81" s="14"/>
      <c r="T81" s="15"/>
    </row>
    <row r="82" spans="12:20" x14ac:dyDescent="0.3">
      <c r="L82" s="13"/>
      <c r="M82" s="14"/>
      <c r="N82" s="13"/>
      <c r="O82" s="14"/>
      <c r="P82" s="13"/>
      <c r="Q82" s="14"/>
      <c r="R82" s="14"/>
      <c r="S82" s="14"/>
      <c r="T82" s="15"/>
    </row>
    <row r="83" spans="12:20" x14ac:dyDescent="0.3">
      <c r="L83" s="13"/>
      <c r="M83" s="14"/>
      <c r="N83" s="13"/>
      <c r="O83" s="14"/>
      <c r="P83" s="13"/>
      <c r="Q83" s="14"/>
      <c r="R83" s="14"/>
      <c r="S83" s="14"/>
      <c r="T83" s="15"/>
    </row>
    <row r="84" spans="12:20" x14ac:dyDescent="0.3">
      <c r="L84" s="13"/>
      <c r="M84" s="14"/>
      <c r="N84" s="13"/>
      <c r="O84" s="14"/>
      <c r="P84" s="13"/>
      <c r="Q84" s="14"/>
      <c r="R84" s="14"/>
      <c r="S84" s="14"/>
      <c r="T84" s="15"/>
    </row>
    <row r="85" spans="12:20" x14ac:dyDescent="0.3">
      <c r="L85" s="13"/>
      <c r="M85" s="14"/>
      <c r="N85" s="13"/>
      <c r="O85" s="14"/>
      <c r="P85" s="13"/>
      <c r="Q85" s="14"/>
      <c r="R85" s="14"/>
      <c r="S85" s="14"/>
      <c r="T85" s="15"/>
    </row>
    <row r="86" spans="12:20" x14ac:dyDescent="0.3">
      <c r="L86" s="13"/>
      <c r="M86" s="14"/>
      <c r="N86" s="13"/>
      <c r="O86" s="14"/>
      <c r="P86" s="13"/>
      <c r="Q86" s="14"/>
      <c r="R86" s="14"/>
      <c r="S86" s="14"/>
      <c r="T86" s="15"/>
    </row>
    <row r="87" spans="12:20" x14ac:dyDescent="0.3">
      <c r="L87" s="13"/>
      <c r="M87" s="14"/>
      <c r="N87" s="13"/>
      <c r="O87" s="14"/>
      <c r="P87" s="13"/>
      <c r="Q87" s="14"/>
      <c r="R87" s="14"/>
      <c r="S87" s="14"/>
      <c r="T87" s="15"/>
    </row>
    <row r="88" spans="12:20" x14ac:dyDescent="0.3">
      <c r="L88" s="13"/>
      <c r="M88" s="14"/>
      <c r="N88" s="13"/>
      <c r="O88" s="14"/>
      <c r="P88" s="13"/>
      <c r="Q88" s="14"/>
      <c r="R88" s="14"/>
      <c r="S88" s="14"/>
      <c r="T88" s="15"/>
    </row>
    <row r="89" spans="12:20" x14ac:dyDescent="0.3">
      <c r="L89" s="13"/>
      <c r="M89" s="14"/>
      <c r="N89" s="13"/>
      <c r="O89" s="14"/>
      <c r="P89" s="13"/>
      <c r="Q89" s="14"/>
      <c r="R89" s="14"/>
      <c r="S89" s="14"/>
      <c r="T89" s="15"/>
    </row>
    <row r="90" spans="12:20" x14ac:dyDescent="0.3">
      <c r="L90" s="13"/>
      <c r="M90" s="14"/>
      <c r="N90" s="13"/>
      <c r="O90" s="14"/>
      <c r="P90" s="13"/>
      <c r="Q90" s="14"/>
      <c r="R90" s="14"/>
      <c r="S90" s="14"/>
      <c r="T90" s="15"/>
    </row>
    <row r="91" spans="12:20" x14ac:dyDescent="0.3">
      <c r="L91" s="13"/>
      <c r="M91" s="14"/>
      <c r="N91" s="13"/>
      <c r="O91" s="14"/>
      <c r="P91" s="13"/>
      <c r="Q91" s="14"/>
      <c r="R91" s="14"/>
      <c r="S91" s="14"/>
      <c r="T91" s="15"/>
    </row>
    <row r="92" spans="12:20" x14ac:dyDescent="0.3">
      <c r="L92" s="13"/>
      <c r="M92" s="14"/>
      <c r="N92" s="13"/>
      <c r="O92" s="14"/>
      <c r="P92" s="13"/>
      <c r="Q92" s="14"/>
      <c r="R92" s="14"/>
      <c r="S92" s="14"/>
      <c r="T92" s="15"/>
    </row>
    <row r="93" spans="12:20" x14ac:dyDescent="0.3">
      <c r="L93" s="13"/>
      <c r="M93" s="14"/>
      <c r="N93" s="13"/>
      <c r="O93" s="14"/>
      <c r="P93" s="13"/>
      <c r="Q93" s="14"/>
      <c r="R93" s="14"/>
      <c r="S93" s="14"/>
      <c r="T93" s="15"/>
    </row>
    <row r="94" spans="12:20" x14ac:dyDescent="0.3">
      <c r="L94" s="13"/>
      <c r="M94" s="14"/>
      <c r="N94" s="13"/>
      <c r="O94" s="14"/>
      <c r="P94" s="13"/>
      <c r="Q94" s="14"/>
      <c r="R94" s="14"/>
      <c r="S94" s="14"/>
      <c r="T94" s="15"/>
    </row>
    <row r="95" spans="12:20" x14ac:dyDescent="0.3">
      <c r="L95" s="13"/>
      <c r="M95" s="14"/>
      <c r="N95" s="13"/>
      <c r="O95" s="14"/>
      <c r="P95" s="13"/>
      <c r="Q95" s="14"/>
      <c r="R95" s="14"/>
      <c r="S95" s="14"/>
      <c r="T95" s="15"/>
    </row>
    <row r="96" spans="12:20" x14ac:dyDescent="0.3">
      <c r="L96" s="13"/>
      <c r="M96" s="14"/>
      <c r="N96" s="13"/>
      <c r="O96" s="14"/>
      <c r="P96" s="13"/>
      <c r="Q96" s="14"/>
      <c r="R96" s="14"/>
      <c r="S96" s="14"/>
      <c r="T96" s="15"/>
    </row>
    <row r="97" spans="12:20" x14ac:dyDescent="0.3">
      <c r="L97" s="13"/>
      <c r="M97" s="14"/>
      <c r="N97" s="13"/>
      <c r="O97" s="14"/>
      <c r="P97" s="13"/>
      <c r="Q97" s="14"/>
      <c r="R97" s="14"/>
      <c r="S97" s="14"/>
      <c r="T97" s="15"/>
    </row>
    <row r="98" spans="12:20" x14ac:dyDescent="0.3">
      <c r="L98" s="13"/>
      <c r="M98" s="14"/>
      <c r="N98" s="13"/>
      <c r="O98" s="14"/>
      <c r="P98" s="13"/>
      <c r="Q98" s="14"/>
      <c r="R98" s="14"/>
      <c r="S98" s="14"/>
      <c r="T98" s="15"/>
    </row>
    <row r="99" spans="12:20" x14ac:dyDescent="0.3">
      <c r="L99" s="13"/>
      <c r="M99" s="14"/>
      <c r="N99" s="13"/>
      <c r="O99" s="14"/>
      <c r="P99" s="13"/>
      <c r="Q99" s="14"/>
      <c r="R99" s="14"/>
      <c r="S99" s="14"/>
      <c r="T99" s="15"/>
    </row>
    <row r="100" spans="12:20" x14ac:dyDescent="0.3">
      <c r="L100" s="13"/>
      <c r="M100" s="14"/>
      <c r="N100" s="13"/>
      <c r="O100" s="14"/>
      <c r="P100" s="13"/>
      <c r="Q100" s="14"/>
      <c r="R100" s="14"/>
      <c r="S100" s="14"/>
      <c r="T100" s="15"/>
    </row>
    <row r="101" spans="12:20" x14ac:dyDescent="0.3">
      <c r="L101" s="13"/>
      <c r="M101" s="14"/>
      <c r="N101" s="13"/>
      <c r="O101" s="14"/>
      <c r="P101" s="13"/>
      <c r="Q101" s="14"/>
      <c r="R101" s="14"/>
      <c r="S101" s="14"/>
      <c r="T101" s="15"/>
    </row>
    <row r="102" spans="12:20" x14ac:dyDescent="0.3">
      <c r="L102" s="13"/>
      <c r="M102" s="14"/>
      <c r="N102" s="13"/>
      <c r="O102" s="14"/>
      <c r="P102" s="13"/>
      <c r="Q102" s="14"/>
      <c r="R102" s="14"/>
      <c r="S102" s="14"/>
      <c r="T102" s="15"/>
    </row>
    <row r="103" spans="12:20" x14ac:dyDescent="0.3">
      <c r="L103" s="13"/>
      <c r="M103" s="14"/>
      <c r="N103" s="13"/>
      <c r="O103" s="14"/>
      <c r="P103" s="13"/>
      <c r="Q103" s="14"/>
      <c r="R103" s="14"/>
      <c r="S103" s="14"/>
      <c r="T103" s="15"/>
    </row>
    <row r="104" spans="12:20" x14ac:dyDescent="0.3">
      <c r="L104" s="13"/>
      <c r="M104" s="14"/>
      <c r="N104" s="13"/>
      <c r="O104" s="14"/>
      <c r="P104" s="13"/>
      <c r="Q104" s="14"/>
      <c r="R104" s="14"/>
      <c r="S104" s="14"/>
      <c r="T104" s="15"/>
    </row>
    <row r="105" spans="12:20" x14ac:dyDescent="0.3">
      <c r="L105" s="13"/>
      <c r="M105" s="14"/>
      <c r="N105" s="13"/>
      <c r="O105" s="14"/>
      <c r="P105" s="13"/>
      <c r="Q105" s="14"/>
      <c r="R105" s="14"/>
      <c r="S105" s="14"/>
      <c r="T105" s="15"/>
    </row>
    <row r="106" spans="12:20" x14ac:dyDescent="0.3">
      <c r="L106" s="13"/>
      <c r="M106" s="14"/>
      <c r="N106" s="13"/>
      <c r="O106" s="14"/>
      <c r="P106" s="13"/>
      <c r="Q106" s="14"/>
      <c r="R106" s="14"/>
      <c r="S106" s="14"/>
      <c r="T106" s="15"/>
    </row>
    <row r="107" spans="12:20" x14ac:dyDescent="0.3">
      <c r="L107" s="13"/>
      <c r="M107" s="14"/>
      <c r="N107" s="13"/>
      <c r="O107" s="14"/>
      <c r="P107" s="13"/>
      <c r="Q107" s="14"/>
      <c r="R107" s="14"/>
      <c r="S107" s="14"/>
      <c r="T107" s="15"/>
    </row>
    <row r="108" spans="12:20" x14ac:dyDescent="0.3">
      <c r="L108" s="13"/>
      <c r="M108" s="14"/>
      <c r="N108" s="13"/>
      <c r="O108" s="14"/>
      <c r="P108" s="13"/>
      <c r="Q108" s="14"/>
      <c r="R108" s="14"/>
      <c r="S108" s="14"/>
      <c r="T108" s="15"/>
    </row>
    <row r="109" spans="12:20" x14ac:dyDescent="0.3">
      <c r="L109" s="13"/>
      <c r="M109" s="14"/>
      <c r="N109" s="13"/>
      <c r="O109" s="14"/>
      <c r="P109" s="13"/>
      <c r="Q109" s="14"/>
      <c r="R109" s="14"/>
      <c r="S109" s="14"/>
      <c r="T109" s="15"/>
    </row>
    <row r="110" spans="12:20" x14ac:dyDescent="0.3">
      <c r="L110" s="13"/>
      <c r="M110" s="14"/>
      <c r="N110" s="13"/>
      <c r="O110" s="14"/>
      <c r="P110" s="13"/>
      <c r="Q110" s="14"/>
      <c r="R110" s="14"/>
      <c r="S110" s="14"/>
      <c r="T110" s="15"/>
    </row>
    <row r="111" spans="12:20" x14ac:dyDescent="0.3">
      <c r="L111" s="13"/>
      <c r="M111" s="14"/>
      <c r="N111" s="13"/>
      <c r="O111" s="14"/>
      <c r="P111" s="13"/>
      <c r="Q111" s="14"/>
      <c r="R111" s="14"/>
      <c r="S111" s="14"/>
      <c r="T111" s="15"/>
    </row>
    <row r="112" spans="12:20" x14ac:dyDescent="0.3">
      <c r="L112" s="13"/>
      <c r="M112" s="14"/>
      <c r="N112" s="13"/>
      <c r="O112" s="14"/>
      <c r="P112" s="13"/>
      <c r="Q112" s="14"/>
      <c r="R112" s="14"/>
      <c r="S112" s="14"/>
      <c r="T112" s="15"/>
    </row>
    <row r="113" spans="12:20" x14ac:dyDescent="0.3">
      <c r="L113" s="13"/>
      <c r="M113" s="14"/>
      <c r="N113" s="13"/>
      <c r="O113" s="14"/>
      <c r="P113" s="13"/>
      <c r="Q113" s="14"/>
      <c r="R113" s="14"/>
      <c r="S113" s="14"/>
      <c r="T113" s="15"/>
    </row>
    <row r="114" spans="12:20" x14ac:dyDescent="0.3">
      <c r="L114" s="13"/>
      <c r="M114" s="14"/>
      <c r="N114" s="13"/>
      <c r="O114" s="14"/>
      <c r="P114" s="13"/>
      <c r="Q114" s="14"/>
      <c r="R114" s="14"/>
      <c r="S114" s="14"/>
      <c r="T114" s="15"/>
    </row>
    <row r="115" spans="12:20" x14ac:dyDescent="0.3">
      <c r="L115" s="13"/>
      <c r="M115" s="14"/>
      <c r="N115" s="13"/>
      <c r="O115" s="14"/>
      <c r="P115" s="13"/>
      <c r="Q115" s="14"/>
      <c r="R115" s="14"/>
      <c r="S115" s="14"/>
      <c r="T115" s="15"/>
    </row>
    <row r="116" spans="12:20" x14ac:dyDescent="0.3">
      <c r="L116" s="13"/>
      <c r="M116" s="14"/>
      <c r="N116" s="13"/>
      <c r="O116" s="14"/>
      <c r="P116" s="13"/>
      <c r="Q116" s="14"/>
      <c r="R116" s="14"/>
      <c r="S116" s="14"/>
      <c r="T116" s="15"/>
    </row>
    <row r="117" spans="12:20" x14ac:dyDescent="0.3">
      <c r="L117" s="13"/>
      <c r="M117" s="14"/>
      <c r="N117" s="13"/>
      <c r="O117" s="14"/>
      <c r="P117" s="13"/>
      <c r="Q117" s="14"/>
      <c r="R117" s="14"/>
      <c r="S117" s="14"/>
      <c r="T117" s="15"/>
    </row>
    <row r="118" spans="12:20" x14ac:dyDescent="0.3">
      <c r="L118" s="13"/>
      <c r="M118" s="14"/>
      <c r="N118" s="13"/>
      <c r="O118" s="14"/>
      <c r="P118" s="13"/>
      <c r="Q118" s="14"/>
      <c r="R118" s="14"/>
      <c r="S118" s="14"/>
      <c r="T118" s="15"/>
    </row>
    <row r="119" spans="12:20" x14ac:dyDescent="0.3">
      <c r="L119" s="13"/>
      <c r="M119" s="14"/>
      <c r="N119" s="13"/>
      <c r="O119" s="14"/>
      <c r="P119" s="13"/>
      <c r="Q119" s="14"/>
      <c r="R119" s="14"/>
      <c r="S119" s="14"/>
      <c r="T119" s="15"/>
    </row>
    <row r="120" spans="12:20" x14ac:dyDescent="0.3">
      <c r="L120" s="13"/>
      <c r="M120" s="14"/>
      <c r="N120" s="13"/>
      <c r="O120" s="14"/>
      <c r="P120" s="13"/>
      <c r="Q120" s="14"/>
      <c r="R120" s="14"/>
      <c r="S120" s="14"/>
      <c r="T120" s="15"/>
    </row>
    <row r="121" spans="12:20" x14ac:dyDescent="0.3">
      <c r="L121" s="13"/>
      <c r="M121" s="14"/>
      <c r="N121" s="13"/>
      <c r="O121" s="14"/>
      <c r="P121" s="13"/>
      <c r="Q121" s="14"/>
      <c r="R121" s="14"/>
      <c r="S121" s="14"/>
      <c r="T121" s="15"/>
    </row>
    <row r="122" spans="12:20" x14ac:dyDescent="0.3">
      <c r="L122" s="13"/>
      <c r="M122" s="14"/>
      <c r="N122" s="13"/>
      <c r="O122" s="14"/>
      <c r="P122" s="13"/>
      <c r="Q122" s="14"/>
      <c r="R122" s="14"/>
      <c r="S122" s="14"/>
      <c r="T122" s="15"/>
    </row>
    <row r="123" spans="12:20" x14ac:dyDescent="0.3">
      <c r="L123" s="13"/>
      <c r="M123" s="14"/>
      <c r="N123" s="13"/>
      <c r="O123" s="14"/>
      <c r="P123" s="13"/>
      <c r="Q123" s="14"/>
      <c r="R123" s="14"/>
      <c r="S123" s="14"/>
      <c r="T123" s="15"/>
    </row>
    <row r="124" spans="12:20" x14ac:dyDescent="0.3">
      <c r="L124" s="13"/>
      <c r="M124" s="14"/>
      <c r="N124" s="13"/>
      <c r="O124" s="14"/>
      <c r="P124" s="13"/>
      <c r="Q124" s="14"/>
      <c r="R124" s="14"/>
      <c r="S124" s="14"/>
      <c r="T124" s="15"/>
    </row>
    <row r="125" spans="12:20" x14ac:dyDescent="0.3">
      <c r="L125" s="13"/>
      <c r="M125" s="14"/>
      <c r="N125" s="13"/>
      <c r="O125" s="14"/>
      <c r="P125" s="13"/>
      <c r="Q125" s="14"/>
      <c r="R125" s="14"/>
      <c r="S125" s="14"/>
      <c r="T125" s="15"/>
    </row>
    <row r="126" spans="12:20" x14ac:dyDescent="0.3">
      <c r="L126" s="13"/>
      <c r="M126" s="14"/>
      <c r="N126" s="13"/>
      <c r="O126" s="14"/>
      <c r="P126" s="13"/>
      <c r="Q126" s="14"/>
      <c r="R126" s="14"/>
      <c r="S126" s="14"/>
      <c r="T126" s="15"/>
    </row>
    <row r="127" spans="12:20" x14ac:dyDescent="0.3">
      <c r="L127" s="13"/>
      <c r="M127" s="14"/>
      <c r="N127" s="13"/>
      <c r="O127" s="14"/>
      <c r="P127" s="13"/>
      <c r="Q127" s="14"/>
      <c r="R127" s="14"/>
      <c r="S127" s="14"/>
      <c r="T127" s="15"/>
    </row>
    <row r="128" spans="12:20" x14ac:dyDescent="0.3">
      <c r="L128" s="13"/>
      <c r="M128" s="14"/>
      <c r="N128" s="13"/>
      <c r="O128" s="14"/>
      <c r="P128" s="13"/>
      <c r="Q128" s="14"/>
      <c r="R128" s="14"/>
      <c r="S128" s="14"/>
      <c r="T128" s="15"/>
    </row>
    <row r="129" spans="12:20" x14ac:dyDescent="0.3">
      <c r="L129" s="13"/>
      <c r="M129" s="14"/>
      <c r="N129" s="13"/>
      <c r="O129" s="14"/>
      <c r="P129" s="13"/>
      <c r="Q129" s="14"/>
      <c r="R129" s="14"/>
      <c r="S129" s="14"/>
      <c r="T129" s="15"/>
    </row>
    <row r="130" spans="12:20" x14ac:dyDescent="0.3">
      <c r="L130" s="13"/>
      <c r="M130" s="14"/>
      <c r="N130" s="13"/>
      <c r="O130" s="14"/>
      <c r="P130" s="13"/>
      <c r="Q130" s="14"/>
      <c r="R130" s="14"/>
      <c r="S130" s="14"/>
      <c r="T130" s="15"/>
    </row>
    <row r="131" spans="12:20" x14ac:dyDescent="0.3">
      <c r="L131" s="13"/>
      <c r="M131" s="14"/>
      <c r="N131" s="13"/>
      <c r="O131" s="14"/>
      <c r="P131" s="13"/>
      <c r="Q131" s="14"/>
      <c r="R131" s="14"/>
      <c r="S131" s="14"/>
      <c r="T131" s="15"/>
    </row>
    <row r="132" spans="12:20" x14ac:dyDescent="0.3">
      <c r="L132" s="13"/>
      <c r="M132" s="13"/>
      <c r="N132" s="13"/>
      <c r="O132" s="13"/>
      <c r="P132" s="13"/>
      <c r="Q132" s="14"/>
      <c r="R132" s="13"/>
      <c r="S132" s="14"/>
      <c r="T132" s="15"/>
    </row>
    <row r="133" spans="12:20" x14ac:dyDescent="0.3">
      <c r="L133" s="13"/>
      <c r="M133" s="14"/>
      <c r="N133" s="13"/>
      <c r="O133" s="14"/>
      <c r="P133" s="13"/>
      <c r="Q133" s="14"/>
      <c r="R133" s="14"/>
      <c r="S133" s="14"/>
      <c r="T133" s="15"/>
    </row>
    <row r="134" spans="12:20" x14ac:dyDescent="0.3">
      <c r="L134" s="13"/>
      <c r="M134" s="14"/>
      <c r="N134" s="13"/>
      <c r="O134" s="14"/>
      <c r="P134" s="13"/>
      <c r="Q134" s="14"/>
      <c r="R134" s="14"/>
      <c r="S134" s="14"/>
      <c r="T134" s="15"/>
    </row>
    <row r="135" spans="12:20" x14ac:dyDescent="0.3">
      <c r="L135" s="13"/>
      <c r="M135" s="14"/>
      <c r="N135" s="13"/>
      <c r="O135" s="14"/>
      <c r="P135" s="13"/>
      <c r="Q135" s="14"/>
      <c r="R135" s="14"/>
      <c r="S135" s="14"/>
      <c r="T135" s="15"/>
    </row>
    <row r="136" spans="12:20" x14ac:dyDescent="0.3">
      <c r="L136" s="13"/>
      <c r="M136" s="14"/>
      <c r="N136" s="13"/>
      <c r="O136" s="14"/>
      <c r="P136" s="13"/>
      <c r="Q136" s="14"/>
      <c r="R136" s="14"/>
      <c r="S136" s="14"/>
      <c r="T136" s="15"/>
    </row>
    <row r="137" spans="12:20" x14ac:dyDescent="0.3">
      <c r="L137" s="13"/>
      <c r="M137" s="14"/>
      <c r="N137" s="13"/>
      <c r="O137" s="14"/>
      <c r="P137" s="13"/>
      <c r="Q137" s="14"/>
      <c r="R137" s="14"/>
      <c r="S137" s="14"/>
      <c r="T137" s="15"/>
    </row>
    <row r="138" spans="12:20" x14ac:dyDescent="0.3">
      <c r="L138" s="13"/>
      <c r="M138" s="14"/>
      <c r="N138" s="13"/>
      <c r="O138" s="14"/>
      <c r="P138" s="13"/>
      <c r="Q138" s="14"/>
      <c r="R138" s="14"/>
      <c r="S138" s="14"/>
      <c r="T138" s="15"/>
    </row>
    <row r="139" spans="12:20" x14ac:dyDescent="0.3">
      <c r="L139" s="13"/>
      <c r="M139" s="14"/>
      <c r="N139" s="13"/>
      <c r="O139" s="14"/>
      <c r="P139" s="13"/>
      <c r="Q139" s="14"/>
      <c r="R139" s="14"/>
      <c r="S139" s="14"/>
      <c r="T139" s="15"/>
    </row>
    <row r="140" spans="12:20" x14ac:dyDescent="0.3">
      <c r="L140" s="13"/>
      <c r="M140" s="14"/>
      <c r="N140" s="13"/>
      <c r="O140" s="14"/>
      <c r="P140" s="13"/>
      <c r="Q140" s="14"/>
      <c r="R140" s="14"/>
      <c r="S140" s="14"/>
      <c r="T140" s="15"/>
    </row>
    <row r="141" spans="12:20" x14ac:dyDescent="0.3">
      <c r="L141" s="13"/>
      <c r="M141" s="14"/>
      <c r="N141" s="13"/>
      <c r="O141" s="14"/>
      <c r="P141" s="13"/>
      <c r="Q141" s="14"/>
      <c r="R141" s="14"/>
      <c r="S141" s="14"/>
      <c r="T141" s="15"/>
    </row>
    <row r="142" spans="12:20" x14ac:dyDescent="0.3">
      <c r="L142" s="13"/>
      <c r="M142" s="14"/>
      <c r="N142" s="13"/>
      <c r="O142" s="14"/>
      <c r="P142" s="13"/>
      <c r="Q142" s="14"/>
      <c r="R142" s="14"/>
      <c r="S142" s="14"/>
      <c r="T142" s="15"/>
    </row>
    <row r="143" spans="12:20" x14ac:dyDescent="0.3">
      <c r="L143" s="13"/>
      <c r="M143" s="14"/>
      <c r="N143" s="13"/>
      <c r="O143" s="14"/>
      <c r="P143" s="13"/>
      <c r="Q143" s="14"/>
      <c r="R143" s="14"/>
      <c r="S143" s="14"/>
      <c r="T143" s="15"/>
    </row>
    <row r="144" spans="12:20" x14ac:dyDescent="0.3">
      <c r="L144" s="13"/>
      <c r="M144" s="14"/>
      <c r="N144" s="13"/>
      <c r="O144" s="14"/>
      <c r="P144" s="13"/>
      <c r="Q144" s="14"/>
      <c r="R144" s="14"/>
      <c r="S144" s="14"/>
      <c r="T144" s="15"/>
    </row>
    <row r="145" spans="12:20" x14ac:dyDescent="0.3">
      <c r="L145" s="13"/>
      <c r="M145" s="14"/>
      <c r="N145" s="13"/>
      <c r="O145" s="14"/>
      <c r="P145" s="13"/>
      <c r="Q145" s="14"/>
      <c r="R145" s="14"/>
      <c r="S145" s="14"/>
      <c r="T145" s="15"/>
    </row>
    <row r="146" spans="12:20" x14ac:dyDescent="0.3">
      <c r="L146" s="13"/>
      <c r="M146" s="14"/>
      <c r="N146" s="13"/>
      <c r="O146" s="14"/>
      <c r="P146" s="13"/>
      <c r="Q146" s="14"/>
      <c r="R146" s="14"/>
      <c r="S146" s="14"/>
      <c r="T146" s="15"/>
    </row>
    <row r="147" spans="12:20" x14ac:dyDescent="0.3">
      <c r="L147" s="13"/>
      <c r="M147" s="14"/>
      <c r="N147" s="13"/>
      <c r="O147" s="14"/>
      <c r="P147" s="13"/>
      <c r="Q147" s="14"/>
      <c r="R147" s="14"/>
      <c r="S147" s="14"/>
      <c r="T147" s="15"/>
    </row>
    <row r="148" spans="12:20" x14ac:dyDescent="0.3">
      <c r="L148" s="13"/>
      <c r="M148" s="14"/>
      <c r="N148" s="13"/>
      <c r="O148" s="14"/>
      <c r="P148" s="13"/>
      <c r="Q148" s="14"/>
      <c r="R148" s="14"/>
      <c r="S148" s="14"/>
      <c r="T148" s="15"/>
    </row>
    <row r="149" spans="12:20" x14ac:dyDescent="0.3">
      <c r="L149" s="13"/>
      <c r="M149" s="14"/>
      <c r="N149" s="13"/>
      <c r="O149" s="14"/>
      <c r="P149" s="13"/>
      <c r="Q149" s="14"/>
      <c r="R149" s="14"/>
      <c r="S149" s="14"/>
      <c r="T149" s="15"/>
    </row>
    <row r="150" spans="12:20" x14ac:dyDescent="0.3">
      <c r="L150" s="13"/>
      <c r="M150" s="14"/>
      <c r="N150" s="13"/>
      <c r="O150" s="14"/>
      <c r="P150" s="13"/>
      <c r="Q150" s="14"/>
      <c r="R150" s="14"/>
      <c r="S150" s="14"/>
      <c r="T150" s="15"/>
    </row>
    <row r="151" spans="12:20" x14ac:dyDescent="0.3">
      <c r="L151" s="13"/>
      <c r="M151" s="14"/>
      <c r="N151" s="13"/>
      <c r="O151" s="14"/>
      <c r="P151" s="13"/>
      <c r="Q151" s="14"/>
      <c r="R151" s="14"/>
      <c r="S151" s="14"/>
      <c r="T151" s="15"/>
    </row>
    <row r="152" spans="12:20" x14ac:dyDescent="0.3">
      <c r="L152" s="13"/>
      <c r="M152" s="14"/>
      <c r="N152" s="13"/>
      <c r="O152" s="14"/>
      <c r="P152" s="13"/>
      <c r="Q152" s="14"/>
      <c r="R152" s="14"/>
      <c r="S152" s="14"/>
      <c r="T152" s="15"/>
    </row>
    <row r="153" spans="12:20" x14ac:dyDescent="0.3">
      <c r="L153" s="13"/>
      <c r="M153" s="14"/>
      <c r="N153" s="13"/>
      <c r="O153" s="14"/>
      <c r="P153" s="13"/>
      <c r="Q153" s="14"/>
      <c r="R153" s="14"/>
      <c r="S153" s="14"/>
      <c r="T153" s="15"/>
    </row>
    <row r="154" spans="12:20" x14ac:dyDescent="0.3">
      <c r="L154" s="13"/>
      <c r="M154" s="14"/>
      <c r="N154" s="13"/>
      <c r="O154" s="14"/>
      <c r="P154" s="13"/>
      <c r="Q154" s="14"/>
      <c r="R154" s="14"/>
      <c r="S154" s="14"/>
      <c r="T154" s="15"/>
    </row>
    <row r="155" spans="12:20" x14ac:dyDescent="0.3">
      <c r="L155" s="13"/>
      <c r="M155" s="14"/>
      <c r="N155" s="13"/>
      <c r="O155" s="14"/>
      <c r="P155" s="13"/>
      <c r="Q155" s="14"/>
      <c r="R155" s="14"/>
      <c r="S155" s="14"/>
      <c r="T155" s="15"/>
    </row>
    <row r="156" spans="12:20" x14ac:dyDescent="0.3">
      <c r="L156" s="13"/>
      <c r="M156" s="14"/>
      <c r="N156" s="13"/>
      <c r="O156" s="14"/>
      <c r="P156" s="13"/>
      <c r="Q156" s="14"/>
      <c r="R156" s="14"/>
      <c r="S156" s="14"/>
      <c r="T156" s="15"/>
    </row>
    <row r="157" spans="12:20" x14ac:dyDescent="0.3">
      <c r="L157" s="13"/>
      <c r="M157" s="14"/>
      <c r="N157" s="13"/>
      <c r="O157" s="14"/>
      <c r="P157" s="13"/>
      <c r="Q157" s="14"/>
      <c r="R157" s="14"/>
      <c r="S157" s="14"/>
      <c r="T157" s="15"/>
    </row>
    <row r="158" spans="12:20" x14ac:dyDescent="0.3">
      <c r="L158" s="13"/>
      <c r="M158" s="14"/>
      <c r="N158" s="13"/>
      <c r="O158" s="14"/>
      <c r="P158" s="13"/>
      <c r="Q158" s="14"/>
      <c r="R158" s="14"/>
      <c r="S158" s="14"/>
      <c r="T158" s="15"/>
    </row>
    <row r="159" spans="12:20" x14ac:dyDescent="0.3">
      <c r="L159" s="13"/>
      <c r="M159" s="14"/>
      <c r="N159" s="13"/>
      <c r="O159" s="14"/>
      <c r="P159" s="13"/>
      <c r="Q159" s="14"/>
      <c r="R159" s="14"/>
      <c r="S159" s="14"/>
      <c r="T159" s="15"/>
    </row>
    <row r="160" spans="12:20" x14ac:dyDescent="0.3">
      <c r="L160" s="13"/>
      <c r="M160" s="14"/>
      <c r="N160" s="13"/>
      <c r="O160" s="14"/>
      <c r="P160" s="13"/>
      <c r="Q160" s="14"/>
      <c r="R160" s="14"/>
      <c r="S160" s="14"/>
      <c r="T160" s="15"/>
    </row>
    <row r="161" spans="12:20" x14ac:dyDescent="0.3">
      <c r="L161" s="13"/>
      <c r="M161" s="14"/>
      <c r="N161" s="13"/>
      <c r="O161" s="14"/>
      <c r="P161" s="13"/>
      <c r="Q161" s="14"/>
      <c r="R161" s="14"/>
      <c r="S161" s="14"/>
      <c r="T161" s="15"/>
    </row>
    <row r="162" spans="12:20" x14ac:dyDescent="0.3">
      <c r="L162" s="13"/>
      <c r="M162" s="14"/>
      <c r="N162" s="13"/>
      <c r="O162" s="14"/>
      <c r="P162" s="13"/>
      <c r="Q162" s="14"/>
      <c r="R162" s="14"/>
      <c r="S162" s="14"/>
      <c r="T162" s="15"/>
    </row>
    <row r="163" spans="12:20" x14ac:dyDescent="0.3">
      <c r="L163" s="13"/>
      <c r="M163" s="14"/>
      <c r="N163" s="13"/>
      <c r="O163" s="14"/>
      <c r="P163" s="13"/>
      <c r="Q163" s="14"/>
      <c r="R163" s="14"/>
      <c r="S163" s="14"/>
      <c r="T163" s="15"/>
    </row>
    <row r="164" spans="12:20" x14ac:dyDescent="0.3">
      <c r="L164" s="13"/>
      <c r="M164" s="14"/>
      <c r="N164" s="13"/>
      <c r="O164" s="14"/>
      <c r="P164" s="13"/>
      <c r="Q164" s="14"/>
      <c r="R164" s="14"/>
      <c r="S164" s="14"/>
      <c r="T164" s="15"/>
    </row>
    <row r="165" spans="12:20" x14ac:dyDescent="0.3">
      <c r="L165" s="13"/>
      <c r="M165" s="14"/>
      <c r="N165" s="13"/>
      <c r="O165" s="14"/>
      <c r="P165" s="13"/>
      <c r="Q165" s="14"/>
      <c r="R165" s="14"/>
      <c r="S165" s="14"/>
      <c r="T165" s="15"/>
    </row>
    <row r="166" spans="12:20" x14ac:dyDescent="0.3">
      <c r="L166" s="13"/>
      <c r="M166" s="14"/>
      <c r="N166" s="13"/>
      <c r="O166" s="14"/>
      <c r="P166" s="13"/>
      <c r="Q166" s="14"/>
      <c r="R166" s="14"/>
      <c r="S166" s="14"/>
      <c r="T166" s="15"/>
    </row>
    <row r="167" spans="12:20" x14ac:dyDescent="0.3">
      <c r="L167" s="13"/>
      <c r="M167" s="14"/>
      <c r="N167" s="13"/>
      <c r="O167" s="14"/>
      <c r="P167" s="13"/>
      <c r="Q167" s="14"/>
      <c r="R167" s="14"/>
      <c r="S167" s="14"/>
      <c r="T167" s="15"/>
    </row>
    <row r="168" spans="12:20" x14ac:dyDescent="0.3">
      <c r="L168" s="13"/>
      <c r="M168" s="14"/>
      <c r="N168" s="13"/>
      <c r="O168" s="14"/>
      <c r="P168" s="13"/>
      <c r="Q168" s="14"/>
      <c r="R168" s="14"/>
      <c r="S168" s="14"/>
      <c r="T168" s="15"/>
    </row>
    <row r="169" spans="12:20" x14ac:dyDescent="0.3">
      <c r="L169" s="13"/>
      <c r="M169" s="14"/>
      <c r="N169" s="13"/>
      <c r="O169" s="14"/>
      <c r="P169" s="13"/>
      <c r="Q169" s="14"/>
      <c r="R169" s="14"/>
      <c r="S169" s="14"/>
      <c r="T169" s="15"/>
    </row>
    <row r="170" spans="12:20" x14ac:dyDescent="0.3">
      <c r="L170" s="13"/>
      <c r="M170" s="14"/>
      <c r="N170" s="13"/>
      <c r="O170" s="14"/>
      <c r="P170" s="13"/>
      <c r="Q170" s="14"/>
      <c r="R170" s="14"/>
      <c r="S170" s="14"/>
      <c r="T170" s="15"/>
    </row>
    <row r="171" spans="12:20" x14ac:dyDescent="0.3">
      <c r="L171" s="13"/>
      <c r="M171" s="14"/>
      <c r="N171" s="13"/>
      <c r="O171" s="14"/>
      <c r="P171" s="13"/>
      <c r="Q171" s="14"/>
      <c r="R171" s="14"/>
      <c r="S171" s="14"/>
      <c r="T171" s="15"/>
    </row>
    <row r="172" spans="12:20" x14ac:dyDescent="0.3">
      <c r="L172" s="13"/>
      <c r="M172" s="14"/>
      <c r="N172" s="13"/>
      <c r="O172" s="14"/>
      <c r="P172" s="13"/>
      <c r="Q172" s="14"/>
      <c r="R172" s="14"/>
      <c r="S172" s="14"/>
      <c r="T172" s="15"/>
    </row>
    <row r="173" spans="12:20" x14ac:dyDescent="0.3">
      <c r="L173" s="13"/>
      <c r="M173" s="14"/>
      <c r="N173" s="13"/>
      <c r="O173" s="14"/>
      <c r="P173" s="13"/>
      <c r="Q173" s="14"/>
      <c r="R173" s="14"/>
      <c r="S173" s="14"/>
      <c r="T173" s="15"/>
    </row>
    <row r="174" spans="12:20" x14ac:dyDescent="0.3">
      <c r="L174" s="13"/>
      <c r="M174" s="14"/>
      <c r="N174" s="13"/>
      <c r="O174" s="14"/>
      <c r="P174" s="13"/>
      <c r="Q174" s="14"/>
      <c r="R174" s="14"/>
      <c r="S174" s="14"/>
      <c r="T174" s="15"/>
    </row>
    <row r="175" spans="12:20" x14ac:dyDescent="0.3">
      <c r="L175" s="13"/>
      <c r="M175" s="14"/>
      <c r="N175" s="13"/>
      <c r="O175" s="14"/>
      <c r="P175" s="13"/>
      <c r="Q175" s="14"/>
      <c r="R175" s="14"/>
      <c r="S175" s="14"/>
      <c r="T175" s="15"/>
    </row>
    <row r="176" spans="12:20" x14ac:dyDescent="0.3">
      <c r="L176" s="13"/>
      <c r="M176" s="14"/>
      <c r="N176" s="13"/>
      <c r="O176" s="14"/>
      <c r="P176" s="13"/>
      <c r="Q176" s="14"/>
      <c r="R176" s="14"/>
      <c r="S176" s="14"/>
      <c r="T176" s="15"/>
    </row>
    <row r="177" spans="12:20" x14ac:dyDescent="0.3">
      <c r="L177" s="13"/>
      <c r="M177" s="14"/>
      <c r="N177" s="13"/>
      <c r="O177" s="14"/>
      <c r="P177" s="13"/>
      <c r="Q177" s="14"/>
      <c r="R177" s="14"/>
      <c r="S177" s="14"/>
      <c r="T177" s="15"/>
    </row>
    <row r="178" spans="12:20" x14ac:dyDescent="0.3">
      <c r="L178" s="13"/>
      <c r="M178" s="14"/>
      <c r="N178" s="13"/>
      <c r="O178" s="14"/>
      <c r="P178" s="13"/>
      <c r="Q178" s="14"/>
      <c r="R178" s="14"/>
      <c r="S178" s="14"/>
      <c r="T178" s="15"/>
    </row>
    <row r="179" spans="12:20" x14ac:dyDescent="0.3">
      <c r="L179" s="13"/>
      <c r="M179" s="14"/>
      <c r="N179" s="13"/>
      <c r="O179" s="14"/>
      <c r="P179" s="13"/>
      <c r="Q179" s="14"/>
      <c r="R179" s="14"/>
      <c r="S179" s="14"/>
      <c r="T179" s="15"/>
    </row>
    <row r="180" spans="12:20" x14ac:dyDescent="0.3">
      <c r="L180" s="13"/>
      <c r="M180" s="14"/>
      <c r="N180" s="13"/>
      <c r="O180" s="14"/>
      <c r="P180" s="13"/>
      <c r="Q180" s="14"/>
      <c r="R180" s="14"/>
      <c r="S180" s="14"/>
      <c r="T180" s="15"/>
    </row>
    <row r="181" spans="12:20" x14ac:dyDescent="0.3">
      <c r="L181" s="13"/>
      <c r="M181" s="14"/>
      <c r="N181" s="13"/>
      <c r="O181" s="14"/>
      <c r="P181" s="13"/>
      <c r="Q181" s="14"/>
      <c r="R181" s="14"/>
      <c r="S181" s="14"/>
      <c r="T181" s="15"/>
    </row>
    <row r="182" spans="12:20" x14ac:dyDescent="0.3">
      <c r="L182" s="13"/>
      <c r="M182" s="14"/>
      <c r="N182" s="13"/>
      <c r="O182" s="14"/>
      <c r="P182" s="13"/>
      <c r="Q182" s="14"/>
      <c r="R182" s="14"/>
      <c r="S182" s="14"/>
      <c r="T182" s="15"/>
    </row>
    <row r="183" spans="12:20" x14ac:dyDescent="0.3">
      <c r="L183" s="13"/>
      <c r="M183" s="14"/>
      <c r="N183" s="13"/>
      <c r="O183" s="14"/>
      <c r="P183" s="13"/>
      <c r="Q183" s="14"/>
      <c r="R183" s="14"/>
      <c r="S183" s="14"/>
      <c r="T183" s="15"/>
    </row>
    <row r="184" spans="12:20" x14ac:dyDescent="0.3">
      <c r="L184" s="13"/>
      <c r="M184" s="14"/>
      <c r="N184" s="13"/>
      <c r="O184" s="14"/>
      <c r="P184" s="13"/>
      <c r="Q184" s="14"/>
      <c r="R184" s="14"/>
      <c r="S184" s="14"/>
      <c r="T184" s="15"/>
    </row>
    <row r="185" spans="12:20" x14ac:dyDescent="0.3">
      <c r="L185" s="13"/>
      <c r="M185" s="14"/>
      <c r="N185" s="13"/>
      <c r="O185" s="14"/>
      <c r="P185" s="13"/>
      <c r="Q185" s="14"/>
      <c r="R185" s="14"/>
      <c r="S185" s="14"/>
      <c r="T185" s="15"/>
    </row>
    <row r="186" spans="12:20" x14ac:dyDescent="0.3">
      <c r="L186" s="13"/>
      <c r="M186" s="14"/>
      <c r="N186" s="13"/>
      <c r="O186" s="14"/>
      <c r="P186" s="13"/>
      <c r="Q186" s="14"/>
      <c r="R186" s="14"/>
      <c r="S186" s="14"/>
      <c r="T186" s="15"/>
    </row>
    <row r="187" spans="12:20" x14ac:dyDescent="0.3">
      <c r="L187" s="13"/>
      <c r="M187" s="14"/>
      <c r="N187" s="13"/>
      <c r="O187" s="14"/>
      <c r="P187" s="13"/>
      <c r="Q187" s="14"/>
      <c r="R187" s="14"/>
      <c r="S187" s="14"/>
      <c r="T187" s="15"/>
    </row>
    <row r="188" spans="12:20" x14ac:dyDescent="0.3">
      <c r="L188" s="13"/>
      <c r="M188" s="14"/>
      <c r="N188" s="13"/>
      <c r="O188" s="14"/>
      <c r="P188" s="13"/>
      <c r="Q188" s="14"/>
      <c r="R188" s="14"/>
      <c r="S188" s="14"/>
      <c r="T188" s="15"/>
    </row>
    <row r="189" spans="12:20" x14ac:dyDescent="0.3">
      <c r="L189" s="13"/>
      <c r="M189" s="14"/>
      <c r="N189" s="13"/>
      <c r="O189" s="14"/>
      <c r="P189" s="13"/>
      <c r="Q189" s="14"/>
      <c r="R189" s="14"/>
      <c r="S189" s="14"/>
      <c r="T189" s="15"/>
    </row>
    <row r="190" spans="12:20" x14ac:dyDescent="0.3">
      <c r="L190" s="13"/>
      <c r="M190" s="14"/>
      <c r="N190" s="13"/>
      <c r="O190" s="14"/>
      <c r="P190" s="13"/>
      <c r="Q190" s="14"/>
      <c r="R190" s="14"/>
      <c r="S190" s="14"/>
      <c r="T190" s="15"/>
    </row>
    <row r="191" spans="12:20" x14ac:dyDescent="0.3">
      <c r="L191" s="13"/>
      <c r="M191" s="14"/>
      <c r="N191" s="13"/>
      <c r="O191" s="14"/>
      <c r="P191" s="13"/>
      <c r="Q191" s="14"/>
      <c r="R191" s="14"/>
      <c r="S191" s="14"/>
      <c r="T191" s="15"/>
    </row>
    <row r="192" spans="12:20" x14ac:dyDescent="0.3">
      <c r="L192" s="13"/>
      <c r="M192" s="14"/>
      <c r="N192" s="13"/>
      <c r="O192" s="14"/>
      <c r="P192" s="13"/>
      <c r="Q192" s="14"/>
      <c r="R192" s="14"/>
      <c r="S192" s="14"/>
      <c r="T192" s="15"/>
    </row>
    <row r="193" spans="12:20" x14ac:dyDescent="0.3">
      <c r="L193" s="13"/>
      <c r="M193" s="14"/>
      <c r="N193" s="13"/>
      <c r="O193" s="14"/>
      <c r="P193" s="13"/>
      <c r="Q193" s="14"/>
      <c r="R193" s="14"/>
      <c r="S193" s="14"/>
      <c r="T193" s="15"/>
    </row>
    <row r="194" spans="12:20" x14ac:dyDescent="0.3">
      <c r="L194" s="13"/>
      <c r="M194" s="14"/>
      <c r="N194" s="13"/>
      <c r="O194" s="14"/>
      <c r="P194" s="13"/>
      <c r="Q194" s="14"/>
      <c r="R194" s="14"/>
      <c r="S194" s="14"/>
      <c r="T194" s="15"/>
    </row>
    <row r="195" spans="12:20" x14ac:dyDescent="0.3">
      <c r="L195" s="13"/>
      <c r="M195" s="14"/>
      <c r="N195" s="13"/>
      <c r="O195" s="14"/>
      <c r="P195" s="13"/>
      <c r="Q195" s="14"/>
      <c r="R195" s="14"/>
      <c r="S195" s="14"/>
      <c r="T195" s="15"/>
    </row>
    <row r="196" spans="12:20" x14ac:dyDescent="0.3">
      <c r="L196" s="13"/>
      <c r="M196" s="14"/>
      <c r="N196" s="13"/>
      <c r="O196" s="14"/>
      <c r="P196" s="13"/>
      <c r="Q196" s="14"/>
      <c r="R196" s="14"/>
      <c r="S196" s="14"/>
      <c r="T196" s="15"/>
    </row>
    <row r="197" spans="12:20" x14ac:dyDescent="0.3">
      <c r="L197" s="13"/>
      <c r="M197" s="14"/>
      <c r="N197" s="13"/>
      <c r="O197" s="14"/>
      <c r="P197" s="13"/>
      <c r="Q197" s="14"/>
      <c r="R197" s="14"/>
      <c r="S197" s="14"/>
      <c r="T197" s="15"/>
    </row>
    <row r="198" spans="12:20" x14ac:dyDescent="0.3">
      <c r="L198" s="13"/>
      <c r="M198" s="14"/>
      <c r="N198" s="13"/>
      <c r="O198" s="14"/>
      <c r="P198" s="13"/>
      <c r="Q198" s="14"/>
      <c r="R198" s="14"/>
      <c r="S198" s="14"/>
      <c r="T198" s="15"/>
    </row>
    <row r="199" spans="12:20" x14ac:dyDescent="0.3">
      <c r="L199" s="13"/>
      <c r="M199" s="14"/>
      <c r="N199" s="13"/>
      <c r="O199" s="14"/>
      <c r="P199" s="13"/>
      <c r="Q199" s="14"/>
      <c r="R199" s="14"/>
      <c r="S199" s="14"/>
      <c r="T199" s="15"/>
    </row>
    <row r="200" spans="12:20" x14ac:dyDescent="0.3">
      <c r="L200" s="13"/>
      <c r="M200" s="14"/>
      <c r="N200" s="13"/>
      <c r="O200" s="14"/>
      <c r="P200" s="13"/>
      <c r="Q200" s="14"/>
      <c r="R200" s="14"/>
      <c r="S200" s="14"/>
      <c r="T200" s="15"/>
    </row>
    <row r="201" spans="12:20" x14ac:dyDescent="0.3">
      <c r="L201" s="13"/>
      <c r="M201" s="14"/>
      <c r="N201" s="13"/>
      <c r="O201" s="14"/>
      <c r="P201" s="13"/>
      <c r="Q201" s="14"/>
      <c r="R201" s="14"/>
      <c r="S201" s="14"/>
      <c r="T201" s="15"/>
    </row>
    <row r="202" spans="12:20" x14ac:dyDescent="0.3">
      <c r="L202" s="13"/>
      <c r="M202" s="14"/>
      <c r="N202" s="13"/>
      <c r="O202" s="14"/>
      <c r="P202" s="13"/>
      <c r="Q202" s="14"/>
      <c r="R202" s="14"/>
      <c r="S202" s="14"/>
      <c r="T202" s="15"/>
    </row>
    <row r="203" spans="12:20" x14ac:dyDescent="0.3">
      <c r="L203" s="13"/>
      <c r="M203" s="14"/>
      <c r="N203" s="13"/>
      <c r="O203" s="14"/>
      <c r="P203" s="13"/>
      <c r="Q203" s="14"/>
      <c r="R203" s="14"/>
      <c r="S203" s="14"/>
      <c r="T203" s="15"/>
    </row>
    <row r="204" spans="12:20" x14ac:dyDescent="0.3">
      <c r="L204" s="13"/>
      <c r="M204" s="14"/>
      <c r="N204" s="13"/>
      <c r="O204" s="14"/>
      <c r="P204" s="13"/>
      <c r="Q204" s="14"/>
      <c r="R204" s="14"/>
      <c r="S204" s="14"/>
      <c r="T204" s="15"/>
    </row>
    <row r="205" spans="12:20" x14ac:dyDescent="0.3">
      <c r="L205" s="13"/>
      <c r="M205" s="14"/>
      <c r="N205" s="13"/>
      <c r="O205" s="14"/>
      <c r="P205" s="13"/>
      <c r="Q205" s="14"/>
      <c r="R205" s="14"/>
      <c r="S205" s="14"/>
      <c r="T205" s="15"/>
    </row>
    <row r="206" spans="12:20" x14ac:dyDescent="0.3">
      <c r="L206" s="13"/>
      <c r="M206" s="14"/>
      <c r="N206" s="13"/>
      <c r="O206" s="14"/>
      <c r="P206" s="13"/>
      <c r="Q206" s="14"/>
      <c r="R206" s="14"/>
      <c r="S206" s="14"/>
      <c r="T206" s="15"/>
    </row>
    <row r="207" spans="12:20" x14ac:dyDescent="0.3">
      <c r="L207" s="13"/>
      <c r="M207" s="14"/>
      <c r="N207" s="13"/>
      <c r="O207" s="14"/>
      <c r="P207" s="13"/>
      <c r="Q207" s="14"/>
      <c r="R207" s="14"/>
      <c r="S207" s="14"/>
      <c r="T207" s="15"/>
    </row>
    <row r="208" spans="12:20" x14ac:dyDescent="0.3">
      <c r="L208" s="13"/>
      <c r="M208" s="14"/>
      <c r="N208" s="13"/>
      <c r="O208" s="14"/>
      <c r="P208" s="13"/>
      <c r="Q208" s="14"/>
      <c r="R208" s="14"/>
      <c r="S208" s="14"/>
      <c r="T208" s="15"/>
    </row>
    <row r="209" spans="12:20" x14ac:dyDescent="0.3">
      <c r="L209" s="13"/>
      <c r="M209" s="14"/>
      <c r="N209" s="13"/>
      <c r="O209" s="14"/>
      <c r="P209" s="13"/>
      <c r="Q209" s="14"/>
      <c r="R209" s="14"/>
      <c r="S209" s="14"/>
      <c r="T209" s="15"/>
    </row>
    <row r="210" spans="12:20" x14ac:dyDescent="0.3">
      <c r="L210" s="13"/>
      <c r="M210" s="14"/>
      <c r="N210" s="13"/>
      <c r="O210" s="14"/>
      <c r="P210" s="13"/>
      <c r="Q210" s="14"/>
      <c r="R210" s="14"/>
      <c r="S210" s="14"/>
      <c r="T210" s="15"/>
    </row>
    <row r="211" spans="12:20" x14ac:dyDescent="0.3">
      <c r="L211" s="13"/>
      <c r="M211" s="14"/>
      <c r="N211" s="13"/>
      <c r="O211" s="14"/>
      <c r="P211" s="13"/>
      <c r="Q211" s="14"/>
      <c r="R211" s="14"/>
      <c r="S211" s="14"/>
      <c r="T211" s="15"/>
    </row>
    <row r="212" spans="12:20" x14ac:dyDescent="0.3">
      <c r="L212" s="13"/>
      <c r="M212" s="14"/>
      <c r="N212" s="13"/>
      <c r="O212" s="14"/>
      <c r="P212" s="13"/>
      <c r="Q212" s="14"/>
      <c r="R212" s="14"/>
      <c r="S212" s="14"/>
      <c r="T212" s="15"/>
    </row>
    <row r="213" spans="12:20" x14ac:dyDescent="0.3">
      <c r="L213" s="13"/>
      <c r="M213" s="14"/>
      <c r="N213" s="13"/>
      <c r="O213" s="14"/>
      <c r="P213" s="13"/>
      <c r="Q213" s="14"/>
      <c r="R213" s="14"/>
      <c r="S213" s="14"/>
      <c r="T213" s="15"/>
    </row>
    <row r="214" spans="12:20" x14ac:dyDescent="0.3">
      <c r="L214" s="13"/>
      <c r="M214" s="14"/>
      <c r="N214" s="13"/>
      <c r="O214" s="14"/>
      <c r="P214" s="13"/>
      <c r="Q214" s="14"/>
      <c r="R214" s="14"/>
      <c r="S214" s="14"/>
      <c r="T214" s="15"/>
    </row>
    <row r="215" spans="12:20" x14ac:dyDescent="0.3">
      <c r="L215" s="13"/>
      <c r="M215" s="14"/>
      <c r="N215" s="13"/>
      <c r="O215" s="14"/>
      <c r="P215" s="13"/>
      <c r="Q215" s="14"/>
      <c r="R215" s="14"/>
      <c r="S215" s="14"/>
      <c r="T215" s="15"/>
    </row>
    <row r="216" spans="12:20" x14ac:dyDescent="0.3">
      <c r="L216" s="13"/>
      <c r="M216" s="14"/>
      <c r="N216" s="13"/>
      <c r="O216" s="14"/>
      <c r="P216" s="13"/>
      <c r="Q216" s="14"/>
      <c r="R216" s="14"/>
      <c r="S216" s="14"/>
      <c r="T216" s="15"/>
    </row>
    <row r="217" spans="12:20" x14ac:dyDescent="0.3">
      <c r="L217" s="13"/>
      <c r="M217" s="14"/>
      <c r="N217" s="13"/>
      <c r="O217" s="14"/>
      <c r="P217" s="13"/>
      <c r="Q217" s="14"/>
      <c r="R217" s="14"/>
      <c r="S217" s="14"/>
      <c r="T217" s="15"/>
    </row>
    <row r="218" spans="12:20" x14ac:dyDescent="0.3">
      <c r="L218" s="13"/>
      <c r="M218" s="14"/>
      <c r="N218" s="13"/>
      <c r="O218" s="14"/>
      <c r="P218" s="13"/>
      <c r="Q218" s="14"/>
      <c r="R218" s="14"/>
      <c r="S218" s="14"/>
      <c r="T218" s="15"/>
    </row>
    <row r="219" spans="12:20" x14ac:dyDescent="0.3">
      <c r="L219" s="13"/>
      <c r="M219" s="14"/>
      <c r="N219" s="13"/>
      <c r="O219" s="14"/>
      <c r="P219" s="13"/>
      <c r="Q219" s="14"/>
      <c r="R219" s="14"/>
      <c r="S219" s="14"/>
      <c r="T219" s="15"/>
    </row>
    <row r="220" spans="12:20" x14ac:dyDescent="0.3">
      <c r="L220" s="13"/>
      <c r="M220" s="14"/>
      <c r="N220" s="13"/>
      <c r="O220" s="14"/>
      <c r="P220" s="13"/>
      <c r="Q220" s="14"/>
      <c r="R220" s="14"/>
      <c r="S220" s="14"/>
      <c r="T220" s="15"/>
    </row>
    <row r="221" spans="12:20" x14ac:dyDescent="0.3">
      <c r="L221" s="13"/>
      <c r="M221" s="14"/>
      <c r="N221" s="13"/>
      <c r="O221" s="14"/>
      <c r="P221" s="13"/>
      <c r="Q221" s="14"/>
      <c r="R221" s="14"/>
      <c r="S221" s="14"/>
      <c r="T221" s="15"/>
    </row>
    <row r="222" spans="12:20" x14ac:dyDescent="0.3">
      <c r="L222" s="13"/>
      <c r="M222" s="14"/>
      <c r="N222" s="13"/>
      <c r="O222" s="14"/>
      <c r="P222" s="13"/>
      <c r="Q222" s="14"/>
      <c r="R222" s="14"/>
      <c r="S222" s="14"/>
      <c r="T222" s="15"/>
    </row>
    <row r="223" spans="12:20" x14ac:dyDescent="0.3">
      <c r="L223" s="13"/>
      <c r="M223" s="14"/>
      <c r="N223" s="13"/>
      <c r="O223" s="14"/>
      <c r="P223" s="13"/>
      <c r="Q223" s="14"/>
      <c r="R223" s="14"/>
      <c r="S223" s="14"/>
      <c r="T223" s="15"/>
    </row>
    <row r="224" spans="12:20" x14ac:dyDescent="0.3">
      <c r="L224" s="13"/>
      <c r="M224" s="14"/>
      <c r="N224" s="13"/>
      <c r="O224" s="14"/>
      <c r="P224" s="13"/>
      <c r="Q224" s="14"/>
      <c r="R224" s="14"/>
      <c r="S224" s="14"/>
      <c r="T224" s="15"/>
    </row>
    <row r="225" spans="12:20" x14ac:dyDescent="0.3">
      <c r="L225" s="13"/>
      <c r="M225" s="14"/>
      <c r="N225" s="13"/>
      <c r="O225" s="14"/>
      <c r="P225" s="13"/>
      <c r="Q225" s="14"/>
      <c r="R225" s="14"/>
      <c r="S225" s="14"/>
      <c r="T225" s="15"/>
    </row>
    <row r="226" spans="12:20" x14ac:dyDescent="0.3">
      <c r="L226" s="13"/>
      <c r="M226" s="14"/>
      <c r="N226" s="13"/>
      <c r="O226" s="14"/>
      <c r="P226" s="13"/>
      <c r="Q226" s="14"/>
      <c r="R226" s="14"/>
      <c r="S226" s="14"/>
      <c r="T226" s="15"/>
    </row>
    <row r="227" spans="12:20" x14ac:dyDescent="0.3">
      <c r="L227" s="13"/>
      <c r="M227" s="14"/>
      <c r="N227" s="13"/>
      <c r="O227" s="14"/>
      <c r="P227" s="13"/>
      <c r="Q227" s="14"/>
      <c r="R227" s="14"/>
      <c r="S227" s="14"/>
      <c r="T227" s="15"/>
    </row>
    <row r="228" spans="12:20" x14ac:dyDescent="0.3">
      <c r="L228" s="13"/>
      <c r="M228" s="14"/>
      <c r="N228" s="13"/>
      <c r="O228" s="14"/>
      <c r="P228" s="13"/>
      <c r="Q228" s="14"/>
      <c r="R228" s="14"/>
      <c r="S228" s="14"/>
      <c r="T228" s="15"/>
    </row>
    <row r="229" spans="12:20" x14ac:dyDescent="0.3">
      <c r="L229" s="13"/>
      <c r="M229" s="13"/>
      <c r="N229" s="13"/>
      <c r="O229" s="13"/>
      <c r="P229" s="13"/>
      <c r="Q229" s="14"/>
      <c r="R229" s="14"/>
      <c r="S229" s="14"/>
      <c r="T229" s="15"/>
    </row>
    <row r="230" spans="12:20" x14ac:dyDescent="0.3">
      <c r="L230" s="13"/>
      <c r="M230" s="14"/>
      <c r="N230" s="13"/>
      <c r="O230" s="14"/>
      <c r="P230" s="13"/>
      <c r="Q230" s="14"/>
      <c r="R230" s="14"/>
      <c r="S230" s="14"/>
      <c r="T230" s="15"/>
    </row>
    <row r="231" spans="12:20" x14ac:dyDescent="0.3">
      <c r="L231" s="13"/>
      <c r="M231" s="14"/>
      <c r="N231" s="13"/>
      <c r="O231" s="14"/>
      <c r="P231" s="13"/>
      <c r="Q231" s="14"/>
      <c r="R231" s="14"/>
      <c r="S231" s="14"/>
      <c r="T231" s="15"/>
    </row>
    <row r="232" spans="12:20" x14ac:dyDescent="0.3">
      <c r="L232" s="13"/>
      <c r="M232" s="14"/>
      <c r="N232" s="13"/>
      <c r="O232" s="14"/>
      <c r="P232" s="13"/>
      <c r="Q232" s="14"/>
      <c r="R232" s="14"/>
      <c r="S232" s="14"/>
      <c r="T232" s="15"/>
    </row>
    <row r="233" spans="12:20" x14ac:dyDescent="0.3">
      <c r="L233" s="13"/>
      <c r="M233" s="14"/>
      <c r="N233" s="13"/>
      <c r="O233" s="14"/>
      <c r="P233" s="13"/>
      <c r="Q233" s="14"/>
      <c r="R233" s="14"/>
      <c r="S233" s="14"/>
      <c r="T233" s="15"/>
    </row>
    <row r="234" spans="12:20" x14ac:dyDescent="0.3">
      <c r="L234" s="13"/>
      <c r="M234" s="14"/>
      <c r="N234" s="13"/>
      <c r="O234" s="14"/>
      <c r="P234" s="13"/>
      <c r="Q234" s="14"/>
      <c r="R234" s="14"/>
      <c r="S234" s="14"/>
      <c r="T234" s="15"/>
    </row>
    <row r="235" spans="12:20" x14ac:dyDescent="0.3">
      <c r="L235" s="13"/>
      <c r="M235" s="14"/>
      <c r="N235" s="13"/>
      <c r="O235" s="14"/>
      <c r="P235" s="13"/>
      <c r="Q235" s="14"/>
      <c r="R235" s="14"/>
      <c r="S235" s="14"/>
      <c r="T235" s="15"/>
    </row>
    <row r="236" spans="12:20" x14ac:dyDescent="0.3">
      <c r="L236" s="13"/>
      <c r="M236" s="14"/>
      <c r="N236" s="13"/>
      <c r="O236" s="14"/>
      <c r="P236" s="13"/>
      <c r="Q236" s="14"/>
      <c r="R236" s="14"/>
      <c r="S236" s="14"/>
      <c r="T236" s="15"/>
    </row>
    <row r="237" spans="12:20" x14ac:dyDescent="0.3">
      <c r="L237" s="13"/>
      <c r="M237" s="14"/>
      <c r="N237" s="13"/>
      <c r="O237" s="14"/>
      <c r="P237" s="13"/>
      <c r="Q237" s="14"/>
      <c r="R237" s="14"/>
      <c r="S237" s="14"/>
      <c r="T237" s="15"/>
    </row>
    <row r="238" spans="12:20" x14ac:dyDescent="0.3">
      <c r="L238" s="13"/>
      <c r="M238" s="14"/>
      <c r="N238" s="13"/>
      <c r="O238" s="14"/>
      <c r="P238" s="13"/>
      <c r="Q238" s="14"/>
      <c r="R238" s="14"/>
      <c r="S238" s="14"/>
      <c r="T238" s="15"/>
    </row>
    <row r="239" spans="12:20" x14ac:dyDescent="0.3">
      <c r="L239" s="13"/>
      <c r="M239" s="14"/>
      <c r="N239" s="13"/>
      <c r="O239" s="14"/>
      <c r="P239" s="13"/>
      <c r="Q239" s="14"/>
      <c r="R239" s="14"/>
      <c r="S239" s="14"/>
      <c r="T239" s="15"/>
    </row>
    <row r="240" spans="12:20" x14ac:dyDescent="0.3">
      <c r="L240" s="13"/>
      <c r="M240" s="14"/>
      <c r="N240" s="13"/>
      <c r="O240" s="14"/>
      <c r="P240" s="13"/>
      <c r="Q240" s="14"/>
      <c r="R240" s="14"/>
      <c r="S240" s="14"/>
      <c r="T240" s="15"/>
    </row>
    <row r="241" spans="12:20" x14ac:dyDescent="0.3">
      <c r="L241" s="13"/>
      <c r="M241" s="14"/>
      <c r="N241" s="13"/>
      <c r="O241" s="14"/>
      <c r="P241" s="13"/>
      <c r="Q241" s="14"/>
      <c r="R241" s="14"/>
      <c r="S241" s="14"/>
      <c r="T241" s="15"/>
    </row>
    <row r="242" spans="12:20" x14ac:dyDescent="0.3">
      <c r="L242" s="13"/>
      <c r="M242" s="14"/>
      <c r="N242" s="13"/>
      <c r="O242" s="14"/>
      <c r="P242" s="13"/>
      <c r="Q242" s="14"/>
      <c r="R242" s="14"/>
      <c r="S242" s="14"/>
      <c r="T242" s="15"/>
    </row>
    <row r="243" spans="12:20" x14ac:dyDescent="0.3">
      <c r="L243" s="13"/>
      <c r="M243" s="14"/>
      <c r="N243" s="13"/>
      <c r="O243" s="14"/>
      <c r="P243" s="13"/>
      <c r="Q243" s="14"/>
      <c r="R243" s="14"/>
      <c r="S243" s="14"/>
      <c r="T243" s="15"/>
    </row>
    <row r="244" spans="12:20" x14ac:dyDescent="0.3">
      <c r="L244" s="13"/>
      <c r="M244" s="14"/>
      <c r="N244" s="13"/>
      <c r="O244" s="14"/>
      <c r="P244" s="13"/>
      <c r="Q244" s="14"/>
      <c r="R244" s="14"/>
      <c r="S244" s="14"/>
      <c r="T244" s="15"/>
    </row>
    <row r="245" spans="12:20" x14ac:dyDescent="0.3">
      <c r="L245" s="13"/>
      <c r="M245" s="14"/>
      <c r="N245" s="13"/>
      <c r="O245" s="14"/>
      <c r="P245" s="13"/>
      <c r="Q245" s="14"/>
      <c r="R245" s="14"/>
      <c r="S245" s="14"/>
      <c r="T245" s="15"/>
    </row>
    <row r="246" spans="12:20" x14ac:dyDescent="0.3">
      <c r="L246" s="13"/>
      <c r="M246" s="14"/>
      <c r="N246" s="13"/>
      <c r="O246" s="14"/>
      <c r="P246" s="13"/>
      <c r="Q246" s="14"/>
      <c r="R246" s="14"/>
      <c r="S246" s="14"/>
      <c r="T246" s="15"/>
    </row>
    <row r="247" spans="12:20" x14ac:dyDescent="0.3">
      <c r="L247" s="13"/>
      <c r="M247" s="14"/>
      <c r="N247" s="13"/>
      <c r="O247" s="14"/>
      <c r="P247" s="13"/>
      <c r="Q247" s="14"/>
      <c r="R247" s="14"/>
      <c r="S247" s="14"/>
      <c r="T247" s="15"/>
    </row>
    <row r="248" spans="12:20" x14ac:dyDescent="0.3">
      <c r="L248" s="13"/>
      <c r="M248" s="14"/>
      <c r="N248" s="13"/>
      <c r="O248" s="14"/>
      <c r="P248" s="13"/>
      <c r="Q248" s="14"/>
      <c r="R248" s="14"/>
      <c r="S248" s="14"/>
      <c r="T248" s="15"/>
    </row>
    <row r="249" spans="12:20" x14ac:dyDescent="0.3">
      <c r="L249" s="14"/>
      <c r="M249" s="14"/>
      <c r="N249" s="14"/>
      <c r="O249" s="14"/>
      <c r="P249" s="14"/>
      <c r="Q249" s="14"/>
      <c r="R249" s="14"/>
      <c r="S249" s="14"/>
      <c r="T249" s="15"/>
    </row>
  </sheetData>
  <mergeCells count="20">
    <mergeCell ref="N4:O4"/>
    <mergeCell ref="P4:S4"/>
    <mergeCell ref="B8:I8"/>
    <mergeCell ref="B11:I11"/>
    <mergeCell ref="B20:I20"/>
    <mergeCell ref="J9:J10"/>
    <mergeCell ref="G9:G10"/>
    <mergeCell ref="F9:F10"/>
    <mergeCell ref="E9:E10"/>
    <mergeCell ref="D9:D10"/>
    <mergeCell ref="C9:C10"/>
    <mergeCell ref="B9:B10"/>
    <mergeCell ref="B24:H24"/>
    <mergeCell ref="A1:K1"/>
    <mergeCell ref="B2:K2"/>
    <mergeCell ref="A3:K3"/>
    <mergeCell ref="L4:M4"/>
    <mergeCell ref="B21:H21"/>
    <mergeCell ref="B23:I23"/>
    <mergeCell ref="A9:A10"/>
  </mergeCells>
  <printOptions horizontalCentered="1"/>
  <pageMargins left="0.2" right="0.21" top="0.31" bottom="0.27" header="0.19" footer="0.17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18</vt:i4>
      </vt:variant>
    </vt:vector>
  </HeadingPairs>
  <TitlesOfParts>
    <vt:vector size="4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RANGOS $$$</vt:lpstr>
      <vt:lpstr>rubros</vt:lpstr>
      <vt:lpstr>Graficos</vt:lpstr>
      <vt:lpstr>resumen mensual global</vt:lpstr>
      <vt:lpstr>presidencia</vt:lpstr>
      <vt:lpstr>cdac</vt:lpstr>
      <vt:lpstr>Hoja1</vt:lpstr>
      <vt:lpstr>Hoja5</vt:lpstr>
      <vt:lpstr>Hoja4</vt:lpstr>
      <vt:lpstr>Hoja6</vt:lpstr>
      <vt:lpstr>Abril!Área_de_impresión</vt:lpstr>
      <vt:lpstr>Agosto!Área_de_impresión</vt:lpstr>
      <vt:lpstr>cdac!Área_de_impresión</vt:lpstr>
      <vt:lpstr>Diciembre!Área_de_impresión</vt:lpstr>
      <vt:lpstr>Enero!Área_de_impresión</vt:lpstr>
      <vt:lpstr>Febrero!Área_de_impresión</vt:lpstr>
      <vt:lpstr>Graficos!Área_de_impresión</vt:lpstr>
      <vt:lpstr>Hoja1!Área_de_impresión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Octubre!Área_de_impresión</vt:lpstr>
      <vt:lpstr>presidencia!Área_de_impresión</vt:lpstr>
      <vt:lpstr>'RANGOS $$$'!Área_de_impresión</vt:lpstr>
      <vt:lpstr>'resumen mensual global'!Área_de_impresión</vt:lpstr>
      <vt:lpstr>Septiembre!Área_de_impresión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Compras 2012</dc:title>
  <dc:creator>Fabio Rovelo</dc:creator>
  <cp:lastModifiedBy>Patricia Rivera</cp:lastModifiedBy>
  <cp:lastPrinted>2019-01-10T01:36:20Z</cp:lastPrinted>
  <dcterms:created xsi:type="dcterms:W3CDTF">2012-01-04T20:44:36Z</dcterms:created>
  <dcterms:modified xsi:type="dcterms:W3CDTF">2019-09-23T20:25:00Z</dcterms:modified>
</cp:coreProperties>
</file>