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INFORMACIÓN A ACTUALIZAR INT-EXT 2016\"/>
    </mc:Choice>
  </mc:AlternateContent>
  <bookViews>
    <workbookView xWindow="240" yWindow="108" windowWidth="18780" windowHeight="11016" tabRatio="644" activeTab="6"/>
  </bookViews>
  <sheets>
    <sheet name="Enero" sheetId="1" r:id="rId1"/>
    <sheet name="Febrero" sheetId="2" r:id="rId2"/>
    <sheet name="Marzo" sheetId="3" r:id="rId3"/>
    <sheet name="Abril" sheetId="4" r:id="rId4"/>
    <sheet name="Mayo" sheetId="5" r:id="rId5"/>
    <sheet name="Junio" sheetId="6" r:id="rId6"/>
    <sheet name="Julio" sheetId="13" r:id="rId7"/>
  </sheets>
  <definedNames>
    <definedName name="_xlnm.Print_Area" localSheetId="3">Abril!$A$1:$H$25</definedName>
    <definedName name="_xlnm.Print_Area" localSheetId="0">Enero!$A$1:$H$23</definedName>
    <definedName name="_xlnm.Print_Area" localSheetId="1">Febrero!$A$1:$H$31</definedName>
    <definedName name="_xlnm.Print_Area" localSheetId="6">Julio!$A$1:$H$39</definedName>
    <definedName name="_xlnm.Print_Area" localSheetId="5">Junio!$A$1:$H$20</definedName>
    <definedName name="_xlnm.Print_Area" localSheetId="2">Marzo!$A$1:$H$31</definedName>
    <definedName name="_xlnm.Print_Area" localSheetId="4">Mayo!$A$1:$H$46</definedName>
  </definedNames>
  <calcPr calcId="162913"/>
</workbook>
</file>

<file path=xl/calcChain.xml><?xml version="1.0" encoding="utf-8"?>
<calcChain xmlns="http://schemas.openxmlformats.org/spreadsheetml/2006/main">
  <c r="H45" i="5" l="1"/>
  <c r="A45" i="5"/>
  <c r="H42" i="5"/>
  <c r="A42" i="5"/>
  <c r="A38" i="5"/>
  <c r="H37" i="5"/>
  <c r="H33" i="5"/>
  <c r="H31" i="5"/>
  <c r="H30" i="5"/>
  <c r="H29" i="5"/>
  <c r="H28" i="5"/>
  <c r="H27" i="5"/>
  <c r="H25" i="5"/>
  <c r="H24" i="5"/>
  <c r="H22" i="5"/>
  <c r="H21" i="5"/>
  <c r="H19" i="5"/>
  <c r="H18" i="5"/>
  <c r="H17" i="5"/>
  <c r="H16" i="5"/>
  <c r="H14" i="5"/>
  <c r="H11" i="5"/>
  <c r="H6" i="5"/>
  <c r="A6" i="5"/>
  <c r="A43" i="5" l="1"/>
  <c r="A46" i="5" s="1"/>
  <c r="H38" i="5"/>
  <c r="H43" i="5" s="1"/>
  <c r="H46" i="5" s="1"/>
  <c r="A24" i="4" l="1"/>
  <c r="H24" i="4" l="1"/>
  <c r="H33" i="3" l="1"/>
  <c r="H26" i="2"/>
  <c r="A26" i="2"/>
  <c r="H38" i="13" l="1"/>
  <c r="H23" i="13"/>
  <c r="H7" i="13"/>
  <c r="A7" i="13"/>
  <c r="H39" i="13" l="1"/>
  <c r="A38" i="13" l="1"/>
  <c r="A23" i="13"/>
  <c r="A19" i="6"/>
  <c r="A9" i="6"/>
  <c r="A6" i="6"/>
  <c r="A20" i="6" l="1"/>
  <c r="A39" i="13"/>
  <c r="H17" i="1" l="1"/>
  <c r="H9" i="1"/>
  <c r="A21" i="4" l="1"/>
  <c r="A9" i="4"/>
  <c r="A6" i="4"/>
  <c r="A30" i="3"/>
  <c r="A17" i="3"/>
  <c r="A6" i="3"/>
  <c r="A30" i="2"/>
  <c r="A22" i="1"/>
  <c r="A22" i="4" l="1"/>
  <c r="A25" i="4" s="1"/>
  <c r="A31" i="3"/>
  <c r="A33" i="3" s="1"/>
  <c r="A34" i="3" s="1"/>
  <c r="H30" i="3"/>
  <c r="H19" i="6" l="1"/>
  <c r="H9" i="6"/>
  <c r="H6" i="6"/>
  <c r="H21" i="4"/>
  <c r="H9" i="4"/>
  <c r="H6" i="4"/>
  <c r="H17" i="3"/>
  <c r="H6" i="3"/>
  <c r="H30" i="2"/>
  <c r="H14" i="2"/>
  <c r="A14" i="2"/>
  <c r="H6" i="2"/>
  <c r="H22" i="1"/>
  <c r="A17" i="1"/>
  <c r="A9" i="1"/>
  <c r="H6" i="1"/>
  <c r="H18" i="1" s="1"/>
  <c r="H31" i="2" l="1"/>
  <c r="A27" i="2"/>
  <c r="H23" i="1"/>
  <c r="A18" i="1"/>
  <c r="A23" i="1"/>
  <c r="A31" i="2"/>
  <c r="H27" i="2"/>
  <c r="H20" i="6"/>
  <c r="H22" i="4"/>
  <c r="H25" i="4" s="1"/>
  <c r="H31" i="3"/>
  <c r="H34" i="3" s="1"/>
</calcChain>
</file>

<file path=xl/sharedStrings.xml><?xml version="1.0" encoding="utf-8"?>
<sst xmlns="http://schemas.openxmlformats.org/spreadsheetml/2006/main" count="578" uniqueCount="314">
  <si>
    <t>Autoridad de Aviación Civil</t>
  </si>
  <si>
    <t>Unidad de Adquisiciones y Contrataciones Institucional</t>
  </si>
  <si>
    <t>No. de órden</t>
  </si>
  <si>
    <t>Monto</t>
  </si>
  <si>
    <t>Total suministros</t>
  </si>
  <si>
    <t>Total activos fijos</t>
  </si>
  <si>
    <t>Total servicios</t>
  </si>
  <si>
    <t>Código del proceso de compra (licitación, libre gestión, compra directa, otros)</t>
  </si>
  <si>
    <t>Razón Social /Nombre del contratista</t>
  </si>
  <si>
    <t>Objeto del Contrato u Orden de Compra</t>
  </si>
  <si>
    <t>Fecha o período de la Contratación</t>
  </si>
  <si>
    <t>NIT</t>
  </si>
  <si>
    <t>Total contratos</t>
  </si>
  <si>
    <t>ITEM</t>
  </si>
  <si>
    <t>Total de compras mes de mayo 2015</t>
  </si>
  <si>
    <t>Total de compras + contratos mes de mayo 2015</t>
  </si>
  <si>
    <t>Total de compras mes de julio 2015</t>
  </si>
  <si>
    <t>Total de compras mes de junio 2015</t>
  </si>
  <si>
    <t>Cuadro de compras de libre gestión de activos fijos, suministros y servicios de mayo del año 2015</t>
  </si>
  <si>
    <t xml:space="preserve">Libre Gestión </t>
  </si>
  <si>
    <t>Dutriz Hermanos S.A de C.V</t>
  </si>
  <si>
    <t>Publicacion de esquela mortuoria , por fallecimiento Sr. Misael Nieves Martinez, padre de Licda. Rosario Nieves de Sura, directora de CDAC para ser publicada el 05 de enero 2016, en periódico La Prensa Gráfica.</t>
  </si>
  <si>
    <t>0614-031035-001-5</t>
  </si>
  <si>
    <t>Formularios Estándar S.A de C.V</t>
  </si>
  <si>
    <t>Elaboración de formas continuas de recibos de ingreso, numeración del 390001-44000, tamaño 8-1/12x6-1/2, en papel quimico(original y tres copias).</t>
  </si>
  <si>
    <t>0614-030289-102-6</t>
  </si>
  <si>
    <t>Suscripción anual de periodico La Prensa Grafica para un periodo del 15 de enero al 31 de diciembre del 2016.</t>
  </si>
  <si>
    <t>Publicacion de esquela mortuoria , por fallecimiento de Sr. Juan Antonio Melgar Manzano, padre de Sr. Mario Ernesto Manzano Hernandez para ser publicada el 19 de enero 2016, en periódico La Prensa Gráfica.</t>
  </si>
  <si>
    <t>Taller DIDEA S.A de C.V</t>
  </si>
  <si>
    <t>Mantenimiento Preventivo del vehículo tipo Pick Up,  Marca Toyota, Modelo Hilux color blanco Placas N-8552 y N-8553, Propiedad de la AAC (Incluye Mano de Obra y Lubricantes)</t>
  </si>
  <si>
    <t>0614-010462-002-1</t>
  </si>
  <si>
    <t>Cuadro de compras de libre gestión de activos fijos, suministros y servicios de Enero del año 2016</t>
  </si>
  <si>
    <t>Libre Gestión</t>
  </si>
  <si>
    <t>J. Humberto Rosa S.A de C.V</t>
  </si>
  <si>
    <t>Compra de repuestos y lubricantes para vehiculos P-647787, propiedad de la A.A.C</t>
  </si>
  <si>
    <t>0511-010189-101-0</t>
  </si>
  <si>
    <t>Instituto Salvadoreño de Contadores Públicos</t>
  </si>
  <si>
    <t xml:space="preserve">Inscripción para Diplomado en impuestos en la unidad I Codigo tributario y Unidad II Ley de impuesto sobre la renta, a llevarse a cabo los dias sabados del 30 de enero al 05 de marzo del 2016, participantes:Licda. Ana Isabel Hernandez Raymundo, Contador Institucional y Lic. Juan Carlos López Calderón, Tesorero Institucional. </t>
  </si>
  <si>
    <t>0614-200798-105-9</t>
  </si>
  <si>
    <t>Cuadro de compras de libre gestión de activos fijos, suministros y servicios de febrero del año 2016</t>
  </si>
  <si>
    <t>Total de compras + contratos mes de Febrero 2016</t>
  </si>
  <si>
    <t>Total de compras mes de Enero 2016</t>
  </si>
  <si>
    <t>Total de compras + contratos mes de Enero 2016</t>
  </si>
  <si>
    <t>Asersa S.A de C.V</t>
  </si>
  <si>
    <t>Suministro e instalación de tres llantas (dos de 6x6 y una de 5x5), para aeronave YS-01N, propiedad de la A.A.C</t>
  </si>
  <si>
    <t>0614-180510-105-3</t>
  </si>
  <si>
    <t>Helicopteros de El Salvador S.A de C.V</t>
  </si>
  <si>
    <t>Capacitación e instrucción de 6 horas de vuelo en helicoptero, para inspector Nicolas Batres Kreysa, Inspector de operaciones de Subdirección de Seguridad de Vuelo.</t>
  </si>
  <si>
    <t>0614-080791-106-4</t>
  </si>
  <si>
    <t>Aircraft Technical Publisher</t>
  </si>
  <si>
    <t>Suscripción para acceso en línea de Biblioteca Especial de Aviación General de Aircraft Technical Publishers- ATP, con vigencia de 03 de Febrero del 2016 al 03 de Febrero del 2017.</t>
  </si>
  <si>
    <t>0000-000000-000-0</t>
  </si>
  <si>
    <t>Inscripción a capacitación en Gestión de compras, a llevarse a cabo el 17 y 19 de febrero del 2016, en las instalciones de FEPADE, participantes:Licda. Sandra Elizabeth Medina de Rosales, Jefa UACI y Sra. Sonia Yaneth Alegria de Cornejo, Auxiliar UACI.pago correspondiente al 10% del monto total de $198.00, se cuenta con el 90% de apoyo de INSAFORD.</t>
  </si>
  <si>
    <t>FEPADE S.A DE C.V</t>
  </si>
  <si>
    <t>0614-240786-002-2</t>
  </si>
  <si>
    <t>Batersuperca S.A de C.V</t>
  </si>
  <si>
    <t>0614-010379-001-0</t>
  </si>
  <si>
    <t>Batería 12 Voltios 75 Amperios, para vehiculo Mazda 323 N-10527, propiedad de la A.A.C. Garantia de un año.</t>
  </si>
  <si>
    <t>Freund S.A de C.V</t>
  </si>
  <si>
    <t>Compra de decoblock y adibond para repello de paredes en oficinas Certificación, Seguridad de Vuelo y AIS.</t>
  </si>
  <si>
    <t>0614-010858-001-7</t>
  </si>
  <si>
    <t>Patricia Ivette Navarro de Peraza</t>
  </si>
  <si>
    <t xml:space="preserve">Dos boletos Aéreos hacia la ciudad de Mexico, Mexico, para participar en Taller regional de analisis reorganizacional del espacio aéreo Centroamericano a llevarse a cabo del 14 al 20 de febrero del 2016,Participantes:Lic. Marco Antonio Henriquez, Jefe Dpto. VSO/SNA y Sr. Rolando Cruz hernandez, Inspector ATS/SAR. </t>
  </si>
  <si>
    <t>0614-200968-005-6</t>
  </si>
  <si>
    <t>ZonaPrint S.A de C.V</t>
  </si>
  <si>
    <t>Impresión y empastado de memoria de labores 2015 de la Autoridad de Aviación Civil, de 56 paginas impresas a full color en papel couche B80, Caratula impresa a full color al tiro mas barniz UV en foldcote C12 1C,  y encuadernación grapa oculta medida cerrada 8 1/2x11", se remite archivo con informacíon para trabajo requerido, Administrador de O/C Lic. Homero Morales, 2565-4416.</t>
  </si>
  <si>
    <t>0614-280115-102-8</t>
  </si>
  <si>
    <t>Terminales de dirección internos y externos para vehículos N-17510 Y N-16811, propiedad de la A.A.C</t>
  </si>
  <si>
    <t>Cecofesa S.A de C.V</t>
  </si>
  <si>
    <t>Materiales varios para mantenimiento de las instalaciones</t>
  </si>
  <si>
    <t>0614-190284-001-1</t>
  </si>
  <si>
    <t>Maria Magdalena Auceda de Lara</t>
  </si>
  <si>
    <t>0715-250377-101-2</t>
  </si>
  <si>
    <t>Total de compras mes de febrero 2016</t>
  </si>
  <si>
    <t>Cuadro de compras de libre gestión de activos fijos, suministros y servicios de marzo del año 2016</t>
  </si>
  <si>
    <t>Total de compras mes de marzo 2016</t>
  </si>
  <si>
    <t>Total de compras + contratos mes de marzo 2016</t>
  </si>
  <si>
    <t>José Roberto Bariiere Ayala</t>
  </si>
  <si>
    <t xml:space="preserve">Inscripción a seminario "Taller Mecanismos de defensa para ofertantes y contratistas en la LACAP" a llevarse a cabos dias sabados del 27 de febrero al 12 de marzo del 2016 de 8:00 am a 12:00 pm, participantes: Licda. Sandra Elizabeth Medina, Jefa UACI y Sonia Yaneth Alegría, Auxiliar UACI. </t>
  </si>
  <si>
    <t>06511-011264-001-1</t>
  </si>
  <si>
    <t xml:space="preserve">Universidad Don Bosco </t>
  </si>
  <si>
    <t>Inscripción a capacitación "Diplomado de especialización de redes informáticas"a llevarse a cabo los sabados del 27 de febrero al 23 de abril del 2016, participante:Luis Roberto Reyes, Inspector CNS.</t>
  </si>
  <si>
    <t>0614-080384-101-0</t>
  </si>
  <si>
    <t>U Travel S.A de C.V</t>
  </si>
  <si>
    <t>Boleto aéreo hacia la ciudad de Santiago, Chile, para participar: en 9° Conferencia de IATA "Wings of Change", para llevarse a cabo del 27 de marzo al 01 de abril del 2016, participante: Ing. Jorge Alberto Puquirre Torres, Director Ejecutivo.</t>
  </si>
  <si>
    <t>0614-111267-001-6</t>
  </si>
  <si>
    <t>Aprenda S.A de C.V</t>
  </si>
  <si>
    <t>Capacitación "Trabajo en equipo" para el personal de la AAC, a llevarse a cabo en las instalaciones de la A.A.C a partir del lunes 29 de febrero del 2015, pago correspondiente al 10% del monto total de $4,736.00, se cuenta con el 90% de apoyo de INSAFORD.</t>
  </si>
  <si>
    <t>0614-150402-104-6</t>
  </si>
  <si>
    <t>Boleto aéreo hacia la ciudad de Mexico, Mexico, para participar en entrenamiento ATP a llevarse a cabo del 14 al 18 de marzo del 2016, participante: Licda. Xiomara Lisset Martinez de Platero, Encargada de publicaciones técnicas.</t>
  </si>
  <si>
    <t>Roberto Miguel Chacon Morán</t>
  </si>
  <si>
    <t>Boleto aéreo hacia la ciudad de Mendoza, Argentina para participar en LXXXVII Reunión del comite ejecutivo de la CLAC a llevarse a cabo del 13 al 17 de marzo del 2016, participante: Ing. Jorge Alberto Puquirre Torres, Director Ejecutivo.</t>
  </si>
  <si>
    <t>0101-290887-101-5</t>
  </si>
  <si>
    <t>Boleto aéreo hacia la ciudad de Belice, Belice, para participar en Décima reunipon del comité de búsqueda y salvamento COBUSA, a llevarse a cabo del 15 al 19 de marzo del 2016, participante: Sr. Rolando Cruz Hernandez, Inspector ATS/SAR.</t>
  </si>
  <si>
    <t>Grupo Visión S.A de C.V</t>
  </si>
  <si>
    <t>Transmisión de 7 cuñas diarias con publicidad institucional(patrocinio de la hora y banner en pagina web), distribuidas en programas de mayor audiencia de lunes a sabado, periodo de la pauta:mensual total:182 cuñas.</t>
  </si>
  <si>
    <t>0614-250493-101-4</t>
  </si>
  <si>
    <t>Ana cecilia Figueroa Lemus</t>
  </si>
  <si>
    <t>174 Losetas tipo acusticas de fibra mineral celotex 2x2x5/8" 60x60, para ser instaladas en salón de consejo directivo de la A.A.C.</t>
  </si>
  <si>
    <t>0614-14018282-122-2</t>
  </si>
  <si>
    <t>Juan Angel Escobar</t>
  </si>
  <si>
    <t>Servicios de mano de obra en albañilería (Repello y  Afinado de paredes), en oficinas AIS, Certificaciones y Certificaciones, trabajo será ejecutado en un periodo de 40 días hábiles.</t>
  </si>
  <si>
    <t>0505-170557-101-7</t>
  </si>
  <si>
    <t>Rene Antonio Perez Cañenguez</t>
  </si>
  <si>
    <t>0511-220567-102-2</t>
  </si>
  <si>
    <t>Fumigadora y formuladora Campos S.A de C.V</t>
  </si>
  <si>
    <t>Servicio de fumigación intensiva contra insectos y roedores incluye:Fumigación por medio de aspersión, fumigación por medio de termonebulización y ubicación de cebos para roedores.</t>
  </si>
  <si>
    <t>0614-210600-106-6</t>
  </si>
  <si>
    <t>Cuadro de compras de libre gestión de activos fijos, suministros y servicios de abril del año 2016</t>
  </si>
  <si>
    <t>Total de compras mes de abril 2016</t>
  </si>
  <si>
    <t>Industrias La Constancia S.A de C.V</t>
  </si>
  <si>
    <t>Servicio de agua purificada en garrafon y paquete de botellas de 600 ml.</t>
  </si>
  <si>
    <t>0614-251002-101-1</t>
  </si>
  <si>
    <t>Materiales para mantenimiento de las instalaciones de la A.A.C</t>
  </si>
  <si>
    <t>Ricardo Antonio Romero</t>
  </si>
  <si>
    <t>1217-080574-102-1</t>
  </si>
  <si>
    <t>Casa Ama S.A de C.V</t>
  </si>
  <si>
    <t>0614-310767-001-9</t>
  </si>
  <si>
    <t>Suministros y Ferreteria Genesis S.A de C.V</t>
  </si>
  <si>
    <t>0614-170306-109-0</t>
  </si>
  <si>
    <t>Surtidora ferretera salvadoreña S.A de C.V</t>
  </si>
  <si>
    <t>0614-180413-111-0</t>
  </si>
  <si>
    <t>Total de compras + contratos mes de abril 2016</t>
  </si>
  <si>
    <t>Infrasal de EL Slavdor S.A de C.V</t>
  </si>
  <si>
    <t>Recarga de 28 extintores propiedad de la A.A.C.</t>
  </si>
  <si>
    <t>0614-220277-002-3</t>
  </si>
  <si>
    <t>JV Profesionales S.A de C.V</t>
  </si>
  <si>
    <t>Mantenimiento correctivo a planta electrica, generador electrico marca: F.G Wilson, propiedad de la A.A.C incluye: materiales y mano de obra.</t>
  </si>
  <si>
    <t>0617-161107-101-0</t>
  </si>
  <si>
    <t>Publicación de tres plazas de trabajo (Jefe de Estandares de Vuelo de trasnporte publico Aeronavegabilidad, Inspector de operaciones en vuelo e Inspector de los servicios de información Aeronautica), en medidas 3 col.x7" alto, en blanco y negro,en sección Bolsa de Trabajo, para ser publicado el dia Lunes 11 de abril del 2016.</t>
  </si>
  <si>
    <t>Norma Guadalupe Orellana Vda. De  Escobar</t>
  </si>
  <si>
    <t>150 Refrigerios (menu 1 Croissant de jamón, queso y escabeche con pastelito de fruta, menu 2 Delaware de jamón y queso y porción de budín especial, menu 3 Empanada chilena y porcion de volteado de banano) incluye: servicio a domicilio, utilería desechable mesa bufetera y servicio de meseros, para evento Entrega de certificación de la OACI, el dia 04 de abril del 2016.</t>
  </si>
  <si>
    <t>0614-180355-012-2</t>
  </si>
  <si>
    <t>Boleto aéreo hacia la ciudad de San Jóse, Costa Rica para participar en curso Inspector u oficial de Licencias Básico a llevarse a cabo del 17 al 23 de abril del 2016, participante: Gabriela María Pacasangre de Guevara, Auxiliar de Licencias.</t>
  </si>
  <si>
    <t>Ana Patricia Sanchez Menjivar</t>
  </si>
  <si>
    <t>Blocks de comprobantes de retención del 1% de IVA, en papel químico medio oficio dos copias- Original(emisor) blanco, duplicado (cliente) amarillo y triplicado (contabilidad) verde en numeración de 16SD000E1 al 16SD000E1000.</t>
  </si>
  <si>
    <t>0614-170764-006-5</t>
  </si>
  <si>
    <t>Zonaprint S.A de C.V</t>
  </si>
  <si>
    <t>300 Ejemplares de politica de igualdad entre los géneros, consta de 54 páginas impresas a full  color en papel couche B80 mate, caratula impresa a full color al tiro mas barniz UV en foldcote C12 1C, encuadernación grapa oculta, medida final cerrada 8 1/2x11"Se adjunta información proporcionada por la unidad de igualdad entre los géneros.</t>
  </si>
  <si>
    <t>Banner en medidas 4.75x2.00 mts, para evento lanzamiento de politica iualdad entre los géneros a llevarse a cabo el dia 26 de abril del 2016.</t>
  </si>
  <si>
    <t>Ana Cecilia Figueroa Lemus</t>
  </si>
  <si>
    <t>Loseta de fibra mineral celotex en medidas 2x4x12", para ser instaladas en oficinas de Certificaciones, Estandares de Vuelo y AIS.</t>
  </si>
  <si>
    <t>0614-140182-122-2</t>
  </si>
  <si>
    <t>CIFCO</t>
  </si>
  <si>
    <t>para 150 personas, uso de salón de 8:00 a.m a 12:00 m, montaje tipo auditorio, sonido básico con micrófono alámbrico para pódium de A.A.C, Un micrófono inalámbrico, bocinas, pantalla, mesa de honor para 5 personas, mesa de registro de ingreso para dos personas, coffe break doble 1 porción dulce y 1 salada, jugo, café y agua. Servicio incluye: estacionamientos internos sin costo a los asistentes, consumo de energía electrica 110V, Wifi, Aire Acondicionado, capitán del evento , personal de limpieza asignado a su evento, chef, capitan de meseros y meseros asignados directamente a su servicio, baños internos al salón e insumos, coordinación con nuestra jefatura de seguridad para ingreso de personalidades, cuerpos diplomáticos,</t>
  </si>
  <si>
    <t>0614-240207-101-0</t>
  </si>
  <si>
    <t>Miguel Angel Vlaencia Gomez</t>
  </si>
  <si>
    <t>Arreglo floral (valla) de 1 mt. x 70 cm, en composición de claveles morados, chasta morada, delfinium morado, amor seco morado, rosas moradas y follaje verde, para evento Lanzamiento de politica de igualdad entre géneros, el dia 26 de abril del 2016.</t>
  </si>
  <si>
    <t>0614-080370-103-0</t>
  </si>
  <si>
    <t>El Salvador Network S.A de C.V</t>
  </si>
  <si>
    <t>Contrato de Servicios de internet corporativo y enlace dedicado entre la Autoridad de Aviación Civil y el Ministerio de Hacienda.</t>
  </si>
  <si>
    <t>0614-130996-108-5</t>
  </si>
  <si>
    <t>Contrato           01-2016</t>
  </si>
  <si>
    <t>Contrato                  02-2016</t>
  </si>
  <si>
    <t>SEPRI S.A DE C.V</t>
  </si>
  <si>
    <t>Contrato de Servicios de seguridad y vigilancia privada para las instalaciones de la Autoridad de Aviación Civil , para el periodo comprendido del 01 de enero al 31 de diciembre del 2016.</t>
  </si>
  <si>
    <t>0614-140795-106-3</t>
  </si>
  <si>
    <t>Contrato 03-2016</t>
  </si>
  <si>
    <t>Contrato de Servicios profesionales para examinador técnico designado , en pruebas de vuelo para pilotos y alumnos del departamento de licencia.</t>
  </si>
  <si>
    <t>José Jorge Montegro Araujo</t>
  </si>
  <si>
    <t>1109-100159-001-0</t>
  </si>
  <si>
    <t>Contrato 04-2016</t>
  </si>
  <si>
    <t>Telecomoda S.A de C.V</t>
  </si>
  <si>
    <t>Contrato de Servicios de Telefonía fija E1 y movil para la Autoridad de Aviación Civil.</t>
  </si>
  <si>
    <t>0614-020799-102-1</t>
  </si>
  <si>
    <t>Contrato 05-2016</t>
  </si>
  <si>
    <t>Ricoh El Salvador S.A de C.V</t>
  </si>
  <si>
    <t>Contrato de mantenimieto y suministros de consumibles para impresores multifuncionales marca Ricoh.</t>
  </si>
  <si>
    <t>0614-240687-001-9</t>
  </si>
  <si>
    <t>Net Support S.A de C.V</t>
  </si>
  <si>
    <t>Servicio de Auditoría y diagnostico de fallas en la red, recopilación de información, revision de la capa fisica, revisión de la capa de red, revision de la tabla de ruteo, MTU de la red, revisioón de la conexión con el servidor DHCP.</t>
  </si>
  <si>
    <t>0614-100510-104-7</t>
  </si>
  <si>
    <t>Roberto Miguel Chavez Morán</t>
  </si>
  <si>
    <t>Boleto aéreo hacia Nassau, Bhamas, para participar en VI reunión de directores de aviación civil de Norteamérica, Centroamérica y Caribe (NACC/DGA/06), a llevarse a cabo del 09 al 13 de mayo del 2016, participante: Ing. Jorge Alberto Puquirre, Director Ejecutivo.</t>
  </si>
  <si>
    <t>0101-290887-101-6</t>
  </si>
  <si>
    <t>Tablero Power Wizard 1.1. (Display) para planta de emergencia.</t>
  </si>
  <si>
    <t>Batersuperca S.A de C.V.</t>
  </si>
  <si>
    <t>2 Baterias  para vehículos 1 de 12 voltios 90 amperios marca superior para la Mitsubishi Nativa P-52492 y 1 de 12 voltios de 75 amperios Marca superior para el Mazda 323 P-10560.</t>
  </si>
  <si>
    <t>Raf S.A de C.V.</t>
  </si>
  <si>
    <t>PVC Blanco de 30 mls. De Espesor para licencias</t>
  </si>
  <si>
    <t>0210-260371-001-6</t>
  </si>
  <si>
    <t>Sobre laminado Peel-n-Stick Holografica para licencias</t>
  </si>
  <si>
    <t>Cuchilla corta papel</t>
  </si>
  <si>
    <t>Productos varios (Bolsas,detergentes, jabón,Super Q)</t>
  </si>
  <si>
    <t>DIVER S.A de C.V</t>
  </si>
  <si>
    <t>Papel bond</t>
  </si>
  <si>
    <t>0614-150304-102-7</t>
  </si>
  <si>
    <t>Fasteners</t>
  </si>
  <si>
    <t xml:space="preserve">Noe Alberto Guillén </t>
  </si>
  <si>
    <t xml:space="preserve">Varios (materiales e insumos) </t>
  </si>
  <si>
    <t>0904-041256-001-6</t>
  </si>
  <si>
    <t>Saval S.A de C.V.</t>
  </si>
  <si>
    <t>Papel kimberly y folder de manil</t>
  </si>
  <si>
    <t>0614-291209-101-6</t>
  </si>
  <si>
    <t>corrector y grapas</t>
  </si>
  <si>
    <t>Marina del Carmen Ramírez de Ramos</t>
  </si>
  <si>
    <t>Productos de material desechable (platos y vasos termicos)</t>
  </si>
  <si>
    <t>0617-201170-102-4</t>
  </si>
  <si>
    <t>Lejia concentrada</t>
  </si>
  <si>
    <t>Maria Susana Mejía de Canales</t>
  </si>
  <si>
    <t>Removedores redondos y desodorantes ambiental.</t>
  </si>
  <si>
    <t>1412-1505-001-1</t>
  </si>
  <si>
    <t>Multicontratos e Inversiones, s.A de C.V.</t>
  </si>
  <si>
    <t>Insumo de café</t>
  </si>
  <si>
    <t>0614-180611-102-8</t>
  </si>
  <si>
    <t>separadores</t>
  </si>
  <si>
    <t>Ambientales y aromatizante</t>
  </si>
  <si>
    <t>Insumos de almacén (jabon y pastillas ambientales)</t>
  </si>
  <si>
    <t>José Edgardo Hernández Pineda</t>
  </si>
  <si>
    <t>Filtros de cafetera</t>
  </si>
  <si>
    <t>0614-250278-113-9</t>
  </si>
  <si>
    <t>Limpia vidrios, cucharas y tenedores desechables</t>
  </si>
  <si>
    <t>Data print De El Salvador S.A de C.V</t>
  </si>
  <si>
    <t>Marcadores diversos, tijeras y tirro</t>
  </si>
  <si>
    <t>0614-310107-103-8</t>
  </si>
  <si>
    <t>Desinfectantes y desincrustante para sanitarios</t>
  </si>
  <si>
    <t xml:space="preserve">María Guillermina Aguilar Jovel </t>
  </si>
  <si>
    <t>Insumos de cafeteria (Azucar y Cremora)</t>
  </si>
  <si>
    <t>1006-120654-001-4</t>
  </si>
  <si>
    <t>Insumos de papel para uso de los empleados</t>
  </si>
  <si>
    <t>Iconos S.A de C.V.</t>
  </si>
  <si>
    <t>Papel Bond  para impresor HP DESINGNJET 11P</t>
  </si>
  <si>
    <t>0614-091008-102-9</t>
  </si>
  <si>
    <t>Freund S.A de C.V.</t>
  </si>
  <si>
    <t>materiales de construcción (Cemento  y Arena)</t>
  </si>
  <si>
    <t>Cable TNM</t>
  </si>
  <si>
    <t>J Humberto Rosa S.A de C.V.</t>
  </si>
  <si>
    <t>Aceite 15W40 para vehiculo marca Mitsubishi modelo montero Placa  P-52492</t>
  </si>
  <si>
    <t>Penetrante  para vehiculo marca Mitsubishi modelo montero P-52492</t>
  </si>
  <si>
    <t>Respuestos varios para vehículo marca Mitsubishi placas P-52492</t>
  </si>
  <si>
    <t xml:space="preserve">Mantenimiento preventivo  del vehiculo Toyota PRADO Año 2012 Placas P-709319 asignado al CDAC. </t>
  </si>
  <si>
    <t xml:space="preserve">Datotec S.A de C.V </t>
  </si>
  <si>
    <t>Servicio de cableado de circuito alimentador para UPS de 6KVA</t>
  </si>
  <si>
    <t>0614-060599-103-1</t>
  </si>
  <si>
    <t>Sonia Del Carmen García de Navarro</t>
  </si>
  <si>
    <t>Boligrafos con puntero laser y linterna,  promocionales con logo institucional(AAC), color silver estampado a una tinta, con estuche metalico para jornada de sensibilización correspondiente al mes de junio de 2016,en base al plan de trabajo y en cumplimiento a la Política de Igualdad entre los Géneros.</t>
  </si>
  <si>
    <t>0614-101168-113-6</t>
  </si>
  <si>
    <t>Sara Gabriella Portillo Melendez</t>
  </si>
  <si>
    <t>Alimentos preparados que incluye: Un pan con pollo grande, un mini coctel de frutas y soda o té, para jornada de sensibilización correspondiente al mes de junio de 2016, en base al plan de trabajo y en cumplimiento a la Política de IEG.</t>
  </si>
  <si>
    <t>0612-291191-102-7</t>
  </si>
  <si>
    <t>Ricoh El Slavador S.A de C.V</t>
  </si>
  <si>
    <t>20 horas de soporte remoto para consultas configuraciones de software ras (content central y soporte sobre la aplicación).8 horas de servicio presencial (4 horas por visita). Para un periodo del 27 de junio hasta el 31 de diciembre del 2016. en días hábiles en horario por la mañana de 8:00am a 12:15pm y por la tarde de 1:15pm a 4:00pm.</t>
  </si>
  <si>
    <t>Carlos Alexander Beltrán</t>
  </si>
  <si>
    <t>0818-250290-101-0</t>
  </si>
  <si>
    <t>Joel David Diaz Alvarez</t>
  </si>
  <si>
    <t>0607-040380-102-0</t>
  </si>
  <si>
    <t>Ezequiel Martinez</t>
  </si>
  <si>
    <t>0809-171043-001-6</t>
  </si>
  <si>
    <t>Taller Didea S.A de C.V</t>
  </si>
  <si>
    <t>Mantenimiento preventivo a vehículo tipo pick up marca Toyota modelo Hilux color blanco, año 2013, matrícula N-8552, N-8553 Y N-7457, propiedad de la A.A.C (incluye mano de obra, lubricantes y repuestos.)</t>
  </si>
  <si>
    <t>Roberto Ernesto Calderon Garrido</t>
  </si>
  <si>
    <t>Servicio de mano de obra para mantenimiento preventivo de lavado de dos cisternas una de 36 mts³ y una de 65.66 mts³</t>
  </si>
  <si>
    <t>Servicios de mano de obra para aplicar pintura en la parte externa del edificio principal de la A.A.C ,el trabajo sera ejecutado en 40 días hábiles.</t>
  </si>
  <si>
    <t>Servicio de mano de obra para albañilería para construcción de nueva oficina para reubicación de Dpto. Almacén con las siguientes actividades, el trabajo sera ejecutado en 40 días hábiles.</t>
  </si>
  <si>
    <t>0101-010753-001-8</t>
  </si>
  <si>
    <t>Cuadro de compras de libre gestión de activos fijos, suministros y servicios de julio del año 2016</t>
  </si>
  <si>
    <t>Mapreco S.A de C.V</t>
  </si>
  <si>
    <t>Servicio de evacuación  de una fosa séptica, de 3 mt3 de área</t>
  </si>
  <si>
    <t>0614-200392-102-7</t>
  </si>
  <si>
    <t>International Bussiness Consulting S.A DE C.V</t>
  </si>
  <si>
    <t>Capacitación Servicio al Cliente Interno al Personal de la Autoridad de Aviación Civil</t>
  </si>
  <si>
    <t>0614-250202-102-9</t>
  </si>
  <si>
    <t>Boleto aéreo hacia la ciudad de Santo Domingo, Republica Dominicana,a llevarse a cabo del 24 al 28 de julio del 2016, Participante: Ing. Jorge Alberto Puquirre Torres, Director Ejecutivo.</t>
  </si>
  <si>
    <t>Pedro Mena García</t>
  </si>
  <si>
    <t>Servicio de mano de obra para poda de árboles en las instalaciones de la AAC</t>
  </si>
  <si>
    <t>0709-101169-101-4</t>
  </si>
  <si>
    <t>José Omar Alvarenga Guevara</t>
  </si>
  <si>
    <t xml:space="preserve">Banderas de El Salvador en medidas de 2.20 x 1.30 mts, en tela Bonatex a una sola tela con leyenda DIOS UNION LIBERTAD </t>
  </si>
  <si>
    <t>0614-270156-007-1</t>
  </si>
  <si>
    <t>Claudia Priscila Baca Portillo</t>
  </si>
  <si>
    <t>Suministro de 466 refrigerios, para eveto de capacitación "Servicio al cliente interno al personal de la A.A.C,</t>
  </si>
  <si>
    <t>0511-031291-107-6</t>
  </si>
  <si>
    <t>Efrain Heriberto López</t>
  </si>
  <si>
    <t>Servicio de musica en vivo (un solista) con formato acustico con duración de 50 minutos para evento "Lanzamiento del campo de entrenamiento para bomberos aeronauticos</t>
  </si>
  <si>
    <t>0614-101176-124-5</t>
  </si>
  <si>
    <t>Corporacion MM S.A DE C.V</t>
  </si>
  <si>
    <t>Servicio de alquiler de 1 canopy en medida de 7x14mts, 1 de 7x7 mts, 1 tarima de medida de 6.10x3.66 con altura de 0.50cms y sonido(4 bocinas amplificadas, un monitor para voz,un monitor para prensa)</t>
  </si>
  <si>
    <t>0614-190710-102-3</t>
  </si>
  <si>
    <t>Pullmantur S.A de C.V</t>
  </si>
  <si>
    <t>Boleto terrestre hacia la ciudad de Guatemala ida y regreso, para participar en Curso CLAC/CAAS sobre administración de Aviación Civil a llevarse a cabo del 21 al 27 de agosto del 2016, participante: Ing. Jorge Alberto Puquirre Torres, Director Ejecutivo.</t>
  </si>
  <si>
    <t>0614-030392-101-8</t>
  </si>
  <si>
    <t>Publicación de esquela mortuoria en medidas 3col.x5"B/N, por fallecimiento de la padre de  Lcda.Norma Guevara de Ramirios,Diputada de la Honorable Asamblea Legislativa y jefa del Grupo Parlamentario del FMLN,</t>
  </si>
  <si>
    <t>Comision Latinoamericana de Aviacion Civil</t>
  </si>
  <si>
    <t>Boleto aéreo hacia San Jose, Costa Rica,Participante: Sr. Eduardo Mauricio Barahona, Encargado del SSP/INV. DE AAC.E INC.</t>
  </si>
  <si>
    <t>Pago de inscripción a Seminario CLAC/FAA/IATA sobre Sistemas de Aeronaves no Tripuladas (UAS-siglas en inglés) y Sistemas de Gestión de Riesgo de Fatiga,Participante: Ing. Jorge Alberto Puquirre Torres, Director Ejecutivo.</t>
  </si>
  <si>
    <t>G y S Suministros S.A DE C.V</t>
  </si>
  <si>
    <t>Compra de toner</t>
  </si>
  <si>
    <t>0614-140206-103-5</t>
  </si>
  <si>
    <t>Raf S.A de C.V</t>
  </si>
  <si>
    <t>Cinta YMCKO Y YMCKOK</t>
  </si>
  <si>
    <t>Data Print S.A de C.V</t>
  </si>
  <si>
    <t>Compra de tintas y toner.</t>
  </si>
  <si>
    <t>Libre gestion</t>
  </si>
  <si>
    <t>Asit S.A de C.V</t>
  </si>
  <si>
    <t>Compra de 4 switch marca HP modelo 1620-48g puertos RJ-45</t>
  </si>
  <si>
    <t>0614-290908-101-6</t>
  </si>
  <si>
    <t>Electro ferretera S.A de C.V</t>
  </si>
  <si>
    <t>Compra de materiales electricos</t>
  </si>
  <si>
    <t>0614-060206-103-3</t>
  </si>
  <si>
    <t>Centro Comercial Ferretero S.A de C.V</t>
  </si>
  <si>
    <t>Ferreteria Inver (Raul Alfonso Alvarez Gonzalez)</t>
  </si>
  <si>
    <t>Compra de aceite para mezcla, fontaneria y venenos.</t>
  </si>
  <si>
    <t>0803-130153-001-8</t>
  </si>
  <si>
    <t>Compra de materiales diversos</t>
  </si>
  <si>
    <t>Mantenimiento preventivo de vehículo tipo pick up marca Toyota modelo Hilux color blanco, año 2013, matrícula N-3981, propiedad de la A.A.</t>
  </si>
  <si>
    <t>Compra de repuestos y lubricantes</t>
  </si>
  <si>
    <t>Miriam Lisseth López de Cevallos</t>
  </si>
  <si>
    <t>Alimentos preprados 40 desayunos</t>
  </si>
  <si>
    <t>1414-111078-101-1</t>
  </si>
  <si>
    <t>Gino Francisco Villacorta Padilla</t>
  </si>
  <si>
    <t>Promocionales Cargadores Portatiles</t>
  </si>
  <si>
    <t>0614-030773-101-9</t>
  </si>
  <si>
    <t>Compra de bomba centrifuga y tanque de presion</t>
  </si>
  <si>
    <t>Cuadro de compras de libre gestión de activos fijos, suministros y servicios de junio del año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</si>
</sst>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32" x14ac:knownFonts="1">
    <font>
      <sz val="11"/>
      <color theme="1"/>
      <name val="Calibri"/>
      <family val="2"/>
      <scheme val="minor"/>
    </font>
    <font>
      <sz val="11"/>
      <color theme="1"/>
      <name val="Segoe UI Light"/>
      <family val="2"/>
    </font>
    <font>
      <sz val="11"/>
      <color theme="1"/>
      <name val="Calibri"/>
      <family val="2"/>
      <scheme val="minor"/>
    </font>
    <font>
      <sz val="16"/>
      <color theme="1"/>
      <name val="Century Gothic"/>
      <family val="2"/>
    </font>
    <font>
      <sz val="11"/>
      <color theme="1"/>
      <name val="Century Gothic"/>
      <family val="2"/>
    </font>
    <font>
      <sz val="14"/>
      <color theme="1"/>
      <name val="Century Gothic"/>
      <family val="2"/>
    </font>
    <font>
      <sz val="9"/>
      <color theme="1"/>
      <name val="Century Gothic"/>
      <family val="2"/>
    </font>
    <font>
      <b/>
      <sz val="11"/>
      <color theme="1"/>
      <name val="Century Gothic"/>
      <family val="2"/>
    </font>
    <font>
      <sz val="10"/>
      <color theme="1"/>
      <name val="Century Gothic"/>
      <family val="2"/>
    </font>
    <font>
      <b/>
      <sz val="10"/>
      <color theme="1"/>
      <name val="Century Gothic"/>
      <family val="2"/>
    </font>
    <font>
      <b/>
      <sz val="12"/>
      <color theme="1"/>
      <name val="Century Gothic"/>
      <family val="2"/>
    </font>
    <font>
      <b/>
      <sz val="11"/>
      <color theme="1"/>
      <name val="Calibri"/>
      <family val="2"/>
      <scheme val="minor"/>
    </font>
    <font>
      <sz val="11"/>
      <name val="Century Gothic"/>
      <family val="2"/>
    </font>
    <font>
      <b/>
      <sz val="11"/>
      <name val="Century Gothic"/>
      <family val="2"/>
    </font>
    <font>
      <b/>
      <sz val="11"/>
      <color rgb="FFFF0000"/>
      <name val="Century Gothic"/>
      <family val="2"/>
    </font>
    <font>
      <sz val="10"/>
      <color rgb="FFFF0000"/>
      <name val="Century Gothic"/>
      <family val="2"/>
    </font>
    <font>
      <sz val="11"/>
      <color rgb="FFFF0000"/>
      <name val="Segoe UI Light"/>
      <family val="2"/>
    </font>
    <font>
      <b/>
      <sz val="18"/>
      <name val="Century Gothic"/>
      <family val="2"/>
    </font>
    <font>
      <b/>
      <sz val="18"/>
      <color theme="1"/>
      <name val="Calibri"/>
      <family val="2"/>
      <scheme val="minor"/>
    </font>
    <font>
      <b/>
      <sz val="18"/>
      <color theme="1"/>
      <name val="Century Gothic"/>
      <family val="2"/>
    </font>
    <font>
      <sz val="18"/>
      <color theme="1"/>
      <name val="Century Gothic"/>
      <family val="2"/>
    </font>
    <font>
      <sz val="12"/>
      <color theme="1"/>
      <name val="Century Gothic"/>
      <family val="2"/>
    </font>
    <font>
      <sz val="12"/>
      <name val="Century Gothic"/>
      <family val="2"/>
    </font>
    <font>
      <b/>
      <sz val="14"/>
      <color theme="1"/>
      <name val="Century Gothic"/>
      <family val="2"/>
    </font>
    <font>
      <b/>
      <sz val="16"/>
      <color theme="1"/>
      <name val="Century Gothic"/>
      <family val="2"/>
    </font>
    <font>
      <sz val="22"/>
      <color theme="1"/>
      <name val="Century Gothic"/>
      <family val="2"/>
    </font>
    <font>
      <sz val="11"/>
      <color theme="0"/>
      <name val="Calibri"/>
      <family val="2"/>
      <scheme val="minor"/>
    </font>
    <font>
      <sz val="11"/>
      <color theme="0"/>
      <name val="Segoe UI Light"/>
      <family val="2"/>
    </font>
    <font>
      <b/>
      <sz val="14"/>
      <color theme="0"/>
      <name val="Segoe UI Light"/>
      <family val="2"/>
    </font>
    <font>
      <b/>
      <sz val="12"/>
      <color theme="0"/>
      <name val="Segoe UI Light"/>
      <family val="2"/>
    </font>
    <font>
      <b/>
      <sz val="16"/>
      <color theme="0"/>
      <name val="Segoe UI Light"/>
      <family val="2"/>
    </font>
    <font>
      <sz val="11"/>
      <color theme="0"/>
      <name val="Century Gothic"/>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2">
    <xf numFmtId="0" fontId="0" fillId="0" borderId="0"/>
    <xf numFmtId="44" fontId="2" fillId="0" borderId="0" applyFont="0" applyFill="0" applyBorder="0" applyAlignment="0" applyProtection="0"/>
  </cellStyleXfs>
  <cellXfs count="392">
    <xf numFmtId="0" fontId="0" fillId="0" borderId="0" xfId="0"/>
    <xf numFmtId="0" fontId="1" fillId="0" borderId="0" xfId="0" applyFont="1"/>
    <xf numFmtId="44" fontId="1" fillId="0" borderId="0" xfId="1" applyFont="1"/>
    <xf numFmtId="0" fontId="1" fillId="0" borderId="0" xfId="0" applyFont="1" applyAlignment="1">
      <alignment horizontal="center" vertical="center"/>
    </xf>
    <xf numFmtId="0" fontId="1" fillId="0" borderId="0" xfId="0" applyFont="1" applyAlignment="1">
      <alignment horizontal="center"/>
    </xf>
    <xf numFmtId="0" fontId="0" fillId="0" borderId="0" xfId="0" applyBorder="1"/>
    <xf numFmtId="0" fontId="4" fillId="0" borderId="0" xfId="0" applyFont="1"/>
    <xf numFmtId="0" fontId="6" fillId="0" borderId="0" xfId="0" applyFont="1"/>
    <xf numFmtId="0" fontId="4" fillId="0" borderId="9" xfId="0" applyFont="1" applyBorder="1" applyAlignment="1">
      <alignment horizontal="center" vertical="center"/>
    </xf>
    <xf numFmtId="0" fontId="4" fillId="0" borderId="9" xfId="0" applyFont="1" applyBorder="1" applyAlignment="1">
      <alignment vertical="center" wrapText="1"/>
    </xf>
    <xf numFmtId="44" fontId="4" fillId="0" borderId="9" xfId="1" applyFont="1" applyBorder="1" applyAlignment="1">
      <alignment vertical="center"/>
    </xf>
    <xf numFmtId="0" fontId="4" fillId="0" borderId="0" xfId="0" applyFont="1" applyBorder="1" applyAlignment="1">
      <alignment horizontal="center" vertical="center"/>
    </xf>
    <xf numFmtId="0" fontId="4" fillId="0" borderId="1" xfId="0" applyFont="1" applyBorder="1" applyAlignment="1">
      <alignment vertical="center" wrapText="1"/>
    </xf>
    <xf numFmtId="44" fontId="4" fillId="0" borderId="1" xfId="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8" fillId="0" borderId="1" xfId="0" applyFont="1" applyBorder="1" applyAlignment="1">
      <alignment wrapText="1"/>
    </xf>
    <xf numFmtId="44" fontId="7" fillId="2" borderId="16" xfId="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7" xfId="0" applyFont="1" applyFill="1" applyBorder="1" applyAlignment="1">
      <alignment horizontal="center" vertical="center"/>
    </xf>
    <xf numFmtId="44" fontId="7" fillId="2" borderId="16" xfId="1" applyFont="1" applyFill="1" applyBorder="1" applyAlignment="1">
      <alignment horizontal="center" vertical="center"/>
    </xf>
    <xf numFmtId="44" fontId="4" fillId="0" borderId="28" xfId="1" applyFont="1" applyBorder="1" applyAlignment="1">
      <alignment vertical="center"/>
    </xf>
    <xf numFmtId="0" fontId="4" fillId="0" borderId="29" xfId="0" applyFont="1" applyBorder="1" applyAlignment="1">
      <alignment horizontal="center" vertical="center"/>
    </xf>
    <xf numFmtId="0" fontId="4" fillId="0" borderId="29" xfId="0" applyFont="1" applyBorder="1" applyAlignment="1">
      <alignment vertical="center"/>
    </xf>
    <xf numFmtId="0" fontId="4" fillId="0" borderId="29" xfId="0" applyFont="1" applyBorder="1" applyAlignment="1">
      <alignment vertical="center" wrapText="1"/>
    </xf>
    <xf numFmtId="44" fontId="4" fillId="0" borderId="29" xfId="1" applyFont="1" applyBorder="1" applyAlignment="1">
      <alignment vertical="center"/>
    </xf>
    <xf numFmtId="44" fontId="7" fillId="3" borderId="12" xfId="1" applyFont="1" applyFill="1" applyBorder="1" applyAlignment="1">
      <alignment horizontal="left" vertical="center"/>
    </xf>
    <xf numFmtId="0" fontId="4" fillId="0" borderId="14" xfId="0" applyFont="1" applyBorder="1" applyAlignment="1">
      <alignment horizontal="center" vertical="center"/>
    </xf>
    <xf numFmtId="0" fontId="4" fillId="0" borderId="19" xfId="0" applyFont="1" applyBorder="1" applyAlignment="1">
      <alignment vertical="center" wrapText="1"/>
    </xf>
    <xf numFmtId="44" fontId="4" fillId="0" borderId="19" xfId="1" applyFont="1" applyBorder="1" applyAlignment="1">
      <alignment vertical="center"/>
    </xf>
    <xf numFmtId="0" fontId="4" fillId="0" borderId="19" xfId="0" applyFont="1" applyBorder="1" applyAlignment="1">
      <alignment horizontal="center" vertical="center"/>
    </xf>
    <xf numFmtId="0" fontId="4" fillId="0" borderId="19" xfId="0" applyFont="1" applyBorder="1" applyAlignment="1">
      <alignment vertical="center"/>
    </xf>
    <xf numFmtId="0" fontId="8" fillId="0" borderId="19" xfId="0" applyFont="1" applyBorder="1" applyAlignment="1">
      <alignment wrapText="1"/>
    </xf>
    <xf numFmtId="44" fontId="7" fillId="0" borderId="30" xfId="1" applyFont="1" applyBorder="1" applyAlignment="1">
      <alignment vertical="center"/>
    </xf>
    <xf numFmtId="44" fontId="7" fillId="3" borderId="12" xfId="1" applyFont="1" applyFill="1" applyBorder="1" applyAlignment="1">
      <alignment vertical="center"/>
    </xf>
    <xf numFmtId="44" fontId="4" fillId="0" borderId="28" xfId="1" applyFont="1" applyBorder="1" applyAlignment="1">
      <alignment horizontal="center" vertical="center"/>
    </xf>
    <xf numFmtId="0" fontId="4" fillId="0" borderId="29" xfId="0" applyFont="1" applyBorder="1" applyAlignment="1">
      <alignment horizontal="center" vertical="center" wrapText="1"/>
    </xf>
    <xf numFmtId="44" fontId="4" fillId="0" borderId="29" xfId="1" applyFont="1" applyBorder="1" applyAlignment="1">
      <alignment horizontal="center" vertical="center"/>
    </xf>
    <xf numFmtId="14" fontId="4" fillId="0" borderId="10" xfId="1" applyNumberFormat="1" applyFont="1" applyBorder="1" applyAlignment="1">
      <alignment horizontal="center" vertical="center"/>
    </xf>
    <xf numFmtId="0" fontId="4" fillId="0" borderId="9" xfId="0" applyFont="1" applyBorder="1" applyAlignment="1">
      <alignment horizontal="center" vertical="center" wrapText="1"/>
    </xf>
    <xf numFmtId="44" fontId="4" fillId="0" borderId="9" xfId="1" applyFont="1" applyBorder="1" applyAlignment="1">
      <alignment horizontal="center" vertical="center"/>
    </xf>
    <xf numFmtId="44" fontId="4" fillId="0" borderId="2" xfId="1" applyFont="1" applyBorder="1" applyAlignment="1">
      <alignment horizontal="center" vertical="center"/>
    </xf>
    <xf numFmtId="44" fontId="4" fillId="0" borderId="1" xfId="1" applyFont="1" applyBorder="1" applyAlignment="1">
      <alignment horizontal="center" vertical="center"/>
    </xf>
    <xf numFmtId="0" fontId="4" fillId="0" borderId="1" xfId="0" applyFont="1" applyBorder="1" applyAlignment="1">
      <alignment horizontal="center" vertical="center" wrapText="1"/>
    </xf>
    <xf numFmtId="44" fontId="4" fillId="0" borderId="15" xfId="1" applyFont="1" applyBorder="1" applyAlignment="1">
      <alignment horizontal="center" vertical="center"/>
    </xf>
    <xf numFmtId="0" fontId="4" fillId="0" borderId="19" xfId="0" applyFont="1" applyBorder="1" applyAlignment="1">
      <alignment horizontal="center" vertical="center" wrapText="1"/>
    </xf>
    <xf numFmtId="44" fontId="4" fillId="0" borderId="19" xfId="1" applyFont="1" applyBorder="1" applyAlignment="1">
      <alignment horizontal="center" vertical="center"/>
    </xf>
    <xf numFmtId="0" fontId="8" fillId="0" borderId="19" xfId="0" applyFont="1" applyBorder="1" applyAlignment="1">
      <alignment horizontal="center" wrapText="1"/>
    </xf>
    <xf numFmtId="44" fontId="7" fillId="0" borderId="30" xfId="1" applyFont="1" applyBorder="1" applyAlignment="1">
      <alignment horizontal="center" vertical="center"/>
    </xf>
    <xf numFmtId="44" fontId="1" fillId="0" borderId="0" xfId="1" applyFont="1" applyAlignment="1">
      <alignment horizontal="center"/>
    </xf>
    <xf numFmtId="14" fontId="4" fillId="0" borderId="9" xfId="1" applyNumberFormat="1" applyFont="1" applyBorder="1" applyAlignment="1">
      <alignment horizontal="center" vertical="center"/>
    </xf>
    <xf numFmtId="0" fontId="7" fillId="0" borderId="13" xfId="0" applyFont="1" applyBorder="1" applyAlignment="1">
      <alignment horizontal="center" vertical="center"/>
    </xf>
    <xf numFmtId="14" fontId="4" fillId="0" borderId="15" xfId="1" applyNumberFormat="1" applyFont="1" applyBorder="1" applyAlignment="1">
      <alignment horizontal="center" vertical="center"/>
    </xf>
    <xf numFmtId="14" fontId="4" fillId="0" borderId="2" xfId="1" applyNumberFormat="1" applyFont="1" applyBorder="1" applyAlignment="1">
      <alignment horizontal="center" vertical="center"/>
    </xf>
    <xf numFmtId="0" fontId="9" fillId="2" borderId="16"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7" fillId="2" borderId="17" xfId="0" applyFont="1" applyFill="1" applyBorder="1" applyAlignment="1">
      <alignment horizontal="center" vertical="center" wrapText="1"/>
    </xf>
    <xf numFmtId="0" fontId="7" fillId="2" borderId="16" xfId="0" applyFont="1" applyFill="1" applyBorder="1" applyAlignment="1">
      <alignment horizontal="center" vertical="center"/>
    </xf>
    <xf numFmtId="44" fontId="9" fillId="2" borderId="16" xfId="1" applyFont="1" applyFill="1" applyBorder="1" applyAlignment="1">
      <alignment horizontal="center" vertical="center" wrapText="1"/>
    </xf>
    <xf numFmtId="0" fontId="4" fillId="2" borderId="0" xfId="0" applyFont="1" applyFill="1"/>
    <xf numFmtId="0" fontId="6" fillId="2" borderId="0" xfId="0" applyFont="1" applyFill="1"/>
    <xf numFmtId="44" fontId="7" fillId="2" borderId="12" xfId="1" applyFont="1" applyFill="1" applyBorder="1" applyAlignment="1">
      <alignment horizontal="center" vertical="center"/>
    </xf>
    <xf numFmtId="44" fontId="7" fillId="0" borderId="31" xfId="1" applyFont="1" applyBorder="1" applyAlignment="1">
      <alignment horizontal="center" vertical="center"/>
    </xf>
    <xf numFmtId="14" fontId="4" fillId="0" borderId="32" xfId="0" applyNumberFormat="1" applyFont="1" applyBorder="1" applyAlignment="1">
      <alignment horizontal="center" vertical="center"/>
    </xf>
    <xf numFmtId="14" fontId="4" fillId="0" borderId="7" xfId="0" applyNumberFormat="1" applyFont="1" applyBorder="1" applyAlignment="1">
      <alignment horizontal="center" vertical="center"/>
    </xf>
    <xf numFmtId="14" fontId="4" fillId="0" borderId="14" xfId="0" applyNumberFormat="1" applyFont="1" applyBorder="1" applyAlignment="1">
      <alignment horizontal="center" vertical="center"/>
    </xf>
    <xf numFmtId="0" fontId="4" fillId="0" borderId="35" xfId="0" applyFont="1"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2" borderId="16" xfId="0" applyFill="1" applyBorder="1" applyAlignment="1">
      <alignment horizontal="center"/>
    </xf>
    <xf numFmtId="0" fontId="0" fillId="0" borderId="0" xfId="0" applyAlignment="1">
      <alignment horizontal="center"/>
    </xf>
    <xf numFmtId="0" fontId="7" fillId="2" borderId="16" xfId="1" applyNumberFormat="1" applyFont="1" applyFill="1" applyBorder="1" applyAlignment="1">
      <alignment horizontal="center" vertical="center"/>
    </xf>
    <xf numFmtId="0" fontId="7" fillId="4" borderId="36" xfId="0" applyFont="1" applyFill="1" applyBorder="1" applyAlignment="1">
      <alignment horizontal="center"/>
    </xf>
    <xf numFmtId="14" fontId="4" fillId="0" borderId="7" xfId="0" applyNumberFormat="1" applyFont="1" applyBorder="1" applyAlignment="1">
      <alignment horizontal="center"/>
    </xf>
    <xf numFmtId="14" fontId="4" fillId="0" borderId="33" xfId="0" applyNumberFormat="1" applyFont="1" applyBorder="1" applyAlignment="1">
      <alignment horizontal="center" vertical="center"/>
    </xf>
    <xf numFmtId="0" fontId="4" fillId="0" borderId="0" xfId="0" applyFont="1" applyBorder="1" applyAlignment="1">
      <alignment horizontal="left" vertical="center"/>
    </xf>
    <xf numFmtId="14" fontId="4" fillId="0" borderId="38" xfId="0" applyNumberFormat="1" applyFont="1" applyBorder="1" applyAlignment="1">
      <alignment horizontal="center" vertical="center"/>
    </xf>
    <xf numFmtId="44" fontId="7" fillId="3" borderId="16" xfId="1" applyFont="1" applyFill="1" applyBorder="1" applyAlignment="1">
      <alignment horizontal="center" vertical="center"/>
    </xf>
    <xf numFmtId="0" fontId="1" fillId="0" borderId="0" xfId="0" applyFont="1" applyFill="1" applyBorder="1"/>
    <xf numFmtId="0" fontId="1" fillId="0" borderId="0" xfId="0" applyFont="1" applyFill="1" applyBorder="1" applyAlignment="1">
      <alignment horizontal="center"/>
    </xf>
    <xf numFmtId="0" fontId="13" fillId="3" borderId="16" xfId="0" applyFont="1" applyFill="1" applyBorder="1" applyAlignment="1">
      <alignment horizontal="center"/>
    </xf>
    <xf numFmtId="0" fontId="8" fillId="0" borderId="1" xfId="0" applyFont="1" applyBorder="1" applyAlignment="1">
      <alignment horizontal="center" vertical="center" wrapText="1"/>
    </xf>
    <xf numFmtId="44" fontId="4" fillId="0" borderId="2" xfId="1" applyFont="1" applyBorder="1" applyAlignment="1">
      <alignment horizontal="center" vertical="center" wrapText="1"/>
    </xf>
    <xf numFmtId="0" fontId="4" fillId="0" borderId="0" xfId="0" applyFont="1" applyAlignment="1">
      <alignment horizontal="center"/>
    </xf>
    <xf numFmtId="44" fontId="7" fillId="3" borderId="12" xfId="1" applyFont="1" applyFill="1" applyBorder="1" applyAlignment="1">
      <alignment horizontal="center" vertical="center"/>
    </xf>
    <xf numFmtId="0" fontId="16" fillId="0" borderId="0" xfId="0" applyFont="1" applyFill="1" applyBorder="1" applyAlignment="1">
      <alignment horizontal="center"/>
    </xf>
    <xf numFmtId="0" fontId="14" fillId="0" borderId="0" xfId="0" applyFont="1" applyFill="1" applyBorder="1" applyAlignment="1">
      <alignment horizontal="center" vertical="center"/>
    </xf>
    <xf numFmtId="0" fontId="15" fillId="0" borderId="0" xfId="0" applyFont="1" applyFill="1" applyBorder="1" applyAlignment="1">
      <alignment horizontal="center" wrapText="1"/>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12" fillId="5" borderId="0" xfId="0" applyFont="1" applyFill="1" applyBorder="1" applyAlignment="1">
      <alignment horizontal="center" vertical="center"/>
    </xf>
    <xf numFmtId="0" fontId="13" fillId="5" borderId="0" xfId="0" applyFont="1" applyFill="1" applyBorder="1" applyAlignment="1">
      <alignment horizontal="center" vertical="center"/>
    </xf>
    <xf numFmtId="0" fontId="11" fillId="5" borderId="0" xfId="0" applyNumberFormat="1" applyFont="1" applyFill="1" applyBorder="1" applyAlignment="1">
      <alignment horizontal="center"/>
    </xf>
    <xf numFmtId="0" fontId="0" fillId="5" borderId="0" xfId="0" applyFill="1" applyBorder="1" applyAlignment="1">
      <alignment horizontal="center"/>
    </xf>
    <xf numFmtId="0" fontId="11" fillId="5" borderId="0" xfId="0" applyFont="1" applyFill="1" applyBorder="1" applyAlignment="1">
      <alignment horizontal="center"/>
    </xf>
    <xf numFmtId="0" fontId="4" fillId="0" borderId="5" xfId="0" applyFont="1" applyBorder="1" applyAlignment="1">
      <alignment horizontal="center"/>
    </xf>
    <xf numFmtId="0" fontId="4" fillId="5" borderId="5" xfId="0" applyFont="1" applyFill="1" applyBorder="1" applyAlignment="1">
      <alignment horizontal="center"/>
    </xf>
    <xf numFmtId="0" fontId="12" fillId="5" borderId="27" xfId="0" applyFont="1" applyFill="1" applyBorder="1" applyAlignment="1">
      <alignment horizontal="center" vertical="center"/>
    </xf>
    <xf numFmtId="0" fontId="4" fillId="0" borderId="27" xfId="0" applyFont="1" applyBorder="1" applyAlignment="1">
      <alignment horizontal="center"/>
    </xf>
    <xf numFmtId="0" fontId="4" fillId="0" borderId="8" xfId="0" applyFont="1" applyBorder="1" applyAlignment="1">
      <alignment horizontal="center"/>
    </xf>
    <xf numFmtId="0" fontId="4" fillId="3" borderId="16" xfId="0" applyFont="1" applyFill="1" applyBorder="1" applyAlignment="1">
      <alignment horizontal="center"/>
    </xf>
    <xf numFmtId="0" fontId="4" fillId="3" borderId="16" xfId="0" applyFont="1" applyFill="1" applyBorder="1" applyAlignment="1">
      <alignment horizontal="center" vertical="center"/>
    </xf>
    <xf numFmtId="0" fontId="0" fillId="0" borderId="0" xfId="0" applyAlignment="1">
      <alignment horizontal="center" vertical="center"/>
    </xf>
    <xf numFmtId="44" fontId="7" fillId="3" borderId="17" xfId="1" applyFont="1" applyFill="1" applyBorder="1" applyAlignment="1">
      <alignment horizontal="left" vertical="center"/>
    </xf>
    <xf numFmtId="44" fontId="7" fillId="3" borderId="17" xfId="1" applyFont="1" applyFill="1" applyBorder="1" applyAlignment="1">
      <alignment vertical="center"/>
    </xf>
    <xf numFmtId="44" fontId="7" fillId="3" borderId="24" xfId="1" applyFont="1" applyFill="1" applyBorder="1" applyAlignment="1">
      <alignment horizontal="left" vertical="center"/>
    </xf>
    <xf numFmtId="44" fontId="1" fillId="0" borderId="0" xfId="1" applyFont="1" applyAlignment="1">
      <alignment vertical="center"/>
    </xf>
    <xf numFmtId="44" fontId="1" fillId="0" borderId="0" xfId="1" applyFont="1" applyAlignment="1">
      <alignment horizontal="center" vertical="center"/>
    </xf>
    <xf numFmtId="0" fontId="9" fillId="2" borderId="23" xfId="0" applyFont="1" applyFill="1" applyBorder="1" applyAlignment="1">
      <alignment horizontal="center" vertical="center" wrapText="1"/>
    </xf>
    <xf numFmtId="0" fontId="8" fillId="0" borderId="1" xfId="0" applyFont="1" applyBorder="1" applyAlignment="1">
      <alignment vertical="center" wrapText="1"/>
    </xf>
    <xf numFmtId="0" fontId="1" fillId="0" borderId="0" xfId="0" applyFont="1" applyAlignment="1">
      <alignment vertical="center"/>
    </xf>
    <xf numFmtId="0" fontId="4" fillId="0" borderId="9" xfId="0" applyFont="1" applyBorder="1" applyAlignment="1">
      <alignment horizontal="justify" vertical="center" wrapText="1"/>
    </xf>
    <xf numFmtId="0" fontId="1" fillId="0" borderId="0" xfId="0" applyFont="1" applyAlignment="1">
      <alignment vertical="center" wrapText="1"/>
    </xf>
    <xf numFmtId="0" fontId="7" fillId="3" borderId="16" xfId="1" applyNumberFormat="1" applyFont="1" applyFill="1" applyBorder="1" applyAlignment="1">
      <alignment horizontal="center" vertical="center"/>
    </xf>
    <xf numFmtId="0" fontId="12" fillId="5" borderId="5" xfId="0" applyFont="1" applyFill="1" applyBorder="1" applyAlignment="1">
      <alignment horizontal="center"/>
    </xf>
    <xf numFmtId="0" fontId="18" fillId="0" borderId="37" xfId="0" applyFont="1" applyBorder="1" applyAlignment="1">
      <alignment horizontal="center"/>
    </xf>
    <xf numFmtId="44" fontId="7" fillId="4" borderId="12" xfId="1" applyFont="1" applyFill="1" applyBorder="1" applyAlignment="1">
      <alignment vertical="center"/>
    </xf>
    <xf numFmtId="14" fontId="4" fillId="0" borderId="10" xfId="1" applyNumberFormat="1" applyFont="1" applyBorder="1" applyAlignment="1">
      <alignment vertical="center"/>
    </xf>
    <xf numFmtId="14" fontId="4" fillId="0" borderId="2" xfId="1" applyNumberFormat="1" applyFont="1" applyBorder="1" applyAlignment="1">
      <alignment vertical="center"/>
    </xf>
    <xf numFmtId="0" fontId="4" fillId="0" borderId="35" xfId="0" applyFont="1" applyBorder="1" applyAlignment="1">
      <alignment horizontal="center" vertical="center"/>
    </xf>
    <xf numFmtId="0" fontId="3" fillId="4" borderId="16" xfId="0" applyFont="1" applyFill="1" applyBorder="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center" vertical="center"/>
    </xf>
    <xf numFmtId="0" fontId="8" fillId="0" borderId="19"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35" xfId="0" applyFont="1" applyBorder="1" applyAlignment="1">
      <alignment horizontal="center" vertical="center" wrapText="1"/>
    </xf>
    <xf numFmtId="14" fontId="4" fillId="0" borderId="14" xfId="0" applyNumberFormat="1" applyFont="1" applyBorder="1" applyAlignment="1">
      <alignment horizontal="center" vertical="center" wrapText="1"/>
    </xf>
    <xf numFmtId="44" fontId="4" fillId="0" borderId="15" xfId="1" applyFont="1" applyBorder="1" applyAlignment="1">
      <alignment horizontal="center" vertical="center" wrapText="1"/>
    </xf>
    <xf numFmtId="0" fontId="4" fillId="0" borderId="14" xfId="0" applyFont="1" applyBorder="1" applyAlignment="1">
      <alignment horizontal="center" vertical="center" wrapText="1"/>
    </xf>
    <xf numFmtId="0" fontId="19" fillId="0" borderId="37" xfId="0" applyFont="1" applyBorder="1" applyAlignment="1">
      <alignment horizontal="center" vertical="center"/>
    </xf>
    <xf numFmtId="14" fontId="4" fillId="0" borderId="9" xfId="1" applyNumberFormat="1" applyFont="1" applyBorder="1" applyAlignment="1">
      <alignment horizontal="center" vertical="center" wrapText="1"/>
    </xf>
    <xf numFmtId="0" fontId="1" fillId="0" borderId="0" xfId="0" applyFont="1" applyAlignment="1">
      <alignment wrapText="1"/>
    </xf>
    <xf numFmtId="14" fontId="4" fillId="0" borderId="28" xfId="1" applyNumberFormat="1" applyFont="1" applyBorder="1" applyAlignment="1">
      <alignment vertical="center"/>
    </xf>
    <xf numFmtId="14" fontId="4" fillId="0" borderId="1" xfId="1" applyNumberFormat="1" applyFont="1" applyBorder="1" applyAlignment="1">
      <alignment vertical="center"/>
    </xf>
    <xf numFmtId="0" fontId="4" fillId="0" borderId="29" xfId="0" applyFont="1" applyBorder="1" applyAlignment="1">
      <alignment horizontal="left" vertical="center" wrapText="1"/>
    </xf>
    <xf numFmtId="0" fontId="4" fillId="0" borderId="19" xfId="0" applyFont="1" applyBorder="1" applyAlignment="1">
      <alignment horizontal="left" vertical="center" wrapText="1"/>
    </xf>
    <xf numFmtId="0" fontId="4" fillId="0" borderId="9" xfId="0" applyFont="1" applyBorder="1" applyAlignment="1">
      <alignment horizontal="left" vertical="center" wrapText="1"/>
    </xf>
    <xf numFmtId="0" fontId="1" fillId="0" borderId="0" xfId="0" applyFont="1" applyAlignment="1">
      <alignment horizontal="left" wrapText="1"/>
    </xf>
    <xf numFmtId="14" fontId="4" fillId="0" borderId="29" xfId="1" applyNumberFormat="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6" xfId="0" applyFont="1" applyBorder="1" applyAlignment="1">
      <alignment horizontal="center" vertical="center"/>
    </xf>
    <xf numFmtId="14" fontId="8" fillId="0" borderId="33" xfId="0" applyNumberFormat="1" applyFont="1" applyBorder="1" applyAlignment="1">
      <alignment horizontal="center" vertical="center"/>
    </xf>
    <xf numFmtId="0" fontId="8" fillId="0" borderId="9" xfId="0" applyFont="1" applyBorder="1" applyAlignment="1">
      <alignment horizontal="center" vertical="center"/>
    </xf>
    <xf numFmtId="0" fontId="8" fillId="0" borderId="34" xfId="0" applyFont="1" applyBorder="1" applyAlignment="1">
      <alignment horizontal="center" vertical="center"/>
    </xf>
    <xf numFmtId="14" fontId="8" fillId="0" borderId="7" xfId="0" applyNumberFormat="1" applyFont="1" applyBorder="1" applyAlignment="1">
      <alignment horizontal="center" vertical="center"/>
    </xf>
    <xf numFmtId="0" fontId="8" fillId="0" borderId="1" xfId="0" applyFont="1" applyBorder="1" applyAlignment="1">
      <alignment horizontal="center" vertical="center"/>
    </xf>
    <xf numFmtId="14" fontId="8" fillId="0" borderId="2" xfId="1" applyNumberFormat="1" applyFont="1" applyBorder="1" applyAlignment="1">
      <alignment horizontal="center" vertical="center"/>
    </xf>
    <xf numFmtId="14" fontId="8" fillId="0" borderId="10" xfId="1" applyNumberFormat="1" applyFont="1" applyBorder="1" applyAlignment="1">
      <alignment horizontal="center" vertical="center"/>
    </xf>
    <xf numFmtId="44" fontId="8" fillId="0" borderId="1" xfId="1" applyFont="1" applyBorder="1" applyAlignment="1">
      <alignment horizontal="center" vertical="center"/>
    </xf>
    <xf numFmtId="44" fontId="8" fillId="0" borderId="9" xfId="1" applyFont="1" applyBorder="1" applyAlignment="1">
      <alignment horizontal="center" vertical="center"/>
    </xf>
    <xf numFmtId="0" fontId="7" fillId="2" borderId="22" xfId="0" applyFont="1" applyFill="1" applyBorder="1" applyAlignment="1">
      <alignment horizontal="center" vertical="center"/>
    </xf>
    <xf numFmtId="44" fontId="7" fillId="3" borderId="22" xfId="1" applyFont="1" applyFill="1" applyBorder="1" applyAlignment="1">
      <alignment horizontal="center" vertical="center"/>
    </xf>
    <xf numFmtId="0" fontId="20" fillId="2" borderId="0" xfId="0" applyFont="1" applyFill="1" applyBorder="1" applyAlignment="1">
      <alignment horizontal="center"/>
    </xf>
    <xf numFmtId="0" fontId="4" fillId="0" borderId="36" xfId="1" applyNumberFormat="1"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vertical="center"/>
    </xf>
    <xf numFmtId="0" fontId="4" fillId="0" borderId="29" xfId="0" applyFont="1" applyBorder="1" applyAlignment="1">
      <alignment horizontal="left" vertical="center"/>
    </xf>
    <xf numFmtId="0" fontId="4" fillId="0" borderId="1" xfId="0" applyFont="1" applyBorder="1" applyAlignment="1">
      <alignment horizontal="left" vertical="center"/>
    </xf>
    <xf numFmtId="0" fontId="4" fillId="0" borderId="19" xfId="0" applyFont="1" applyBorder="1" applyAlignment="1">
      <alignment horizontal="left" vertical="center"/>
    </xf>
    <xf numFmtId="0" fontId="1" fillId="0" borderId="0" xfId="0" applyFont="1" applyAlignment="1">
      <alignment horizontal="left"/>
    </xf>
    <xf numFmtId="44" fontId="4" fillId="0" borderId="45" xfId="1" applyFont="1" applyBorder="1" applyAlignment="1">
      <alignment horizontal="center" vertical="center"/>
    </xf>
    <xf numFmtId="0" fontId="7" fillId="2" borderId="13" xfId="0" applyFont="1" applyFill="1" applyBorder="1" applyAlignment="1">
      <alignment horizontal="center" vertical="center"/>
    </xf>
    <xf numFmtId="0" fontId="4" fillId="0" borderId="40" xfId="0" applyFont="1" applyBorder="1" applyAlignment="1">
      <alignment horizontal="center"/>
    </xf>
    <xf numFmtId="0" fontId="9" fillId="2" borderId="22" xfId="0" applyFont="1" applyFill="1" applyBorder="1" applyAlignment="1">
      <alignment horizontal="center" vertical="center" wrapText="1"/>
    </xf>
    <xf numFmtId="0" fontId="4" fillId="0" borderId="9" xfId="0" applyFont="1" applyBorder="1" applyAlignment="1">
      <alignment horizontal="left" vertical="center"/>
    </xf>
    <xf numFmtId="0" fontId="4" fillId="0" borderId="46" xfId="0" applyFont="1" applyBorder="1" applyAlignment="1">
      <alignment horizontal="center"/>
    </xf>
    <xf numFmtId="0" fontId="12" fillId="5" borderId="5" xfId="0" applyFont="1" applyFill="1" applyBorder="1" applyAlignment="1">
      <alignment horizontal="center" vertical="center"/>
    </xf>
    <xf numFmtId="0" fontId="11" fillId="0" borderId="8" xfId="0" applyNumberFormat="1" applyFont="1" applyBorder="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44" fontId="9" fillId="2" borderId="12" xfId="1" applyFont="1" applyFill="1" applyBorder="1" applyAlignment="1">
      <alignment horizontal="center" vertical="center" wrapText="1"/>
    </xf>
    <xf numFmtId="0" fontId="7" fillId="2" borderId="12" xfId="0" applyFont="1" applyFill="1" applyBorder="1" applyAlignment="1">
      <alignment horizontal="center" vertical="center"/>
    </xf>
    <xf numFmtId="0" fontId="8" fillId="0" borderId="1" xfId="0" applyFont="1" applyBorder="1" applyAlignment="1">
      <alignment horizontal="justify" vertical="center"/>
    </xf>
    <xf numFmtId="0" fontId="7" fillId="3" borderId="16" xfId="0" applyFont="1" applyFill="1" applyBorder="1" applyAlignment="1">
      <alignment horizontal="center" vertical="center"/>
    </xf>
    <xf numFmtId="0" fontId="13" fillId="2" borderId="37" xfId="0" applyFont="1" applyFill="1" applyBorder="1" applyAlignment="1">
      <alignment horizontal="center" vertical="center"/>
    </xf>
    <xf numFmtId="44" fontId="7" fillId="3" borderId="30" xfId="1" applyFont="1" applyFill="1" applyBorder="1" applyAlignment="1">
      <alignment vertical="center"/>
    </xf>
    <xf numFmtId="14" fontId="4" fillId="0" borderId="1" xfId="1" applyNumberFormat="1" applyFont="1" applyBorder="1" applyAlignment="1">
      <alignment horizontal="center" vertical="center"/>
    </xf>
    <xf numFmtId="0" fontId="12" fillId="5" borderId="47" xfId="0" applyFont="1" applyFill="1" applyBorder="1" applyAlignment="1">
      <alignment horizontal="center" vertical="center"/>
    </xf>
    <xf numFmtId="14" fontId="4" fillId="0" borderId="44" xfId="0" applyNumberFormat="1" applyFont="1" applyBorder="1" applyAlignment="1">
      <alignment horizontal="center" vertical="center"/>
    </xf>
    <xf numFmtId="14" fontId="4" fillId="0" borderId="48" xfId="1" applyNumberFormat="1"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justify" vertical="center"/>
    </xf>
    <xf numFmtId="0" fontId="4" fillId="0" borderId="3" xfId="0" applyFont="1" applyBorder="1" applyAlignment="1">
      <alignment horizontal="center" vertical="center" wrapText="1"/>
    </xf>
    <xf numFmtId="44" fontId="4" fillId="0" borderId="3" xfId="1" applyFont="1" applyBorder="1" applyAlignment="1">
      <alignment vertical="center"/>
    </xf>
    <xf numFmtId="0" fontId="12" fillId="5" borderId="49" xfId="0" applyFont="1" applyFill="1" applyBorder="1" applyAlignment="1">
      <alignment horizontal="center" vertical="center"/>
    </xf>
    <xf numFmtId="14" fontId="4" fillId="0" borderId="6" xfId="0" applyNumberFormat="1" applyFont="1" applyBorder="1" applyAlignment="1">
      <alignment horizontal="center" vertical="center"/>
    </xf>
    <xf numFmtId="14" fontId="4" fillId="0" borderId="6" xfId="1" applyNumberFormat="1"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vertical="center"/>
    </xf>
    <xf numFmtId="0" fontId="8" fillId="0" borderId="6" xfId="0" applyFont="1" applyBorder="1" applyAlignment="1">
      <alignment vertical="center" wrapText="1"/>
    </xf>
    <xf numFmtId="0" fontId="4" fillId="0" borderId="6" xfId="0" applyFont="1" applyBorder="1" applyAlignment="1">
      <alignment horizontal="center" vertical="center" wrapText="1"/>
    </xf>
    <xf numFmtId="44" fontId="4" fillId="0" borderId="6" xfId="1" applyFont="1" applyBorder="1" applyAlignment="1">
      <alignment vertical="center"/>
    </xf>
    <xf numFmtId="0" fontId="9" fillId="2" borderId="47" xfId="0" applyFont="1" applyFill="1" applyBorder="1" applyAlignment="1">
      <alignment horizontal="center" vertical="center" wrapText="1"/>
    </xf>
    <xf numFmtId="0" fontId="9" fillId="2" borderId="3" xfId="0" applyFont="1" applyFill="1" applyBorder="1" applyAlignment="1">
      <alignment horizontal="center" vertical="center" wrapText="1"/>
    </xf>
    <xf numFmtId="44" fontId="7" fillId="2" borderId="3" xfId="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44" fontId="7" fillId="2" borderId="3" xfId="1" applyFont="1" applyFill="1" applyBorder="1" applyAlignment="1">
      <alignment horizontal="center" vertical="center"/>
    </xf>
    <xf numFmtId="0" fontId="4" fillId="0" borderId="39" xfId="0" applyFont="1" applyBorder="1" applyAlignment="1">
      <alignment horizontal="center"/>
    </xf>
    <xf numFmtId="14" fontId="4" fillId="0" borderId="50" xfId="0" applyNumberFormat="1" applyFont="1" applyBorder="1" applyAlignment="1">
      <alignment horizontal="center" vertical="center"/>
    </xf>
    <xf numFmtId="14" fontId="4" fillId="0" borderId="31" xfId="1" applyNumberFormat="1" applyFont="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center" vertical="center" wrapText="1"/>
    </xf>
    <xf numFmtId="0" fontId="4" fillId="0" borderId="13" xfId="0" applyFont="1" applyBorder="1" applyAlignment="1">
      <alignment horizontal="center" wrapText="1"/>
    </xf>
    <xf numFmtId="44" fontId="4" fillId="0" borderId="30" xfId="1" applyFont="1" applyBorder="1" applyAlignment="1">
      <alignment horizontal="center" vertical="center"/>
    </xf>
    <xf numFmtId="0" fontId="4" fillId="5" borderId="8" xfId="0" applyFont="1" applyFill="1" applyBorder="1" applyAlignment="1">
      <alignment horizontal="center" vertical="center"/>
    </xf>
    <xf numFmtId="0" fontId="4" fillId="5" borderId="5" xfId="0" applyFont="1" applyFill="1" applyBorder="1" applyAlignment="1">
      <alignment horizontal="center" vertical="center"/>
    </xf>
    <xf numFmtId="0" fontId="7" fillId="5" borderId="26" xfId="0" applyFont="1" applyFill="1" applyBorder="1" applyAlignment="1">
      <alignment horizontal="center" vertical="center"/>
    </xf>
    <xf numFmtId="44" fontId="7" fillId="0" borderId="29" xfId="1" applyFont="1" applyBorder="1" applyAlignment="1">
      <alignment horizontal="center" vertical="center"/>
    </xf>
    <xf numFmtId="44" fontId="7" fillId="2" borderId="30" xfId="1" applyFont="1" applyFill="1" applyBorder="1" applyAlignment="1">
      <alignment horizontal="center" vertical="center"/>
    </xf>
    <xf numFmtId="0" fontId="17" fillId="5" borderId="46" xfId="0" applyFont="1" applyFill="1" applyBorder="1" applyAlignment="1">
      <alignment horizontal="center" vertical="center"/>
    </xf>
    <xf numFmtId="0" fontId="17" fillId="5" borderId="23" xfId="0" applyFont="1" applyFill="1" applyBorder="1" applyAlignment="1">
      <alignment horizontal="center" vertical="center"/>
    </xf>
    <xf numFmtId="0" fontId="10" fillId="0" borderId="3" xfId="0" applyFont="1" applyBorder="1" applyAlignment="1">
      <alignment horizontal="right" vertical="center"/>
    </xf>
    <xf numFmtId="0" fontId="7" fillId="5" borderId="3" xfId="0" applyFont="1" applyFill="1" applyBorder="1" applyAlignment="1">
      <alignment horizontal="center" vertical="center"/>
    </xf>
    <xf numFmtId="44" fontId="7" fillId="0" borderId="3" xfId="1" applyFont="1" applyBorder="1" applyAlignment="1">
      <alignment horizontal="center" vertical="center"/>
    </xf>
    <xf numFmtId="0" fontId="7" fillId="2" borderId="13" xfId="0" applyFont="1" applyFill="1" applyBorder="1" applyAlignment="1">
      <alignment horizontal="center" vertical="center"/>
    </xf>
    <xf numFmtId="0" fontId="4" fillId="0" borderId="0" xfId="0" applyFont="1" applyBorder="1" applyAlignment="1">
      <alignment vertical="center"/>
    </xf>
    <xf numFmtId="0" fontId="4" fillId="0" borderId="46" xfId="0" applyFont="1" applyBorder="1" applyAlignment="1">
      <alignment horizontal="center" vertical="center"/>
    </xf>
    <xf numFmtId="0" fontId="19" fillId="0" borderId="8" xfId="0" applyFont="1" applyBorder="1" applyAlignment="1">
      <alignment horizontal="center" vertical="center"/>
    </xf>
    <xf numFmtId="17" fontId="4" fillId="0" borderId="1" xfId="0" applyNumberFormat="1" applyFont="1" applyBorder="1" applyAlignment="1">
      <alignment horizontal="center" vertical="center" wrapText="1"/>
    </xf>
    <xf numFmtId="17" fontId="4" fillId="0" borderId="19" xfId="0" applyNumberFormat="1" applyFont="1" applyBorder="1" applyAlignment="1">
      <alignment horizontal="center" vertical="center" wrapText="1"/>
    </xf>
    <xf numFmtId="0" fontId="0" fillId="0" borderId="34" xfId="0"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21" fillId="0" borderId="3" xfId="0" applyFont="1" applyBorder="1" applyAlignment="1">
      <alignment horizontal="center" vertical="center"/>
    </xf>
    <xf numFmtId="0" fontId="4" fillId="5" borderId="3" xfId="0" applyFont="1" applyFill="1" applyBorder="1" applyAlignment="1">
      <alignment horizontal="center" vertical="center"/>
    </xf>
    <xf numFmtId="44" fontId="4" fillId="0" borderId="3" xfId="1" applyFont="1" applyBorder="1" applyAlignment="1">
      <alignment horizontal="center" vertical="center"/>
    </xf>
    <xf numFmtId="0" fontId="22" fillId="5" borderId="23" xfId="0" applyFont="1" applyFill="1" applyBorder="1" applyAlignment="1">
      <alignment horizontal="center" vertical="center"/>
    </xf>
    <xf numFmtId="14" fontId="21" fillId="0" borderId="3" xfId="0" applyNumberFormat="1" applyFont="1" applyBorder="1" applyAlignment="1">
      <alignment horizontal="center" vertical="center"/>
    </xf>
    <xf numFmtId="0" fontId="21" fillId="0" borderId="3" xfId="0" applyFont="1" applyBorder="1" applyAlignment="1">
      <alignment horizontal="center" vertical="center" wrapText="1"/>
    </xf>
    <xf numFmtId="0" fontId="23" fillId="3" borderId="16" xfId="0" applyFont="1" applyFill="1" applyBorder="1" applyAlignment="1">
      <alignment horizontal="center" vertical="center"/>
    </xf>
    <xf numFmtId="0" fontId="24" fillId="3" borderId="16"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0" borderId="13" xfId="0" applyFont="1" applyBorder="1" applyAlignment="1">
      <alignment horizontal="right" vertical="center"/>
    </xf>
    <xf numFmtId="0" fontId="7" fillId="3" borderId="22" xfId="0" applyFont="1" applyFill="1" applyBorder="1" applyAlignment="1">
      <alignment horizontal="center" vertical="center"/>
    </xf>
    <xf numFmtId="44" fontId="7" fillId="3" borderId="22" xfId="1" applyFont="1" applyFill="1" applyBorder="1" applyAlignment="1">
      <alignment horizontal="center" vertical="center"/>
    </xf>
    <xf numFmtId="0" fontId="7" fillId="4" borderId="22" xfId="0" applyFont="1" applyFill="1" applyBorder="1" applyAlignment="1">
      <alignment horizontal="center" vertical="center"/>
    </xf>
    <xf numFmtId="0" fontId="7" fillId="2" borderId="16" xfId="0" applyFont="1" applyFill="1" applyBorder="1" applyAlignment="1">
      <alignment horizontal="center" vertical="center" wrapText="1"/>
    </xf>
    <xf numFmtId="14" fontId="4" fillId="0" borderId="28" xfId="1" applyNumberFormat="1" applyFont="1" applyBorder="1" applyAlignment="1">
      <alignment horizontal="center" vertical="center"/>
    </xf>
    <xf numFmtId="0" fontId="4" fillId="0" borderId="19" xfId="0" applyFont="1" applyBorder="1" applyAlignment="1">
      <alignment horizontal="center" vertical="center" wrapText="1"/>
    </xf>
    <xf numFmtId="44" fontId="4" fillId="0" borderId="19" xfId="1" applyFont="1" applyBorder="1" applyAlignment="1">
      <alignment horizontal="center" vertical="center" wrapText="1"/>
    </xf>
    <xf numFmtId="0" fontId="4" fillId="0" borderId="29" xfId="0" applyFont="1" applyBorder="1" applyAlignment="1">
      <alignment horizontal="center" vertical="center"/>
    </xf>
    <xf numFmtId="0" fontId="4" fillId="0" borderId="29" xfId="0" applyFont="1" applyBorder="1" applyAlignment="1">
      <alignment horizontal="center" vertical="center" wrapText="1"/>
    </xf>
    <xf numFmtId="44"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19" fillId="0" borderId="16" xfId="0" applyFont="1" applyBorder="1" applyAlignment="1">
      <alignment horizontal="center" vertical="center"/>
    </xf>
    <xf numFmtId="14" fontId="4" fillId="0" borderId="29" xfId="1" applyNumberFormat="1" applyFont="1" applyBorder="1" applyAlignment="1">
      <alignment horizontal="center" vertical="center"/>
    </xf>
    <xf numFmtId="0" fontId="4" fillId="0" borderId="6" xfId="0" applyFont="1" applyBorder="1" applyAlignment="1">
      <alignment vertical="center" wrapText="1"/>
    </xf>
    <xf numFmtId="44" fontId="4" fillId="0" borderId="6" xfId="1" applyFont="1" applyBorder="1" applyAlignment="1">
      <alignment horizontal="center" vertical="center"/>
    </xf>
    <xf numFmtId="0" fontId="8" fillId="0" borderId="1" xfId="0" applyFont="1" applyBorder="1" applyAlignment="1">
      <alignment horizontal="center" wrapText="1"/>
    </xf>
    <xf numFmtId="0" fontId="9" fillId="2" borderId="52" xfId="0" applyFont="1" applyFill="1" applyBorder="1" applyAlignment="1">
      <alignment horizontal="center" vertical="center" wrapText="1"/>
    </xf>
    <xf numFmtId="0" fontId="7" fillId="2" borderId="23" xfId="0" applyFont="1" applyFill="1" applyBorder="1" applyAlignment="1">
      <alignment horizontal="center" vertical="center" wrapText="1"/>
    </xf>
    <xf numFmtId="44" fontId="7" fillId="3" borderId="22" xfId="1" applyFont="1" applyFill="1" applyBorder="1" applyAlignment="1">
      <alignment horizontal="center" vertical="center"/>
    </xf>
    <xf numFmtId="0" fontId="4" fillId="0" borderId="29"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9" xfId="0" applyFont="1" applyBorder="1" applyAlignment="1">
      <alignment horizontal="center" vertical="center"/>
    </xf>
    <xf numFmtId="0" fontId="4" fillId="0" borderId="19" xfId="0" applyFont="1" applyBorder="1" applyAlignment="1">
      <alignment horizontal="left" vertical="center" wrapText="1"/>
    </xf>
    <xf numFmtId="0" fontId="4" fillId="0" borderId="29"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44" fontId="4" fillId="0" borderId="29" xfId="1" applyFont="1" applyBorder="1" applyAlignment="1">
      <alignment horizontal="center" vertical="center" wrapText="1"/>
    </xf>
    <xf numFmtId="44" fontId="4" fillId="0" borderId="9" xfId="1" applyFont="1" applyBorder="1" applyAlignment="1">
      <alignment horizontal="center" vertical="center" wrapText="1"/>
    </xf>
    <xf numFmtId="44" fontId="4" fillId="0" borderId="19" xfId="1" applyFont="1" applyBorder="1" applyAlignment="1">
      <alignment horizontal="center" vertical="center" wrapText="1"/>
    </xf>
    <xf numFmtId="0" fontId="4" fillId="0" borderId="1" xfId="0" applyFont="1" applyBorder="1" applyAlignment="1">
      <alignment horizontal="center" vertical="center" wrapText="1"/>
    </xf>
    <xf numFmtId="44" fontId="4" fillId="0" borderId="1" xfId="1" applyFont="1" applyBorder="1" applyAlignment="1">
      <alignment horizontal="center" vertical="center" wrapText="1"/>
    </xf>
    <xf numFmtId="0" fontId="7" fillId="4" borderId="22" xfId="0" applyFont="1" applyFill="1" applyBorder="1" applyAlignment="1">
      <alignment horizontal="center" vertical="center"/>
    </xf>
    <xf numFmtId="0" fontId="4" fillId="0" borderId="8" xfId="0" applyFont="1" applyBorder="1" applyAlignment="1">
      <alignment horizontal="center" vertical="center" wrapText="1"/>
    </xf>
    <xf numFmtId="0" fontId="8" fillId="0" borderId="19" xfId="0" applyFont="1" applyBorder="1" applyAlignment="1">
      <alignment vertical="center" wrapText="1"/>
    </xf>
    <xf numFmtId="14" fontId="4" fillId="0" borderId="15" xfId="1" applyNumberFormat="1" applyFont="1" applyBorder="1" applyAlignment="1">
      <alignment vertical="center"/>
    </xf>
    <xf numFmtId="0" fontId="4" fillId="0" borderId="27" xfId="0" applyFont="1" applyBorder="1" applyAlignment="1">
      <alignment horizontal="center" vertical="center" wrapText="1"/>
    </xf>
    <xf numFmtId="14" fontId="4" fillId="0" borderId="19" xfId="1" applyNumberFormat="1" applyFont="1" applyBorder="1" applyAlignment="1">
      <alignment horizontal="center" vertical="center" wrapText="1"/>
    </xf>
    <xf numFmtId="44" fontId="4" fillId="0" borderId="3" xfId="1" applyFont="1" applyBorder="1" applyAlignment="1">
      <alignment horizontal="center" vertical="center" wrapText="1"/>
    </xf>
    <xf numFmtId="44" fontId="4" fillId="0" borderId="6" xfId="1" applyFont="1" applyBorder="1" applyAlignment="1">
      <alignment horizontal="center" vertical="center" wrapText="1"/>
    </xf>
    <xf numFmtId="0" fontId="4" fillId="0" borderId="21" xfId="0" applyFont="1" applyBorder="1" applyAlignment="1">
      <alignment horizontal="center" vertical="center" wrapText="1"/>
    </xf>
    <xf numFmtId="14" fontId="4" fillId="0" borderId="0" xfId="0" applyNumberFormat="1" applyFont="1" applyBorder="1" applyAlignment="1">
      <alignment horizontal="center" vertical="center" wrapText="1"/>
    </xf>
    <xf numFmtId="14" fontId="4" fillId="0" borderId="28" xfId="1" applyNumberFormat="1" applyFont="1" applyBorder="1" applyAlignment="1">
      <alignment horizontal="center" vertical="center" wrapText="1"/>
    </xf>
    <xf numFmtId="14" fontId="4" fillId="0" borderId="41" xfId="1" applyNumberFormat="1" applyFont="1" applyBorder="1" applyAlignment="1">
      <alignment horizontal="center" vertical="center" wrapText="1"/>
    </xf>
    <xf numFmtId="44" fontId="4" fillId="0" borderId="41" xfId="1" applyFont="1" applyBorder="1" applyAlignment="1">
      <alignment horizontal="center" vertical="center" wrapText="1"/>
    </xf>
    <xf numFmtId="14" fontId="4" fillId="0" borderId="29" xfId="0" applyNumberFormat="1" applyFont="1" applyBorder="1" applyAlignment="1">
      <alignment horizontal="center" vertical="center" wrapText="1"/>
    </xf>
    <xf numFmtId="44" fontId="4" fillId="0" borderId="30" xfId="1" applyFont="1" applyBorder="1" applyAlignment="1">
      <alignment horizontal="center" vertical="center" wrapText="1"/>
    </xf>
    <xf numFmtId="0" fontId="4" fillId="0" borderId="29" xfId="0" applyFont="1" applyBorder="1" applyAlignment="1">
      <alignment horizontal="center" vertical="center"/>
    </xf>
    <xf numFmtId="0" fontId="4" fillId="0" borderId="29" xfId="0" applyFont="1" applyBorder="1" applyAlignment="1">
      <alignment horizontal="left" vertical="center" wrapText="1"/>
    </xf>
    <xf numFmtId="0" fontId="4" fillId="0" borderId="29" xfId="0" applyFont="1" applyBorder="1" applyAlignment="1">
      <alignment horizontal="center" vertical="center" wrapText="1"/>
    </xf>
    <xf numFmtId="0" fontId="4" fillId="0" borderId="41" xfId="0" applyFont="1" applyBorder="1" applyAlignment="1">
      <alignment vertical="center" wrapText="1"/>
    </xf>
    <xf numFmtId="44" fontId="4" fillId="0" borderId="43" xfId="1" applyFont="1" applyBorder="1" applyAlignment="1">
      <alignment horizontal="center" vertical="center"/>
    </xf>
    <xf numFmtId="44" fontId="4" fillId="0" borderId="18" xfId="1" applyFont="1" applyBorder="1" applyAlignment="1">
      <alignment horizontal="center" vertical="center"/>
    </xf>
    <xf numFmtId="44" fontId="4" fillId="0" borderId="4" xfId="1" applyFont="1" applyBorder="1" applyAlignment="1">
      <alignment horizontal="center" vertical="center"/>
    </xf>
    <xf numFmtId="0" fontId="26" fillId="0" borderId="0" xfId="0" applyFont="1" applyBorder="1"/>
    <xf numFmtId="0" fontId="27" fillId="0" borderId="0" xfId="0" applyFont="1" applyBorder="1" applyAlignment="1">
      <alignment vertical="center" wrapText="1"/>
    </xf>
    <xf numFmtId="0" fontId="27" fillId="0" borderId="0" xfId="0" applyFont="1" applyBorder="1" applyAlignment="1">
      <alignment horizontal="center"/>
    </xf>
    <xf numFmtId="44" fontId="27" fillId="0" borderId="0" xfId="1" applyFont="1" applyBorder="1" applyAlignment="1">
      <alignment horizontal="center"/>
    </xf>
    <xf numFmtId="44" fontId="29" fillId="0" borderId="0" xfId="1" applyFont="1" applyBorder="1" applyAlignment="1">
      <alignment horizontal="center"/>
    </xf>
    <xf numFmtId="44" fontId="29" fillId="5" borderId="0" xfId="1" applyFont="1" applyFill="1" applyBorder="1" applyAlignment="1">
      <alignment horizontal="center"/>
    </xf>
    <xf numFmtId="0" fontId="30" fillId="0" borderId="0" xfId="0" applyFont="1" applyBorder="1" applyAlignment="1">
      <alignment horizontal="center"/>
    </xf>
    <xf numFmtId="44" fontId="30" fillId="0" borderId="0" xfId="1" applyFont="1" applyBorder="1" applyAlignment="1">
      <alignment horizontal="center"/>
    </xf>
    <xf numFmtId="0" fontId="27" fillId="0" borderId="0" xfId="0" applyFont="1" applyBorder="1" applyAlignment="1">
      <alignment vertical="center"/>
    </xf>
    <xf numFmtId="44" fontId="27" fillId="0" borderId="0" xfId="1" applyFont="1" applyBorder="1" applyAlignment="1">
      <alignment vertical="center"/>
    </xf>
    <xf numFmtId="0" fontId="20" fillId="2" borderId="0" xfId="0" applyFont="1" applyFill="1" applyBorder="1" applyAlignment="1">
      <alignment horizontal="center" vertical="center"/>
    </xf>
    <xf numFmtId="44" fontId="7" fillId="2" borderId="23" xfId="1" applyFont="1" applyFill="1" applyBorder="1" applyAlignment="1">
      <alignment horizontal="center" vertical="center"/>
    </xf>
    <xf numFmtId="44" fontId="7" fillId="2" borderId="22" xfId="1" applyFont="1" applyFill="1" applyBorder="1" applyAlignment="1">
      <alignment horizontal="center" vertical="center"/>
    </xf>
    <xf numFmtId="44" fontId="7" fillId="2" borderId="24" xfId="1" applyFont="1" applyFill="1" applyBorder="1" applyAlignment="1">
      <alignment horizontal="center" vertical="center"/>
    </xf>
    <xf numFmtId="0" fontId="10" fillId="0" borderId="13" xfId="0" applyFont="1" applyBorder="1" applyAlignment="1">
      <alignment horizontal="right" vertical="center"/>
    </xf>
    <xf numFmtId="0" fontId="7" fillId="2" borderId="22" xfId="0" applyFont="1" applyFill="1" applyBorder="1" applyAlignment="1">
      <alignment horizontal="center" vertical="center"/>
    </xf>
    <xf numFmtId="0" fontId="7" fillId="2" borderId="24" xfId="0" applyFont="1" applyFill="1" applyBorder="1" applyAlignment="1">
      <alignment horizontal="center" vertical="center"/>
    </xf>
    <xf numFmtId="0" fontId="20" fillId="2" borderId="0" xfId="0" applyFont="1" applyFill="1" applyBorder="1" applyAlignment="1">
      <alignment horizontal="center"/>
    </xf>
    <xf numFmtId="0" fontId="7" fillId="2" borderId="13" xfId="0" applyFont="1" applyFill="1" applyBorder="1" applyAlignment="1">
      <alignment horizontal="center" vertical="center"/>
    </xf>
    <xf numFmtId="0" fontId="7" fillId="0" borderId="13" xfId="0" applyFont="1" applyBorder="1" applyAlignment="1">
      <alignment horizontal="right" vertical="center"/>
    </xf>
    <xf numFmtId="44" fontId="7" fillId="3" borderId="22" xfId="1" applyFont="1" applyFill="1" applyBorder="1" applyAlignment="1">
      <alignment horizontal="center" vertical="center"/>
    </xf>
    <xf numFmtId="0" fontId="10" fillId="0" borderId="0" xfId="0" applyFont="1" applyBorder="1" applyAlignment="1">
      <alignment horizontal="right" vertical="center"/>
    </xf>
    <xf numFmtId="0" fontId="7" fillId="3" borderId="22" xfId="0" applyFont="1" applyFill="1" applyBorder="1" applyAlignment="1">
      <alignment horizontal="center" vertical="center"/>
    </xf>
    <xf numFmtId="0" fontId="7" fillId="3" borderId="24" xfId="0" applyFont="1" applyFill="1" applyBorder="1" applyAlignment="1">
      <alignment horizontal="center" vertical="center"/>
    </xf>
    <xf numFmtId="44" fontId="7" fillId="3" borderId="23" xfId="1" applyFont="1" applyFill="1" applyBorder="1" applyAlignment="1">
      <alignment horizontal="center" vertical="center"/>
    </xf>
    <xf numFmtId="44" fontId="7" fillId="3" borderId="25" xfId="1" applyFont="1" applyFill="1" applyBorder="1" applyAlignment="1">
      <alignment horizontal="center" vertical="center"/>
    </xf>
    <xf numFmtId="0" fontId="3" fillId="2" borderId="20" xfId="0" applyFont="1" applyFill="1" applyBorder="1" applyAlignment="1">
      <alignment horizontal="center"/>
    </xf>
    <xf numFmtId="0" fontId="3" fillId="2" borderId="26" xfId="0" applyFont="1" applyFill="1" applyBorder="1" applyAlignment="1">
      <alignment horizontal="center"/>
    </xf>
    <xf numFmtId="0" fontId="5" fillId="2" borderId="21" xfId="0" applyFont="1" applyFill="1" applyBorder="1" applyAlignment="1">
      <alignment horizontal="center"/>
    </xf>
    <xf numFmtId="0" fontId="5" fillId="2" borderId="0" xfId="0" applyFont="1" applyFill="1" applyBorder="1" applyAlignment="1">
      <alignment horizontal="center"/>
    </xf>
    <xf numFmtId="0" fontId="5" fillId="2" borderId="42" xfId="0" applyFont="1" applyFill="1" applyBorder="1" applyAlignment="1">
      <alignment horizontal="center"/>
    </xf>
    <xf numFmtId="0" fontId="5" fillId="2" borderId="13" xfId="0" applyFont="1" applyFill="1" applyBorder="1" applyAlignment="1">
      <alignment horizontal="center"/>
    </xf>
    <xf numFmtId="0" fontId="3" fillId="2" borderId="0" xfId="0" applyFont="1" applyFill="1" applyBorder="1" applyAlignment="1">
      <alignment horizontal="center"/>
    </xf>
    <xf numFmtId="44" fontId="7" fillId="3" borderId="24" xfId="1" applyFont="1" applyFill="1" applyBorder="1" applyAlignment="1">
      <alignment horizontal="center" vertical="center"/>
    </xf>
    <xf numFmtId="0" fontId="7" fillId="3" borderId="23" xfId="0" applyFont="1" applyFill="1" applyBorder="1" applyAlignment="1">
      <alignment horizontal="center" vertical="center"/>
    </xf>
    <xf numFmtId="0" fontId="4" fillId="0" borderId="51" xfId="0" applyFont="1" applyBorder="1" applyAlignment="1">
      <alignment horizontal="center" vertical="center"/>
    </xf>
    <xf numFmtId="0" fontId="4" fillId="0" borderId="46" xfId="0" applyFont="1" applyBorder="1" applyAlignment="1">
      <alignment horizontal="center" vertical="center"/>
    </xf>
    <xf numFmtId="0" fontId="4" fillId="0" borderId="39" xfId="0" applyFont="1" applyBorder="1" applyAlignment="1">
      <alignment horizontal="center" vertical="center"/>
    </xf>
    <xf numFmtId="0" fontId="4" fillId="0" borderId="19" xfId="0" applyFont="1" applyBorder="1" applyAlignment="1">
      <alignment horizontal="center" vertical="center"/>
    </xf>
    <xf numFmtId="0" fontId="4" fillId="0" borderId="29" xfId="0" applyFont="1"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xf>
    <xf numFmtId="14" fontId="4" fillId="0" borderId="19" xfId="1" applyNumberFormat="1" applyFont="1" applyBorder="1" applyAlignment="1">
      <alignment horizontal="center" vertical="center"/>
    </xf>
    <xf numFmtId="14" fontId="4" fillId="0" borderId="9" xfId="1" applyNumberFormat="1" applyFont="1" applyBorder="1" applyAlignment="1">
      <alignment horizontal="center" vertical="center"/>
    </xf>
    <xf numFmtId="0" fontId="4" fillId="0" borderId="19" xfId="0" applyFont="1" applyBorder="1" applyAlignment="1">
      <alignment horizontal="center" vertical="center" wrapText="1"/>
    </xf>
    <xf numFmtId="0" fontId="7" fillId="0" borderId="22" xfId="0" applyFont="1" applyBorder="1" applyAlignment="1">
      <alignment horizontal="right" vertical="center"/>
    </xf>
    <xf numFmtId="0" fontId="10" fillId="0" borderId="23" xfId="0" applyFont="1" applyBorder="1" applyAlignment="1">
      <alignment horizontal="right" vertical="center"/>
    </xf>
    <xf numFmtId="0" fontId="10" fillId="0" borderId="22" xfId="0" applyFont="1" applyBorder="1" applyAlignment="1">
      <alignment horizontal="right" vertical="center"/>
    </xf>
    <xf numFmtId="0" fontId="28" fillId="0" borderId="0" xfId="0" applyFont="1" applyBorder="1" applyAlignment="1">
      <alignment horizontal="center"/>
    </xf>
    <xf numFmtId="0" fontId="4" fillId="0" borderId="29" xfId="0" applyFont="1" applyBorder="1" applyAlignment="1">
      <alignment horizontal="center" vertical="center" wrapText="1"/>
    </xf>
    <xf numFmtId="0" fontId="4" fillId="0" borderId="41" xfId="0" applyFont="1" applyBorder="1" applyAlignment="1">
      <alignment horizontal="center" vertical="center"/>
    </xf>
    <xf numFmtId="0" fontId="4" fillId="0" borderId="30" xfId="0" applyFont="1" applyBorder="1" applyAlignment="1">
      <alignment horizontal="center" vertical="center"/>
    </xf>
    <xf numFmtId="14" fontId="4" fillId="0" borderId="41" xfId="1" applyNumberFormat="1" applyFont="1" applyBorder="1" applyAlignment="1">
      <alignment horizontal="center" vertical="center"/>
    </xf>
    <xf numFmtId="14" fontId="4" fillId="0" borderId="29" xfId="1" applyNumberFormat="1" applyFont="1" applyBorder="1" applyAlignment="1">
      <alignment horizontal="center" vertical="center"/>
    </xf>
    <xf numFmtId="14" fontId="4" fillId="0" borderId="30" xfId="1" applyNumberFormat="1" applyFont="1" applyBorder="1" applyAlignment="1">
      <alignment horizontal="center" vertical="center"/>
    </xf>
    <xf numFmtId="0" fontId="4" fillId="0" borderId="41" xfId="0" applyFont="1" applyBorder="1" applyAlignment="1">
      <alignment horizontal="center" vertical="center" wrapText="1"/>
    </xf>
    <xf numFmtId="0" fontId="4" fillId="0" borderId="30" xfId="0" applyFont="1" applyBorder="1" applyAlignment="1">
      <alignment horizontal="center" vertical="center" wrapText="1"/>
    </xf>
    <xf numFmtId="14" fontId="4" fillId="0" borderId="19" xfId="0" applyNumberFormat="1" applyFont="1" applyBorder="1" applyAlignment="1">
      <alignment horizontal="center" vertical="center"/>
    </xf>
    <xf numFmtId="14" fontId="4" fillId="0" borderId="29" xfId="0" applyNumberFormat="1" applyFont="1" applyBorder="1" applyAlignment="1">
      <alignment horizontal="center" vertical="center"/>
    </xf>
    <xf numFmtId="0" fontId="4" fillId="0" borderId="19" xfId="0" applyFont="1" applyBorder="1" applyAlignment="1">
      <alignment horizontal="left" vertical="center"/>
    </xf>
    <xf numFmtId="0" fontId="4" fillId="0" borderId="29" xfId="0" applyFont="1" applyBorder="1" applyAlignment="1">
      <alignment horizontal="left" vertical="center"/>
    </xf>
    <xf numFmtId="0" fontId="4" fillId="0" borderId="41" xfId="0" applyFont="1" applyBorder="1" applyAlignment="1">
      <alignment horizontal="left" vertical="center" wrapText="1"/>
    </xf>
    <xf numFmtId="0" fontId="4" fillId="0" borderId="30" xfId="0" applyFont="1" applyBorder="1" applyAlignment="1">
      <alignment horizontal="left" vertical="center" wrapText="1"/>
    </xf>
    <xf numFmtId="0" fontId="4" fillId="0" borderId="19" xfId="0" applyFont="1" applyBorder="1" applyAlignment="1">
      <alignment horizontal="left" vertical="center" wrapText="1"/>
    </xf>
    <xf numFmtId="0" fontId="4" fillId="0" borderId="29" xfId="0" applyFont="1" applyBorder="1" applyAlignment="1">
      <alignment horizontal="left" vertical="center" wrapText="1"/>
    </xf>
    <xf numFmtId="0" fontId="4" fillId="0" borderId="9" xfId="0" applyFont="1" applyBorder="1" applyAlignment="1">
      <alignment horizontal="left" vertical="center" wrapText="1"/>
    </xf>
    <xf numFmtId="0" fontId="4" fillId="0" borderId="41" xfId="0" applyFont="1" applyBorder="1" applyAlignment="1">
      <alignment horizontal="left" vertical="center"/>
    </xf>
    <xf numFmtId="0" fontId="4" fillId="0" borderId="30" xfId="0" applyFont="1" applyBorder="1" applyAlignment="1">
      <alignment horizontal="left" vertical="center"/>
    </xf>
    <xf numFmtId="0" fontId="7" fillId="4" borderId="22" xfId="0" applyFont="1" applyFill="1" applyBorder="1" applyAlignment="1">
      <alignment horizontal="center" vertical="center"/>
    </xf>
    <xf numFmtId="0" fontId="25" fillId="2" borderId="0" xfId="0" applyFont="1" applyFill="1" applyBorder="1" applyAlignment="1">
      <alignment horizontal="center"/>
    </xf>
    <xf numFmtId="0" fontId="20" fillId="2" borderId="13" xfId="0" applyFont="1" applyFill="1" applyBorder="1" applyAlignment="1">
      <alignment horizontal="center"/>
    </xf>
    <xf numFmtId="0" fontId="7" fillId="0" borderId="13" xfId="0" applyFont="1" applyBorder="1" applyAlignment="1">
      <alignment horizontal="left" vertical="center"/>
    </xf>
    <xf numFmtId="0" fontId="4" fillId="0" borderId="20" xfId="0" applyFont="1" applyBorder="1" applyAlignment="1">
      <alignment horizontal="center" vertical="center" wrapText="1"/>
    </xf>
    <xf numFmtId="0" fontId="4" fillId="0" borderId="42" xfId="0" applyFont="1" applyBorder="1" applyAlignment="1">
      <alignment horizontal="center" vertical="center" wrapText="1"/>
    </xf>
    <xf numFmtId="14" fontId="4" fillId="0" borderId="41" xfId="0" applyNumberFormat="1" applyFont="1" applyBorder="1" applyAlignment="1">
      <alignment horizontal="center" vertical="center" wrapText="1"/>
    </xf>
    <xf numFmtId="14" fontId="4" fillId="0" borderId="30" xfId="0" applyNumberFormat="1" applyFont="1" applyBorder="1" applyAlignment="1">
      <alignment horizontal="center" vertical="center" wrapText="1"/>
    </xf>
    <xf numFmtId="0" fontId="4" fillId="0" borderId="51" xfId="0" applyFont="1" applyBorder="1" applyAlignment="1">
      <alignment horizontal="center" vertical="center" wrapText="1"/>
    </xf>
    <xf numFmtId="0" fontId="4" fillId="0" borderId="39" xfId="0" applyFont="1" applyBorder="1" applyAlignment="1">
      <alignment horizontal="center" vertical="center" wrapText="1"/>
    </xf>
    <xf numFmtId="14" fontId="4" fillId="0" borderId="41" xfId="1" applyNumberFormat="1" applyFont="1" applyBorder="1" applyAlignment="1">
      <alignment horizontal="center" vertical="center" wrapText="1"/>
    </xf>
    <xf numFmtId="14" fontId="4" fillId="0" borderId="30" xfId="1" applyNumberFormat="1" applyFont="1" applyBorder="1" applyAlignment="1">
      <alignment horizontal="center" vertical="center" wrapText="1"/>
    </xf>
    <xf numFmtId="14" fontId="4" fillId="0" borderId="53" xfId="0" applyNumberFormat="1" applyFont="1" applyBorder="1" applyAlignment="1">
      <alignment horizontal="center" vertical="center" wrapText="1"/>
    </xf>
    <xf numFmtId="14" fontId="4" fillId="0" borderId="50" xfId="0" applyNumberFormat="1" applyFont="1" applyBorder="1" applyAlignment="1">
      <alignment horizontal="center" vertical="center" wrapText="1"/>
    </xf>
    <xf numFmtId="14" fontId="4" fillId="0" borderId="54" xfId="1" applyNumberFormat="1" applyFont="1" applyBorder="1" applyAlignment="1">
      <alignment horizontal="center" vertical="center" wrapText="1"/>
    </xf>
    <xf numFmtId="14" fontId="4" fillId="0" borderId="31" xfId="1" applyNumberFormat="1" applyFont="1" applyBorder="1" applyAlignment="1">
      <alignment horizontal="center" vertical="center" wrapText="1"/>
    </xf>
    <xf numFmtId="0" fontId="4" fillId="0" borderId="5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9" xfId="0" applyFont="1" applyBorder="1" applyAlignment="1">
      <alignment horizontal="left" vertical="center" wrapText="1"/>
    </xf>
    <xf numFmtId="0" fontId="31" fillId="0" borderId="29" xfId="0" applyFont="1" applyBorder="1" applyAlignment="1">
      <alignment horizontal="left" vertical="center" wrapText="1"/>
    </xf>
    <xf numFmtId="0" fontId="31" fillId="0" borderId="1" xfId="0" applyFont="1" applyBorder="1" applyAlignment="1">
      <alignment horizontal="left" vertical="center" wrapText="1"/>
    </xf>
    <xf numFmtId="0" fontId="31" fillId="0" borderId="19" xfId="0" applyFont="1" applyBorder="1" applyAlignment="1">
      <alignment horizontal="left" vertical="center" wrapText="1"/>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5.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0</xdr:row>
      <xdr:rowOff>83345</xdr:rowOff>
    </xdr:from>
    <xdr:to>
      <xdr:col>1</xdr:col>
      <xdr:colOff>1057151</xdr:colOff>
      <xdr:row>2</xdr:row>
      <xdr:rowOff>423134</xdr:rowOff>
    </xdr:to>
    <xdr:pic>
      <xdr:nvPicPr>
        <xdr:cNvPr id="18" name="Imagen 1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9" y="83345"/>
          <a:ext cx="1783432" cy="1149414"/>
        </a:xfrm>
        <a:prstGeom prst="rect">
          <a:avLst/>
        </a:prstGeom>
      </xdr:spPr>
    </xdr:pic>
    <xdr:clientData/>
  </xdr:twoCellAnchor>
  <xdr:twoCellAnchor editAs="oneCell">
    <xdr:from>
      <xdr:col>7</xdr:col>
      <xdr:colOff>130967</xdr:colOff>
      <xdr:row>0</xdr:row>
      <xdr:rowOff>146610</xdr:rowOff>
    </xdr:from>
    <xdr:to>
      <xdr:col>8</xdr:col>
      <xdr:colOff>420747</xdr:colOff>
      <xdr:row>2</xdr:row>
      <xdr:rowOff>392905</xdr:rowOff>
    </xdr:to>
    <xdr:pic>
      <xdr:nvPicPr>
        <xdr:cNvPr id="19" name="Imagen 1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84780" y="146610"/>
          <a:ext cx="1230373" cy="1055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44303</xdr:colOff>
      <xdr:row>0</xdr:row>
      <xdr:rowOff>0</xdr:rowOff>
    </xdr:from>
    <xdr:to>
      <xdr:col>1</xdr:col>
      <xdr:colOff>858954</xdr:colOff>
      <xdr:row>2</xdr:row>
      <xdr:rowOff>78570</xdr:rowOff>
    </xdr:to>
    <xdr:pic>
      <xdr:nvPicPr>
        <xdr:cNvPr id="10" name="Imagen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3" y="0"/>
          <a:ext cx="1578866" cy="698803"/>
        </a:xfrm>
        <a:prstGeom prst="rect">
          <a:avLst/>
        </a:prstGeom>
      </xdr:spPr>
    </xdr:pic>
    <xdr:clientData/>
  </xdr:twoCellAnchor>
  <xdr:twoCellAnchor editAs="oneCell">
    <xdr:from>
      <xdr:col>6</xdr:col>
      <xdr:colOff>1151977</xdr:colOff>
      <xdr:row>0</xdr:row>
      <xdr:rowOff>0</xdr:rowOff>
    </xdr:from>
    <xdr:to>
      <xdr:col>7</xdr:col>
      <xdr:colOff>549806</xdr:colOff>
      <xdr:row>2</xdr:row>
      <xdr:rowOff>85341</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09244" y="0"/>
          <a:ext cx="826579" cy="705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818249</xdr:colOff>
      <xdr:row>2</xdr:row>
      <xdr:rowOff>101689</xdr:rowOff>
    </xdr:to>
    <xdr:pic>
      <xdr:nvPicPr>
        <xdr:cNvPr id="10" name="Imagen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8109" cy="701015"/>
        </a:xfrm>
        <a:prstGeom prst="rect">
          <a:avLst/>
        </a:prstGeom>
      </xdr:spPr>
    </xdr:pic>
    <xdr:clientData/>
  </xdr:twoCellAnchor>
  <xdr:twoCellAnchor editAs="oneCell">
    <xdr:from>
      <xdr:col>7</xdr:col>
      <xdr:colOff>428091</xdr:colOff>
      <xdr:row>0</xdr:row>
      <xdr:rowOff>139129</xdr:rowOff>
    </xdr:from>
    <xdr:to>
      <xdr:col>8</xdr:col>
      <xdr:colOff>308517</xdr:colOff>
      <xdr:row>2</xdr:row>
      <xdr:rowOff>247589</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58428" y="139129"/>
          <a:ext cx="822224" cy="7077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816085</xdr:colOff>
      <xdr:row>2</xdr:row>
      <xdr:rowOff>212741</xdr:rowOff>
    </xdr:to>
    <xdr:pic>
      <xdr:nvPicPr>
        <xdr:cNvPr id="10" name="Imagen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578644" cy="704119"/>
        </a:xfrm>
        <a:prstGeom prst="rect">
          <a:avLst/>
        </a:prstGeom>
      </xdr:spPr>
    </xdr:pic>
    <xdr:clientData/>
  </xdr:twoCellAnchor>
  <xdr:twoCellAnchor editAs="oneCell">
    <xdr:from>
      <xdr:col>8</xdr:col>
      <xdr:colOff>22412</xdr:colOff>
      <xdr:row>0</xdr:row>
      <xdr:rowOff>44823</xdr:rowOff>
    </xdr:from>
    <xdr:to>
      <xdr:col>9</xdr:col>
      <xdr:colOff>84776</xdr:colOff>
      <xdr:row>3</xdr:row>
      <xdr:rowOff>17806</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68736" y="44823"/>
          <a:ext cx="824364" cy="712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22153</xdr:colOff>
      <xdr:row>0</xdr:row>
      <xdr:rowOff>0</xdr:rowOff>
    </xdr:from>
    <xdr:to>
      <xdr:col>1</xdr:col>
      <xdr:colOff>839905</xdr:colOff>
      <xdr:row>2</xdr:row>
      <xdr:rowOff>200623</xdr:rowOff>
    </xdr:to>
    <xdr:pic>
      <xdr:nvPicPr>
        <xdr:cNvPr id="10" name="Imagen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3" y="0"/>
          <a:ext cx="1581967" cy="699024"/>
        </a:xfrm>
        <a:prstGeom prst="rect">
          <a:avLst/>
        </a:prstGeom>
      </xdr:spPr>
    </xdr:pic>
    <xdr:clientData/>
  </xdr:twoCellAnchor>
  <xdr:twoCellAnchor editAs="oneCell">
    <xdr:from>
      <xdr:col>0</xdr:col>
      <xdr:colOff>22153</xdr:colOff>
      <xdr:row>0</xdr:row>
      <xdr:rowOff>0</xdr:rowOff>
    </xdr:from>
    <xdr:to>
      <xdr:col>1</xdr:col>
      <xdr:colOff>839905</xdr:colOff>
      <xdr:row>2</xdr:row>
      <xdr:rowOff>200623</xdr:rowOff>
    </xdr:to>
    <xdr:pic>
      <xdr:nvPicPr>
        <xdr:cNvPr id="12" name="Imagen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3" y="0"/>
          <a:ext cx="1579752" cy="695923"/>
        </a:xfrm>
        <a:prstGeom prst="rect">
          <a:avLst/>
        </a:prstGeom>
      </xdr:spPr>
    </xdr:pic>
    <xdr:clientData/>
  </xdr:twoCellAnchor>
  <xdr:twoCellAnchor editAs="oneCell">
    <xdr:from>
      <xdr:col>8</xdr:col>
      <xdr:colOff>0</xdr:colOff>
      <xdr:row>0</xdr:row>
      <xdr:rowOff>33226</xdr:rowOff>
    </xdr:from>
    <xdr:to>
      <xdr:col>9</xdr:col>
      <xdr:colOff>233319</xdr:colOff>
      <xdr:row>2</xdr:row>
      <xdr:rowOff>155058</xdr:rowOff>
    </xdr:to>
    <xdr:pic>
      <xdr:nvPicPr>
        <xdr:cNvPr id="1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75900" y="33226"/>
          <a:ext cx="997534" cy="6202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930207</xdr:colOff>
      <xdr:row>2</xdr:row>
      <xdr:rowOff>10948</xdr:rowOff>
    </xdr:to>
    <xdr:pic>
      <xdr:nvPicPr>
        <xdr:cNvPr id="10" name="Imagen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696586" cy="755430"/>
        </a:xfrm>
        <a:prstGeom prst="rect">
          <a:avLst/>
        </a:prstGeom>
      </xdr:spPr>
    </xdr:pic>
    <xdr:clientData/>
  </xdr:twoCellAnchor>
  <xdr:twoCellAnchor editAs="oneCell">
    <xdr:from>
      <xdr:col>6</xdr:col>
      <xdr:colOff>1290764</xdr:colOff>
      <xdr:row>0</xdr:row>
      <xdr:rowOff>32846</xdr:rowOff>
    </xdr:from>
    <xdr:to>
      <xdr:col>8</xdr:col>
      <xdr:colOff>32055</xdr:colOff>
      <xdr:row>2</xdr:row>
      <xdr:rowOff>208017</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39040" y="32846"/>
          <a:ext cx="1073274" cy="9196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813251</xdr:colOff>
      <xdr:row>2</xdr:row>
      <xdr:rowOff>92111</xdr:rowOff>
    </xdr:to>
    <xdr:pic>
      <xdr:nvPicPr>
        <xdr:cNvPr id="10" name="Imagen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578644" cy="704119"/>
        </a:xfrm>
        <a:prstGeom prst="rect">
          <a:avLst/>
        </a:prstGeom>
      </xdr:spPr>
    </xdr:pic>
    <xdr:clientData/>
  </xdr:twoCellAnchor>
  <xdr:twoCellAnchor editAs="oneCell">
    <xdr:from>
      <xdr:col>0</xdr:col>
      <xdr:colOff>0</xdr:colOff>
      <xdr:row>0</xdr:row>
      <xdr:rowOff>10949</xdr:rowOff>
    </xdr:from>
    <xdr:to>
      <xdr:col>1</xdr:col>
      <xdr:colOff>696639</xdr:colOff>
      <xdr:row>2</xdr:row>
      <xdr:rowOff>47248</xdr:rowOff>
    </xdr:to>
    <xdr:pic>
      <xdr:nvPicPr>
        <xdr:cNvPr id="20" name="Imagen 1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949"/>
          <a:ext cx="1462690" cy="652030"/>
        </a:xfrm>
        <a:prstGeom prst="rect">
          <a:avLst/>
        </a:prstGeom>
      </xdr:spPr>
    </xdr:pic>
    <xdr:clientData/>
  </xdr:twoCellAnchor>
  <xdr:twoCellAnchor editAs="oneCell">
    <xdr:from>
      <xdr:col>8</xdr:col>
      <xdr:colOff>399116</xdr:colOff>
      <xdr:row>0</xdr:row>
      <xdr:rowOff>0</xdr:rowOff>
    </xdr:from>
    <xdr:to>
      <xdr:col>9</xdr:col>
      <xdr:colOff>669135</xdr:colOff>
      <xdr:row>2</xdr:row>
      <xdr:rowOff>262759</xdr:rowOff>
    </xdr:to>
    <xdr:pic>
      <xdr:nvPicPr>
        <xdr:cNvPr id="21" name="Imagen 2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380064" y="0"/>
          <a:ext cx="1036398" cy="8758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9"/>
  <sheetViews>
    <sheetView topLeftCell="A13" zoomScale="80" zoomScaleNormal="80" workbookViewId="0">
      <selection activeCell="L10" sqref="L10"/>
    </sheetView>
  </sheetViews>
  <sheetFormatPr baseColWidth="10" defaultRowHeight="16.8" x14ac:dyDescent="0.4"/>
  <cols>
    <col min="1" max="1" width="11.44140625" style="72"/>
    <col min="2" max="2" width="18.6640625" style="4" customWidth="1"/>
    <col min="3" max="3" width="14.44140625" style="51" customWidth="1"/>
    <col min="4" max="4" width="15" style="3" customWidth="1"/>
    <col min="5" max="5" width="36.6640625" style="168" customWidth="1"/>
    <col min="6" max="6" width="52.33203125" style="4" customWidth="1"/>
    <col min="7" max="7" width="23" style="4" customWidth="1"/>
    <col min="8" max="8" width="14.109375" style="51" customWidth="1"/>
  </cols>
  <sheetData>
    <row r="1" spans="1:8" s="61" customFormat="1" ht="33.75" customHeight="1" x14ac:dyDescent="0.25">
      <c r="A1" s="308" t="s">
        <v>0</v>
      </c>
      <c r="B1" s="308"/>
      <c r="C1" s="308"/>
      <c r="D1" s="308"/>
      <c r="E1" s="308"/>
      <c r="F1" s="308"/>
      <c r="G1" s="308"/>
      <c r="H1" s="308"/>
    </row>
    <row r="2" spans="1:8" s="61" customFormat="1" ht="30" customHeight="1" x14ac:dyDescent="0.4">
      <c r="A2" s="161"/>
      <c r="B2" s="308" t="s">
        <v>1</v>
      </c>
      <c r="C2" s="308"/>
      <c r="D2" s="308"/>
      <c r="E2" s="308"/>
      <c r="F2" s="308"/>
      <c r="G2" s="308"/>
      <c r="H2" s="308"/>
    </row>
    <row r="3" spans="1:8" s="61" customFormat="1" ht="39" customHeight="1" thickBot="1" x14ac:dyDescent="0.3">
      <c r="A3" s="308" t="s">
        <v>31</v>
      </c>
      <c r="B3" s="308"/>
      <c r="C3" s="308"/>
      <c r="D3" s="308"/>
      <c r="E3" s="308"/>
      <c r="F3" s="308"/>
      <c r="G3" s="308"/>
      <c r="H3" s="308"/>
    </row>
    <row r="4" spans="1:8" s="62" customFormat="1" ht="77.25" customHeight="1" thickBot="1" x14ac:dyDescent="0.35">
      <c r="A4" s="56" t="s">
        <v>13</v>
      </c>
      <c r="B4" s="172" t="s">
        <v>7</v>
      </c>
      <c r="C4" s="18" t="s">
        <v>10</v>
      </c>
      <c r="D4" s="19" t="s">
        <v>2</v>
      </c>
      <c r="E4" s="58" t="s">
        <v>8</v>
      </c>
      <c r="F4" s="59" t="s">
        <v>9</v>
      </c>
      <c r="G4" s="59" t="s">
        <v>11</v>
      </c>
      <c r="H4" s="22" t="s">
        <v>3</v>
      </c>
    </row>
    <row r="5" spans="1:8" s="6" customFormat="1" ht="24" customHeight="1" thickBot="1" x14ac:dyDescent="0.3">
      <c r="A5" s="171"/>
      <c r="B5" s="78"/>
      <c r="C5" s="37"/>
      <c r="D5" s="24"/>
      <c r="E5" s="165"/>
      <c r="F5" s="38"/>
      <c r="G5" s="38"/>
      <c r="H5" s="39"/>
    </row>
    <row r="6" spans="1:8" s="6" customFormat="1" ht="14.4" thickBot="1" x14ac:dyDescent="0.3">
      <c r="A6" s="22"/>
      <c r="B6" s="309" t="s">
        <v>5</v>
      </c>
      <c r="C6" s="310"/>
      <c r="D6" s="310"/>
      <c r="E6" s="310"/>
      <c r="F6" s="310"/>
      <c r="G6" s="311"/>
      <c r="H6" s="63">
        <f>SUM(H5:H5)</f>
        <v>0</v>
      </c>
    </row>
    <row r="7" spans="1:8" s="6" customFormat="1" ht="27.6" x14ac:dyDescent="0.25">
      <c r="A7" s="123">
        <v>1</v>
      </c>
      <c r="B7" s="163" t="s">
        <v>32</v>
      </c>
      <c r="C7" s="52">
        <v>42394</v>
      </c>
      <c r="D7" s="8">
        <v>4545</v>
      </c>
      <c r="E7" s="173" t="s">
        <v>33</v>
      </c>
      <c r="F7" s="41" t="s">
        <v>34</v>
      </c>
      <c r="G7" s="41" t="s">
        <v>35</v>
      </c>
      <c r="H7" s="42">
        <v>85.6</v>
      </c>
    </row>
    <row r="8" spans="1:8" s="6" customFormat="1" ht="14.4" thickBot="1" x14ac:dyDescent="0.3">
      <c r="A8" s="68"/>
      <c r="B8" s="67"/>
      <c r="C8" s="46"/>
      <c r="D8" s="29"/>
      <c r="E8" s="139"/>
      <c r="F8" s="47"/>
      <c r="G8" s="47"/>
      <c r="H8" s="48"/>
    </row>
    <row r="9" spans="1:8" s="6" customFormat="1" ht="14.4" thickBot="1" x14ac:dyDescent="0.3">
      <c r="A9" s="73">
        <f>SUM(A7:A8)</f>
        <v>1</v>
      </c>
      <c r="B9" s="310" t="s">
        <v>4</v>
      </c>
      <c r="C9" s="310"/>
      <c r="D9" s="310"/>
      <c r="E9" s="310"/>
      <c r="F9" s="310"/>
      <c r="G9" s="311"/>
      <c r="H9" s="63">
        <f>SUM(H7:H8)</f>
        <v>85.6</v>
      </c>
    </row>
    <row r="10" spans="1:8" s="164" customFormat="1" ht="69" x14ac:dyDescent="0.3">
      <c r="A10" s="162">
        <v>1</v>
      </c>
      <c r="B10" s="163" t="s">
        <v>19</v>
      </c>
      <c r="C10" s="40">
        <v>42373</v>
      </c>
      <c r="D10" s="8">
        <v>4539</v>
      </c>
      <c r="E10" s="140" t="s">
        <v>20</v>
      </c>
      <c r="F10" s="41" t="s">
        <v>21</v>
      </c>
      <c r="G10" s="41" t="s">
        <v>22</v>
      </c>
      <c r="H10" s="42">
        <v>177.98</v>
      </c>
    </row>
    <row r="11" spans="1:8" s="164" customFormat="1" ht="41.4" x14ac:dyDescent="0.3">
      <c r="A11" s="123">
        <v>1</v>
      </c>
      <c r="B11" s="163" t="s">
        <v>19</v>
      </c>
      <c r="C11" s="55">
        <v>42382</v>
      </c>
      <c r="D11" s="14">
        <v>4540</v>
      </c>
      <c r="E11" s="16" t="s">
        <v>23</v>
      </c>
      <c r="F11" s="45" t="s">
        <v>24</v>
      </c>
      <c r="G11" s="45" t="s">
        <v>25</v>
      </c>
      <c r="H11" s="44">
        <v>420</v>
      </c>
    </row>
    <row r="12" spans="1:8" s="164" customFormat="1" ht="41.4" x14ac:dyDescent="0.3">
      <c r="A12" s="123">
        <v>1</v>
      </c>
      <c r="B12" s="163" t="s">
        <v>19</v>
      </c>
      <c r="C12" s="55">
        <v>42382</v>
      </c>
      <c r="D12" s="14">
        <v>4541</v>
      </c>
      <c r="E12" s="140" t="s">
        <v>20</v>
      </c>
      <c r="F12" s="45" t="s">
        <v>26</v>
      </c>
      <c r="G12" s="41" t="s">
        <v>22</v>
      </c>
      <c r="H12" s="44">
        <v>86.5</v>
      </c>
    </row>
    <row r="13" spans="1:8" s="164" customFormat="1" ht="69" x14ac:dyDescent="0.3">
      <c r="A13" s="123">
        <v>1</v>
      </c>
      <c r="B13" s="163" t="s">
        <v>19</v>
      </c>
      <c r="C13" s="55">
        <v>42387</v>
      </c>
      <c r="D13" s="14">
        <v>4542</v>
      </c>
      <c r="E13" s="166" t="s">
        <v>20</v>
      </c>
      <c r="F13" s="45" t="s">
        <v>27</v>
      </c>
      <c r="G13" s="41" t="s">
        <v>22</v>
      </c>
      <c r="H13" s="44">
        <v>177.98</v>
      </c>
    </row>
    <row r="14" spans="1:8" s="164" customFormat="1" ht="55.2" x14ac:dyDescent="0.3">
      <c r="A14" s="123">
        <v>1</v>
      </c>
      <c r="B14" s="163" t="s">
        <v>19</v>
      </c>
      <c r="C14" s="55">
        <v>42389</v>
      </c>
      <c r="D14" s="14">
        <v>4543</v>
      </c>
      <c r="E14" s="166" t="s">
        <v>28</v>
      </c>
      <c r="F14" s="45" t="s">
        <v>29</v>
      </c>
      <c r="G14" s="45" t="s">
        <v>30</v>
      </c>
      <c r="H14" s="44">
        <v>694.3</v>
      </c>
    </row>
    <row r="15" spans="1:8" s="164" customFormat="1" ht="96.6" x14ac:dyDescent="0.3">
      <c r="A15" s="123">
        <v>1</v>
      </c>
      <c r="B15" s="163" t="s">
        <v>19</v>
      </c>
      <c r="C15" s="55">
        <v>42395</v>
      </c>
      <c r="D15" s="14">
        <v>4546</v>
      </c>
      <c r="E15" s="16" t="s">
        <v>36</v>
      </c>
      <c r="F15" s="45" t="s">
        <v>37</v>
      </c>
      <c r="G15" s="45" t="s">
        <v>38</v>
      </c>
      <c r="H15" s="44">
        <v>475</v>
      </c>
    </row>
    <row r="16" spans="1:8" s="164" customFormat="1" ht="14.4" thickBot="1" x14ac:dyDescent="0.35">
      <c r="A16" s="121"/>
      <c r="B16" s="65"/>
      <c r="C16" s="46"/>
      <c r="D16" s="32"/>
      <c r="E16" s="167"/>
      <c r="F16" s="125"/>
      <c r="G16" s="125"/>
      <c r="H16" s="48"/>
    </row>
    <row r="17" spans="1:9" s="6" customFormat="1" ht="14.4" thickBot="1" x14ac:dyDescent="0.3">
      <c r="A17" s="59">
        <f>SUM(A10:A16)</f>
        <v>6</v>
      </c>
      <c r="B17" s="313" t="s">
        <v>6</v>
      </c>
      <c r="C17" s="313"/>
      <c r="D17" s="313"/>
      <c r="E17" s="313"/>
      <c r="F17" s="313"/>
      <c r="G17" s="314"/>
      <c r="H17" s="63">
        <f>SUM(H10:H16)</f>
        <v>2031.76</v>
      </c>
    </row>
    <row r="18" spans="1:9" s="6" customFormat="1" ht="15.6" thickBot="1" x14ac:dyDescent="0.3">
      <c r="A18" s="74">
        <f>+A9+A17</f>
        <v>7</v>
      </c>
      <c r="B18" s="312" t="s">
        <v>41</v>
      </c>
      <c r="C18" s="312"/>
      <c r="D18" s="312"/>
      <c r="E18" s="312"/>
      <c r="F18" s="312"/>
      <c r="G18" s="53"/>
      <c r="H18" s="50">
        <f>+H6+H9+H17</f>
        <v>2117.36</v>
      </c>
    </row>
    <row r="19" spans="1:9" ht="39.6" x14ac:dyDescent="0.3">
      <c r="A19" s="69">
        <v>1</v>
      </c>
      <c r="B19" s="66" t="s">
        <v>19</v>
      </c>
      <c r="C19" s="54">
        <v>42377</v>
      </c>
      <c r="D19" s="229" t="s">
        <v>152</v>
      </c>
      <c r="E19" s="166" t="s">
        <v>149</v>
      </c>
      <c r="F19" s="83" t="s">
        <v>150</v>
      </c>
      <c r="G19" s="83" t="s">
        <v>151</v>
      </c>
      <c r="H19" s="44">
        <v>11500</v>
      </c>
      <c r="I19" s="5"/>
    </row>
    <row r="20" spans="1:9" ht="52.8" x14ac:dyDescent="0.3">
      <c r="A20" s="70">
        <v>1</v>
      </c>
      <c r="B20" s="65" t="s">
        <v>19</v>
      </c>
      <c r="C20" s="54">
        <v>42377</v>
      </c>
      <c r="D20" s="230" t="s">
        <v>153</v>
      </c>
      <c r="E20" s="167" t="s">
        <v>154</v>
      </c>
      <c r="F20" s="125" t="s">
        <v>155</v>
      </c>
      <c r="G20" s="125" t="s">
        <v>156</v>
      </c>
      <c r="H20" s="48">
        <v>27120</v>
      </c>
      <c r="I20" s="5"/>
    </row>
    <row r="21" spans="1:9" ht="15" thickBot="1" x14ac:dyDescent="0.35">
      <c r="A21" s="70"/>
      <c r="B21" s="65"/>
      <c r="C21" s="54"/>
      <c r="D21" s="32"/>
      <c r="E21" s="167"/>
      <c r="F21" s="49"/>
      <c r="G21" s="49"/>
      <c r="H21" s="48"/>
      <c r="I21" s="5"/>
    </row>
    <row r="22" spans="1:9" ht="15" thickBot="1" x14ac:dyDescent="0.35">
      <c r="A22" s="71">
        <f>SUM(A19:A21)</f>
        <v>2</v>
      </c>
      <c r="B22" s="313" t="s">
        <v>12</v>
      </c>
      <c r="C22" s="313"/>
      <c r="D22" s="313"/>
      <c r="E22" s="313"/>
      <c r="F22" s="313"/>
      <c r="G22" s="159"/>
      <c r="H22" s="63">
        <f>SUM(H19:H21)</f>
        <v>38620</v>
      </c>
      <c r="I22" s="5"/>
    </row>
    <row r="23" spans="1:9" ht="24" thickBot="1" x14ac:dyDescent="0.5">
      <c r="A23" s="117">
        <f>+A9+A17+A22</f>
        <v>9</v>
      </c>
      <c r="B23" s="312" t="s">
        <v>42</v>
      </c>
      <c r="C23" s="312"/>
      <c r="D23" s="312"/>
      <c r="E23" s="312"/>
      <c r="F23" s="312"/>
      <c r="G23" s="53"/>
      <c r="H23" s="50">
        <f>+H6+H9+H17+H22</f>
        <v>40737.360000000001</v>
      </c>
      <c r="I23" s="5"/>
    </row>
    <row r="24" spans="1:9" x14ac:dyDescent="0.4">
      <c r="I24" s="5"/>
    </row>
    <row r="25" spans="1:9" x14ac:dyDescent="0.4">
      <c r="I25" s="5"/>
    </row>
    <row r="26" spans="1:9" x14ac:dyDescent="0.4">
      <c r="I26" s="5"/>
    </row>
    <row r="27" spans="1:9" x14ac:dyDescent="0.4">
      <c r="I27" s="5"/>
    </row>
    <row r="28" spans="1:9" x14ac:dyDescent="0.4">
      <c r="I28" s="5"/>
    </row>
    <row r="29" spans="1:9" x14ac:dyDescent="0.4">
      <c r="I29" s="5"/>
    </row>
    <row r="30" spans="1:9" x14ac:dyDescent="0.4">
      <c r="I30" s="5"/>
    </row>
    <row r="31" spans="1:9" x14ac:dyDescent="0.4">
      <c r="I31" s="5"/>
    </row>
    <row r="32" spans="1:9" x14ac:dyDescent="0.4">
      <c r="I32" s="5"/>
    </row>
    <row r="33" spans="9:9" x14ac:dyDescent="0.4">
      <c r="I33" s="5"/>
    </row>
    <row r="34" spans="9:9" x14ac:dyDescent="0.4">
      <c r="I34" s="5"/>
    </row>
    <row r="35" spans="9:9" x14ac:dyDescent="0.4">
      <c r="I35" s="5"/>
    </row>
    <row r="36" spans="9:9" x14ac:dyDescent="0.4">
      <c r="I36" s="5"/>
    </row>
    <row r="37" spans="9:9" x14ac:dyDescent="0.4">
      <c r="I37" s="5"/>
    </row>
    <row r="38" spans="9:9" x14ac:dyDescent="0.4">
      <c r="I38" s="5"/>
    </row>
    <row r="39" spans="9:9" x14ac:dyDescent="0.4">
      <c r="I39" s="5"/>
    </row>
    <row r="40" spans="9:9" x14ac:dyDescent="0.4">
      <c r="I40" s="5"/>
    </row>
    <row r="41" spans="9:9" x14ac:dyDescent="0.4">
      <c r="I41" s="5"/>
    </row>
    <row r="42" spans="9:9" x14ac:dyDescent="0.4">
      <c r="I42" s="5"/>
    </row>
    <row r="43" spans="9:9" x14ac:dyDescent="0.4">
      <c r="I43" s="5"/>
    </row>
    <row r="44" spans="9:9" x14ac:dyDescent="0.4">
      <c r="I44" s="5"/>
    </row>
    <row r="45" spans="9:9" x14ac:dyDescent="0.4">
      <c r="I45" s="5"/>
    </row>
    <row r="46" spans="9:9" x14ac:dyDescent="0.4">
      <c r="I46" s="5"/>
    </row>
    <row r="47" spans="9:9" x14ac:dyDescent="0.4">
      <c r="I47" s="5"/>
    </row>
    <row r="48" spans="9:9" x14ac:dyDescent="0.4">
      <c r="I48" s="5"/>
    </row>
    <row r="49" spans="9:9" x14ac:dyDescent="0.4">
      <c r="I49" s="5"/>
    </row>
    <row r="50" spans="9:9" x14ac:dyDescent="0.4">
      <c r="I50" s="5"/>
    </row>
    <row r="51" spans="9:9" x14ac:dyDescent="0.4">
      <c r="I51" s="5"/>
    </row>
    <row r="52" spans="9:9" x14ac:dyDescent="0.4">
      <c r="I52" s="5"/>
    </row>
    <row r="53" spans="9:9" x14ac:dyDescent="0.4">
      <c r="I53" s="5"/>
    </row>
    <row r="54" spans="9:9" x14ac:dyDescent="0.4">
      <c r="I54" s="5"/>
    </row>
    <row r="55" spans="9:9" x14ac:dyDescent="0.4">
      <c r="I55" s="5"/>
    </row>
    <row r="56" spans="9:9" x14ac:dyDescent="0.4">
      <c r="I56" s="5"/>
    </row>
    <row r="57" spans="9:9" x14ac:dyDescent="0.4">
      <c r="I57" s="5"/>
    </row>
    <row r="58" spans="9:9" x14ac:dyDescent="0.4">
      <c r="I58" s="5"/>
    </row>
    <row r="59" spans="9:9" x14ac:dyDescent="0.4">
      <c r="I59" s="5"/>
    </row>
    <row r="60" spans="9:9" x14ac:dyDescent="0.4">
      <c r="I60" s="5"/>
    </row>
    <row r="61" spans="9:9" x14ac:dyDescent="0.4">
      <c r="I61" s="5"/>
    </row>
    <row r="62" spans="9:9" x14ac:dyDescent="0.4">
      <c r="I62" s="5"/>
    </row>
    <row r="63" spans="9:9" x14ac:dyDescent="0.4">
      <c r="I63" s="5"/>
    </row>
    <row r="64" spans="9:9" x14ac:dyDescent="0.4">
      <c r="I64" s="5"/>
    </row>
    <row r="65" spans="9:9" x14ac:dyDescent="0.4">
      <c r="I65" s="5"/>
    </row>
    <row r="66" spans="9:9" x14ac:dyDescent="0.4">
      <c r="I66" s="5"/>
    </row>
    <row r="67" spans="9:9" x14ac:dyDescent="0.4">
      <c r="I67" s="5"/>
    </row>
    <row r="68" spans="9:9" x14ac:dyDescent="0.4">
      <c r="I68" s="5"/>
    </row>
    <row r="69" spans="9:9" x14ac:dyDescent="0.4">
      <c r="I69" s="5"/>
    </row>
    <row r="70" spans="9:9" x14ac:dyDescent="0.4">
      <c r="I70" s="5"/>
    </row>
    <row r="71" spans="9:9" x14ac:dyDescent="0.4">
      <c r="I71" s="5"/>
    </row>
    <row r="72" spans="9:9" x14ac:dyDescent="0.4">
      <c r="I72" s="5"/>
    </row>
    <row r="73" spans="9:9" x14ac:dyDescent="0.4">
      <c r="I73" s="5"/>
    </row>
    <row r="74" spans="9:9" x14ac:dyDescent="0.4">
      <c r="I74" s="5"/>
    </row>
    <row r="75" spans="9:9" x14ac:dyDescent="0.4">
      <c r="I75" s="5"/>
    </row>
    <row r="76" spans="9:9" x14ac:dyDescent="0.4">
      <c r="I76" s="5"/>
    </row>
    <row r="77" spans="9:9" x14ac:dyDescent="0.4">
      <c r="I77" s="5"/>
    </row>
    <row r="78" spans="9:9" x14ac:dyDescent="0.4">
      <c r="I78" s="5"/>
    </row>
    <row r="79" spans="9:9" x14ac:dyDescent="0.4">
      <c r="I79" s="5"/>
    </row>
    <row r="80" spans="9:9" x14ac:dyDescent="0.4">
      <c r="I80" s="5"/>
    </row>
    <row r="81" spans="9:9" x14ac:dyDescent="0.4">
      <c r="I81" s="5"/>
    </row>
    <row r="82" spans="9:9" x14ac:dyDescent="0.4">
      <c r="I82" s="5"/>
    </row>
    <row r="83" spans="9:9" x14ac:dyDescent="0.4">
      <c r="I83" s="5"/>
    </row>
    <row r="84" spans="9:9" x14ac:dyDescent="0.4">
      <c r="I84" s="5"/>
    </row>
    <row r="85" spans="9:9" x14ac:dyDescent="0.4">
      <c r="I85" s="5"/>
    </row>
    <row r="86" spans="9:9" x14ac:dyDescent="0.4">
      <c r="I86" s="5"/>
    </row>
    <row r="87" spans="9:9" x14ac:dyDescent="0.4">
      <c r="I87" s="5"/>
    </row>
    <row r="88" spans="9:9" x14ac:dyDescent="0.4">
      <c r="I88" s="5"/>
    </row>
    <row r="89" spans="9:9" x14ac:dyDescent="0.4">
      <c r="I89" s="5"/>
    </row>
    <row r="90" spans="9:9" x14ac:dyDescent="0.4">
      <c r="I90" s="5"/>
    </row>
    <row r="91" spans="9:9" x14ac:dyDescent="0.4">
      <c r="I91" s="5"/>
    </row>
    <row r="92" spans="9:9" x14ac:dyDescent="0.4">
      <c r="I92" s="5"/>
    </row>
    <row r="93" spans="9:9" x14ac:dyDescent="0.4">
      <c r="I93" s="5"/>
    </row>
    <row r="94" spans="9:9" x14ac:dyDescent="0.4">
      <c r="I94" s="5"/>
    </row>
    <row r="95" spans="9:9" x14ac:dyDescent="0.4">
      <c r="I95" s="5"/>
    </row>
    <row r="96" spans="9:9" x14ac:dyDescent="0.4">
      <c r="I96" s="5"/>
    </row>
    <row r="97" spans="9:9" x14ac:dyDescent="0.4">
      <c r="I97" s="5"/>
    </row>
    <row r="98" spans="9:9" x14ac:dyDescent="0.4">
      <c r="I98" s="5"/>
    </row>
    <row r="99" spans="9:9" x14ac:dyDescent="0.4">
      <c r="I99" s="5"/>
    </row>
    <row r="100" spans="9:9" x14ac:dyDescent="0.4">
      <c r="I100" s="5"/>
    </row>
    <row r="101" spans="9:9" x14ac:dyDescent="0.4">
      <c r="I101" s="5"/>
    </row>
    <row r="102" spans="9:9" x14ac:dyDescent="0.4">
      <c r="I102" s="5"/>
    </row>
    <row r="103" spans="9:9" x14ac:dyDescent="0.4">
      <c r="I103" s="5"/>
    </row>
    <row r="104" spans="9:9" x14ac:dyDescent="0.4">
      <c r="I104" s="5"/>
    </row>
    <row r="105" spans="9:9" x14ac:dyDescent="0.4">
      <c r="I105" s="5"/>
    </row>
    <row r="106" spans="9:9" x14ac:dyDescent="0.4">
      <c r="I106" s="5"/>
    </row>
    <row r="107" spans="9:9" x14ac:dyDescent="0.4">
      <c r="I107" s="5"/>
    </row>
    <row r="108" spans="9:9" x14ac:dyDescent="0.4">
      <c r="I108" s="5"/>
    </row>
    <row r="109" spans="9:9" x14ac:dyDescent="0.4">
      <c r="I109" s="5"/>
    </row>
    <row r="110" spans="9:9" x14ac:dyDescent="0.4">
      <c r="I110" s="5"/>
    </row>
    <row r="111" spans="9:9" x14ac:dyDescent="0.4">
      <c r="I111" s="5"/>
    </row>
    <row r="112" spans="9:9" x14ac:dyDescent="0.4">
      <c r="I112" s="5"/>
    </row>
    <row r="113" spans="9:9" x14ac:dyDescent="0.4">
      <c r="I113" s="5"/>
    </row>
    <row r="114" spans="9:9" x14ac:dyDescent="0.4">
      <c r="I114" s="5"/>
    </row>
    <row r="115" spans="9:9" x14ac:dyDescent="0.4">
      <c r="I115" s="5"/>
    </row>
    <row r="116" spans="9:9" x14ac:dyDescent="0.4">
      <c r="I116" s="5"/>
    </row>
    <row r="117" spans="9:9" x14ac:dyDescent="0.4">
      <c r="I117" s="5"/>
    </row>
    <row r="118" spans="9:9" x14ac:dyDescent="0.4">
      <c r="I118" s="5"/>
    </row>
    <row r="119" spans="9:9" x14ac:dyDescent="0.4">
      <c r="I119" s="5"/>
    </row>
    <row r="120" spans="9:9" x14ac:dyDescent="0.4">
      <c r="I120" s="5"/>
    </row>
    <row r="121" spans="9:9" x14ac:dyDescent="0.4">
      <c r="I121" s="5"/>
    </row>
    <row r="122" spans="9:9" x14ac:dyDescent="0.4">
      <c r="I122" s="5"/>
    </row>
    <row r="123" spans="9:9" x14ac:dyDescent="0.4">
      <c r="I123" s="5"/>
    </row>
    <row r="124" spans="9:9" x14ac:dyDescent="0.4">
      <c r="I124" s="5"/>
    </row>
    <row r="125" spans="9:9" x14ac:dyDescent="0.4">
      <c r="I125" s="5"/>
    </row>
    <row r="126" spans="9:9" x14ac:dyDescent="0.4">
      <c r="I126" s="5"/>
    </row>
    <row r="127" spans="9:9" x14ac:dyDescent="0.4">
      <c r="I127" s="5"/>
    </row>
    <row r="128" spans="9:9" x14ac:dyDescent="0.4">
      <c r="I128" s="5"/>
    </row>
    <row r="129" spans="9:9" x14ac:dyDescent="0.4">
      <c r="I129" s="5"/>
    </row>
    <row r="130" spans="9:9" x14ac:dyDescent="0.4">
      <c r="I130" s="5"/>
    </row>
    <row r="131" spans="9:9" x14ac:dyDescent="0.4">
      <c r="I131" s="5"/>
    </row>
    <row r="132" spans="9:9" x14ac:dyDescent="0.4">
      <c r="I132" s="5"/>
    </row>
    <row r="133" spans="9:9" x14ac:dyDescent="0.4">
      <c r="I133" s="5"/>
    </row>
    <row r="134" spans="9:9" x14ac:dyDescent="0.4">
      <c r="I134" s="5"/>
    </row>
    <row r="135" spans="9:9" x14ac:dyDescent="0.4">
      <c r="I135" s="5"/>
    </row>
    <row r="136" spans="9:9" x14ac:dyDescent="0.4">
      <c r="I136" s="5"/>
    </row>
    <row r="137" spans="9:9" x14ac:dyDescent="0.4">
      <c r="I137" s="5"/>
    </row>
    <row r="138" spans="9:9" x14ac:dyDescent="0.4">
      <c r="I138" s="5"/>
    </row>
    <row r="139" spans="9:9" x14ac:dyDescent="0.4">
      <c r="I139" s="5"/>
    </row>
    <row r="140" spans="9:9" x14ac:dyDescent="0.4">
      <c r="I140" s="5"/>
    </row>
    <row r="141" spans="9:9" x14ac:dyDescent="0.4">
      <c r="I141" s="5"/>
    </row>
    <row r="142" spans="9:9" x14ac:dyDescent="0.4">
      <c r="I142" s="5"/>
    </row>
    <row r="143" spans="9:9" x14ac:dyDescent="0.4">
      <c r="I143" s="5"/>
    </row>
    <row r="144" spans="9:9" x14ac:dyDescent="0.4">
      <c r="I144" s="5"/>
    </row>
    <row r="145" spans="9:9" x14ac:dyDescent="0.4">
      <c r="I145" s="5"/>
    </row>
    <row r="146" spans="9:9" x14ac:dyDescent="0.4">
      <c r="I146" s="5"/>
    </row>
    <row r="147" spans="9:9" x14ac:dyDescent="0.4">
      <c r="I147" s="5"/>
    </row>
    <row r="148" spans="9:9" x14ac:dyDescent="0.4">
      <c r="I148" s="5"/>
    </row>
    <row r="149" spans="9:9" x14ac:dyDescent="0.4">
      <c r="I149" s="5"/>
    </row>
    <row r="150" spans="9:9" x14ac:dyDescent="0.4">
      <c r="I150" s="5"/>
    </row>
    <row r="151" spans="9:9" x14ac:dyDescent="0.4">
      <c r="I151" s="5"/>
    </row>
    <row r="152" spans="9:9" x14ac:dyDescent="0.4">
      <c r="I152" s="5"/>
    </row>
    <row r="153" spans="9:9" x14ac:dyDescent="0.4">
      <c r="I153" s="5"/>
    </row>
    <row r="154" spans="9:9" x14ac:dyDescent="0.4">
      <c r="I154" s="5"/>
    </row>
    <row r="155" spans="9:9" x14ac:dyDescent="0.4">
      <c r="I155" s="5"/>
    </row>
    <row r="156" spans="9:9" x14ac:dyDescent="0.4">
      <c r="I156" s="5"/>
    </row>
    <row r="157" spans="9:9" x14ac:dyDescent="0.4">
      <c r="I157" s="5"/>
    </row>
    <row r="158" spans="9:9" x14ac:dyDescent="0.4">
      <c r="I158" s="5"/>
    </row>
    <row r="159" spans="9:9" x14ac:dyDescent="0.4">
      <c r="I159" s="5"/>
    </row>
    <row r="160" spans="9:9" x14ac:dyDescent="0.4">
      <c r="I160" s="5"/>
    </row>
    <row r="161" spans="9:9" x14ac:dyDescent="0.4">
      <c r="I161" s="5"/>
    </row>
    <row r="162" spans="9:9" x14ac:dyDescent="0.4">
      <c r="I162" s="5"/>
    </row>
    <row r="163" spans="9:9" x14ac:dyDescent="0.4">
      <c r="I163" s="5"/>
    </row>
    <row r="164" spans="9:9" x14ac:dyDescent="0.4">
      <c r="I164" s="5"/>
    </row>
    <row r="165" spans="9:9" x14ac:dyDescent="0.4">
      <c r="I165" s="5"/>
    </row>
    <row r="166" spans="9:9" x14ac:dyDescent="0.4">
      <c r="I166" s="5"/>
    </row>
    <row r="167" spans="9:9" x14ac:dyDescent="0.4">
      <c r="I167" s="5"/>
    </row>
    <row r="168" spans="9:9" x14ac:dyDescent="0.4">
      <c r="I168" s="5"/>
    </row>
    <row r="169" spans="9:9" x14ac:dyDescent="0.4">
      <c r="I169" s="5"/>
    </row>
    <row r="170" spans="9:9" x14ac:dyDescent="0.4">
      <c r="I170" s="5"/>
    </row>
    <row r="171" spans="9:9" x14ac:dyDescent="0.4">
      <c r="I171" s="5"/>
    </row>
    <row r="172" spans="9:9" x14ac:dyDescent="0.4">
      <c r="I172" s="5"/>
    </row>
    <row r="173" spans="9:9" x14ac:dyDescent="0.4">
      <c r="I173" s="5"/>
    </row>
    <row r="174" spans="9:9" x14ac:dyDescent="0.4">
      <c r="I174" s="5"/>
    </row>
    <row r="175" spans="9:9" x14ac:dyDescent="0.4">
      <c r="I175" s="5"/>
    </row>
    <row r="176" spans="9:9" x14ac:dyDescent="0.4">
      <c r="I176" s="5"/>
    </row>
    <row r="177" spans="9:9" x14ac:dyDescent="0.4">
      <c r="I177" s="5"/>
    </row>
    <row r="178" spans="9:9" x14ac:dyDescent="0.4">
      <c r="I178" s="5"/>
    </row>
    <row r="179" spans="9:9" x14ac:dyDescent="0.4">
      <c r="I179" s="5"/>
    </row>
    <row r="180" spans="9:9" x14ac:dyDescent="0.4">
      <c r="I180" s="5"/>
    </row>
    <row r="181" spans="9:9" x14ac:dyDescent="0.4">
      <c r="I181" s="5"/>
    </row>
    <row r="182" spans="9:9" x14ac:dyDescent="0.4">
      <c r="I182" s="5"/>
    </row>
    <row r="183" spans="9:9" x14ac:dyDescent="0.4">
      <c r="I183" s="5"/>
    </row>
    <row r="184" spans="9:9" x14ac:dyDescent="0.4">
      <c r="I184" s="5"/>
    </row>
    <row r="185" spans="9:9" x14ac:dyDescent="0.4">
      <c r="I185" s="5"/>
    </row>
    <row r="186" spans="9:9" x14ac:dyDescent="0.4">
      <c r="I186" s="5"/>
    </row>
    <row r="187" spans="9:9" x14ac:dyDescent="0.4">
      <c r="I187" s="5"/>
    </row>
    <row r="188" spans="9:9" x14ac:dyDescent="0.4">
      <c r="I188" s="5"/>
    </row>
    <row r="189" spans="9:9" x14ac:dyDescent="0.4">
      <c r="I189" s="5"/>
    </row>
    <row r="190" spans="9:9" x14ac:dyDescent="0.4">
      <c r="I190" s="5"/>
    </row>
    <row r="191" spans="9:9" x14ac:dyDescent="0.4">
      <c r="I191" s="5"/>
    </row>
    <row r="192" spans="9:9" x14ac:dyDescent="0.4">
      <c r="I192" s="5"/>
    </row>
    <row r="193" spans="9:9" x14ac:dyDescent="0.4">
      <c r="I193" s="5"/>
    </row>
    <row r="194" spans="9:9" x14ac:dyDescent="0.4">
      <c r="I194" s="5"/>
    </row>
    <row r="195" spans="9:9" x14ac:dyDescent="0.4">
      <c r="I195" s="5"/>
    </row>
    <row r="196" spans="9:9" x14ac:dyDescent="0.4">
      <c r="I196" s="5"/>
    </row>
    <row r="197" spans="9:9" x14ac:dyDescent="0.4">
      <c r="I197" s="5"/>
    </row>
    <row r="198" spans="9:9" x14ac:dyDescent="0.4">
      <c r="I198" s="5"/>
    </row>
    <row r="199" spans="9:9" x14ac:dyDescent="0.4">
      <c r="I199" s="5"/>
    </row>
    <row r="200" spans="9:9" x14ac:dyDescent="0.4">
      <c r="I200" s="5"/>
    </row>
    <row r="201" spans="9:9" x14ac:dyDescent="0.4">
      <c r="I201" s="5"/>
    </row>
    <row r="202" spans="9:9" x14ac:dyDescent="0.4">
      <c r="I202" s="5"/>
    </row>
    <row r="203" spans="9:9" x14ac:dyDescent="0.4">
      <c r="I203" s="5"/>
    </row>
    <row r="204" spans="9:9" x14ac:dyDescent="0.4">
      <c r="I204" s="5"/>
    </row>
    <row r="205" spans="9:9" x14ac:dyDescent="0.4">
      <c r="I205" s="5"/>
    </row>
    <row r="206" spans="9:9" x14ac:dyDescent="0.4">
      <c r="I206" s="5"/>
    </row>
    <row r="207" spans="9:9" x14ac:dyDescent="0.4">
      <c r="I207" s="5"/>
    </row>
    <row r="208" spans="9:9" x14ac:dyDescent="0.4">
      <c r="I208" s="5"/>
    </row>
    <row r="209" spans="9:9" x14ac:dyDescent="0.4">
      <c r="I209" s="5"/>
    </row>
    <row r="210" spans="9:9" x14ac:dyDescent="0.4">
      <c r="I210" s="5"/>
    </row>
    <row r="211" spans="9:9" x14ac:dyDescent="0.4">
      <c r="I211" s="5"/>
    </row>
    <row r="212" spans="9:9" x14ac:dyDescent="0.4">
      <c r="I212" s="5"/>
    </row>
    <row r="213" spans="9:9" x14ac:dyDescent="0.4">
      <c r="I213" s="5"/>
    </row>
    <row r="214" spans="9:9" x14ac:dyDescent="0.4">
      <c r="I214" s="5"/>
    </row>
    <row r="215" spans="9:9" x14ac:dyDescent="0.4">
      <c r="I215" s="5"/>
    </row>
    <row r="216" spans="9:9" x14ac:dyDescent="0.4">
      <c r="I216" s="5"/>
    </row>
    <row r="217" spans="9:9" x14ac:dyDescent="0.4">
      <c r="I217" s="5"/>
    </row>
    <row r="218" spans="9:9" x14ac:dyDescent="0.4">
      <c r="I218" s="5"/>
    </row>
    <row r="219" spans="9:9" x14ac:dyDescent="0.4">
      <c r="I219" s="5"/>
    </row>
    <row r="220" spans="9:9" x14ac:dyDescent="0.4">
      <c r="I220" s="5"/>
    </row>
    <row r="221" spans="9:9" x14ac:dyDescent="0.4">
      <c r="I221" s="5"/>
    </row>
    <row r="222" spans="9:9" x14ac:dyDescent="0.4">
      <c r="I222" s="5"/>
    </row>
    <row r="223" spans="9:9" x14ac:dyDescent="0.4">
      <c r="I223" s="5"/>
    </row>
    <row r="224" spans="9:9" x14ac:dyDescent="0.4">
      <c r="I224" s="5"/>
    </row>
    <row r="225" spans="9:9" x14ac:dyDescent="0.4">
      <c r="I225" s="5"/>
    </row>
    <row r="226" spans="9:9" x14ac:dyDescent="0.4">
      <c r="I226" s="5"/>
    </row>
    <row r="227" spans="9:9" x14ac:dyDescent="0.4">
      <c r="I227" s="5"/>
    </row>
    <row r="228" spans="9:9" x14ac:dyDescent="0.4">
      <c r="I228" s="5"/>
    </row>
    <row r="229" spans="9:9" x14ac:dyDescent="0.4">
      <c r="I229" s="5"/>
    </row>
    <row r="230" spans="9:9" x14ac:dyDescent="0.4">
      <c r="I230" s="5"/>
    </row>
    <row r="231" spans="9:9" x14ac:dyDescent="0.4">
      <c r="I231" s="5"/>
    </row>
    <row r="232" spans="9:9" x14ac:dyDescent="0.4">
      <c r="I232" s="5"/>
    </row>
    <row r="233" spans="9:9" x14ac:dyDescent="0.4">
      <c r="I233" s="5"/>
    </row>
    <row r="234" spans="9:9" x14ac:dyDescent="0.4">
      <c r="I234" s="5"/>
    </row>
    <row r="235" spans="9:9" x14ac:dyDescent="0.4">
      <c r="I235" s="5"/>
    </row>
    <row r="236" spans="9:9" x14ac:dyDescent="0.4">
      <c r="I236" s="5"/>
    </row>
    <row r="237" spans="9:9" x14ac:dyDescent="0.4">
      <c r="I237" s="5"/>
    </row>
    <row r="238" spans="9:9" x14ac:dyDescent="0.4">
      <c r="I238" s="5"/>
    </row>
    <row r="239" spans="9:9" x14ac:dyDescent="0.4">
      <c r="I239" s="5"/>
    </row>
    <row r="240" spans="9:9" x14ac:dyDescent="0.4">
      <c r="I240" s="5"/>
    </row>
    <row r="241" spans="9:9" x14ac:dyDescent="0.4">
      <c r="I241" s="5"/>
    </row>
    <row r="242" spans="9:9" x14ac:dyDescent="0.4">
      <c r="I242" s="5"/>
    </row>
    <row r="243" spans="9:9" x14ac:dyDescent="0.4">
      <c r="I243" s="5"/>
    </row>
    <row r="244" spans="9:9" x14ac:dyDescent="0.4">
      <c r="I244" s="5"/>
    </row>
    <row r="245" spans="9:9" x14ac:dyDescent="0.4">
      <c r="I245" s="5"/>
    </row>
    <row r="246" spans="9:9" x14ac:dyDescent="0.4">
      <c r="I246" s="5"/>
    </row>
    <row r="247" spans="9:9" x14ac:dyDescent="0.4">
      <c r="I247" s="5"/>
    </row>
    <row r="248" spans="9:9" x14ac:dyDescent="0.4">
      <c r="I248" s="5"/>
    </row>
    <row r="249" spans="9:9" x14ac:dyDescent="0.4">
      <c r="I249" s="5"/>
    </row>
  </sheetData>
  <mergeCells count="9">
    <mergeCell ref="B22:F22"/>
    <mergeCell ref="B23:F23"/>
    <mergeCell ref="B9:G9"/>
    <mergeCell ref="B17:G17"/>
    <mergeCell ref="A1:H1"/>
    <mergeCell ref="B2:H2"/>
    <mergeCell ref="A3:H3"/>
    <mergeCell ref="B6:G6"/>
    <mergeCell ref="B18:F18"/>
  </mergeCells>
  <printOptions horizontalCentered="1"/>
  <pageMargins left="0.3" right="0" top="0.56000000000000005" bottom="0" header="0.31496062992126" footer="0.31496062992126"/>
  <pageSetup scale="5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7"/>
  <sheetViews>
    <sheetView topLeftCell="A28" zoomScale="86" zoomScaleNormal="86" workbookViewId="0">
      <selection activeCell="I44" sqref="I44"/>
    </sheetView>
  </sheetViews>
  <sheetFormatPr baseColWidth="10" defaultRowHeight="16.8" x14ac:dyDescent="0.4"/>
  <cols>
    <col min="1" max="1" width="11.44140625" style="72"/>
    <col min="2" max="2" width="18" style="4" customWidth="1"/>
    <col min="3" max="3" width="14" style="51" customWidth="1"/>
    <col min="4" max="4" width="11.6640625" style="3" customWidth="1"/>
    <col min="5" max="5" width="34.109375" style="1" customWidth="1"/>
    <col min="6" max="6" width="58.44140625" style="1" customWidth="1"/>
    <col min="7" max="7" width="21.44140625" style="4" customWidth="1"/>
    <col min="8" max="8" width="14.109375" style="2" customWidth="1"/>
  </cols>
  <sheetData>
    <row r="1" spans="1:8" s="6" customFormat="1" ht="23.4" x14ac:dyDescent="0.4">
      <c r="A1" s="161"/>
      <c r="B1" s="315" t="s">
        <v>0</v>
      </c>
      <c r="C1" s="315"/>
      <c r="D1" s="315"/>
      <c r="E1" s="315"/>
      <c r="F1" s="315"/>
      <c r="G1" s="315"/>
      <c r="H1" s="315"/>
    </row>
    <row r="2" spans="1:8" s="6" customFormat="1" ht="23.4" x14ac:dyDescent="0.4">
      <c r="A2" s="315" t="s">
        <v>1</v>
      </c>
      <c r="B2" s="315"/>
      <c r="C2" s="315"/>
      <c r="D2" s="315"/>
      <c r="E2" s="315"/>
      <c r="F2" s="315"/>
      <c r="G2" s="315"/>
      <c r="H2" s="315"/>
    </row>
    <row r="3" spans="1:8" s="6" customFormat="1" ht="24" thickBot="1" x14ac:dyDescent="0.45">
      <c r="A3" s="315" t="s">
        <v>39</v>
      </c>
      <c r="B3" s="315"/>
      <c r="C3" s="315"/>
      <c r="D3" s="315"/>
      <c r="E3" s="315"/>
      <c r="F3" s="315"/>
      <c r="G3" s="315"/>
      <c r="H3" s="315"/>
    </row>
    <row r="4" spans="1:8" s="7" customFormat="1" ht="76.2" thickBot="1" x14ac:dyDescent="0.35">
      <c r="A4" s="177" t="s">
        <v>13</v>
      </c>
      <c r="B4" s="178" t="s">
        <v>7</v>
      </c>
      <c r="C4" s="179" t="s">
        <v>10</v>
      </c>
      <c r="D4" s="20" t="s">
        <v>2</v>
      </c>
      <c r="E4" s="20" t="s">
        <v>8</v>
      </c>
      <c r="F4" s="180" t="s">
        <v>9</v>
      </c>
      <c r="G4" s="180" t="s">
        <v>11</v>
      </c>
      <c r="H4" s="63" t="s">
        <v>3</v>
      </c>
    </row>
    <row r="5" spans="1:8" s="6" customFormat="1" ht="39" customHeight="1" thickBot="1" x14ac:dyDescent="0.3">
      <c r="A5" s="174"/>
      <c r="B5" s="78"/>
      <c r="C5" s="37"/>
      <c r="D5" s="24"/>
      <c r="E5" s="25"/>
      <c r="F5" s="26"/>
      <c r="G5" s="38"/>
      <c r="H5" s="27"/>
    </row>
    <row r="6" spans="1:8" s="6" customFormat="1" ht="14.4" thickBot="1" x14ac:dyDescent="0.3">
      <c r="A6" s="79"/>
      <c r="B6" s="318" t="s">
        <v>5</v>
      </c>
      <c r="C6" s="318"/>
      <c r="D6" s="318"/>
      <c r="E6" s="318"/>
      <c r="F6" s="318"/>
      <c r="G6" s="160"/>
      <c r="H6" s="28">
        <f>SUM(H5:H5)</f>
        <v>0</v>
      </c>
    </row>
    <row r="7" spans="1:8" s="6" customFormat="1" ht="27.6" x14ac:dyDescent="0.25">
      <c r="A7" s="144">
        <v>1</v>
      </c>
      <c r="B7" s="11" t="s">
        <v>32</v>
      </c>
      <c r="C7" s="57">
        <v>42403</v>
      </c>
      <c r="D7" s="14">
        <v>4552</v>
      </c>
      <c r="E7" s="16" t="s">
        <v>55</v>
      </c>
      <c r="F7" s="45" t="s">
        <v>57</v>
      </c>
      <c r="G7" s="14" t="s">
        <v>56</v>
      </c>
      <c r="H7" s="44">
        <v>75</v>
      </c>
    </row>
    <row r="8" spans="1:8" s="6" customFormat="1" ht="41.4" x14ac:dyDescent="0.25">
      <c r="A8" s="144">
        <v>1</v>
      </c>
      <c r="B8" s="66" t="s">
        <v>32</v>
      </c>
      <c r="C8" s="55">
        <v>42409</v>
      </c>
      <c r="D8" s="14">
        <v>4553</v>
      </c>
      <c r="E8" s="77" t="s">
        <v>58</v>
      </c>
      <c r="F8" s="45" t="s">
        <v>59</v>
      </c>
      <c r="G8" s="14" t="s">
        <v>60</v>
      </c>
      <c r="H8" s="13">
        <v>870.1</v>
      </c>
    </row>
    <row r="9" spans="1:8" s="6" customFormat="1" ht="13.8" x14ac:dyDescent="0.25">
      <c r="A9" s="144">
        <v>1</v>
      </c>
      <c r="B9" s="66" t="s">
        <v>32</v>
      </c>
      <c r="C9" s="55">
        <v>42423</v>
      </c>
      <c r="D9" s="14">
        <v>4557</v>
      </c>
      <c r="E9" s="16" t="s">
        <v>68</v>
      </c>
      <c r="F9" s="45" t="s">
        <v>69</v>
      </c>
      <c r="G9" s="45" t="s">
        <v>70</v>
      </c>
      <c r="H9" s="13">
        <v>298.83</v>
      </c>
    </row>
    <row r="10" spans="1:8" s="6" customFormat="1" ht="27.6" x14ac:dyDescent="0.25">
      <c r="A10" s="144">
        <v>1</v>
      </c>
      <c r="B10" s="66" t="s">
        <v>32</v>
      </c>
      <c r="C10" s="55">
        <v>42423</v>
      </c>
      <c r="D10" s="14">
        <v>4558</v>
      </c>
      <c r="E10" s="16" t="s">
        <v>71</v>
      </c>
      <c r="F10" s="45" t="s">
        <v>69</v>
      </c>
      <c r="G10" s="14" t="s">
        <v>72</v>
      </c>
      <c r="H10" s="13">
        <v>182.25</v>
      </c>
    </row>
    <row r="11" spans="1:8" s="6" customFormat="1" ht="13.8" x14ac:dyDescent="0.25">
      <c r="A11" s="144">
        <v>1</v>
      </c>
      <c r="B11" s="66" t="s">
        <v>32</v>
      </c>
      <c r="C11" s="55">
        <v>42423</v>
      </c>
      <c r="D11" s="14">
        <v>4559</v>
      </c>
      <c r="E11" s="166" t="s">
        <v>58</v>
      </c>
      <c r="F11" s="45" t="s">
        <v>69</v>
      </c>
      <c r="G11" s="14" t="s">
        <v>60</v>
      </c>
      <c r="H11" s="13">
        <v>316.85000000000002</v>
      </c>
    </row>
    <row r="12" spans="1:8" s="6" customFormat="1" ht="13.8" x14ac:dyDescent="0.25">
      <c r="A12" s="144"/>
      <c r="B12" s="66"/>
      <c r="C12" s="43"/>
      <c r="D12" s="14"/>
      <c r="E12" s="16"/>
      <c r="F12" s="15"/>
      <c r="G12" s="14"/>
      <c r="H12" s="13"/>
    </row>
    <row r="13" spans="1:8" s="6" customFormat="1" ht="14.4" thickBot="1" x14ac:dyDescent="0.3">
      <c r="A13" s="101"/>
      <c r="B13" s="67"/>
      <c r="C13" s="46"/>
      <c r="D13" s="29"/>
      <c r="E13" s="30"/>
      <c r="F13" s="30"/>
      <c r="G13" s="47"/>
      <c r="H13" s="31"/>
    </row>
    <row r="14" spans="1:8" s="6" customFormat="1" ht="14.4" thickBot="1" x14ac:dyDescent="0.3">
      <c r="A14" s="82">
        <f>SUM(A7:A13)</f>
        <v>5</v>
      </c>
      <c r="B14" s="318" t="s">
        <v>4</v>
      </c>
      <c r="C14" s="318"/>
      <c r="D14" s="318"/>
      <c r="E14" s="318"/>
      <c r="F14" s="318"/>
      <c r="G14" s="160"/>
      <c r="H14" s="28">
        <f>SUM(H7:H13)</f>
        <v>1743.0300000000002</v>
      </c>
    </row>
    <row r="15" spans="1:8" s="6" customFormat="1" ht="27.6" x14ac:dyDescent="0.25">
      <c r="A15" s="186">
        <v>1</v>
      </c>
      <c r="B15" s="187" t="s">
        <v>32</v>
      </c>
      <c r="C15" s="188">
        <v>42402</v>
      </c>
      <c r="D15" s="189">
        <v>4547</v>
      </c>
      <c r="E15" s="190" t="s">
        <v>43</v>
      </c>
      <c r="F15" s="191" t="s">
        <v>44</v>
      </c>
      <c r="G15" s="192" t="s">
        <v>45</v>
      </c>
      <c r="H15" s="193">
        <v>1410</v>
      </c>
    </row>
    <row r="16" spans="1:8" s="6" customFormat="1" ht="55.2" x14ac:dyDescent="0.25">
      <c r="A16" s="175">
        <v>1</v>
      </c>
      <c r="B16" s="66" t="s">
        <v>32</v>
      </c>
      <c r="C16" s="55">
        <v>42402</v>
      </c>
      <c r="D16" s="14">
        <v>4548</v>
      </c>
      <c r="E16" s="12" t="s">
        <v>46</v>
      </c>
      <c r="F16" s="12" t="s">
        <v>47</v>
      </c>
      <c r="G16" s="45" t="s">
        <v>48</v>
      </c>
      <c r="H16" s="13">
        <v>4068</v>
      </c>
    </row>
    <row r="17" spans="1:9" s="6" customFormat="1" ht="82.5" customHeight="1" x14ac:dyDescent="0.25">
      <c r="A17" s="175">
        <v>1</v>
      </c>
      <c r="B17" s="66" t="s">
        <v>32</v>
      </c>
      <c r="C17" s="55">
        <v>42403</v>
      </c>
      <c r="D17" s="14">
        <v>4549</v>
      </c>
      <c r="E17" s="12" t="s">
        <v>49</v>
      </c>
      <c r="F17" s="12" t="s">
        <v>50</v>
      </c>
      <c r="G17" s="41" t="s">
        <v>51</v>
      </c>
      <c r="H17" s="13">
        <v>24550</v>
      </c>
    </row>
    <row r="18" spans="1:9" s="6" customFormat="1" ht="92.4" x14ac:dyDescent="0.25">
      <c r="A18" s="175">
        <v>1</v>
      </c>
      <c r="B18" s="66" t="s">
        <v>32</v>
      </c>
      <c r="C18" s="55">
        <v>42403</v>
      </c>
      <c r="D18" s="14">
        <v>4551</v>
      </c>
      <c r="E18" s="12" t="s">
        <v>53</v>
      </c>
      <c r="F18" s="111" t="s">
        <v>52</v>
      </c>
      <c r="G18" s="41" t="s">
        <v>54</v>
      </c>
      <c r="H18" s="13">
        <v>39.6</v>
      </c>
    </row>
    <row r="19" spans="1:9" s="6" customFormat="1" ht="79.2" x14ac:dyDescent="0.25">
      <c r="A19" s="175">
        <v>1</v>
      </c>
      <c r="B19" s="66" t="s">
        <v>32</v>
      </c>
      <c r="C19" s="55">
        <v>42410</v>
      </c>
      <c r="D19" s="14">
        <v>4554</v>
      </c>
      <c r="E19" s="15" t="s">
        <v>61</v>
      </c>
      <c r="F19" s="181" t="s">
        <v>62</v>
      </c>
      <c r="G19" s="14" t="s">
        <v>63</v>
      </c>
      <c r="H19" s="13">
        <v>1548</v>
      </c>
    </row>
    <row r="20" spans="1:9" s="6" customFormat="1" ht="92.4" x14ac:dyDescent="0.25">
      <c r="A20" s="175">
        <v>1</v>
      </c>
      <c r="B20" s="66" t="s">
        <v>32</v>
      </c>
      <c r="C20" s="55">
        <v>42416</v>
      </c>
      <c r="D20" s="14">
        <v>4555</v>
      </c>
      <c r="E20" s="15" t="s">
        <v>64</v>
      </c>
      <c r="F20" s="111" t="s">
        <v>65</v>
      </c>
      <c r="G20" s="45" t="s">
        <v>66</v>
      </c>
      <c r="H20" s="13">
        <v>2775</v>
      </c>
    </row>
    <row r="21" spans="1:9" s="6" customFormat="1" ht="27.6" x14ac:dyDescent="0.25">
      <c r="A21" s="175">
        <v>1</v>
      </c>
      <c r="B21" s="66" t="s">
        <v>32</v>
      </c>
      <c r="C21" s="55">
        <v>42423</v>
      </c>
      <c r="D21" s="14">
        <v>4556</v>
      </c>
      <c r="E21" s="15" t="s">
        <v>33</v>
      </c>
      <c r="F21" s="12" t="s">
        <v>67</v>
      </c>
      <c r="G21" s="45" t="s">
        <v>35</v>
      </c>
      <c r="H21" s="13">
        <v>184</v>
      </c>
    </row>
    <row r="22" spans="1:9" s="6" customFormat="1" ht="66" x14ac:dyDescent="0.25">
      <c r="A22" s="175">
        <v>1</v>
      </c>
      <c r="B22" s="66" t="s">
        <v>32</v>
      </c>
      <c r="C22" s="55">
        <v>42425</v>
      </c>
      <c r="D22" s="14">
        <v>4561</v>
      </c>
      <c r="E22" s="15" t="s">
        <v>77</v>
      </c>
      <c r="F22" s="111" t="s">
        <v>78</v>
      </c>
      <c r="G22" s="45" t="s">
        <v>79</v>
      </c>
      <c r="H22" s="13">
        <v>621.5</v>
      </c>
    </row>
    <row r="23" spans="1:9" s="6" customFormat="1" ht="52.8" x14ac:dyDescent="0.25">
      <c r="A23" s="175">
        <v>1</v>
      </c>
      <c r="B23" s="66" t="s">
        <v>32</v>
      </c>
      <c r="C23" s="55">
        <v>42426</v>
      </c>
      <c r="D23" s="14">
        <v>4562</v>
      </c>
      <c r="E23" s="15" t="s">
        <v>80</v>
      </c>
      <c r="F23" s="111" t="s">
        <v>81</v>
      </c>
      <c r="G23" s="45" t="s">
        <v>82</v>
      </c>
      <c r="H23" s="13">
        <v>1020</v>
      </c>
    </row>
    <row r="24" spans="1:9" s="6" customFormat="1" ht="66" x14ac:dyDescent="0.25">
      <c r="A24" s="175">
        <v>1</v>
      </c>
      <c r="B24" s="57" t="s">
        <v>32</v>
      </c>
      <c r="C24" s="185">
        <v>42426</v>
      </c>
      <c r="D24" s="14">
        <v>4563</v>
      </c>
      <c r="E24" s="15" t="s">
        <v>83</v>
      </c>
      <c r="F24" s="111" t="s">
        <v>84</v>
      </c>
      <c r="G24" s="45" t="s">
        <v>85</v>
      </c>
      <c r="H24" s="13">
        <v>1391.73</v>
      </c>
    </row>
    <row r="25" spans="1:9" s="6" customFormat="1" ht="66.599999999999994" thickBot="1" x14ac:dyDescent="0.3">
      <c r="A25" s="194">
        <v>1</v>
      </c>
      <c r="B25" s="195" t="s">
        <v>32</v>
      </c>
      <c r="C25" s="196">
        <v>42426</v>
      </c>
      <c r="D25" s="197">
        <v>4567</v>
      </c>
      <c r="E25" s="198" t="s">
        <v>86</v>
      </c>
      <c r="F25" s="199" t="s">
        <v>87</v>
      </c>
      <c r="G25" s="200" t="s">
        <v>88</v>
      </c>
      <c r="H25" s="201">
        <v>473.6</v>
      </c>
    </row>
    <row r="26" spans="1:9" s="6" customFormat="1" ht="14.4" thickBot="1" x14ac:dyDescent="0.3">
      <c r="A26" s="183">
        <f>SUM(A15:A25)</f>
        <v>11</v>
      </c>
      <c r="B26" s="316" t="s">
        <v>6</v>
      </c>
      <c r="C26" s="316"/>
      <c r="D26" s="316"/>
      <c r="E26" s="316"/>
      <c r="F26" s="316"/>
      <c r="G26" s="170"/>
      <c r="H26" s="184">
        <f>SUM(H15:H25)</f>
        <v>38081.43</v>
      </c>
    </row>
    <row r="27" spans="1:9" s="6" customFormat="1" ht="15" thickBot="1" x14ac:dyDescent="0.35">
      <c r="A27" s="176">
        <f>A6+A14+A26</f>
        <v>16</v>
      </c>
      <c r="B27" s="317" t="s">
        <v>73</v>
      </c>
      <c r="C27" s="317"/>
      <c r="D27" s="317"/>
      <c r="E27" s="317"/>
      <c r="F27" s="317"/>
      <c r="G27" s="53"/>
      <c r="H27" s="35">
        <f>+H14+H26</f>
        <v>39824.46</v>
      </c>
    </row>
    <row r="28" spans="1:9" s="233" customFormat="1" ht="39.6" x14ac:dyDescent="0.3">
      <c r="A28" s="231">
        <v>1</v>
      </c>
      <c r="B28" s="66" t="s">
        <v>32</v>
      </c>
      <c r="C28" s="54">
        <v>42401</v>
      </c>
      <c r="D28" s="45" t="s">
        <v>157</v>
      </c>
      <c r="E28" s="14" t="s">
        <v>159</v>
      </c>
      <c r="F28" s="83" t="s">
        <v>158</v>
      </c>
      <c r="G28" s="83" t="s">
        <v>160</v>
      </c>
      <c r="H28" s="44">
        <v>6000</v>
      </c>
      <c r="I28" s="232"/>
    </row>
    <row r="29" spans="1:9" ht="28.2" thickBot="1" x14ac:dyDescent="0.35">
      <c r="A29" s="70">
        <v>1</v>
      </c>
      <c r="B29" s="65" t="s">
        <v>32</v>
      </c>
      <c r="C29" s="54">
        <v>42401</v>
      </c>
      <c r="D29" s="47" t="s">
        <v>161</v>
      </c>
      <c r="E29" s="32" t="s">
        <v>162</v>
      </c>
      <c r="F29" s="49" t="s">
        <v>163</v>
      </c>
      <c r="G29" s="49" t="s">
        <v>164</v>
      </c>
      <c r="H29" s="48">
        <v>10213.200000000001</v>
      </c>
      <c r="I29" s="5"/>
    </row>
    <row r="30" spans="1:9" ht="15" thickBot="1" x14ac:dyDescent="0.35">
      <c r="A30" s="71">
        <f>SUM(A28:A29)</f>
        <v>2</v>
      </c>
      <c r="B30" s="313" t="s">
        <v>12</v>
      </c>
      <c r="C30" s="313"/>
      <c r="D30" s="313"/>
      <c r="E30" s="313"/>
      <c r="F30" s="313"/>
      <c r="G30" s="159"/>
      <c r="H30" s="63">
        <f>SUM(H28:H29)</f>
        <v>16213.2</v>
      </c>
      <c r="I30" s="5"/>
    </row>
    <row r="31" spans="1:9" ht="24" thickBot="1" x14ac:dyDescent="0.5">
      <c r="A31" s="117">
        <f>+A14+A26+A30</f>
        <v>18</v>
      </c>
      <c r="B31" s="312" t="s">
        <v>40</v>
      </c>
      <c r="C31" s="312"/>
      <c r="D31" s="312"/>
      <c r="E31" s="312"/>
      <c r="F31" s="312"/>
      <c r="G31" s="53"/>
      <c r="H31" s="50">
        <f>H14+H26+H30</f>
        <v>56037.66</v>
      </c>
      <c r="I31" s="5"/>
    </row>
    <row r="32" spans="1:9" x14ac:dyDescent="0.4">
      <c r="F32" s="80"/>
      <c r="G32" s="81"/>
      <c r="I32" s="5"/>
    </row>
    <row r="33" spans="6:9" x14ac:dyDescent="0.4">
      <c r="F33" s="80"/>
      <c r="G33" s="81"/>
      <c r="I33" s="5"/>
    </row>
    <row r="34" spans="6:9" x14ac:dyDescent="0.4">
      <c r="I34" s="5"/>
    </row>
    <row r="35" spans="6:9" x14ac:dyDescent="0.4">
      <c r="I35" s="5"/>
    </row>
    <row r="36" spans="6:9" x14ac:dyDescent="0.4">
      <c r="I36" s="5"/>
    </row>
    <row r="37" spans="6:9" x14ac:dyDescent="0.4">
      <c r="I37" s="5"/>
    </row>
    <row r="38" spans="6:9" x14ac:dyDescent="0.4">
      <c r="I38" s="5"/>
    </row>
    <row r="39" spans="6:9" x14ac:dyDescent="0.4">
      <c r="I39" s="5"/>
    </row>
    <row r="40" spans="6:9" x14ac:dyDescent="0.4">
      <c r="I40" s="5"/>
    </row>
    <row r="41" spans="6:9" x14ac:dyDescent="0.4">
      <c r="I41" s="5"/>
    </row>
    <row r="42" spans="6:9" x14ac:dyDescent="0.4">
      <c r="I42" s="5"/>
    </row>
    <row r="43" spans="6:9" x14ac:dyDescent="0.4">
      <c r="I43" s="5"/>
    </row>
    <row r="44" spans="6:9" x14ac:dyDescent="0.4">
      <c r="I44" s="5"/>
    </row>
    <row r="45" spans="6:9" x14ac:dyDescent="0.4">
      <c r="I45" s="5"/>
    </row>
    <row r="46" spans="6:9" x14ac:dyDescent="0.4">
      <c r="I46" s="5"/>
    </row>
    <row r="47" spans="6:9" x14ac:dyDescent="0.4">
      <c r="I47" s="5"/>
    </row>
    <row r="48" spans="6:9" x14ac:dyDescent="0.4">
      <c r="I48" s="5"/>
    </row>
    <row r="49" spans="9:9" x14ac:dyDescent="0.4">
      <c r="I49" s="5"/>
    </row>
    <row r="50" spans="9:9" x14ac:dyDescent="0.4">
      <c r="I50" s="5"/>
    </row>
    <row r="51" spans="9:9" x14ac:dyDescent="0.4">
      <c r="I51" s="5"/>
    </row>
    <row r="52" spans="9:9" x14ac:dyDescent="0.4">
      <c r="I52" s="5"/>
    </row>
    <row r="53" spans="9:9" x14ac:dyDescent="0.4">
      <c r="I53" s="5"/>
    </row>
    <row r="54" spans="9:9" x14ac:dyDescent="0.4">
      <c r="I54" s="5"/>
    </row>
    <row r="55" spans="9:9" x14ac:dyDescent="0.4">
      <c r="I55" s="5"/>
    </row>
    <row r="56" spans="9:9" x14ac:dyDescent="0.4">
      <c r="I56" s="5"/>
    </row>
    <row r="57" spans="9:9" x14ac:dyDescent="0.4">
      <c r="I57" s="5"/>
    </row>
    <row r="58" spans="9:9" x14ac:dyDescent="0.4">
      <c r="I58" s="5"/>
    </row>
    <row r="59" spans="9:9" x14ac:dyDescent="0.4">
      <c r="I59" s="5"/>
    </row>
    <row r="60" spans="9:9" x14ac:dyDescent="0.4">
      <c r="I60" s="5"/>
    </row>
    <row r="61" spans="9:9" x14ac:dyDescent="0.4">
      <c r="I61" s="5"/>
    </row>
    <row r="62" spans="9:9" x14ac:dyDescent="0.4">
      <c r="I62" s="5"/>
    </row>
    <row r="63" spans="9:9" x14ac:dyDescent="0.4">
      <c r="I63" s="5"/>
    </row>
    <row r="64" spans="9:9" x14ac:dyDescent="0.4">
      <c r="I64" s="5"/>
    </row>
    <row r="65" spans="9:9" x14ac:dyDescent="0.4">
      <c r="I65" s="5"/>
    </row>
    <row r="66" spans="9:9" x14ac:dyDescent="0.4">
      <c r="I66" s="5"/>
    </row>
    <row r="67" spans="9:9" x14ac:dyDescent="0.4">
      <c r="I67" s="5"/>
    </row>
    <row r="68" spans="9:9" x14ac:dyDescent="0.4">
      <c r="I68" s="5"/>
    </row>
    <row r="69" spans="9:9" x14ac:dyDescent="0.4">
      <c r="I69" s="5"/>
    </row>
    <row r="70" spans="9:9" x14ac:dyDescent="0.4">
      <c r="I70" s="5"/>
    </row>
    <row r="71" spans="9:9" x14ac:dyDescent="0.4">
      <c r="I71" s="5"/>
    </row>
    <row r="72" spans="9:9" x14ac:dyDescent="0.4">
      <c r="I72" s="5"/>
    </row>
    <row r="73" spans="9:9" x14ac:dyDescent="0.4">
      <c r="I73" s="5"/>
    </row>
    <row r="74" spans="9:9" x14ac:dyDescent="0.4">
      <c r="I74" s="5"/>
    </row>
    <row r="75" spans="9:9" x14ac:dyDescent="0.4">
      <c r="I75" s="5"/>
    </row>
    <row r="76" spans="9:9" x14ac:dyDescent="0.4">
      <c r="I76" s="5"/>
    </row>
    <row r="77" spans="9:9" x14ac:dyDescent="0.4">
      <c r="I77" s="5"/>
    </row>
    <row r="78" spans="9:9" x14ac:dyDescent="0.4">
      <c r="I78" s="5"/>
    </row>
    <row r="79" spans="9:9" x14ac:dyDescent="0.4">
      <c r="I79" s="5"/>
    </row>
    <row r="80" spans="9:9" x14ac:dyDescent="0.4">
      <c r="I80" s="5"/>
    </row>
    <row r="81" spans="9:9" x14ac:dyDescent="0.4">
      <c r="I81" s="5"/>
    </row>
    <row r="82" spans="9:9" x14ac:dyDescent="0.4">
      <c r="I82" s="5"/>
    </row>
    <row r="83" spans="9:9" x14ac:dyDescent="0.4">
      <c r="I83" s="5"/>
    </row>
    <row r="84" spans="9:9" x14ac:dyDescent="0.4">
      <c r="I84" s="5"/>
    </row>
    <row r="85" spans="9:9" x14ac:dyDescent="0.4">
      <c r="I85" s="5"/>
    </row>
    <row r="86" spans="9:9" x14ac:dyDescent="0.4">
      <c r="I86" s="5"/>
    </row>
    <row r="87" spans="9:9" x14ac:dyDescent="0.4">
      <c r="I87" s="5"/>
    </row>
    <row r="88" spans="9:9" x14ac:dyDescent="0.4">
      <c r="I88" s="5"/>
    </row>
    <row r="89" spans="9:9" x14ac:dyDescent="0.4">
      <c r="I89" s="5"/>
    </row>
    <row r="90" spans="9:9" x14ac:dyDescent="0.4">
      <c r="I90" s="5"/>
    </row>
    <row r="91" spans="9:9" x14ac:dyDescent="0.4">
      <c r="I91" s="5"/>
    </row>
    <row r="92" spans="9:9" x14ac:dyDescent="0.4">
      <c r="I92" s="5"/>
    </row>
    <row r="93" spans="9:9" x14ac:dyDescent="0.4">
      <c r="I93" s="5"/>
    </row>
    <row r="94" spans="9:9" x14ac:dyDescent="0.4">
      <c r="I94" s="5"/>
    </row>
    <row r="95" spans="9:9" x14ac:dyDescent="0.4">
      <c r="I95" s="5"/>
    </row>
    <row r="96" spans="9:9" x14ac:dyDescent="0.4">
      <c r="I96" s="5"/>
    </row>
    <row r="97" spans="9:9" x14ac:dyDescent="0.4">
      <c r="I97" s="5"/>
    </row>
    <row r="98" spans="9:9" x14ac:dyDescent="0.4">
      <c r="I98" s="5"/>
    </row>
    <row r="99" spans="9:9" x14ac:dyDescent="0.4">
      <c r="I99" s="5"/>
    </row>
    <row r="100" spans="9:9" x14ac:dyDescent="0.4">
      <c r="I100" s="5"/>
    </row>
    <row r="101" spans="9:9" x14ac:dyDescent="0.4">
      <c r="I101" s="5"/>
    </row>
    <row r="102" spans="9:9" x14ac:dyDescent="0.4">
      <c r="I102" s="5"/>
    </row>
    <row r="103" spans="9:9" x14ac:dyDescent="0.4">
      <c r="I103" s="5"/>
    </row>
    <row r="104" spans="9:9" x14ac:dyDescent="0.4">
      <c r="I104" s="5"/>
    </row>
    <row r="105" spans="9:9" x14ac:dyDescent="0.4">
      <c r="I105" s="5"/>
    </row>
    <row r="106" spans="9:9" x14ac:dyDescent="0.4">
      <c r="I106" s="5"/>
    </row>
    <row r="107" spans="9:9" x14ac:dyDescent="0.4">
      <c r="I107" s="5"/>
    </row>
    <row r="108" spans="9:9" x14ac:dyDescent="0.4">
      <c r="I108" s="5"/>
    </row>
    <row r="109" spans="9:9" x14ac:dyDescent="0.4">
      <c r="I109" s="5"/>
    </row>
    <row r="110" spans="9:9" x14ac:dyDescent="0.4">
      <c r="I110" s="5"/>
    </row>
    <row r="111" spans="9:9" x14ac:dyDescent="0.4">
      <c r="I111" s="5"/>
    </row>
    <row r="112" spans="9:9" x14ac:dyDescent="0.4">
      <c r="I112" s="5"/>
    </row>
    <row r="113" spans="9:9" x14ac:dyDescent="0.4">
      <c r="I113" s="5"/>
    </row>
    <row r="114" spans="9:9" x14ac:dyDescent="0.4">
      <c r="I114" s="5"/>
    </row>
    <row r="115" spans="9:9" x14ac:dyDescent="0.4">
      <c r="I115" s="5"/>
    </row>
    <row r="116" spans="9:9" x14ac:dyDescent="0.4">
      <c r="I116" s="5"/>
    </row>
    <row r="117" spans="9:9" x14ac:dyDescent="0.4">
      <c r="I117" s="5"/>
    </row>
    <row r="118" spans="9:9" x14ac:dyDescent="0.4">
      <c r="I118" s="5"/>
    </row>
    <row r="119" spans="9:9" x14ac:dyDescent="0.4">
      <c r="I119" s="5"/>
    </row>
    <row r="120" spans="9:9" x14ac:dyDescent="0.4">
      <c r="I120" s="5"/>
    </row>
    <row r="121" spans="9:9" x14ac:dyDescent="0.4">
      <c r="I121" s="5"/>
    </row>
    <row r="122" spans="9:9" x14ac:dyDescent="0.4">
      <c r="I122" s="5"/>
    </row>
    <row r="123" spans="9:9" x14ac:dyDescent="0.4">
      <c r="I123" s="5"/>
    </row>
    <row r="124" spans="9:9" x14ac:dyDescent="0.4">
      <c r="I124" s="5"/>
    </row>
    <row r="125" spans="9:9" x14ac:dyDescent="0.4">
      <c r="I125" s="5"/>
    </row>
    <row r="126" spans="9:9" x14ac:dyDescent="0.4">
      <c r="I126" s="5"/>
    </row>
    <row r="127" spans="9:9" x14ac:dyDescent="0.4">
      <c r="I127" s="5"/>
    </row>
    <row r="128" spans="9:9" x14ac:dyDescent="0.4">
      <c r="I128" s="5"/>
    </row>
    <row r="129" spans="9:9" x14ac:dyDescent="0.4">
      <c r="I129" s="5"/>
    </row>
    <row r="130" spans="9:9" x14ac:dyDescent="0.4">
      <c r="I130" s="5"/>
    </row>
    <row r="131" spans="9:9" x14ac:dyDescent="0.4">
      <c r="I131" s="5"/>
    </row>
    <row r="132" spans="9:9" x14ac:dyDescent="0.4">
      <c r="I132" s="5"/>
    </row>
    <row r="133" spans="9:9" x14ac:dyDescent="0.4">
      <c r="I133" s="5"/>
    </row>
    <row r="134" spans="9:9" x14ac:dyDescent="0.4">
      <c r="I134" s="5"/>
    </row>
    <row r="135" spans="9:9" x14ac:dyDescent="0.4">
      <c r="I135" s="5"/>
    </row>
    <row r="136" spans="9:9" x14ac:dyDescent="0.4">
      <c r="I136" s="5"/>
    </row>
    <row r="137" spans="9:9" x14ac:dyDescent="0.4">
      <c r="I137" s="5"/>
    </row>
    <row r="138" spans="9:9" x14ac:dyDescent="0.4">
      <c r="I138" s="5"/>
    </row>
    <row r="139" spans="9:9" x14ac:dyDescent="0.4">
      <c r="I139" s="5"/>
    </row>
    <row r="140" spans="9:9" x14ac:dyDescent="0.4">
      <c r="I140" s="5"/>
    </row>
    <row r="141" spans="9:9" x14ac:dyDescent="0.4">
      <c r="I141" s="5"/>
    </row>
    <row r="142" spans="9:9" x14ac:dyDescent="0.4">
      <c r="I142" s="5"/>
    </row>
    <row r="143" spans="9:9" x14ac:dyDescent="0.4">
      <c r="I143" s="5"/>
    </row>
    <row r="144" spans="9:9" x14ac:dyDescent="0.4">
      <c r="I144" s="5"/>
    </row>
    <row r="145" spans="9:9" x14ac:dyDescent="0.4">
      <c r="I145" s="5"/>
    </row>
    <row r="146" spans="9:9" x14ac:dyDescent="0.4">
      <c r="I146" s="5"/>
    </row>
    <row r="147" spans="9:9" x14ac:dyDescent="0.4">
      <c r="I147" s="5"/>
    </row>
    <row r="148" spans="9:9" x14ac:dyDescent="0.4">
      <c r="I148" s="5"/>
    </row>
    <row r="149" spans="9:9" x14ac:dyDescent="0.4">
      <c r="I149" s="5"/>
    </row>
    <row r="150" spans="9:9" x14ac:dyDescent="0.4">
      <c r="I150" s="5"/>
    </row>
    <row r="151" spans="9:9" x14ac:dyDescent="0.4">
      <c r="I151" s="5"/>
    </row>
    <row r="152" spans="9:9" x14ac:dyDescent="0.4">
      <c r="I152" s="5"/>
    </row>
    <row r="153" spans="9:9" x14ac:dyDescent="0.4">
      <c r="I153" s="5"/>
    </row>
    <row r="154" spans="9:9" x14ac:dyDescent="0.4">
      <c r="I154" s="5"/>
    </row>
    <row r="155" spans="9:9" x14ac:dyDescent="0.4">
      <c r="I155" s="5"/>
    </row>
    <row r="156" spans="9:9" x14ac:dyDescent="0.4">
      <c r="I156" s="5"/>
    </row>
    <row r="157" spans="9:9" x14ac:dyDescent="0.4">
      <c r="I157" s="5"/>
    </row>
    <row r="158" spans="9:9" x14ac:dyDescent="0.4">
      <c r="I158" s="5"/>
    </row>
    <row r="159" spans="9:9" x14ac:dyDescent="0.4">
      <c r="I159" s="5"/>
    </row>
    <row r="160" spans="9:9" x14ac:dyDescent="0.4">
      <c r="I160" s="5"/>
    </row>
    <row r="161" spans="9:9" x14ac:dyDescent="0.4">
      <c r="I161" s="5"/>
    </row>
    <row r="162" spans="9:9" x14ac:dyDescent="0.4">
      <c r="I162" s="5"/>
    </row>
    <row r="163" spans="9:9" x14ac:dyDescent="0.4">
      <c r="I163" s="5"/>
    </row>
    <row r="164" spans="9:9" x14ac:dyDescent="0.4">
      <c r="I164" s="5"/>
    </row>
    <row r="165" spans="9:9" x14ac:dyDescent="0.4">
      <c r="I165" s="5"/>
    </row>
    <row r="166" spans="9:9" x14ac:dyDescent="0.4">
      <c r="I166" s="5"/>
    </row>
    <row r="167" spans="9:9" x14ac:dyDescent="0.4">
      <c r="I167" s="5"/>
    </row>
    <row r="168" spans="9:9" x14ac:dyDescent="0.4">
      <c r="I168" s="5"/>
    </row>
    <row r="169" spans="9:9" x14ac:dyDescent="0.4">
      <c r="I169" s="5"/>
    </row>
    <row r="170" spans="9:9" x14ac:dyDescent="0.4">
      <c r="I170" s="5"/>
    </row>
    <row r="171" spans="9:9" x14ac:dyDescent="0.4">
      <c r="I171" s="5"/>
    </row>
    <row r="172" spans="9:9" x14ac:dyDescent="0.4">
      <c r="I172" s="5"/>
    </row>
    <row r="173" spans="9:9" x14ac:dyDescent="0.4">
      <c r="I173" s="5"/>
    </row>
    <row r="174" spans="9:9" x14ac:dyDescent="0.4">
      <c r="I174" s="5"/>
    </row>
    <row r="175" spans="9:9" x14ac:dyDescent="0.4">
      <c r="I175" s="5"/>
    </row>
    <row r="176" spans="9:9" x14ac:dyDescent="0.4">
      <c r="I176" s="5"/>
    </row>
    <row r="177" spans="9:9" x14ac:dyDescent="0.4">
      <c r="I177" s="5"/>
    </row>
    <row r="178" spans="9:9" x14ac:dyDescent="0.4">
      <c r="I178" s="5"/>
    </row>
    <row r="179" spans="9:9" x14ac:dyDescent="0.4">
      <c r="I179" s="5"/>
    </row>
    <row r="180" spans="9:9" x14ac:dyDescent="0.4">
      <c r="I180" s="5"/>
    </row>
    <row r="181" spans="9:9" x14ac:dyDescent="0.4">
      <c r="I181" s="5"/>
    </row>
    <row r="182" spans="9:9" x14ac:dyDescent="0.4">
      <c r="I182" s="5"/>
    </row>
    <row r="183" spans="9:9" x14ac:dyDescent="0.4">
      <c r="I183" s="5"/>
    </row>
    <row r="184" spans="9:9" x14ac:dyDescent="0.4">
      <c r="I184" s="5"/>
    </row>
    <row r="185" spans="9:9" x14ac:dyDescent="0.4">
      <c r="I185" s="5"/>
    </row>
    <row r="186" spans="9:9" x14ac:dyDescent="0.4">
      <c r="I186" s="5"/>
    </row>
    <row r="187" spans="9:9" x14ac:dyDescent="0.4">
      <c r="I187" s="5"/>
    </row>
    <row r="188" spans="9:9" x14ac:dyDescent="0.4">
      <c r="I188" s="5"/>
    </row>
    <row r="189" spans="9:9" x14ac:dyDescent="0.4">
      <c r="I189" s="5"/>
    </row>
    <row r="190" spans="9:9" x14ac:dyDescent="0.4">
      <c r="I190" s="5"/>
    </row>
    <row r="191" spans="9:9" x14ac:dyDescent="0.4">
      <c r="I191" s="5"/>
    </row>
    <row r="192" spans="9:9" x14ac:dyDescent="0.4">
      <c r="I192" s="5"/>
    </row>
    <row r="193" spans="9:9" x14ac:dyDescent="0.4">
      <c r="I193" s="5"/>
    </row>
    <row r="194" spans="9:9" x14ac:dyDescent="0.4">
      <c r="I194" s="5"/>
    </row>
    <row r="195" spans="9:9" x14ac:dyDescent="0.4">
      <c r="I195" s="5"/>
    </row>
    <row r="196" spans="9:9" x14ac:dyDescent="0.4">
      <c r="I196" s="5"/>
    </row>
    <row r="197" spans="9:9" x14ac:dyDescent="0.4">
      <c r="I197" s="5"/>
    </row>
    <row r="198" spans="9:9" x14ac:dyDescent="0.4">
      <c r="I198" s="5"/>
    </row>
    <row r="199" spans="9:9" x14ac:dyDescent="0.4">
      <c r="I199" s="5"/>
    </row>
    <row r="200" spans="9:9" x14ac:dyDescent="0.4">
      <c r="I200" s="5"/>
    </row>
    <row r="201" spans="9:9" x14ac:dyDescent="0.4">
      <c r="I201" s="5"/>
    </row>
    <row r="202" spans="9:9" x14ac:dyDescent="0.4">
      <c r="I202" s="5"/>
    </row>
    <row r="203" spans="9:9" x14ac:dyDescent="0.4">
      <c r="I203" s="5"/>
    </row>
    <row r="204" spans="9:9" x14ac:dyDescent="0.4">
      <c r="I204" s="5"/>
    </row>
    <row r="205" spans="9:9" x14ac:dyDescent="0.4">
      <c r="I205" s="5"/>
    </row>
    <row r="206" spans="9:9" x14ac:dyDescent="0.4">
      <c r="I206" s="5"/>
    </row>
    <row r="207" spans="9:9" x14ac:dyDescent="0.4">
      <c r="I207" s="5"/>
    </row>
    <row r="208" spans="9:9" x14ac:dyDescent="0.4">
      <c r="I208" s="5"/>
    </row>
    <row r="209" spans="9:9" x14ac:dyDescent="0.4">
      <c r="I209" s="5"/>
    </row>
    <row r="210" spans="9:9" x14ac:dyDescent="0.4">
      <c r="I210" s="5"/>
    </row>
    <row r="211" spans="9:9" x14ac:dyDescent="0.4">
      <c r="I211" s="5"/>
    </row>
    <row r="212" spans="9:9" x14ac:dyDescent="0.4">
      <c r="I212" s="5"/>
    </row>
    <row r="213" spans="9:9" x14ac:dyDescent="0.4">
      <c r="I213" s="5"/>
    </row>
    <row r="214" spans="9:9" x14ac:dyDescent="0.4">
      <c r="I214" s="5"/>
    </row>
    <row r="215" spans="9:9" x14ac:dyDescent="0.4">
      <c r="I215" s="5"/>
    </row>
    <row r="216" spans="9:9" x14ac:dyDescent="0.4">
      <c r="I216" s="5"/>
    </row>
    <row r="217" spans="9:9" x14ac:dyDescent="0.4">
      <c r="I217" s="5"/>
    </row>
    <row r="218" spans="9:9" x14ac:dyDescent="0.4">
      <c r="I218" s="5"/>
    </row>
    <row r="219" spans="9:9" x14ac:dyDescent="0.4">
      <c r="I219" s="5"/>
    </row>
    <row r="220" spans="9:9" x14ac:dyDescent="0.4">
      <c r="I220" s="5"/>
    </row>
    <row r="221" spans="9:9" x14ac:dyDescent="0.4">
      <c r="I221" s="5"/>
    </row>
    <row r="222" spans="9:9" x14ac:dyDescent="0.4">
      <c r="I222" s="5"/>
    </row>
    <row r="223" spans="9:9" x14ac:dyDescent="0.4">
      <c r="I223" s="5"/>
    </row>
    <row r="224" spans="9:9" x14ac:dyDescent="0.4">
      <c r="I224" s="5"/>
    </row>
    <row r="225" spans="9:9" x14ac:dyDescent="0.4">
      <c r="I225" s="5"/>
    </row>
    <row r="226" spans="9:9" x14ac:dyDescent="0.4">
      <c r="I226" s="5"/>
    </row>
    <row r="227" spans="9:9" x14ac:dyDescent="0.4">
      <c r="I227" s="5"/>
    </row>
    <row r="228" spans="9:9" x14ac:dyDescent="0.4">
      <c r="I228" s="5"/>
    </row>
    <row r="229" spans="9:9" x14ac:dyDescent="0.4">
      <c r="I229" s="5"/>
    </row>
    <row r="230" spans="9:9" x14ac:dyDescent="0.4">
      <c r="I230" s="5"/>
    </row>
    <row r="231" spans="9:9" x14ac:dyDescent="0.4">
      <c r="I231" s="5"/>
    </row>
    <row r="232" spans="9:9" x14ac:dyDescent="0.4">
      <c r="I232" s="5"/>
    </row>
    <row r="233" spans="9:9" x14ac:dyDescent="0.4">
      <c r="I233" s="5"/>
    </row>
    <row r="234" spans="9:9" x14ac:dyDescent="0.4">
      <c r="I234" s="5"/>
    </row>
    <row r="235" spans="9:9" x14ac:dyDescent="0.4">
      <c r="I235" s="5"/>
    </row>
    <row r="236" spans="9:9" x14ac:dyDescent="0.4">
      <c r="I236" s="5"/>
    </row>
    <row r="237" spans="9:9" x14ac:dyDescent="0.4">
      <c r="I237" s="5"/>
    </row>
    <row r="238" spans="9:9" x14ac:dyDescent="0.4">
      <c r="I238" s="5"/>
    </row>
    <row r="239" spans="9:9" x14ac:dyDescent="0.4">
      <c r="I239" s="5"/>
    </row>
    <row r="240" spans="9:9" x14ac:dyDescent="0.4">
      <c r="I240" s="5"/>
    </row>
    <row r="241" spans="9:9" x14ac:dyDescent="0.4">
      <c r="I241" s="5"/>
    </row>
    <row r="242" spans="9:9" x14ac:dyDescent="0.4">
      <c r="I242" s="5"/>
    </row>
    <row r="243" spans="9:9" x14ac:dyDescent="0.4">
      <c r="I243" s="5"/>
    </row>
    <row r="244" spans="9:9" x14ac:dyDescent="0.4">
      <c r="I244" s="5"/>
    </row>
    <row r="245" spans="9:9" x14ac:dyDescent="0.4">
      <c r="I245" s="5"/>
    </row>
    <row r="246" spans="9:9" x14ac:dyDescent="0.4">
      <c r="I246" s="5"/>
    </row>
    <row r="247" spans="9:9" x14ac:dyDescent="0.4">
      <c r="I247" s="5"/>
    </row>
    <row r="248" spans="9:9" x14ac:dyDescent="0.4">
      <c r="I248" s="5"/>
    </row>
    <row r="249" spans="9:9" x14ac:dyDescent="0.4">
      <c r="I249" s="5"/>
    </row>
    <row r="250" spans="9:9" x14ac:dyDescent="0.4">
      <c r="I250" s="5"/>
    </row>
    <row r="251" spans="9:9" x14ac:dyDescent="0.4">
      <c r="I251" s="5"/>
    </row>
    <row r="252" spans="9:9" x14ac:dyDescent="0.4">
      <c r="I252" s="5"/>
    </row>
    <row r="253" spans="9:9" x14ac:dyDescent="0.4">
      <c r="I253" s="5"/>
    </row>
    <row r="254" spans="9:9" x14ac:dyDescent="0.4">
      <c r="I254" s="5"/>
    </row>
    <row r="255" spans="9:9" x14ac:dyDescent="0.4">
      <c r="I255" s="5"/>
    </row>
    <row r="256" spans="9:9" x14ac:dyDescent="0.4">
      <c r="I256" s="5"/>
    </row>
    <row r="257" spans="9:9" x14ac:dyDescent="0.4">
      <c r="I257" s="5"/>
    </row>
  </sheetData>
  <mergeCells count="9">
    <mergeCell ref="A3:H3"/>
    <mergeCell ref="A2:H2"/>
    <mergeCell ref="B1:H1"/>
    <mergeCell ref="B30:F30"/>
    <mergeCell ref="B31:F31"/>
    <mergeCell ref="B26:F26"/>
    <mergeCell ref="B27:F27"/>
    <mergeCell ref="B6:F6"/>
    <mergeCell ref="B14:F14"/>
  </mergeCells>
  <printOptions horizontalCentered="1"/>
  <pageMargins left="0" right="0" top="0" bottom="0" header="0.24" footer="0.27559055118110198"/>
  <pageSetup scale="4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2"/>
  <sheetViews>
    <sheetView topLeftCell="A28" zoomScale="89" zoomScaleNormal="89" workbookViewId="0">
      <selection activeCell="I1" sqref="I1:L1048576"/>
    </sheetView>
  </sheetViews>
  <sheetFormatPr baseColWidth="10" defaultRowHeight="16.8" x14ac:dyDescent="0.4"/>
  <cols>
    <col min="1" max="1" width="11.44140625" style="72"/>
    <col min="2" max="2" width="18.6640625" style="4" customWidth="1"/>
    <col min="3" max="3" width="14.44140625" style="2" customWidth="1"/>
    <col min="4" max="4" width="11.6640625" style="3" customWidth="1"/>
    <col min="5" max="5" width="36.6640625" style="1" customWidth="1"/>
    <col min="6" max="6" width="52.33203125" style="1" customWidth="1"/>
    <col min="7" max="7" width="21.44140625" style="4" customWidth="1"/>
    <col min="8" max="8" width="14.109375" style="2" customWidth="1"/>
  </cols>
  <sheetData>
    <row r="1" spans="1:8" s="6" customFormat="1" ht="23.4" x14ac:dyDescent="0.4">
      <c r="A1" s="315" t="s">
        <v>0</v>
      </c>
      <c r="B1" s="315"/>
      <c r="C1" s="315"/>
      <c r="D1" s="315"/>
      <c r="E1" s="315"/>
      <c r="F1" s="315"/>
      <c r="G1" s="315"/>
      <c r="H1" s="315"/>
    </row>
    <row r="2" spans="1:8" s="6" customFormat="1" ht="23.4" x14ac:dyDescent="0.4">
      <c r="A2" s="315" t="s">
        <v>1</v>
      </c>
      <c r="B2" s="315"/>
      <c r="C2" s="315"/>
      <c r="D2" s="315"/>
      <c r="E2" s="315"/>
      <c r="F2" s="315"/>
      <c r="G2" s="315"/>
      <c r="H2" s="315"/>
    </row>
    <row r="3" spans="1:8" s="6" customFormat="1" ht="24" thickBot="1" x14ac:dyDescent="0.45">
      <c r="A3" s="315" t="s">
        <v>74</v>
      </c>
      <c r="B3" s="315"/>
      <c r="C3" s="315"/>
      <c r="D3" s="315"/>
      <c r="E3" s="315"/>
      <c r="F3" s="315"/>
      <c r="G3" s="315"/>
      <c r="H3" s="315"/>
    </row>
    <row r="4" spans="1:8" s="7" customFormat="1" ht="75.599999999999994" x14ac:dyDescent="0.3">
      <c r="A4" s="202" t="s">
        <v>13</v>
      </c>
      <c r="B4" s="203" t="s">
        <v>7</v>
      </c>
      <c r="C4" s="204" t="s">
        <v>10</v>
      </c>
      <c r="D4" s="205" t="s">
        <v>2</v>
      </c>
      <c r="E4" s="205" t="s">
        <v>8</v>
      </c>
      <c r="F4" s="206" t="s">
        <v>9</v>
      </c>
      <c r="G4" s="206" t="s">
        <v>11</v>
      </c>
      <c r="H4" s="207" t="s">
        <v>3</v>
      </c>
    </row>
    <row r="5" spans="1:8" s="85" customFormat="1" ht="14.4" thickBot="1" x14ac:dyDescent="0.3">
      <c r="A5" s="208"/>
      <c r="B5" s="209"/>
      <c r="C5" s="210"/>
      <c r="D5" s="211"/>
      <c r="E5" s="212"/>
      <c r="F5" s="213"/>
      <c r="G5" s="212"/>
      <c r="H5" s="214"/>
    </row>
    <row r="6" spans="1:8" s="85" customFormat="1" ht="14.4" thickBot="1" x14ac:dyDescent="0.3">
      <c r="A6" s="115">
        <f>SUM(A5)</f>
        <v>0</v>
      </c>
      <c r="B6" s="318" t="s">
        <v>5</v>
      </c>
      <c r="C6" s="318"/>
      <c r="D6" s="318"/>
      <c r="E6" s="318"/>
      <c r="F6" s="318"/>
      <c r="G6" s="160"/>
      <c r="H6" s="86">
        <f>SUM(H5:H5)</f>
        <v>0</v>
      </c>
    </row>
    <row r="7" spans="1:8" s="85" customFormat="1" ht="41.4" x14ac:dyDescent="0.25">
      <c r="A7" s="101">
        <v>1</v>
      </c>
      <c r="B7" s="66" t="s">
        <v>19</v>
      </c>
      <c r="C7" s="55">
        <v>42433</v>
      </c>
      <c r="D7" s="14">
        <v>4569</v>
      </c>
      <c r="E7" s="45" t="s">
        <v>97</v>
      </c>
      <c r="F7" s="45" t="s">
        <v>98</v>
      </c>
      <c r="G7" s="45" t="s">
        <v>99</v>
      </c>
      <c r="H7" s="44">
        <v>414.12</v>
      </c>
    </row>
    <row r="8" spans="1:8" s="85" customFormat="1" ht="27.6" x14ac:dyDescent="0.25">
      <c r="A8" s="97">
        <v>1</v>
      </c>
      <c r="B8" s="66" t="s">
        <v>19</v>
      </c>
      <c r="C8" s="55">
        <v>42446</v>
      </c>
      <c r="D8" s="14">
        <v>4574</v>
      </c>
      <c r="E8" s="45" t="s">
        <v>58</v>
      </c>
      <c r="F8" s="45" t="s">
        <v>113</v>
      </c>
      <c r="G8" s="45" t="s">
        <v>60</v>
      </c>
      <c r="H8" s="44">
        <v>418.05</v>
      </c>
    </row>
    <row r="9" spans="1:8" s="85" customFormat="1" ht="27.6" x14ac:dyDescent="0.25">
      <c r="A9" s="97">
        <v>1</v>
      </c>
      <c r="B9" s="75" t="s">
        <v>19</v>
      </c>
      <c r="C9" s="55">
        <v>42446</v>
      </c>
      <c r="D9" s="14">
        <v>4575</v>
      </c>
      <c r="E9" s="14" t="s">
        <v>58</v>
      </c>
      <c r="F9" s="45" t="s">
        <v>113</v>
      </c>
      <c r="G9" s="45" t="s">
        <v>60</v>
      </c>
      <c r="H9" s="44">
        <v>1237</v>
      </c>
    </row>
    <row r="10" spans="1:8" s="85" customFormat="1" ht="27.6" x14ac:dyDescent="0.25">
      <c r="A10" s="97">
        <v>1</v>
      </c>
      <c r="B10" s="66" t="s">
        <v>19</v>
      </c>
      <c r="C10" s="55">
        <v>42446</v>
      </c>
      <c r="D10" s="14">
        <v>4576</v>
      </c>
      <c r="E10" s="45" t="s">
        <v>114</v>
      </c>
      <c r="F10" s="45" t="s">
        <v>113</v>
      </c>
      <c r="G10" s="45" t="s">
        <v>115</v>
      </c>
      <c r="H10" s="44">
        <v>109.93</v>
      </c>
    </row>
    <row r="11" spans="1:8" s="85" customFormat="1" ht="27.6" x14ac:dyDescent="0.25">
      <c r="A11" s="97">
        <v>1</v>
      </c>
      <c r="B11" s="66" t="s">
        <v>19</v>
      </c>
      <c r="C11" s="55">
        <v>42446</v>
      </c>
      <c r="D11" s="14">
        <v>4577</v>
      </c>
      <c r="E11" s="45" t="s">
        <v>114</v>
      </c>
      <c r="F11" s="45" t="s">
        <v>113</v>
      </c>
      <c r="G11" s="45" t="s">
        <v>115</v>
      </c>
      <c r="H11" s="44">
        <v>300.75</v>
      </c>
    </row>
    <row r="12" spans="1:8" s="85" customFormat="1" ht="27.6" x14ac:dyDescent="0.25">
      <c r="A12" s="97">
        <v>1</v>
      </c>
      <c r="B12" s="66" t="s">
        <v>19</v>
      </c>
      <c r="C12" s="55">
        <v>42446</v>
      </c>
      <c r="D12" s="14">
        <v>4578</v>
      </c>
      <c r="E12" s="45" t="s">
        <v>116</v>
      </c>
      <c r="F12" s="45" t="s">
        <v>113</v>
      </c>
      <c r="G12" s="45" t="s">
        <v>117</v>
      </c>
      <c r="H12" s="44">
        <v>401.15</v>
      </c>
    </row>
    <row r="13" spans="1:8" s="85" customFormat="1" ht="27.6" x14ac:dyDescent="0.25">
      <c r="A13" s="100">
        <v>1</v>
      </c>
      <c r="B13" s="67" t="s">
        <v>19</v>
      </c>
      <c r="C13" s="54">
        <v>42446</v>
      </c>
      <c r="D13" s="29">
        <v>4579</v>
      </c>
      <c r="E13" s="47" t="s">
        <v>118</v>
      </c>
      <c r="F13" s="45" t="s">
        <v>113</v>
      </c>
      <c r="G13" s="47" t="s">
        <v>119</v>
      </c>
      <c r="H13" s="48">
        <v>118.54</v>
      </c>
    </row>
    <row r="14" spans="1:8" s="85" customFormat="1" ht="27.6" x14ac:dyDescent="0.25">
      <c r="A14" s="100">
        <v>1</v>
      </c>
      <c r="B14" s="67" t="s">
        <v>19</v>
      </c>
      <c r="C14" s="54">
        <v>42446</v>
      </c>
      <c r="D14" s="29">
        <v>4580</v>
      </c>
      <c r="E14" s="47" t="s">
        <v>114</v>
      </c>
      <c r="F14" s="45" t="s">
        <v>113</v>
      </c>
      <c r="G14" s="45" t="s">
        <v>115</v>
      </c>
      <c r="H14" s="48">
        <v>191.32</v>
      </c>
    </row>
    <row r="15" spans="1:8" s="85" customFormat="1" ht="27.6" x14ac:dyDescent="0.25">
      <c r="A15" s="100">
        <v>1</v>
      </c>
      <c r="B15" s="67" t="s">
        <v>19</v>
      </c>
      <c r="C15" s="54">
        <v>42446</v>
      </c>
      <c r="D15" s="29">
        <v>4582</v>
      </c>
      <c r="E15" s="47" t="s">
        <v>120</v>
      </c>
      <c r="F15" s="45" t="s">
        <v>113</v>
      </c>
      <c r="G15" s="47" t="s">
        <v>121</v>
      </c>
      <c r="H15" s="48">
        <v>200.25</v>
      </c>
    </row>
    <row r="16" spans="1:8" s="85" customFormat="1" ht="14.4" thickBot="1" x14ac:dyDescent="0.3">
      <c r="A16" s="100"/>
      <c r="B16" s="67"/>
      <c r="C16" s="46"/>
      <c r="D16" s="29"/>
      <c r="E16" s="47"/>
      <c r="F16" s="47"/>
      <c r="G16" s="47"/>
      <c r="H16" s="48"/>
    </row>
    <row r="17" spans="1:8" s="85" customFormat="1" ht="14.4" thickBot="1" x14ac:dyDescent="0.3">
      <c r="A17" s="102">
        <f>SUM(A7:A16)</f>
        <v>9</v>
      </c>
      <c r="B17" s="318" t="s">
        <v>4</v>
      </c>
      <c r="C17" s="318"/>
      <c r="D17" s="318"/>
      <c r="E17" s="318"/>
      <c r="F17" s="318"/>
      <c r="G17" s="160"/>
      <c r="H17" s="86">
        <f>SUM(H7:H16)</f>
        <v>3391.11</v>
      </c>
    </row>
    <row r="18" spans="1:8" s="91" customFormat="1" ht="69" x14ac:dyDescent="0.3">
      <c r="A18" s="215">
        <v>1</v>
      </c>
      <c r="B18" s="76" t="s">
        <v>32</v>
      </c>
      <c r="C18" s="40">
        <v>42432</v>
      </c>
      <c r="D18" s="8">
        <v>4564</v>
      </c>
      <c r="E18" s="41" t="s">
        <v>61</v>
      </c>
      <c r="F18" s="90" t="s">
        <v>89</v>
      </c>
      <c r="G18" s="41" t="s">
        <v>63</v>
      </c>
      <c r="H18" s="42">
        <v>581</v>
      </c>
    </row>
    <row r="19" spans="1:8" s="91" customFormat="1" ht="69" x14ac:dyDescent="0.3">
      <c r="A19" s="216">
        <v>1</v>
      </c>
      <c r="B19" s="66" t="s">
        <v>32</v>
      </c>
      <c r="C19" s="55">
        <v>42432</v>
      </c>
      <c r="D19" s="14">
        <v>4565</v>
      </c>
      <c r="E19" s="45" t="s">
        <v>90</v>
      </c>
      <c r="F19" s="45" t="s">
        <v>91</v>
      </c>
      <c r="G19" s="45" t="s">
        <v>92</v>
      </c>
      <c r="H19" s="44">
        <v>2025</v>
      </c>
    </row>
    <row r="20" spans="1:8" s="91" customFormat="1" ht="69" x14ac:dyDescent="0.3">
      <c r="A20" s="216">
        <v>1</v>
      </c>
      <c r="B20" s="66" t="s">
        <v>32</v>
      </c>
      <c r="C20" s="55">
        <v>42433</v>
      </c>
      <c r="D20" s="14">
        <v>4566</v>
      </c>
      <c r="E20" s="45" t="s">
        <v>61</v>
      </c>
      <c r="F20" s="45" t="s">
        <v>93</v>
      </c>
      <c r="G20" s="41" t="s">
        <v>63</v>
      </c>
      <c r="H20" s="44">
        <v>542</v>
      </c>
    </row>
    <row r="21" spans="1:8" s="91" customFormat="1" ht="69" x14ac:dyDescent="0.3">
      <c r="A21" s="216">
        <v>1</v>
      </c>
      <c r="B21" s="66" t="s">
        <v>32</v>
      </c>
      <c r="C21" s="55">
        <v>42433</v>
      </c>
      <c r="D21" s="14">
        <v>4568</v>
      </c>
      <c r="E21" s="45" t="s">
        <v>94</v>
      </c>
      <c r="F21" s="45" t="s">
        <v>95</v>
      </c>
      <c r="G21" s="41" t="s">
        <v>96</v>
      </c>
      <c r="H21" s="44">
        <v>1695</v>
      </c>
    </row>
    <row r="22" spans="1:8" s="91" customFormat="1" ht="55.2" x14ac:dyDescent="0.3">
      <c r="A22" s="216">
        <v>1</v>
      </c>
      <c r="B22" s="66" t="s">
        <v>32</v>
      </c>
      <c r="C22" s="55">
        <v>42438</v>
      </c>
      <c r="D22" s="14">
        <v>4570</v>
      </c>
      <c r="E22" s="45" t="s">
        <v>100</v>
      </c>
      <c r="F22" s="45" t="s">
        <v>101</v>
      </c>
      <c r="G22" s="14" t="s">
        <v>102</v>
      </c>
      <c r="H22" s="44">
        <v>640</v>
      </c>
    </row>
    <row r="23" spans="1:8" s="91" customFormat="1" ht="55.2" x14ac:dyDescent="0.3">
      <c r="A23" s="216">
        <v>1</v>
      </c>
      <c r="B23" s="66" t="s">
        <v>32</v>
      </c>
      <c r="C23" s="55">
        <v>42439</v>
      </c>
      <c r="D23" s="14">
        <v>4571</v>
      </c>
      <c r="E23" s="14" t="s">
        <v>103</v>
      </c>
      <c r="F23" s="45" t="s">
        <v>101</v>
      </c>
      <c r="G23" s="45" t="s">
        <v>104</v>
      </c>
      <c r="H23" s="44">
        <v>640</v>
      </c>
    </row>
    <row r="24" spans="1:8" s="91" customFormat="1" ht="52.8" x14ac:dyDescent="0.25">
      <c r="A24" s="98">
        <v>1</v>
      </c>
      <c r="B24" s="66" t="s">
        <v>32</v>
      </c>
      <c r="C24" s="55">
        <v>42445</v>
      </c>
      <c r="D24" s="14">
        <v>4572</v>
      </c>
      <c r="E24" s="45" t="s">
        <v>105</v>
      </c>
      <c r="F24" s="83" t="s">
        <v>106</v>
      </c>
      <c r="G24" s="45" t="s">
        <v>107</v>
      </c>
      <c r="H24" s="44">
        <v>100</v>
      </c>
    </row>
    <row r="25" spans="1:8" s="91" customFormat="1" ht="27.6" x14ac:dyDescent="0.25">
      <c r="A25" s="98">
        <v>1</v>
      </c>
      <c r="B25" s="66" t="s">
        <v>32</v>
      </c>
      <c r="C25" s="55">
        <v>42445</v>
      </c>
      <c r="D25" s="14">
        <v>4573</v>
      </c>
      <c r="E25" s="83" t="s">
        <v>110</v>
      </c>
      <c r="F25" s="45" t="s">
        <v>111</v>
      </c>
      <c r="G25" s="45" t="s">
        <v>112</v>
      </c>
      <c r="H25" s="44">
        <v>4640</v>
      </c>
    </row>
    <row r="26" spans="1:8" s="91" customFormat="1" ht="13.8" x14ac:dyDescent="0.25">
      <c r="A26" s="98">
        <v>1</v>
      </c>
      <c r="B26" s="66" t="s">
        <v>32</v>
      </c>
      <c r="C26" s="55">
        <v>42460</v>
      </c>
      <c r="D26" s="14">
        <v>4583</v>
      </c>
      <c r="E26" s="45" t="s">
        <v>123</v>
      </c>
      <c r="F26" s="45" t="s">
        <v>124</v>
      </c>
      <c r="G26" s="45" t="s">
        <v>125</v>
      </c>
      <c r="H26" s="44">
        <v>524.28</v>
      </c>
    </row>
    <row r="27" spans="1:8" s="91" customFormat="1" ht="13.8" x14ac:dyDescent="0.25">
      <c r="A27" s="98"/>
      <c r="B27" s="66"/>
      <c r="C27" s="55"/>
      <c r="D27" s="14"/>
      <c r="E27" s="14"/>
      <c r="F27" s="45"/>
      <c r="G27" s="45"/>
      <c r="H27" s="44"/>
    </row>
    <row r="28" spans="1:8" s="91" customFormat="1" ht="13.8" x14ac:dyDescent="0.25">
      <c r="A28" s="116"/>
      <c r="B28" s="66"/>
      <c r="C28" s="55"/>
      <c r="D28" s="14"/>
      <c r="E28" s="14"/>
      <c r="F28" s="45"/>
      <c r="G28" s="45"/>
      <c r="H28" s="44"/>
    </row>
    <row r="29" spans="1:8" s="91" customFormat="1" ht="14.4" thickBot="1" x14ac:dyDescent="0.35">
      <c r="A29" s="99"/>
      <c r="B29" s="65"/>
      <c r="C29" s="54"/>
      <c r="D29" s="32"/>
      <c r="E29" s="32"/>
      <c r="F29" s="47"/>
      <c r="G29" s="45"/>
      <c r="H29" s="44"/>
    </row>
    <row r="30" spans="1:8" s="85" customFormat="1" ht="14.4" thickBot="1" x14ac:dyDescent="0.3">
      <c r="A30" s="182">
        <f>SUM(A18:A29)</f>
        <v>9</v>
      </c>
      <c r="B30" s="320" t="s">
        <v>6</v>
      </c>
      <c r="C30" s="320"/>
      <c r="D30" s="320"/>
      <c r="E30" s="320"/>
      <c r="F30" s="320"/>
      <c r="G30" s="321"/>
      <c r="H30" s="86">
        <f>SUM(H18:H29)</f>
        <v>11387.28</v>
      </c>
    </row>
    <row r="31" spans="1:8" s="85" customFormat="1" ht="24" thickBot="1" x14ac:dyDescent="0.3">
      <c r="A31" s="220">
        <f>+A6+A17+A30</f>
        <v>18</v>
      </c>
      <c r="B31" s="319" t="s">
        <v>75</v>
      </c>
      <c r="C31" s="319"/>
      <c r="D31" s="319"/>
      <c r="E31" s="319"/>
      <c r="F31" s="319"/>
      <c r="G31" s="217"/>
      <c r="H31" s="218">
        <f>+H6+H17+H30</f>
        <v>14778.390000000001</v>
      </c>
    </row>
    <row r="32" spans="1:8" s="91" customFormat="1" ht="45.6" thickBot="1" x14ac:dyDescent="0.35">
      <c r="A32" s="237">
        <v>1</v>
      </c>
      <c r="B32" s="234" t="s">
        <v>32</v>
      </c>
      <c r="C32" s="238">
        <v>42440</v>
      </c>
      <c r="D32" s="239" t="s">
        <v>165</v>
      </c>
      <c r="E32" s="234" t="s">
        <v>166</v>
      </c>
      <c r="F32" s="239" t="s">
        <v>167</v>
      </c>
      <c r="G32" s="235" t="s">
        <v>168</v>
      </c>
      <c r="H32" s="236">
        <v>6508.8</v>
      </c>
    </row>
    <row r="33" spans="1:9" ht="15" thickBot="1" x14ac:dyDescent="0.35">
      <c r="A33" s="182">
        <f>SUM(A30:A31)</f>
        <v>27</v>
      </c>
      <c r="B33" s="316" t="s">
        <v>12</v>
      </c>
      <c r="C33" s="316"/>
      <c r="D33" s="316"/>
      <c r="E33" s="316"/>
      <c r="F33" s="316"/>
      <c r="G33" s="170"/>
      <c r="H33" s="219">
        <f>SUM(H32)</f>
        <v>6508.8</v>
      </c>
      <c r="I33" s="5"/>
    </row>
    <row r="34" spans="1:9" ht="24" thickBot="1" x14ac:dyDescent="0.5">
      <c r="A34" s="117">
        <f>+A18+A28+A33</f>
        <v>28</v>
      </c>
      <c r="B34" s="312" t="s">
        <v>76</v>
      </c>
      <c r="C34" s="312"/>
      <c r="D34" s="312"/>
      <c r="E34" s="312"/>
      <c r="F34" s="312"/>
      <c r="G34" s="53"/>
      <c r="H34" s="50">
        <f>+H31+H33</f>
        <v>21287.190000000002</v>
      </c>
      <c r="I34" s="5"/>
    </row>
    <row r="35" spans="1:9" x14ac:dyDescent="0.4">
      <c r="A35" s="92"/>
      <c r="B35" s="1"/>
      <c r="D35" s="1"/>
      <c r="G35" s="89"/>
      <c r="I35" s="5"/>
    </row>
    <row r="36" spans="1:9" x14ac:dyDescent="0.4">
      <c r="A36" s="92"/>
      <c r="G36" s="88"/>
      <c r="I36" s="5"/>
    </row>
    <row r="37" spans="1:9" x14ac:dyDescent="0.4">
      <c r="A37" s="92"/>
      <c r="G37" s="88"/>
      <c r="I37" s="5"/>
    </row>
    <row r="38" spans="1:9" x14ac:dyDescent="0.4">
      <c r="A38" s="92"/>
      <c r="G38" s="87"/>
      <c r="I38" s="5"/>
    </row>
    <row r="39" spans="1:9" x14ac:dyDescent="0.4">
      <c r="A39" s="92"/>
      <c r="G39" s="81"/>
      <c r="I39" s="5"/>
    </row>
    <row r="40" spans="1:9" x14ac:dyDescent="0.4">
      <c r="A40" s="92"/>
      <c r="I40" s="5"/>
    </row>
    <row r="41" spans="1:9" x14ac:dyDescent="0.4">
      <c r="A41" s="92"/>
      <c r="I41" s="5"/>
    </row>
    <row r="42" spans="1:9" x14ac:dyDescent="0.4">
      <c r="A42" s="92"/>
      <c r="I42" s="5"/>
    </row>
    <row r="43" spans="1:9" x14ac:dyDescent="0.4">
      <c r="A43" s="92"/>
      <c r="I43" s="5"/>
    </row>
    <row r="44" spans="1:9" x14ac:dyDescent="0.4">
      <c r="A44" s="92"/>
      <c r="I44" s="5"/>
    </row>
    <row r="45" spans="1:9" x14ac:dyDescent="0.4">
      <c r="A45" s="92"/>
      <c r="I45" s="5"/>
    </row>
    <row r="46" spans="1:9" x14ac:dyDescent="0.4">
      <c r="A46" s="92"/>
      <c r="I46" s="5"/>
    </row>
    <row r="47" spans="1:9" x14ac:dyDescent="0.4">
      <c r="A47" s="93"/>
      <c r="I47" s="5"/>
    </row>
    <row r="48" spans="1:9" x14ac:dyDescent="0.4">
      <c r="A48" s="94"/>
      <c r="I48" s="5"/>
    </row>
    <row r="49" spans="1:9" x14ac:dyDescent="0.4">
      <c r="A49" s="95"/>
      <c r="I49" s="5"/>
    </row>
    <row r="50" spans="1:9" x14ac:dyDescent="0.4">
      <c r="A50" s="95"/>
      <c r="I50" s="5"/>
    </row>
    <row r="51" spans="1:9" x14ac:dyDescent="0.4">
      <c r="A51" s="95"/>
      <c r="I51" s="5"/>
    </row>
    <row r="52" spans="1:9" x14ac:dyDescent="0.4">
      <c r="A52" s="96"/>
      <c r="I52" s="5"/>
    </row>
    <row r="53" spans="1:9" x14ac:dyDescent="0.4">
      <c r="I53" s="5"/>
    </row>
    <row r="54" spans="1:9" x14ac:dyDescent="0.4">
      <c r="I54" s="5"/>
    </row>
    <row r="55" spans="1:9" x14ac:dyDescent="0.4">
      <c r="I55" s="5"/>
    </row>
    <row r="56" spans="1:9" x14ac:dyDescent="0.4">
      <c r="I56" s="5"/>
    </row>
    <row r="57" spans="1:9" x14ac:dyDescent="0.4">
      <c r="I57" s="5"/>
    </row>
    <row r="58" spans="1:9" x14ac:dyDescent="0.4">
      <c r="I58" s="5"/>
    </row>
    <row r="59" spans="1:9" x14ac:dyDescent="0.4">
      <c r="I59" s="5"/>
    </row>
    <row r="60" spans="1:9" x14ac:dyDescent="0.4">
      <c r="I60" s="5"/>
    </row>
    <row r="61" spans="1:9" x14ac:dyDescent="0.4">
      <c r="I61" s="5"/>
    </row>
    <row r="62" spans="1:9" x14ac:dyDescent="0.4">
      <c r="I62" s="5"/>
    </row>
    <row r="63" spans="1:9" x14ac:dyDescent="0.4">
      <c r="I63" s="5"/>
    </row>
    <row r="64" spans="1:9" x14ac:dyDescent="0.4">
      <c r="I64" s="5"/>
    </row>
    <row r="65" spans="9:9" x14ac:dyDescent="0.4">
      <c r="I65" s="5"/>
    </row>
    <row r="66" spans="9:9" x14ac:dyDescent="0.4">
      <c r="I66" s="5"/>
    </row>
    <row r="67" spans="9:9" x14ac:dyDescent="0.4">
      <c r="I67" s="5"/>
    </row>
    <row r="68" spans="9:9" x14ac:dyDescent="0.4">
      <c r="I68" s="5"/>
    </row>
    <row r="69" spans="9:9" x14ac:dyDescent="0.4">
      <c r="I69" s="5"/>
    </row>
    <row r="70" spans="9:9" x14ac:dyDescent="0.4">
      <c r="I70" s="5"/>
    </row>
    <row r="71" spans="9:9" x14ac:dyDescent="0.4">
      <c r="I71" s="5"/>
    </row>
    <row r="72" spans="9:9" x14ac:dyDescent="0.4">
      <c r="I72" s="5"/>
    </row>
    <row r="73" spans="9:9" x14ac:dyDescent="0.4">
      <c r="I73" s="5"/>
    </row>
    <row r="74" spans="9:9" x14ac:dyDescent="0.4">
      <c r="I74" s="5"/>
    </row>
    <row r="75" spans="9:9" x14ac:dyDescent="0.4">
      <c r="I75" s="5"/>
    </row>
    <row r="76" spans="9:9" x14ac:dyDescent="0.4">
      <c r="I76" s="5"/>
    </row>
    <row r="77" spans="9:9" x14ac:dyDescent="0.4">
      <c r="I77" s="5"/>
    </row>
    <row r="78" spans="9:9" x14ac:dyDescent="0.4">
      <c r="I78" s="5"/>
    </row>
    <row r="79" spans="9:9" x14ac:dyDescent="0.4">
      <c r="I79" s="5"/>
    </row>
    <row r="80" spans="9:9" x14ac:dyDescent="0.4">
      <c r="I80" s="5"/>
    </row>
    <row r="81" spans="9:9" x14ac:dyDescent="0.4">
      <c r="I81" s="5"/>
    </row>
    <row r="82" spans="9:9" x14ac:dyDescent="0.4">
      <c r="I82" s="5"/>
    </row>
    <row r="83" spans="9:9" x14ac:dyDescent="0.4">
      <c r="I83" s="5"/>
    </row>
    <row r="84" spans="9:9" x14ac:dyDescent="0.4">
      <c r="I84" s="5"/>
    </row>
    <row r="85" spans="9:9" x14ac:dyDescent="0.4">
      <c r="I85" s="5"/>
    </row>
    <row r="86" spans="9:9" x14ac:dyDescent="0.4">
      <c r="I86" s="5"/>
    </row>
    <row r="87" spans="9:9" x14ac:dyDescent="0.4">
      <c r="I87" s="5"/>
    </row>
    <row r="88" spans="9:9" x14ac:dyDescent="0.4">
      <c r="I88" s="5"/>
    </row>
    <row r="89" spans="9:9" x14ac:dyDescent="0.4">
      <c r="I89" s="5"/>
    </row>
    <row r="90" spans="9:9" x14ac:dyDescent="0.4">
      <c r="I90" s="5"/>
    </row>
    <row r="91" spans="9:9" x14ac:dyDescent="0.4">
      <c r="I91" s="5"/>
    </row>
    <row r="92" spans="9:9" x14ac:dyDescent="0.4">
      <c r="I92" s="5"/>
    </row>
    <row r="93" spans="9:9" x14ac:dyDescent="0.4">
      <c r="I93" s="5"/>
    </row>
    <row r="94" spans="9:9" x14ac:dyDescent="0.4">
      <c r="I94" s="5"/>
    </row>
    <row r="95" spans="9:9" x14ac:dyDescent="0.4">
      <c r="I95" s="5"/>
    </row>
    <row r="96" spans="9:9" x14ac:dyDescent="0.4">
      <c r="I96" s="5"/>
    </row>
    <row r="97" spans="9:9" x14ac:dyDescent="0.4">
      <c r="I97" s="5"/>
    </row>
    <row r="98" spans="9:9" x14ac:dyDescent="0.4">
      <c r="I98" s="5"/>
    </row>
    <row r="99" spans="9:9" x14ac:dyDescent="0.4">
      <c r="I99" s="5"/>
    </row>
    <row r="100" spans="9:9" x14ac:dyDescent="0.4">
      <c r="I100" s="5"/>
    </row>
    <row r="101" spans="9:9" x14ac:dyDescent="0.4">
      <c r="I101" s="5"/>
    </row>
    <row r="102" spans="9:9" x14ac:dyDescent="0.4">
      <c r="I102" s="5"/>
    </row>
    <row r="103" spans="9:9" x14ac:dyDescent="0.4">
      <c r="I103" s="5"/>
    </row>
    <row r="104" spans="9:9" x14ac:dyDescent="0.4">
      <c r="I104" s="5"/>
    </row>
    <row r="105" spans="9:9" x14ac:dyDescent="0.4">
      <c r="I105" s="5"/>
    </row>
    <row r="106" spans="9:9" x14ac:dyDescent="0.4">
      <c r="I106" s="5"/>
    </row>
    <row r="107" spans="9:9" x14ac:dyDescent="0.4">
      <c r="I107" s="5"/>
    </row>
    <row r="108" spans="9:9" x14ac:dyDescent="0.4">
      <c r="I108" s="5"/>
    </row>
    <row r="109" spans="9:9" x14ac:dyDescent="0.4">
      <c r="I109" s="5"/>
    </row>
    <row r="110" spans="9:9" x14ac:dyDescent="0.4">
      <c r="I110" s="5"/>
    </row>
    <row r="111" spans="9:9" x14ac:dyDescent="0.4">
      <c r="I111" s="5"/>
    </row>
    <row r="112" spans="9:9" x14ac:dyDescent="0.4">
      <c r="I112" s="5"/>
    </row>
    <row r="113" spans="9:9" x14ac:dyDescent="0.4">
      <c r="I113" s="5"/>
    </row>
    <row r="114" spans="9:9" x14ac:dyDescent="0.4">
      <c r="I114" s="5"/>
    </row>
    <row r="115" spans="9:9" x14ac:dyDescent="0.4">
      <c r="I115" s="5"/>
    </row>
    <row r="116" spans="9:9" x14ac:dyDescent="0.4">
      <c r="I116" s="5"/>
    </row>
    <row r="117" spans="9:9" x14ac:dyDescent="0.4">
      <c r="I117" s="5"/>
    </row>
    <row r="118" spans="9:9" x14ac:dyDescent="0.4">
      <c r="I118" s="5"/>
    </row>
    <row r="119" spans="9:9" x14ac:dyDescent="0.4">
      <c r="I119" s="5"/>
    </row>
    <row r="120" spans="9:9" x14ac:dyDescent="0.4">
      <c r="I120" s="5"/>
    </row>
    <row r="121" spans="9:9" x14ac:dyDescent="0.4">
      <c r="I121" s="5"/>
    </row>
    <row r="122" spans="9:9" x14ac:dyDescent="0.4">
      <c r="I122" s="5"/>
    </row>
    <row r="123" spans="9:9" x14ac:dyDescent="0.4">
      <c r="I123" s="5"/>
    </row>
    <row r="124" spans="9:9" x14ac:dyDescent="0.4">
      <c r="I124" s="5"/>
    </row>
    <row r="125" spans="9:9" x14ac:dyDescent="0.4">
      <c r="I125" s="5"/>
    </row>
    <row r="126" spans="9:9" x14ac:dyDescent="0.4">
      <c r="I126" s="5"/>
    </row>
    <row r="127" spans="9:9" x14ac:dyDescent="0.4">
      <c r="I127" s="5"/>
    </row>
    <row r="128" spans="9:9" x14ac:dyDescent="0.4">
      <c r="I128" s="5"/>
    </row>
    <row r="129" spans="9:9" x14ac:dyDescent="0.4">
      <c r="I129" s="5"/>
    </row>
    <row r="130" spans="9:9" x14ac:dyDescent="0.4">
      <c r="I130" s="5"/>
    </row>
    <row r="131" spans="9:9" x14ac:dyDescent="0.4">
      <c r="I131" s="5"/>
    </row>
    <row r="132" spans="9:9" x14ac:dyDescent="0.4">
      <c r="I132" s="5"/>
    </row>
    <row r="133" spans="9:9" x14ac:dyDescent="0.4">
      <c r="I133" s="5"/>
    </row>
    <row r="134" spans="9:9" x14ac:dyDescent="0.4">
      <c r="I134" s="5"/>
    </row>
    <row r="135" spans="9:9" x14ac:dyDescent="0.4">
      <c r="I135" s="5"/>
    </row>
    <row r="136" spans="9:9" x14ac:dyDescent="0.4">
      <c r="I136" s="5"/>
    </row>
    <row r="137" spans="9:9" x14ac:dyDescent="0.4">
      <c r="I137" s="5"/>
    </row>
    <row r="138" spans="9:9" x14ac:dyDescent="0.4">
      <c r="I138" s="5"/>
    </row>
    <row r="139" spans="9:9" x14ac:dyDescent="0.4">
      <c r="I139" s="5"/>
    </row>
    <row r="140" spans="9:9" x14ac:dyDescent="0.4">
      <c r="I140" s="5"/>
    </row>
    <row r="141" spans="9:9" x14ac:dyDescent="0.4">
      <c r="I141" s="5"/>
    </row>
    <row r="142" spans="9:9" x14ac:dyDescent="0.4">
      <c r="I142" s="5"/>
    </row>
    <row r="143" spans="9:9" x14ac:dyDescent="0.4">
      <c r="I143" s="5"/>
    </row>
    <row r="144" spans="9:9" x14ac:dyDescent="0.4">
      <c r="I144" s="5"/>
    </row>
    <row r="145" spans="9:9" x14ac:dyDescent="0.4">
      <c r="I145" s="5"/>
    </row>
    <row r="146" spans="9:9" x14ac:dyDescent="0.4">
      <c r="I146" s="5"/>
    </row>
    <row r="147" spans="9:9" x14ac:dyDescent="0.4">
      <c r="I147" s="5"/>
    </row>
    <row r="148" spans="9:9" x14ac:dyDescent="0.4">
      <c r="I148" s="5"/>
    </row>
    <row r="149" spans="9:9" x14ac:dyDescent="0.4">
      <c r="I149" s="5"/>
    </row>
    <row r="150" spans="9:9" x14ac:dyDescent="0.4">
      <c r="I150" s="5"/>
    </row>
    <row r="151" spans="9:9" x14ac:dyDescent="0.4">
      <c r="I151" s="5"/>
    </row>
    <row r="152" spans="9:9" x14ac:dyDescent="0.4">
      <c r="I152" s="5"/>
    </row>
    <row r="153" spans="9:9" x14ac:dyDescent="0.4">
      <c r="I153" s="5"/>
    </row>
    <row r="154" spans="9:9" x14ac:dyDescent="0.4">
      <c r="I154" s="5"/>
    </row>
    <row r="155" spans="9:9" x14ac:dyDescent="0.4">
      <c r="I155" s="5"/>
    </row>
    <row r="156" spans="9:9" x14ac:dyDescent="0.4">
      <c r="I156" s="5"/>
    </row>
    <row r="157" spans="9:9" x14ac:dyDescent="0.4">
      <c r="I157" s="5"/>
    </row>
    <row r="158" spans="9:9" x14ac:dyDescent="0.4">
      <c r="I158" s="5"/>
    </row>
    <row r="159" spans="9:9" x14ac:dyDescent="0.4">
      <c r="I159" s="5"/>
    </row>
    <row r="160" spans="9:9" x14ac:dyDescent="0.4">
      <c r="I160" s="5"/>
    </row>
    <row r="161" spans="9:9" x14ac:dyDescent="0.4">
      <c r="I161" s="5"/>
    </row>
    <row r="162" spans="9:9" x14ac:dyDescent="0.4">
      <c r="I162" s="5"/>
    </row>
    <row r="163" spans="9:9" x14ac:dyDescent="0.4">
      <c r="I163" s="5"/>
    </row>
    <row r="164" spans="9:9" x14ac:dyDescent="0.4">
      <c r="I164" s="5"/>
    </row>
    <row r="165" spans="9:9" x14ac:dyDescent="0.4">
      <c r="I165" s="5"/>
    </row>
    <row r="166" spans="9:9" x14ac:dyDescent="0.4">
      <c r="I166" s="5"/>
    </row>
    <row r="167" spans="9:9" x14ac:dyDescent="0.4">
      <c r="I167" s="5"/>
    </row>
    <row r="168" spans="9:9" x14ac:dyDescent="0.4">
      <c r="I168" s="5"/>
    </row>
    <row r="169" spans="9:9" x14ac:dyDescent="0.4">
      <c r="I169" s="5"/>
    </row>
    <row r="170" spans="9:9" x14ac:dyDescent="0.4">
      <c r="I170" s="5"/>
    </row>
    <row r="171" spans="9:9" x14ac:dyDescent="0.4">
      <c r="I171" s="5"/>
    </row>
    <row r="172" spans="9:9" x14ac:dyDescent="0.4">
      <c r="I172" s="5"/>
    </row>
    <row r="173" spans="9:9" x14ac:dyDescent="0.4">
      <c r="I173" s="5"/>
    </row>
    <row r="174" spans="9:9" x14ac:dyDescent="0.4">
      <c r="I174" s="5"/>
    </row>
    <row r="175" spans="9:9" x14ac:dyDescent="0.4">
      <c r="I175" s="5"/>
    </row>
    <row r="176" spans="9:9" x14ac:dyDescent="0.4">
      <c r="I176" s="5"/>
    </row>
    <row r="177" spans="9:9" x14ac:dyDescent="0.4">
      <c r="I177" s="5"/>
    </row>
    <row r="178" spans="9:9" x14ac:dyDescent="0.4">
      <c r="I178" s="5"/>
    </row>
    <row r="179" spans="9:9" x14ac:dyDescent="0.4">
      <c r="I179" s="5"/>
    </row>
    <row r="180" spans="9:9" x14ac:dyDescent="0.4">
      <c r="I180" s="5"/>
    </row>
    <row r="181" spans="9:9" x14ac:dyDescent="0.4">
      <c r="I181" s="5"/>
    </row>
    <row r="182" spans="9:9" x14ac:dyDescent="0.4">
      <c r="I182" s="5"/>
    </row>
    <row r="183" spans="9:9" x14ac:dyDescent="0.4">
      <c r="I183" s="5"/>
    </row>
    <row r="184" spans="9:9" x14ac:dyDescent="0.4">
      <c r="I184" s="5"/>
    </row>
    <row r="185" spans="9:9" x14ac:dyDescent="0.4">
      <c r="I185" s="5"/>
    </row>
    <row r="186" spans="9:9" x14ac:dyDescent="0.4">
      <c r="I186" s="5"/>
    </row>
    <row r="187" spans="9:9" x14ac:dyDescent="0.4">
      <c r="I187" s="5"/>
    </row>
    <row r="188" spans="9:9" x14ac:dyDescent="0.4">
      <c r="I188" s="5"/>
    </row>
    <row r="189" spans="9:9" x14ac:dyDescent="0.4">
      <c r="I189" s="5"/>
    </row>
    <row r="190" spans="9:9" x14ac:dyDescent="0.4">
      <c r="I190" s="5"/>
    </row>
    <row r="191" spans="9:9" x14ac:dyDescent="0.4">
      <c r="I191" s="5"/>
    </row>
    <row r="192" spans="9:9" x14ac:dyDescent="0.4">
      <c r="I192" s="5"/>
    </row>
    <row r="193" spans="9:9" x14ac:dyDescent="0.4">
      <c r="I193" s="5"/>
    </row>
    <row r="194" spans="9:9" x14ac:dyDescent="0.4">
      <c r="I194" s="5"/>
    </row>
    <row r="195" spans="9:9" x14ac:dyDescent="0.4">
      <c r="I195" s="5"/>
    </row>
    <row r="196" spans="9:9" x14ac:dyDescent="0.4">
      <c r="I196" s="5"/>
    </row>
    <row r="197" spans="9:9" x14ac:dyDescent="0.4">
      <c r="I197" s="5"/>
    </row>
    <row r="198" spans="9:9" x14ac:dyDescent="0.4">
      <c r="I198" s="5"/>
    </row>
    <row r="199" spans="9:9" x14ac:dyDescent="0.4">
      <c r="I199" s="5"/>
    </row>
    <row r="200" spans="9:9" x14ac:dyDescent="0.4">
      <c r="I200" s="5"/>
    </row>
    <row r="201" spans="9:9" x14ac:dyDescent="0.4">
      <c r="I201" s="5"/>
    </row>
    <row r="202" spans="9:9" x14ac:dyDescent="0.4">
      <c r="I202" s="5"/>
    </row>
    <row r="203" spans="9:9" x14ac:dyDescent="0.4">
      <c r="I203" s="5"/>
    </row>
    <row r="204" spans="9:9" x14ac:dyDescent="0.4">
      <c r="I204" s="5"/>
    </row>
    <row r="205" spans="9:9" x14ac:dyDescent="0.4">
      <c r="I205" s="5"/>
    </row>
    <row r="206" spans="9:9" x14ac:dyDescent="0.4">
      <c r="I206" s="5"/>
    </row>
    <row r="207" spans="9:9" x14ac:dyDescent="0.4">
      <c r="I207" s="5"/>
    </row>
    <row r="208" spans="9:9" x14ac:dyDescent="0.4">
      <c r="I208" s="5"/>
    </row>
    <row r="209" spans="9:9" x14ac:dyDescent="0.4">
      <c r="I209" s="5"/>
    </row>
    <row r="210" spans="9:9" x14ac:dyDescent="0.4">
      <c r="I210" s="5"/>
    </row>
    <row r="211" spans="9:9" x14ac:dyDescent="0.4">
      <c r="I211" s="5"/>
    </row>
    <row r="212" spans="9:9" x14ac:dyDescent="0.4">
      <c r="I212" s="5"/>
    </row>
    <row r="213" spans="9:9" x14ac:dyDescent="0.4">
      <c r="I213" s="5"/>
    </row>
    <row r="214" spans="9:9" x14ac:dyDescent="0.4">
      <c r="I214" s="5"/>
    </row>
    <row r="215" spans="9:9" x14ac:dyDescent="0.4">
      <c r="I215" s="5"/>
    </row>
    <row r="216" spans="9:9" x14ac:dyDescent="0.4">
      <c r="I216" s="5"/>
    </row>
    <row r="217" spans="9:9" x14ac:dyDescent="0.4">
      <c r="I217" s="5"/>
    </row>
    <row r="218" spans="9:9" x14ac:dyDescent="0.4">
      <c r="I218" s="5"/>
    </row>
    <row r="219" spans="9:9" x14ac:dyDescent="0.4">
      <c r="I219" s="5"/>
    </row>
    <row r="220" spans="9:9" x14ac:dyDescent="0.4">
      <c r="I220" s="5"/>
    </row>
    <row r="221" spans="9:9" x14ac:dyDescent="0.4">
      <c r="I221" s="5"/>
    </row>
    <row r="222" spans="9:9" x14ac:dyDescent="0.4">
      <c r="I222" s="5"/>
    </row>
    <row r="223" spans="9:9" x14ac:dyDescent="0.4">
      <c r="I223" s="5"/>
    </row>
    <row r="224" spans="9:9" x14ac:dyDescent="0.4">
      <c r="I224" s="5"/>
    </row>
    <row r="225" spans="9:9" x14ac:dyDescent="0.4">
      <c r="I225" s="5"/>
    </row>
    <row r="226" spans="9:9" x14ac:dyDescent="0.4">
      <c r="I226" s="5"/>
    </row>
    <row r="227" spans="9:9" x14ac:dyDescent="0.4">
      <c r="I227" s="5"/>
    </row>
    <row r="228" spans="9:9" x14ac:dyDescent="0.4">
      <c r="I228" s="5"/>
    </row>
    <row r="229" spans="9:9" x14ac:dyDescent="0.4">
      <c r="I229" s="5"/>
    </row>
    <row r="230" spans="9:9" x14ac:dyDescent="0.4">
      <c r="I230" s="5"/>
    </row>
    <row r="231" spans="9:9" x14ac:dyDescent="0.4">
      <c r="I231" s="5"/>
    </row>
    <row r="232" spans="9:9" x14ac:dyDescent="0.4">
      <c r="I232" s="5"/>
    </row>
    <row r="233" spans="9:9" x14ac:dyDescent="0.4">
      <c r="I233" s="5"/>
    </row>
    <row r="234" spans="9:9" x14ac:dyDescent="0.4">
      <c r="I234" s="5"/>
    </row>
    <row r="235" spans="9:9" x14ac:dyDescent="0.4">
      <c r="I235" s="5"/>
    </row>
    <row r="236" spans="9:9" x14ac:dyDescent="0.4">
      <c r="I236" s="5"/>
    </row>
    <row r="237" spans="9:9" x14ac:dyDescent="0.4">
      <c r="I237" s="5"/>
    </row>
    <row r="238" spans="9:9" x14ac:dyDescent="0.4">
      <c r="I238" s="5"/>
    </row>
    <row r="239" spans="9:9" x14ac:dyDescent="0.4">
      <c r="I239" s="5"/>
    </row>
    <row r="240" spans="9:9" x14ac:dyDescent="0.4">
      <c r="I240" s="5"/>
    </row>
    <row r="241" spans="9:9" x14ac:dyDescent="0.4">
      <c r="I241" s="5"/>
    </row>
    <row r="242" spans="9:9" x14ac:dyDescent="0.4">
      <c r="I242" s="5"/>
    </row>
    <row r="243" spans="9:9" x14ac:dyDescent="0.4">
      <c r="I243" s="5"/>
    </row>
    <row r="244" spans="9:9" x14ac:dyDescent="0.4">
      <c r="I244" s="5"/>
    </row>
    <row r="245" spans="9:9" x14ac:dyDescent="0.4">
      <c r="I245" s="5"/>
    </row>
    <row r="246" spans="9:9" x14ac:dyDescent="0.4">
      <c r="I246" s="5"/>
    </row>
    <row r="247" spans="9:9" x14ac:dyDescent="0.4">
      <c r="I247" s="5"/>
    </row>
    <row r="248" spans="9:9" x14ac:dyDescent="0.4">
      <c r="I248" s="5"/>
    </row>
    <row r="249" spans="9:9" x14ac:dyDescent="0.4">
      <c r="I249" s="5"/>
    </row>
    <row r="250" spans="9:9" x14ac:dyDescent="0.4">
      <c r="I250" s="5"/>
    </row>
    <row r="251" spans="9:9" x14ac:dyDescent="0.4">
      <c r="I251" s="5"/>
    </row>
    <row r="252" spans="9:9" x14ac:dyDescent="0.4">
      <c r="I252" s="5"/>
    </row>
    <row r="253" spans="9:9" x14ac:dyDescent="0.4">
      <c r="I253" s="5"/>
    </row>
    <row r="254" spans="9:9" x14ac:dyDescent="0.4">
      <c r="I254" s="5"/>
    </row>
    <row r="255" spans="9:9" x14ac:dyDescent="0.4">
      <c r="I255" s="5"/>
    </row>
    <row r="256" spans="9:9" x14ac:dyDescent="0.4">
      <c r="I256" s="5"/>
    </row>
    <row r="257" spans="9:9" x14ac:dyDescent="0.4">
      <c r="I257" s="5"/>
    </row>
    <row r="258" spans="9:9" x14ac:dyDescent="0.4">
      <c r="I258" s="5"/>
    </row>
    <row r="259" spans="9:9" x14ac:dyDescent="0.4">
      <c r="I259" s="5"/>
    </row>
    <row r="260" spans="9:9" x14ac:dyDescent="0.4">
      <c r="I260" s="5"/>
    </row>
    <row r="261" spans="9:9" x14ac:dyDescent="0.4">
      <c r="I261" s="5"/>
    </row>
    <row r="262" spans="9:9" x14ac:dyDescent="0.4">
      <c r="I262" s="5"/>
    </row>
  </sheetData>
  <mergeCells count="9">
    <mergeCell ref="A3:H3"/>
    <mergeCell ref="A2:H2"/>
    <mergeCell ref="A1:H1"/>
    <mergeCell ref="B33:F33"/>
    <mergeCell ref="B34:F34"/>
    <mergeCell ref="B31:F31"/>
    <mergeCell ref="B30:G30"/>
    <mergeCell ref="B6:F6"/>
    <mergeCell ref="B17:F17"/>
  </mergeCells>
  <printOptions horizontalCentered="1"/>
  <pageMargins left="0.23622047244094499" right="0.23622047244094499" top="0.37" bottom="0.32" header="0.2" footer="0.17"/>
  <pageSetup scale="4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2"/>
  <sheetViews>
    <sheetView zoomScale="85" zoomScaleNormal="85" workbookViewId="0">
      <pane ySplit="4" topLeftCell="A23" activePane="bottomLeft" state="frozen"/>
      <selection pane="bottomLeft" activeCell="I1" sqref="I1:L1048576"/>
    </sheetView>
  </sheetViews>
  <sheetFormatPr baseColWidth="10" defaultRowHeight="16.8" x14ac:dyDescent="0.4"/>
  <cols>
    <col min="1" max="1" width="11.44140625" style="104"/>
    <col min="2" max="2" width="18.6640625" style="4" customWidth="1"/>
    <col min="3" max="3" width="14.44140625" style="109" customWidth="1"/>
    <col min="4" max="4" width="11.6640625" style="3" customWidth="1"/>
    <col min="5" max="5" width="36.6640625" style="1" customWidth="1"/>
    <col min="6" max="6" width="52.33203125" style="1" customWidth="1"/>
    <col min="7" max="7" width="21.33203125" style="2" bestFit="1" customWidth="1"/>
    <col min="8" max="8" width="14.109375" style="2" customWidth="1"/>
  </cols>
  <sheetData>
    <row r="1" spans="1:8" s="6" customFormat="1" ht="21" x14ac:dyDescent="0.35">
      <c r="A1" s="324" t="s">
        <v>0</v>
      </c>
      <c r="B1" s="325"/>
      <c r="C1" s="325"/>
      <c r="D1" s="325"/>
      <c r="E1" s="325"/>
      <c r="F1" s="325"/>
      <c r="G1" s="325"/>
      <c r="H1" s="325"/>
    </row>
    <row r="2" spans="1:8" s="6" customFormat="1" x14ac:dyDescent="0.25">
      <c r="A2" s="326" t="s">
        <v>1</v>
      </c>
      <c r="B2" s="327"/>
      <c r="C2" s="327"/>
      <c r="D2" s="327"/>
      <c r="E2" s="327"/>
      <c r="F2" s="327"/>
      <c r="G2" s="327"/>
      <c r="H2" s="327"/>
    </row>
    <row r="3" spans="1:8" s="6" customFormat="1" ht="17.399999999999999" thickBot="1" x14ac:dyDescent="0.3">
      <c r="A3" s="328" t="s">
        <v>108</v>
      </c>
      <c r="B3" s="329"/>
      <c r="C3" s="329"/>
      <c r="D3" s="329"/>
      <c r="E3" s="329"/>
      <c r="F3" s="329"/>
      <c r="G3" s="329"/>
      <c r="H3" s="329"/>
    </row>
    <row r="4" spans="1:8" s="7" customFormat="1" ht="49.5" customHeight="1" thickBot="1" x14ac:dyDescent="0.35">
      <c r="A4" s="110" t="s">
        <v>13</v>
      </c>
      <c r="B4" s="110" t="s">
        <v>7</v>
      </c>
      <c r="C4" s="18" t="s">
        <v>10</v>
      </c>
      <c r="D4" s="19" t="s">
        <v>2</v>
      </c>
      <c r="E4" s="20" t="s">
        <v>8</v>
      </c>
      <c r="F4" s="21" t="s">
        <v>9</v>
      </c>
      <c r="G4" s="59" t="s">
        <v>11</v>
      </c>
      <c r="H4" s="22" t="s">
        <v>3</v>
      </c>
    </row>
    <row r="5" spans="1:8" s="6" customFormat="1" ht="14.4" thickBot="1" x14ac:dyDescent="0.3">
      <c r="A5" s="227"/>
      <c r="B5" s="78"/>
      <c r="C5" s="37"/>
      <c r="D5" s="24"/>
      <c r="E5" s="25"/>
      <c r="F5" s="26"/>
      <c r="G5" s="27"/>
      <c r="H5" s="27"/>
    </row>
    <row r="6" spans="1:8" s="6" customFormat="1" ht="14.4" thickBot="1" x14ac:dyDescent="0.3">
      <c r="A6" s="103">
        <f>SUM(A5)</f>
        <v>0</v>
      </c>
      <c r="B6" s="322" t="s">
        <v>5</v>
      </c>
      <c r="C6" s="318"/>
      <c r="D6" s="318"/>
      <c r="E6" s="318"/>
      <c r="F6" s="323"/>
      <c r="G6" s="105"/>
      <c r="H6" s="107">
        <f>SUM(H5:H5)</f>
        <v>0</v>
      </c>
    </row>
    <row r="7" spans="1:8" s="6" customFormat="1" ht="41.4" x14ac:dyDescent="0.25">
      <c r="A7" s="144">
        <v>1</v>
      </c>
      <c r="B7" s="11" t="s">
        <v>32</v>
      </c>
      <c r="C7" s="52">
        <v>42475</v>
      </c>
      <c r="D7" s="8">
        <v>4591</v>
      </c>
      <c r="E7" s="226" t="s">
        <v>140</v>
      </c>
      <c r="F7" s="9" t="s">
        <v>141</v>
      </c>
      <c r="G7" s="10" t="s">
        <v>142</v>
      </c>
      <c r="H7" s="10">
        <v>1650</v>
      </c>
    </row>
    <row r="8" spans="1:8" s="6" customFormat="1" ht="14.4" thickBot="1" x14ac:dyDescent="0.3">
      <c r="A8" s="146"/>
      <c r="B8" s="67"/>
      <c r="C8" s="46"/>
      <c r="D8" s="29"/>
      <c r="E8" s="30"/>
      <c r="F8" s="30"/>
      <c r="G8" s="31"/>
      <c r="H8" s="31"/>
    </row>
    <row r="9" spans="1:8" s="6" customFormat="1" ht="18" thickBot="1" x14ac:dyDescent="0.3">
      <c r="A9" s="240">
        <f>SUM(A7:A8)</f>
        <v>1</v>
      </c>
      <c r="B9" s="318" t="s">
        <v>4</v>
      </c>
      <c r="C9" s="318"/>
      <c r="D9" s="318"/>
      <c r="E9" s="318"/>
      <c r="F9" s="318"/>
      <c r="G9" s="105"/>
      <c r="H9" s="28">
        <f>SUM(H7:H8)</f>
        <v>1650</v>
      </c>
    </row>
    <row r="10" spans="1:8" s="6" customFormat="1" ht="41.4" x14ac:dyDescent="0.25">
      <c r="A10" s="144">
        <v>1</v>
      </c>
      <c r="B10" s="76" t="s">
        <v>19</v>
      </c>
      <c r="C10" s="40">
        <v>42468</v>
      </c>
      <c r="D10" s="8">
        <v>4585</v>
      </c>
      <c r="E10" s="9" t="s">
        <v>126</v>
      </c>
      <c r="F10" s="9" t="s">
        <v>127</v>
      </c>
      <c r="G10" s="10" t="s">
        <v>128</v>
      </c>
      <c r="H10" s="10">
        <v>423.75</v>
      </c>
    </row>
    <row r="11" spans="1:8" s="6" customFormat="1" ht="92.4" x14ac:dyDescent="0.25">
      <c r="A11" s="145">
        <v>1</v>
      </c>
      <c r="B11" s="66" t="s">
        <v>19</v>
      </c>
      <c r="C11" s="55">
        <v>42468</v>
      </c>
      <c r="D11" s="14">
        <v>4586</v>
      </c>
      <c r="E11" s="12" t="s">
        <v>20</v>
      </c>
      <c r="F11" s="111" t="s">
        <v>129</v>
      </c>
      <c r="G11" s="13" t="s">
        <v>22</v>
      </c>
      <c r="H11" s="13">
        <v>142.38</v>
      </c>
    </row>
    <row r="12" spans="1:8" s="6" customFormat="1" ht="105.6" x14ac:dyDescent="0.25">
      <c r="A12" s="145">
        <v>1</v>
      </c>
      <c r="B12" s="66" t="s">
        <v>19</v>
      </c>
      <c r="C12" s="55">
        <v>42473</v>
      </c>
      <c r="D12" s="14">
        <v>4584</v>
      </c>
      <c r="E12" s="12" t="s">
        <v>130</v>
      </c>
      <c r="F12" s="111" t="s">
        <v>131</v>
      </c>
      <c r="G12" s="13" t="s">
        <v>132</v>
      </c>
      <c r="H12" s="13">
        <v>472.5</v>
      </c>
    </row>
    <row r="13" spans="1:8" s="6" customFormat="1" ht="66" x14ac:dyDescent="0.25">
      <c r="A13" s="145">
        <v>1</v>
      </c>
      <c r="B13" s="66" t="s">
        <v>19</v>
      </c>
      <c r="C13" s="55">
        <v>42475</v>
      </c>
      <c r="D13" s="14">
        <v>4587</v>
      </c>
      <c r="E13" s="15" t="s">
        <v>61</v>
      </c>
      <c r="F13" s="181" t="s">
        <v>133</v>
      </c>
      <c r="G13" s="13" t="s">
        <v>63</v>
      </c>
      <c r="H13" s="13">
        <v>236</v>
      </c>
    </row>
    <row r="14" spans="1:8" s="6" customFormat="1" ht="69" x14ac:dyDescent="0.25">
      <c r="A14" s="145">
        <v>1</v>
      </c>
      <c r="B14" s="66" t="s">
        <v>19</v>
      </c>
      <c r="C14" s="55">
        <v>42475</v>
      </c>
      <c r="D14" s="14">
        <v>4588</v>
      </c>
      <c r="E14" s="15" t="s">
        <v>134</v>
      </c>
      <c r="F14" s="12" t="s">
        <v>135</v>
      </c>
      <c r="G14" s="13" t="s">
        <v>136</v>
      </c>
      <c r="H14" s="13">
        <v>340</v>
      </c>
    </row>
    <row r="15" spans="1:8" s="6" customFormat="1" ht="92.4" x14ac:dyDescent="0.25">
      <c r="A15" s="145">
        <v>1</v>
      </c>
      <c r="B15" s="66" t="s">
        <v>19</v>
      </c>
      <c r="C15" s="55">
        <v>42475</v>
      </c>
      <c r="D15" s="14">
        <v>4589</v>
      </c>
      <c r="E15" s="15" t="s">
        <v>137</v>
      </c>
      <c r="F15" s="111" t="s">
        <v>138</v>
      </c>
      <c r="G15" s="13" t="s">
        <v>66</v>
      </c>
      <c r="H15" s="13">
        <v>2625</v>
      </c>
    </row>
    <row r="16" spans="1:8" s="6" customFormat="1" ht="41.4" x14ac:dyDescent="0.25">
      <c r="A16" s="145">
        <v>1</v>
      </c>
      <c r="B16" s="66" t="s">
        <v>19</v>
      </c>
      <c r="C16" s="55">
        <v>42475</v>
      </c>
      <c r="D16" s="14">
        <v>4590</v>
      </c>
      <c r="E16" s="15" t="s">
        <v>137</v>
      </c>
      <c r="F16" s="12" t="s">
        <v>139</v>
      </c>
      <c r="G16" s="13" t="s">
        <v>66</v>
      </c>
      <c r="H16" s="13">
        <v>95</v>
      </c>
    </row>
    <row r="17" spans="1:9" s="6" customFormat="1" ht="198" x14ac:dyDescent="0.25">
      <c r="A17" s="145">
        <v>1</v>
      </c>
      <c r="B17" s="66" t="s">
        <v>19</v>
      </c>
      <c r="C17" s="55">
        <v>42475</v>
      </c>
      <c r="D17" s="14">
        <v>4592</v>
      </c>
      <c r="E17" s="15" t="s">
        <v>143</v>
      </c>
      <c r="F17" s="17" t="s">
        <v>144</v>
      </c>
      <c r="G17" s="13" t="s">
        <v>145</v>
      </c>
      <c r="H17" s="13">
        <v>1396.92</v>
      </c>
    </row>
    <row r="18" spans="1:9" s="6" customFormat="1" ht="66" x14ac:dyDescent="0.25">
      <c r="A18" s="145">
        <v>1</v>
      </c>
      <c r="B18" s="66" t="s">
        <v>19</v>
      </c>
      <c r="C18" s="55">
        <v>42481</v>
      </c>
      <c r="D18" s="14">
        <v>4593</v>
      </c>
      <c r="E18" s="15" t="s">
        <v>146</v>
      </c>
      <c r="F18" s="17" t="s">
        <v>147</v>
      </c>
      <c r="G18" s="13" t="s">
        <v>148</v>
      </c>
      <c r="H18" s="13">
        <v>75</v>
      </c>
    </row>
    <row r="19" spans="1:9" s="6" customFormat="1" ht="66" x14ac:dyDescent="0.25">
      <c r="A19" s="145">
        <v>1</v>
      </c>
      <c r="B19" s="66" t="s">
        <v>19</v>
      </c>
      <c r="C19" s="55">
        <v>42485</v>
      </c>
      <c r="D19" s="14">
        <v>4595</v>
      </c>
      <c r="E19" s="15" t="s">
        <v>169</v>
      </c>
      <c r="F19" s="17" t="s">
        <v>170</v>
      </c>
      <c r="G19" s="13" t="s">
        <v>171</v>
      </c>
      <c r="H19" s="13">
        <v>514.15</v>
      </c>
    </row>
    <row r="20" spans="1:9" s="6" customFormat="1" ht="79.8" thickBot="1" x14ac:dyDescent="0.3">
      <c r="A20" s="146">
        <v>1</v>
      </c>
      <c r="B20" s="65" t="s">
        <v>19</v>
      </c>
      <c r="C20" s="54">
        <v>42488</v>
      </c>
      <c r="D20" s="32">
        <v>4596</v>
      </c>
      <c r="E20" s="33" t="s">
        <v>172</v>
      </c>
      <c r="F20" s="34" t="s">
        <v>173</v>
      </c>
      <c r="G20" s="31" t="s">
        <v>174</v>
      </c>
      <c r="H20" s="31">
        <v>1029</v>
      </c>
    </row>
    <row r="21" spans="1:9" s="6" customFormat="1" ht="21" thickBot="1" x14ac:dyDescent="0.3">
      <c r="A21" s="241">
        <f>SUM(A10:A20)</f>
        <v>11</v>
      </c>
      <c r="B21" s="313" t="s">
        <v>6</v>
      </c>
      <c r="C21" s="313"/>
      <c r="D21" s="313"/>
      <c r="E21" s="313"/>
      <c r="F21" s="313"/>
      <c r="G21" s="106"/>
      <c r="H21" s="36">
        <f>SUM(H10:H20)</f>
        <v>7349.7</v>
      </c>
    </row>
    <row r="22" spans="1:9" s="6" customFormat="1" ht="24" thickBot="1" x14ac:dyDescent="0.3">
      <c r="A22" s="228">
        <f>+A6+A9+A21</f>
        <v>12</v>
      </c>
      <c r="B22" s="317" t="s">
        <v>109</v>
      </c>
      <c r="C22" s="317"/>
      <c r="D22" s="317"/>
      <c r="E22" s="317"/>
      <c r="F22" s="317"/>
      <c r="G22" s="35"/>
      <c r="H22" s="35">
        <f>+H9+H21</f>
        <v>8999.7000000000007</v>
      </c>
    </row>
    <row r="23" spans="1:9" s="85" customFormat="1" ht="24" thickBot="1" x14ac:dyDescent="0.3">
      <c r="A23" s="221"/>
      <c r="B23" s="222"/>
      <c r="C23" s="222"/>
      <c r="D23" s="222"/>
      <c r="E23" s="222"/>
      <c r="F23" s="222"/>
      <c r="G23" s="223"/>
      <c r="H23" s="224"/>
    </row>
    <row r="24" spans="1:9" ht="15" thickBot="1" x14ac:dyDescent="0.35">
      <c r="A24" s="182">
        <f>SUM(A23)</f>
        <v>0</v>
      </c>
      <c r="B24" s="316" t="s">
        <v>12</v>
      </c>
      <c r="C24" s="316"/>
      <c r="D24" s="316"/>
      <c r="E24" s="316"/>
      <c r="F24" s="316"/>
      <c r="G24" s="225"/>
      <c r="H24" s="219">
        <f>SUM(H23)</f>
        <v>0</v>
      </c>
      <c r="I24" s="5"/>
    </row>
    <row r="25" spans="1:9" ht="24" thickBot="1" x14ac:dyDescent="0.5">
      <c r="A25" s="117">
        <f>+A6+A9+A21+A24</f>
        <v>12</v>
      </c>
      <c r="B25" s="312" t="s">
        <v>122</v>
      </c>
      <c r="C25" s="312"/>
      <c r="D25" s="312"/>
      <c r="E25" s="312"/>
      <c r="F25" s="312"/>
      <c r="G25" s="53"/>
      <c r="H25" s="50">
        <f>+H22+H24</f>
        <v>8999.7000000000007</v>
      </c>
      <c r="I25" s="5"/>
    </row>
    <row r="26" spans="1:9" x14ac:dyDescent="0.4">
      <c r="I26" s="5"/>
    </row>
    <row r="27" spans="1:9" x14ac:dyDescent="0.4">
      <c r="I27" s="5"/>
    </row>
    <row r="28" spans="1:9" x14ac:dyDescent="0.4">
      <c r="I28" s="5"/>
    </row>
    <row r="29" spans="1:9" x14ac:dyDescent="0.4">
      <c r="I29" s="5"/>
    </row>
    <row r="30" spans="1:9" x14ac:dyDescent="0.4">
      <c r="I30" s="5"/>
    </row>
    <row r="31" spans="1:9" x14ac:dyDescent="0.4">
      <c r="I31" s="5"/>
    </row>
    <row r="32" spans="1:9" x14ac:dyDescent="0.4">
      <c r="I32" s="5"/>
    </row>
    <row r="33" spans="9:9" x14ac:dyDescent="0.4">
      <c r="I33" s="5"/>
    </row>
    <row r="34" spans="9:9" x14ac:dyDescent="0.4">
      <c r="I34" s="5"/>
    </row>
    <row r="35" spans="9:9" x14ac:dyDescent="0.4">
      <c r="I35" s="5"/>
    </row>
    <row r="36" spans="9:9" x14ac:dyDescent="0.4">
      <c r="I36" s="5"/>
    </row>
    <row r="37" spans="9:9" x14ac:dyDescent="0.4">
      <c r="I37" s="5"/>
    </row>
    <row r="38" spans="9:9" x14ac:dyDescent="0.4">
      <c r="I38" s="5"/>
    </row>
    <row r="39" spans="9:9" x14ac:dyDescent="0.4">
      <c r="I39" s="5"/>
    </row>
    <row r="40" spans="9:9" x14ac:dyDescent="0.4">
      <c r="I40" s="5"/>
    </row>
    <row r="41" spans="9:9" x14ac:dyDescent="0.4">
      <c r="I41" s="5"/>
    </row>
    <row r="42" spans="9:9" x14ac:dyDescent="0.4">
      <c r="I42" s="5"/>
    </row>
    <row r="43" spans="9:9" x14ac:dyDescent="0.4">
      <c r="I43" s="5"/>
    </row>
    <row r="44" spans="9:9" x14ac:dyDescent="0.4">
      <c r="I44" s="5"/>
    </row>
    <row r="45" spans="9:9" x14ac:dyDescent="0.4">
      <c r="I45" s="5"/>
    </row>
    <row r="46" spans="9:9" x14ac:dyDescent="0.4">
      <c r="I46" s="5"/>
    </row>
    <row r="47" spans="9:9" x14ac:dyDescent="0.4">
      <c r="I47" s="5"/>
    </row>
    <row r="48" spans="9:9" x14ac:dyDescent="0.4">
      <c r="I48" s="5"/>
    </row>
    <row r="49" spans="9:9" x14ac:dyDescent="0.4">
      <c r="I49" s="5"/>
    </row>
    <row r="50" spans="9:9" x14ac:dyDescent="0.4">
      <c r="I50" s="5"/>
    </row>
    <row r="51" spans="9:9" x14ac:dyDescent="0.4">
      <c r="I51" s="5"/>
    </row>
    <row r="52" spans="9:9" x14ac:dyDescent="0.4">
      <c r="I52" s="5"/>
    </row>
    <row r="53" spans="9:9" x14ac:dyDescent="0.4">
      <c r="I53" s="5"/>
    </row>
    <row r="54" spans="9:9" x14ac:dyDescent="0.4">
      <c r="I54" s="5"/>
    </row>
    <row r="55" spans="9:9" x14ac:dyDescent="0.4">
      <c r="I55" s="5"/>
    </row>
    <row r="56" spans="9:9" x14ac:dyDescent="0.4">
      <c r="I56" s="5"/>
    </row>
    <row r="57" spans="9:9" x14ac:dyDescent="0.4">
      <c r="I57" s="5"/>
    </row>
    <row r="58" spans="9:9" x14ac:dyDescent="0.4">
      <c r="I58" s="5"/>
    </row>
    <row r="59" spans="9:9" x14ac:dyDescent="0.4">
      <c r="I59" s="5"/>
    </row>
    <row r="60" spans="9:9" x14ac:dyDescent="0.4">
      <c r="I60" s="5"/>
    </row>
    <row r="61" spans="9:9" x14ac:dyDescent="0.4">
      <c r="I61" s="5"/>
    </row>
    <row r="62" spans="9:9" x14ac:dyDescent="0.4">
      <c r="I62" s="5"/>
    </row>
    <row r="63" spans="9:9" x14ac:dyDescent="0.4">
      <c r="I63" s="5"/>
    </row>
    <row r="64" spans="9:9" x14ac:dyDescent="0.4">
      <c r="I64" s="5"/>
    </row>
    <row r="65" spans="9:9" x14ac:dyDescent="0.4">
      <c r="I65" s="5"/>
    </row>
    <row r="66" spans="9:9" x14ac:dyDescent="0.4">
      <c r="I66" s="5"/>
    </row>
    <row r="67" spans="9:9" x14ac:dyDescent="0.4">
      <c r="I67" s="5"/>
    </row>
    <row r="68" spans="9:9" x14ac:dyDescent="0.4">
      <c r="I68" s="5"/>
    </row>
    <row r="69" spans="9:9" x14ac:dyDescent="0.4">
      <c r="I69" s="5"/>
    </row>
    <row r="70" spans="9:9" x14ac:dyDescent="0.4">
      <c r="I70" s="5"/>
    </row>
    <row r="71" spans="9:9" x14ac:dyDescent="0.4">
      <c r="I71" s="5"/>
    </row>
    <row r="72" spans="9:9" x14ac:dyDescent="0.4">
      <c r="I72" s="5"/>
    </row>
    <row r="73" spans="9:9" x14ac:dyDescent="0.4">
      <c r="I73" s="5"/>
    </row>
    <row r="74" spans="9:9" x14ac:dyDescent="0.4">
      <c r="I74" s="5"/>
    </row>
    <row r="75" spans="9:9" x14ac:dyDescent="0.4">
      <c r="I75" s="5"/>
    </row>
    <row r="76" spans="9:9" x14ac:dyDescent="0.4">
      <c r="I76" s="5"/>
    </row>
    <row r="77" spans="9:9" x14ac:dyDescent="0.4">
      <c r="I77" s="5"/>
    </row>
    <row r="78" spans="9:9" x14ac:dyDescent="0.4">
      <c r="I78" s="5"/>
    </row>
    <row r="79" spans="9:9" x14ac:dyDescent="0.4">
      <c r="I79" s="5"/>
    </row>
    <row r="80" spans="9:9" x14ac:dyDescent="0.4">
      <c r="I80" s="5"/>
    </row>
    <row r="81" spans="9:9" x14ac:dyDescent="0.4">
      <c r="I81" s="5"/>
    </row>
    <row r="82" spans="9:9" x14ac:dyDescent="0.4">
      <c r="I82" s="5"/>
    </row>
    <row r="83" spans="9:9" x14ac:dyDescent="0.4">
      <c r="I83" s="5"/>
    </row>
    <row r="84" spans="9:9" x14ac:dyDescent="0.4">
      <c r="I84" s="5"/>
    </row>
    <row r="85" spans="9:9" x14ac:dyDescent="0.4">
      <c r="I85" s="5"/>
    </row>
    <row r="86" spans="9:9" x14ac:dyDescent="0.4">
      <c r="I86" s="5"/>
    </row>
    <row r="87" spans="9:9" x14ac:dyDescent="0.4">
      <c r="I87" s="5"/>
    </row>
    <row r="88" spans="9:9" x14ac:dyDescent="0.4">
      <c r="I88" s="5"/>
    </row>
    <row r="89" spans="9:9" x14ac:dyDescent="0.4">
      <c r="I89" s="5"/>
    </row>
    <row r="90" spans="9:9" x14ac:dyDescent="0.4">
      <c r="I90" s="5"/>
    </row>
    <row r="91" spans="9:9" x14ac:dyDescent="0.4">
      <c r="I91" s="5"/>
    </row>
    <row r="92" spans="9:9" x14ac:dyDescent="0.4">
      <c r="I92" s="5"/>
    </row>
    <row r="93" spans="9:9" x14ac:dyDescent="0.4">
      <c r="I93" s="5"/>
    </row>
    <row r="94" spans="9:9" x14ac:dyDescent="0.4">
      <c r="I94" s="5"/>
    </row>
    <row r="95" spans="9:9" x14ac:dyDescent="0.4">
      <c r="I95" s="5"/>
    </row>
    <row r="96" spans="9:9" x14ac:dyDescent="0.4">
      <c r="I96" s="5"/>
    </row>
    <row r="97" spans="9:9" x14ac:dyDescent="0.4">
      <c r="I97" s="5"/>
    </row>
    <row r="98" spans="9:9" x14ac:dyDescent="0.4">
      <c r="I98" s="5"/>
    </row>
    <row r="99" spans="9:9" x14ac:dyDescent="0.4">
      <c r="I99" s="5"/>
    </row>
    <row r="100" spans="9:9" x14ac:dyDescent="0.4">
      <c r="I100" s="5"/>
    </row>
    <row r="101" spans="9:9" x14ac:dyDescent="0.4">
      <c r="I101" s="5"/>
    </row>
    <row r="102" spans="9:9" x14ac:dyDescent="0.4">
      <c r="I102" s="5"/>
    </row>
    <row r="103" spans="9:9" x14ac:dyDescent="0.4">
      <c r="I103" s="5"/>
    </row>
    <row r="104" spans="9:9" x14ac:dyDescent="0.4">
      <c r="I104" s="5"/>
    </row>
    <row r="105" spans="9:9" x14ac:dyDescent="0.4">
      <c r="I105" s="5"/>
    </row>
    <row r="106" spans="9:9" x14ac:dyDescent="0.4">
      <c r="I106" s="5"/>
    </row>
    <row r="107" spans="9:9" x14ac:dyDescent="0.4">
      <c r="I107" s="5"/>
    </row>
    <row r="108" spans="9:9" x14ac:dyDescent="0.4">
      <c r="I108" s="5"/>
    </row>
    <row r="109" spans="9:9" x14ac:dyDescent="0.4">
      <c r="I109" s="5"/>
    </row>
    <row r="110" spans="9:9" x14ac:dyDescent="0.4">
      <c r="I110" s="5"/>
    </row>
    <row r="111" spans="9:9" x14ac:dyDescent="0.4">
      <c r="I111" s="5"/>
    </row>
    <row r="112" spans="9:9" x14ac:dyDescent="0.4">
      <c r="I112" s="5"/>
    </row>
    <row r="113" spans="9:9" x14ac:dyDescent="0.4">
      <c r="I113" s="5"/>
    </row>
    <row r="114" spans="9:9" x14ac:dyDescent="0.4">
      <c r="I114" s="5"/>
    </row>
    <row r="115" spans="9:9" x14ac:dyDescent="0.4">
      <c r="I115" s="5"/>
    </row>
    <row r="116" spans="9:9" x14ac:dyDescent="0.4">
      <c r="I116" s="5"/>
    </row>
    <row r="117" spans="9:9" x14ac:dyDescent="0.4">
      <c r="I117" s="5"/>
    </row>
    <row r="118" spans="9:9" x14ac:dyDescent="0.4">
      <c r="I118" s="5"/>
    </row>
    <row r="119" spans="9:9" x14ac:dyDescent="0.4">
      <c r="I119" s="5"/>
    </row>
    <row r="120" spans="9:9" x14ac:dyDescent="0.4">
      <c r="I120" s="5"/>
    </row>
    <row r="121" spans="9:9" x14ac:dyDescent="0.4">
      <c r="I121" s="5"/>
    </row>
    <row r="122" spans="9:9" x14ac:dyDescent="0.4">
      <c r="I122" s="5"/>
    </row>
    <row r="123" spans="9:9" x14ac:dyDescent="0.4">
      <c r="I123" s="5"/>
    </row>
    <row r="124" spans="9:9" x14ac:dyDescent="0.4">
      <c r="I124" s="5"/>
    </row>
    <row r="125" spans="9:9" x14ac:dyDescent="0.4">
      <c r="I125" s="5"/>
    </row>
    <row r="126" spans="9:9" x14ac:dyDescent="0.4">
      <c r="I126" s="5"/>
    </row>
    <row r="127" spans="9:9" x14ac:dyDescent="0.4">
      <c r="I127" s="5"/>
    </row>
    <row r="128" spans="9:9" x14ac:dyDescent="0.4">
      <c r="I128" s="5"/>
    </row>
    <row r="129" spans="9:9" x14ac:dyDescent="0.4">
      <c r="I129" s="5"/>
    </row>
    <row r="130" spans="9:9" x14ac:dyDescent="0.4">
      <c r="I130" s="5"/>
    </row>
    <row r="131" spans="9:9" x14ac:dyDescent="0.4">
      <c r="I131" s="5"/>
    </row>
    <row r="132" spans="9:9" x14ac:dyDescent="0.4">
      <c r="I132" s="5"/>
    </row>
    <row r="133" spans="9:9" x14ac:dyDescent="0.4">
      <c r="I133" s="5"/>
    </row>
    <row r="134" spans="9:9" x14ac:dyDescent="0.4">
      <c r="I134" s="5"/>
    </row>
    <row r="135" spans="9:9" x14ac:dyDescent="0.4">
      <c r="I135" s="5"/>
    </row>
    <row r="136" spans="9:9" x14ac:dyDescent="0.4">
      <c r="I136" s="5"/>
    </row>
    <row r="137" spans="9:9" x14ac:dyDescent="0.4">
      <c r="I137" s="5"/>
    </row>
    <row r="138" spans="9:9" x14ac:dyDescent="0.4">
      <c r="I138" s="5"/>
    </row>
    <row r="139" spans="9:9" x14ac:dyDescent="0.4">
      <c r="I139" s="5"/>
    </row>
    <row r="140" spans="9:9" x14ac:dyDescent="0.4">
      <c r="I140" s="5"/>
    </row>
    <row r="141" spans="9:9" x14ac:dyDescent="0.4">
      <c r="I141" s="5"/>
    </row>
    <row r="142" spans="9:9" x14ac:dyDescent="0.4">
      <c r="I142" s="5"/>
    </row>
    <row r="143" spans="9:9" x14ac:dyDescent="0.4">
      <c r="I143" s="5"/>
    </row>
    <row r="144" spans="9:9" x14ac:dyDescent="0.4">
      <c r="I144" s="5"/>
    </row>
    <row r="145" spans="9:9" x14ac:dyDescent="0.4">
      <c r="I145" s="5"/>
    </row>
    <row r="146" spans="9:9" x14ac:dyDescent="0.4">
      <c r="I146" s="5"/>
    </row>
    <row r="147" spans="9:9" x14ac:dyDescent="0.4">
      <c r="I147" s="5"/>
    </row>
    <row r="148" spans="9:9" x14ac:dyDescent="0.4">
      <c r="I148" s="5"/>
    </row>
    <row r="149" spans="9:9" x14ac:dyDescent="0.4">
      <c r="I149" s="5"/>
    </row>
    <row r="150" spans="9:9" x14ac:dyDescent="0.4">
      <c r="I150" s="5"/>
    </row>
    <row r="151" spans="9:9" x14ac:dyDescent="0.4">
      <c r="I151" s="5"/>
    </row>
    <row r="152" spans="9:9" x14ac:dyDescent="0.4">
      <c r="I152" s="5"/>
    </row>
    <row r="153" spans="9:9" x14ac:dyDescent="0.4">
      <c r="I153" s="5"/>
    </row>
    <row r="154" spans="9:9" x14ac:dyDescent="0.4">
      <c r="I154" s="5"/>
    </row>
    <row r="155" spans="9:9" x14ac:dyDescent="0.4">
      <c r="I155" s="5"/>
    </row>
    <row r="156" spans="9:9" x14ac:dyDescent="0.4">
      <c r="I156" s="5"/>
    </row>
    <row r="157" spans="9:9" x14ac:dyDescent="0.4">
      <c r="I157" s="5"/>
    </row>
    <row r="158" spans="9:9" x14ac:dyDescent="0.4">
      <c r="I158" s="5"/>
    </row>
    <row r="159" spans="9:9" x14ac:dyDescent="0.4">
      <c r="I159" s="5"/>
    </row>
    <row r="160" spans="9:9" x14ac:dyDescent="0.4">
      <c r="I160" s="5"/>
    </row>
    <row r="161" spans="9:9" x14ac:dyDescent="0.4">
      <c r="I161" s="5"/>
    </row>
    <row r="162" spans="9:9" x14ac:dyDescent="0.4">
      <c r="I162" s="5"/>
    </row>
    <row r="163" spans="9:9" x14ac:dyDescent="0.4">
      <c r="I163" s="5"/>
    </row>
    <row r="164" spans="9:9" x14ac:dyDescent="0.4">
      <c r="I164" s="5"/>
    </row>
    <row r="165" spans="9:9" x14ac:dyDescent="0.4">
      <c r="I165" s="5"/>
    </row>
    <row r="166" spans="9:9" x14ac:dyDescent="0.4">
      <c r="I166" s="5"/>
    </row>
    <row r="167" spans="9:9" x14ac:dyDescent="0.4">
      <c r="I167" s="5"/>
    </row>
    <row r="168" spans="9:9" x14ac:dyDescent="0.4">
      <c r="I168" s="5"/>
    </row>
    <row r="169" spans="9:9" x14ac:dyDescent="0.4">
      <c r="I169" s="5"/>
    </row>
    <row r="170" spans="9:9" x14ac:dyDescent="0.4">
      <c r="I170" s="5"/>
    </row>
    <row r="171" spans="9:9" x14ac:dyDescent="0.4">
      <c r="I171" s="5"/>
    </row>
    <row r="172" spans="9:9" x14ac:dyDescent="0.4">
      <c r="I172" s="5"/>
    </row>
    <row r="173" spans="9:9" x14ac:dyDescent="0.4">
      <c r="I173" s="5"/>
    </row>
    <row r="174" spans="9:9" x14ac:dyDescent="0.4">
      <c r="I174" s="5"/>
    </row>
    <row r="175" spans="9:9" x14ac:dyDescent="0.4">
      <c r="I175" s="5"/>
    </row>
    <row r="176" spans="9:9" x14ac:dyDescent="0.4">
      <c r="I176" s="5"/>
    </row>
    <row r="177" spans="9:9" x14ac:dyDescent="0.4">
      <c r="I177" s="5"/>
    </row>
    <row r="178" spans="9:9" x14ac:dyDescent="0.4">
      <c r="I178" s="5"/>
    </row>
    <row r="179" spans="9:9" x14ac:dyDescent="0.4">
      <c r="I179" s="5"/>
    </row>
    <row r="180" spans="9:9" x14ac:dyDescent="0.4">
      <c r="I180" s="5"/>
    </row>
    <row r="181" spans="9:9" x14ac:dyDescent="0.4">
      <c r="I181" s="5"/>
    </row>
    <row r="182" spans="9:9" x14ac:dyDescent="0.4">
      <c r="I182" s="5"/>
    </row>
    <row r="183" spans="9:9" x14ac:dyDescent="0.4">
      <c r="I183" s="5"/>
    </row>
    <row r="184" spans="9:9" x14ac:dyDescent="0.4">
      <c r="I184" s="5"/>
    </row>
    <row r="185" spans="9:9" x14ac:dyDescent="0.4">
      <c r="I185" s="5"/>
    </row>
    <row r="186" spans="9:9" x14ac:dyDescent="0.4">
      <c r="I186" s="5"/>
    </row>
    <row r="187" spans="9:9" x14ac:dyDescent="0.4">
      <c r="I187" s="5"/>
    </row>
    <row r="188" spans="9:9" x14ac:dyDescent="0.4">
      <c r="I188" s="5"/>
    </row>
    <row r="189" spans="9:9" x14ac:dyDescent="0.4">
      <c r="I189" s="5"/>
    </row>
    <row r="190" spans="9:9" x14ac:dyDescent="0.4">
      <c r="I190" s="5"/>
    </row>
    <row r="191" spans="9:9" x14ac:dyDescent="0.4">
      <c r="I191" s="5"/>
    </row>
    <row r="192" spans="9:9" x14ac:dyDescent="0.4">
      <c r="I192" s="5"/>
    </row>
    <row r="193" spans="9:9" x14ac:dyDescent="0.4">
      <c r="I193" s="5"/>
    </row>
    <row r="194" spans="9:9" x14ac:dyDescent="0.4">
      <c r="I194" s="5"/>
    </row>
    <row r="195" spans="9:9" x14ac:dyDescent="0.4">
      <c r="I195" s="5"/>
    </row>
    <row r="196" spans="9:9" x14ac:dyDescent="0.4">
      <c r="I196" s="5"/>
    </row>
    <row r="197" spans="9:9" x14ac:dyDescent="0.4">
      <c r="I197" s="5"/>
    </row>
    <row r="198" spans="9:9" x14ac:dyDescent="0.4">
      <c r="I198" s="5"/>
    </row>
    <row r="199" spans="9:9" x14ac:dyDescent="0.4">
      <c r="I199" s="5"/>
    </row>
    <row r="200" spans="9:9" x14ac:dyDescent="0.4">
      <c r="I200" s="5"/>
    </row>
    <row r="201" spans="9:9" x14ac:dyDescent="0.4">
      <c r="I201" s="5"/>
    </row>
    <row r="202" spans="9:9" x14ac:dyDescent="0.4">
      <c r="I202" s="5"/>
    </row>
    <row r="203" spans="9:9" x14ac:dyDescent="0.4">
      <c r="I203" s="5"/>
    </row>
    <row r="204" spans="9:9" x14ac:dyDescent="0.4">
      <c r="I204" s="5"/>
    </row>
    <row r="205" spans="9:9" x14ac:dyDescent="0.4">
      <c r="I205" s="5"/>
    </row>
    <row r="206" spans="9:9" x14ac:dyDescent="0.4">
      <c r="I206" s="5"/>
    </row>
    <row r="207" spans="9:9" x14ac:dyDescent="0.4">
      <c r="I207" s="5"/>
    </row>
    <row r="208" spans="9:9" x14ac:dyDescent="0.4">
      <c r="I208" s="5"/>
    </row>
    <row r="209" spans="9:9" x14ac:dyDescent="0.4">
      <c r="I209" s="5"/>
    </row>
    <row r="210" spans="9:9" x14ac:dyDescent="0.4">
      <c r="I210" s="5"/>
    </row>
    <row r="211" spans="9:9" x14ac:dyDescent="0.4">
      <c r="I211" s="5"/>
    </row>
    <row r="212" spans="9:9" x14ac:dyDescent="0.4">
      <c r="I212" s="5"/>
    </row>
    <row r="213" spans="9:9" x14ac:dyDescent="0.4">
      <c r="I213" s="5"/>
    </row>
    <row r="214" spans="9:9" x14ac:dyDescent="0.4">
      <c r="I214" s="5"/>
    </row>
    <row r="215" spans="9:9" x14ac:dyDescent="0.4">
      <c r="I215" s="5"/>
    </row>
    <row r="216" spans="9:9" x14ac:dyDescent="0.4">
      <c r="I216" s="5"/>
    </row>
    <row r="217" spans="9:9" x14ac:dyDescent="0.4">
      <c r="I217" s="5"/>
    </row>
    <row r="218" spans="9:9" x14ac:dyDescent="0.4">
      <c r="I218" s="5"/>
    </row>
    <row r="219" spans="9:9" x14ac:dyDescent="0.4">
      <c r="I219" s="5"/>
    </row>
    <row r="220" spans="9:9" x14ac:dyDescent="0.4">
      <c r="I220" s="5"/>
    </row>
    <row r="221" spans="9:9" x14ac:dyDescent="0.4">
      <c r="I221" s="5"/>
    </row>
    <row r="222" spans="9:9" x14ac:dyDescent="0.4">
      <c r="I222" s="5"/>
    </row>
    <row r="223" spans="9:9" x14ac:dyDescent="0.4">
      <c r="I223" s="5"/>
    </row>
    <row r="224" spans="9:9" x14ac:dyDescent="0.4">
      <c r="I224" s="5"/>
    </row>
    <row r="225" spans="9:9" x14ac:dyDescent="0.4">
      <c r="I225" s="5"/>
    </row>
    <row r="226" spans="9:9" x14ac:dyDescent="0.4">
      <c r="I226" s="5"/>
    </row>
    <row r="227" spans="9:9" x14ac:dyDescent="0.4">
      <c r="I227" s="5"/>
    </row>
    <row r="228" spans="9:9" x14ac:dyDescent="0.4">
      <c r="I228" s="5"/>
    </row>
    <row r="229" spans="9:9" x14ac:dyDescent="0.4">
      <c r="I229" s="5"/>
    </row>
    <row r="230" spans="9:9" x14ac:dyDescent="0.4">
      <c r="I230" s="5"/>
    </row>
    <row r="231" spans="9:9" x14ac:dyDescent="0.4">
      <c r="I231" s="5"/>
    </row>
    <row r="232" spans="9:9" x14ac:dyDescent="0.4">
      <c r="I232" s="5"/>
    </row>
    <row r="233" spans="9:9" x14ac:dyDescent="0.4">
      <c r="I233" s="5"/>
    </row>
    <row r="234" spans="9:9" x14ac:dyDescent="0.4">
      <c r="I234" s="5"/>
    </row>
    <row r="235" spans="9:9" x14ac:dyDescent="0.4">
      <c r="I235" s="5"/>
    </row>
    <row r="236" spans="9:9" x14ac:dyDescent="0.4">
      <c r="I236" s="5"/>
    </row>
    <row r="237" spans="9:9" x14ac:dyDescent="0.4">
      <c r="I237" s="5"/>
    </row>
    <row r="238" spans="9:9" x14ac:dyDescent="0.4">
      <c r="I238" s="5"/>
    </row>
    <row r="239" spans="9:9" x14ac:dyDescent="0.4">
      <c r="I239" s="5"/>
    </row>
    <row r="240" spans="9:9" x14ac:dyDescent="0.4">
      <c r="I240" s="5"/>
    </row>
    <row r="241" spans="9:9" x14ac:dyDescent="0.4">
      <c r="I241" s="5"/>
    </row>
    <row r="242" spans="9:9" x14ac:dyDescent="0.4">
      <c r="I242" s="5"/>
    </row>
    <row r="243" spans="9:9" x14ac:dyDescent="0.4">
      <c r="I243" s="5"/>
    </row>
    <row r="244" spans="9:9" x14ac:dyDescent="0.4">
      <c r="I244" s="5"/>
    </row>
    <row r="245" spans="9:9" x14ac:dyDescent="0.4">
      <c r="I245" s="5"/>
    </row>
    <row r="246" spans="9:9" x14ac:dyDescent="0.4">
      <c r="I246" s="5"/>
    </row>
    <row r="247" spans="9:9" x14ac:dyDescent="0.4">
      <c r="I247" s="5"/>
    </row>
    <row r="248" spans="9:9" x14ac:dyDescent="0.4">
      <c r="I248" s="5"/>
    </row>
    <row r="249" spans="9:9" x14ac:dyDescent="0.4">
      <c r="I249" s="5"/>
    </row>
    <row r="250" spans="9:9" x14ac:dyDescent="0.4">
      <c r="I250" s="5"/>
    </row>
    <row r="251" spans="9:9" x14ac:dyDescent="0.4">
      <c r="I251" s="5"/>
    </row>
    <row r="252" spans="9:9" x14ac:dyDescent="0.4">
      <c r="I252" s="5"/>
    </row>
  </sheetData>
  <mergeCells count="9">
    <mergeCell ref="B6:F6"/>
    <mergeCell ref="B9:F9"/>
    <mergeCell ref="B24:F24"/>
    <mergeCell ref="B25:F25"/>
    <mergeCell ref="A1:H1"/>
    <mergeCell ref="A2:H2"/>
    <mergeCell ref="A3:H3"/>
    <mergeCell ref="B21:F21"/>
    <mergeCell ref="B22:F22"/>
  </mergeCells>
  <printOptions horizontalCentered="1"/>
  <pageMargins left="0.2" right="0.23" top="0.35433070866141703" bottom="0.27559055118110198" header="0.23622047244094499" footer="0.15748031496063"/>
  <pageSetup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1"/>
  <sheetViews>
    <sheetView topLeftCell="A31" zoomScale="86" zoomScaleNormal="86" workbookViewId="0">
      <selection activeCell="J73" sqref="J73"/>
    </sheetView>
  </sheetViews>
  <sheetFormatPr baseColWidth="10" defaultRowHeight="16.8" x14ac:dyDescent="0.3"/>
  <cols>
    <col min="1" max="1" width="11.44140625" style="104"/>
    <col min="2" max="2" width="18.6640625" style="3" customWidth="1"/>
    <col min="3" max="3" width="14.44140625" style="109" customWidth="1"/>
    <col min="4" max="4" width="13.5546875" style="3" customWidth="1"/>
    <col min="5" max="5" width="38.44140625" style="112" customWidth="1"/>
    <col min="6" max="6" width="52.33203125" style="114" customWidth="1"/>
    <col min="7" max="7" width="23.88671875" style="112" customWidth="1"/>
    <col min="8" max="8" width="19.44140625" style="108" customWidth="1"/>
  </cols>
  <sheetData>
    <row r="1" spans="1:8" s="6" customFormat="1" ht="21" x14ac:dyDescent="0.35">
      <c r="A1" s="330" t="s">
        <v>0</v>
      </c>
      <c r="B1" s="330"/>
      <c r="C1" s="330"/>
      <c r="D1" s="330"/>
      <c r="E1" s="330"/>
      <c r="F1" s="330"/>
      <c r="G1" s="330"/>
      <c r="H1" s="330"/>
    </row>
    <row r="2" spans="1:8" s="6" customFormat="1" x14ac:dyDescent="0.25">
      <c r="A2" s="327" t="s">
        <v>1</v>
      </c>
      <c r="B2" s="327"/>
      <c r="C2" s="327"/>
      <c r="D2" s="327"/>
      <c r="E2" s="327"/>
      <c r="F2" s="327"/>
      <c r="G2" s="327"/>
      <c r="H2" s="327"/>
    </row>
    <row r="3" spans="1:8" s="6" customFormat="1" ht="17.399999999999999" thickBot="1" x14ac:dyDescent="0.3">
      <c r="A3" s="329" t="s">
        <v>18</v>
      </c>
      <c r="B3" s="329"/>
      <c r="C3" s="329"/>
      <c r="D3" s="329"/>
      <c r="E3" s="329"/>
      <c r="F3" s="329"/>
      <c r="G3" s="329"/>
      <c r="H3" s="329"/>
    </row>
    <row r="4" spans="1:8" s="7" customFormat="1" ht="76.2" thickBot="1" x14ac:dyDescent="0.35">
      <c r="A4" s="18" t="s">
        <v>13</v>
      </c>
      <c r="B4" s="60" t="s">
        <v>7</v>
      </c>
      <c r="C4" s="60" t="s">
        <v>10</v>
      </c>
      <c r="D4" s="19" t="s">
        <v>2</v>
      </c>
      <c r="E4" s="20" t="s">
        <v>8</v>
      </c>
      <c r="F4" s="58" t="s">
        <v>9</v>
      </c>
      <c r="G4" s="59" t="s">
        <v>11</v>
      </c>
      <c r="H4" s="22" t="s">
        <v>3</v>
      </c>
    </row>
    <row r="5" spans="1:8" s="6" customFormat="1" ht="28.2" thickBot="1" x14ac:dyDescent="0.3">
      <c r="A5" s="32">
        <v>1</v>
      </c>
      <c r="B5" s="8" t="s">
        <v>32</v>
      </c>
      <c r="C5" s="248">
        <v>42494</v>
      </c>
      <c r="D5" s="24">
        <v>4598</v>
      </c>
      <c r="E5" s="25" t="s">
        <v>126</v>
      </c>
      <c r="F5" s="26" t="s">
        <v>175</v>
      </c>
      <c r="G5" s="26" t="s">
        <v>128</v>
      </c>
      <c r="H5" s="27">
        <v>1750</v>
      </c>
    </row>
    <row r="6" spans="1:8" s="6" customFormat="1" ht="14.4" thickBot="1" x14ac:dyDescent="0.3">
      <c r="A6" s="103">
        <f>SUM(A5)</f>
        <v>1</v>
      </c>
      <c r="B6" s="322" t="s">
        <v>5</v>
      </c>
      <c r="C6" s="318"/>
      <c r="D6" s="318"/>
      <c r="E6" s="318"/>
      <c r="F6" s="318"/>
      <c r="G6" s="318"/>
      <c r="H6" s="107">
        <f>SUM(H5:H5)</f>
        <v>1750</v>
      </c>
    </row>
    <row r="7" spans="1:8" s="6" customFormat="1" ht="55.8" thickBot="1" x14ac:dyDescent="0.3">
      <c r="A7" s="24">
        <v>1</v>
      </c>
      <c r="B7" s="24" t="s">
        <v>32</v>
      </c>
      <c r="C7" s="256">
        <v>42494</v>
      </c>
      <c r="D7" s="24">
        <v>4597</v>
      </c>
      <c r="E7" s="138" t="s">
        <v>176</v>
      </c>
      <c r="F7" s="26" t="s">
        <v>177</v>
      </c>
      <c r="G7" s="38" t="s">
        <v>56</v>
      </c>
      <c r="H7" s="39">
        <v>160</v>
      </c>
    </row>
    <row r="8" spans="1:8" s="6" customFormat="1" ht="33.75" customHeight="1" x14ac:dyDescent="0.25">
      <c r="A8" s="333">
        <v>1</v>
      </c>
      <c r="B8" s="349" t="s">
        <v>32</v>
      </c>
      <c r="C8" s="351">
        <v>42494</v>
      </c>
      <c r="D8" s="349">
        <v>4599</v>
      </c>
      <c r="E8" s="360" t="s">
        <v>178</v>
      </c>
      <c r="F8" s="190" t="s">
        <v>179</v>
      </c>
      <c r="G8" s="354" t="s">
        <v>180</v>
      </c>
      <c r="H8" s="236">
        <v>350</v>
      </c>
    </row>
    <row r="9" spans="1:8" s="6" customFormat="1" ht="28.2" thickBot="1" x14ac:dyDescent="0.3">
      <c r="A9" s="335"/>
      <c r="B9" s="350"/>
      <c r="C9" s="353"/>
      <c r="D9" s="350"/>
      <c r="E9" s="361"/>
      <c r="F9" s="257" t="s">
        <v>181</v>
      </c>
      <c r="G9" s="355"/>
      <c r="H9" s="258">
        <v>2670.48</v>
      </c>
    </row>
    <row r="10" spans="1:8" s="6" customFormat="1" ht="13.8" x14ac:dyDescent="0.25">
      <c r="A10" s="333">
        <v>1</v>
      </c>
      <c r="B10" s="349" t="s">
        <v>32</v>
      </c>
      <c r="C10" s="351">
        <v>42494</v>
      </c>
      <c r="D10" s="349">
        <v>4600</v>
      </c>
      <c r="E10" s="365" t="s">
        <v>114</v>
      </c>
      <c r="F10" s="190" t="s">
        <v>182</v>
      </c>
      <c r="G10" s="354" t="s">
        <v>115</v>
      </c>
      <c r="H10" s="236">
        <v>15</v>
      </c>
    </row>
    <row r="11" spans="1:8" s="6" customFormat="1" ht="28.2" thickBot="1" x14ac:dyDescent="0.3">
      <c r="A11" s="335"/>
      <c r="B11" s="350"/>
      <c r="C11" s="353"/>
      <c r="D11" s="350"/>
      <c r="E11" s="366"/>
      <c r="F11" s="257" t="s">
        <v>183</v>
      </c>
      <c r="G11" s="355"/>
      <c r="H11" s="258">
        <f>80+75+352.5+30+75+50</f>
        <v>662.5</v>
      </c>
    </row>
    <row r="12" spans="1:8" s="6" customFormat="1" ht="13.8" x14ac:dyDescent="0.25">
      <c r="A12" s="333">
        <v>1</v>
      </c>
      <c r="B12" s="349" t="s">
        <v>32</v>
      </c>
      <c r="C12" s="351">
        <v>42494</v>
      </c>
      <c r="D12" s="349">
        <v>4602</v>
      </c>
      <c r="E12" s="360" t="s">
        <v>184</v>
      </c>
      <c r="F12" s="190" t="s">
        <v>185</v>
      </c>
      <c r="G12" s="354" t="s">
        <v>186</v>
      </c>
      <c r="H12" s="236">
        <v>1698</v>
      </c>
    </row>
    <row r="13" spans="1:8" s="6" customFormat="1" ht="13.8" x14ac:dyDescent="0.25">
      <c r="A13" s="334"/>
      <c r="B13" s="337"/>
      <c r="C13" s="342"/>
      <c r="D13" s="340"/>
      <c r="E13" s="364"/>
      <c r="F13" s="12" t="s">
        <v>187</v>
      </c>
      <c r="G13" s="338"/>
      <c r="H13" s="44">
        <v>35.5</v>
      </c>
    </row>
    <row r="14" spans="1:8" s="6" customFormat="1" ht="13.8" x14ac:dyDescent="0.25">
      <c r="A14" s="334"/>
      <c r="B14" s="337"/>
      <c r="C14" s="341">
        <v>42494</v>
      </c>
      <c r="D14" s="336">
        <v>4603</v>
      </c>
      <c r="E14" s="362" t="s">
        <v>188</v>
      </c>
      <c r="F14" s="362" t="s">
        <v>189</v>
      </c>
      <c r="G14" s="343" t="s">
        <v>190</v>
      </c>
      <c r="H14" s="44">
        <f>125+20+350+10+19+10+6+340+80</f>
        <v>960</v>
      </c>
    </row>
    <row r="15" spans="1:8" s="6" customFormat="1" ht="13.8" x14ac:dyDescent="0.25">
      <c r="A15" s="334"/>
      <c r="B15" s="337"/>
      <c r="C15" s="352"/>
      <c r="D15" s="337"/>
      <c r="E15" s="363"/>
      <c r="F15" s="363"/>
      <c r="G15" s="348"/>
      <c r="H15" s="44">
        <v>39.5</v>
      </c>
    </row>
    <row r="16" spans="1:8" s="6" customFormat="1" ht="14.4" thickBot="1" x14ac:dyDescent="0.3">
      <c r="A16" s="335"/>
      <c r="B16" s="350"/>
      <c r="C16" s="353"/>
      <c r="D16" s="350"/>
      <c r="E16" s="361"/>
      <c r="F16" s="361"/>
      <c r="G16" s="355"/>
      <c r="H16" s="258">
        <f>40+40+91.8+1.68+5.76+18.96+18.96+18.96</f>
        <v>236.12000000000003</v>
      </c>
    </row>
    <row r="17" spans="1:8" s="6" customFormat="1" ht="13.8" x14ac:dyDescent="0.25">
      <c r="A17" s="333">
        <v>1</v>
      </c>
      <c r="B17" s="349" t="s">
        <v>32</v>
      </c>
      <c r="C17" s="351">
        <v>42494</v>
      </c>
      <c r="D17" s="349">
        <v>4604</v>
      </c>
      <c r="E17" s="360" t="s">
        <v>191</v>
      </c>
      <c r="F17" s="190" t="s">
        <v>192</v>
      </c>
      <c r="G17" s="354" t="s">
        <v>193</v>
      </c>
      <c r="H17" s="236">
        <f>120+45</f>
        <v>165</v>
      </c>
    </row>
    <row r="18" spans="1:8" s="6" customFormat="1" ht="14.4" thickBot="1" x14ac:dyDescent="0.3">
      <c r="A18" s="335"/>
      <c r="B18" s="350"/>
      <c r="C18" s="353"/>
      <c r="D18" s="350"/>
      <c r="E18" s="361"/>
      <c r="F18" s="257" t="s">
        <v>194</v>
      </c>
      <c r="G18" s="355"/>
      <c r="H18" s="258">
        <f>37.5+5.8</f>
        <v>43.3</v>
      </c>
    </row>
    <row r="19" spans="1:8" s="6" customFormat="1" ht="27.6" x14ac:dyDescent="0.25">
      <c r="A19" s="333">
        <v>1</v>
      </c>
      <c r="B19" s="349" t="s">
        <v>32</v>
      </c>
      <c r="C19" s="351">
        <v>42494</v>
      </c>
      <c r="D19" s="349">
        <v>4605</v>
      </c>
      <c r="E19" s="354" t="s">
        <v>195</v>
      </c>
      <c r="F19" s="190" t="s">
        <v>196</v>
      </c>
      <c r="G19" s="354" t="s">
        <v>197</v>
      </c>
      <c r="H19" s="297">
        <f>55+30+32</f>
        <v>117</v>
      </c>
    </row>
    <row r="20" spans="1:8" s="6" customFormat="1" ht="14.4" thickBot="1" x14ac:dyDescent="0.3">
      <c r="A20" s="335"/>
      <c r="B20" s="350"/>
      <c r="C20" s="353"/>
      <c r="D20" s="350"/>
      <c r="E20" s="355"/>
      <c r="F20" s="257" t="s">
        <v>198</v>
      </c>
      <c r="G20" s="355"/>
      <c r="H20" s="296">
        <v>138.5</v>
      </c>
    </row>
    <row r="21" spans="1:8" s="6" customFormat="1" ht="14.4" thickBot="1" x14ac:dyDescent="0.3">
      <c r="A21" s="291">
        <v>1</v>
      </c>
      <c r="B21" s="291" t="s">
        <v>32</v>
      </c>
      <c r="C21" s="248">
        <v>42494</v>
      </c>
      <c r="D21" s="291">
        <v>4606</v>
      </c>
      <c r="E21" s="292" t="s">
        <v>199</v>
      </c>
      <c r="F21" s="26" t="s">
        <v>200</v>
      </c>
      <c r="G21" s="293" t="s">
        <v>201</v>
      </c>
      <c r="H21" s="39">
        <f>90+360</f>
        <v>450</v>
      </c>
    </row>
    <row r="22" spans="1:8" s="6" customFormat="1" ht="13.8" x14ac:dyDescent="0.25">
      <c r="A22" s="333">
        <v>1</v>
      </c>
      <c r="B22" s="349" t="s">
        <v>32</v>
      </c>
      <c r="C22" s="351">
        <v>42494</v>
      </c>
      <c r="D22" s="349">
        <v>4607</v>
      </c>
      <c r="E22" s="354" t="s">
        <v>202</v>
      </c>
      <c r="F22" s="190" t="s">
        <v>203</v>
      </c>
      <c r="G22" s="354" t="s">
        <v>204</v>
      </c>
      <c r="H22" s="297">
        <f>780+1228.8+63</f>
        <v>2071.8000000000002</v>
      </c>
    </row>
    <row r="23" spans="1:8" s="6" customFormat="1" ht="16.5" customHeight="1" x14ac:dyDescent="0.25">
      <c r="A23" s="334"/>
      <c r="B23" s="337"/>
      <c r="C23" s="352"/>
      <c r="D23" s="337"/>
      <c r="E23" s="348"/>
      <c r="F23" s="30" t="s">
        <v>205</v>
      </c>
      <c r="G23" s="348"/>
      <c r="H23" s="169">
        <v>350</v>
      </c>
    </row>
    <row r="24" spans="1:8" s="6" customFormat="1" ht="28.95" customHeight="1" x14ac:dyDescent="0.25">
      <c r="A24" s="334"/>
      <c r="B24" s="337"/>
      <c r="C24" s="352"/>
      <c r="D24" s="337"/>
      <c r="E24" s="348"/>
      <c r="F24" s="30" t="s">
        <v>206</v>
      </c>
      <c r="G24" s="348"/>
      <c r="H24" s="169">
        <f>275+650</f>
        <v>925</v>
      </c>
    </row>
    <row r="25" spans="1:8" s="6" customFormat="1" ht="14.4" thickBot="1" x14ac:dyDescent="0.3">
      <c r="A25" s="335"/>
      <c r="B25" s="350"/>
      <c r="C25" s="353"/>
      <c r="D25" s="350"/>
      <c r="E25" s="355"/>
      <c r="F25" s="257" t="s">
        <v>207</v>
      </c>
      <c r="G25" s="355"/>
      <c r="H25" s="296">
        <f>59+210</f>
        <v>269</v>
      </c>
    </row>
    <row r="26" spans="1:8" s="6" customFormat="1" ht="13.8" x14ac:dyDescent="0.25">
      <c r="A26" s="333">
        <v>1</v>
      </c>
      <c r="B26" s="349" t="s">
        <v>32</v>
      </c>
      <c r="C26" s="351">
        <v>42494</v>
      </c>
      <c r="D26" s="349">
        <v>4608</v>
      </c>
      <c r="E26" s="354" t="s">
        <v>208</v>
      </c>
      <c r="F26" s="294" t="s">
        <v>209</v>
      </c>
      <c r="G26" s="354" t="s">
        <v>210</v>
      </c>
      <c r="H26" s="295">
        <v>56.5</v>
      </c>
    </row>
    <row r="27" spans="1:8" s="6" customFormat="1" ht="14.4" thickBot="1" x14ac:dyDescent="0.3">
      <c r="A27" s="335"/>
      <c r="B27" s="350"/>
      <c r="C27" s="353"/>
      <c r="D27" s="350"/>
      <c r="E27" s="355"/>
      <c r="F27" s="257" t="s">
        <v>211</v>
      </c>
      <c r="G27" s="355"/>
      <c r="H27" s="296">
        <f>178+24+24</f>
        <v>226</v>
      </c>
    </row>
    <row r="28" spans="1:8" s="6" customFormat="1" ht="13.8" x14ac:dyDescent="0.25">
      <c r="A28" s="337">
        <v>1</v>
      </c>
      <c r="B28" s="337" t="s">
        <v>32</v>
      </c>
      <c r="C28" s="352">
        <v>42494</v>
      </c>
      <c r="D28" s="337">
        <v>4609</v>
      </c>
      <c r="E28" s="348" t="s">
        <v>212</v>
      </c>
      <c r="F28" s="26" t="s">
        <v>213</v>
      </c>
      <c r="G28" s="338" t="s">
        <v>214</v>
      </c>
      <c r="H28" s="39">
        <f>28.8+14.4+14.4+14.4+13.5+6</f>
        <v>91.5</v>
      </c>
    </row>
    <row r="29" spans="1:8" s="6" customFormat="1" ht="13.8" x14ac:dyDescent="0.25">
      <c r="A29" s="340"/>
      <c r="B29" s="340"/>
      <c r="C29" s="342"/>
      <c r="D29" s="340"/>
      <c r="E29" s="338"/>
      <c r="F29" s="30" t="s">
        <v>215</v>
      </c>
      <c r="G29" s="339"/>
      <c r="H29" s="48">
        <f>330+37</f>
        <v>367</v>
      </c>
    </row>
    <row r="30" spans="1:8" s="6" customFormat="1" ht="13.8" x14ac:dyDescent="0.25">
      <c r="A30" s="336">
        <v>1</v>
      </c>
      <c r="B30" s="336" t="s">
        <v>32</v>
      </c>
      <c r="C30" s="341">
        <v>42494</v>
      </c>
      <c r="D30" s="336">
        <v>4610</v>
      </c>
      <c r="E30" s="343" t="s">
        <v>216</v>
      </c>
      <c r="F30" s="30" t="s">
        <v>217</v>
      </c>
      <c r="G30" s="343" t="s">
        <v>218</v>
      </c>
      <c r="H30" s="48">
        <f>300+748.8</f>
        <v>1048.8</v>
      </c>
    </row>
    <row r="31" spans="1:8" s="6" customFormat="1" ht="13.8" x14ac:dyDescent="0.25">
      <c r="A31" s="340"/>
      <c r="B31" s="340"/>
      <c r="C31" s="342"/>
      <c r="D31" s="340"/>
      <c r="E31" s="338"/>
      <c r="F31" s="30" t="s">
        <v>219</v>
      </c>
      <c r="G31" s="338"/>
      <c r="H31" s="48">
        <f>312+469.9+638.12</f>
        <v>1420.02</v>
      </c>
    </row>
    <row r="32" spans="1:8" s="6" customFormat="1" ht="13.8" x14ac:dyDescent="0.25">
      <c r="A32" s="14">
        <v>1</v>
      </c>
      <c r="B32" s="14" t="s">
        <v>32</v>
      </c>
      <c r="C32" s="185">
        <v>42494</v>
      </c>
      <c r="D32" s="8">
        <v>4611</v>
      </c>
      <c r="E32" s="16" t="s">
        <v>220</v>
      </c>
      <c r="F32" s="30" t="s">
        <v>221</v>
      </c>
      <c r="G32" s="45" t="s">
        <v>222</v>
      </c>
      <c r="H32" s="48">
        <v>63.9</v>
      </c>
    </row>
    <row r="33" spans="1:9" s="6" customFormat="1" ht="16.5" customHeight="1" x14ac:dyDescent="0.25">
      <c r="A33" s="336">
        <v>1</v>
      </c>
      <c r="B33" s="336" t="s">
        <v>32</v>
      </c>
      <c r="C33" s="356">
        <v>42494</v>
      </c>
      <c r="D33" s="336">
        <v>4612</v>
      </c>
      <c r="E33" s="358" t="s">
        <v>223</v>
      </c>
      <c r="F33" s="30" t="s">
        <v>224</v>
      </c>
      <c r="G33" s="343" t="s">
        <v>60</v>
      </c>
      <c r="H33" s="48">
        <f>163.6+71.4</f>
        <v>235</v>
      </c>
    </row>
    <row r="34" spans="1:9" s="6" customFormat="1" ht="14.4" thickBot="1" x14ac:dyDescent="0.3">
      <c r="A34" s="337"/>
      <c r="B34" s="337"/>
      <c r="C34" s="357"/>
      <c r="D34" s="337"/>
      <c r="E34" s="359"/>
      <c r="F34" s="30" t="s">
        <v>225</v>
      </c>
      <c r="G34" s="348"/>
      <c r="H34" s="48">
        <v>137</v>
      </c>
    </row>
    <row r="35" spans="1:9" s="6" customFormat="1" ht="27.6" x14ac:dyDescent="0.25">
      <c r="A35" s="333">
        <v>1</v>
      </c>
      <c r="B35" s="349" t="s">
        <v>32</v>
      </c>
      <c r="C35" s="351">
        <v>42495</v>
      </c>
      <c r="D35" s="349">
        <v>4614</v>
      </c>
      <c r="E35" s="354" t="s">
        <v>226</v>
      </c>
      <c r="F35" s="294" t="s">
        <v>227</v>
      </c>
      <c r="G35" s="354" t="s">
        <v>35</v>
      </c>
      <c r="H35" s="295">
        <v>44.32</v>
      </c>
    </row>
    <row r="36" spans="1:9" s="6" customFormat="1" ht="27.6" x14ac:dyDescent="0.25">
      <c r="A36" s="334"/>
      <c r="B36" s="337"/>
      <c r="C36" s="352"/>
      <c r="D36" s="337"/>
      <c r="E36" s="348"/>
      <c r="F36" s="30" t="s">
        <v>228</v>
      </c>
      <c r="G36" s="348"/>
      <c r="H36" s="169">
        <v>3.75</v>
      </c>
    </row>
    <row r="37" spans="1:9" s="6" customFormat="1" ht="28.2" thickBot="1" x14ac:dyDescent="0.3">
      <c r="A37" s="335"/>
      <c r="B37" s="350"/>
      <c r="C37" s="353"/>
      <c r="D37" s="350"/>
      <c r="E37" s="355"/>
      <c r="F37" s="257" t="s">
        <v>229</v>
      </c>
      <c r="G37" s="355"/>
      <c r="H37" s="296">
        <f>8+10+7+166+178+160</f>
        <v>529</v>
      </c>
    </row>
    <row r="38" spans="1:9" s="6" customFormat="1" ht="14.4" thickBot="1" x14ac:dyDescent="0.3">
      <c r="A38" s="103">
        <f>SUM(A7:A37)</f>
        <v>14</v>
      </c>
      <c r="B38" s="322" t="s">
        <v>4</v>
      </c>
      <c r="C38" s="318"/>
      <c r="D38" s="318"/>
      <c r="E38" s="318"/>
      <c r="F38" s="318"/>
      <c r="G38" s="331"/>
      <c r="H38" s="86">
        <f>SUM(H7:H37)</f>
        <v>15579.49</v>
      </c>
    </row>
    <row r="39" spans="1:9" s="6" customFormat="1" ht="41.4" x14ac:dyDescent="0.25">
      <c r="A39" s="14">
        <v>1</v>
      </c>
      <c r="B39" s="14" t="s">
        <v>32</v>
      </c>
      <c r="C39" s="185">
        <v>42495</v>
      </c>
      <c r="D39" s="8">
        <v>4613</v>
      </c>
      <c r="E39" s="16" t="s">
        <v>28</v>
      </c>
      <c r="F39" s="113" t="s">
        <v>230</v>
      </c>
      <c r="G39" s="8" t="s">
        <v>30</v>
      </c>
      <c r="H39" s="42">
        <v>360</v>
      </c>
    </row>
    <row r="40" spans="1:9" s="6" customFormat="1" ht="27.6" x14ac:dyDescent="0.25">
      <c r="A40" s="14">
        <v>1</v>
      </c>
      <c r="B40" s="8" t="s">
        <v>32</v>
      </c>
      <c r="C40" s="55">
        <v>42495</v>
      </c>
      <c r="D40" s="14">
        <v>4615</v>
      </c>
      <c r="E40" s="12" t="s">
        <v>231</v>
      </c>
      <c r="F40" s="12" t="s">
        <v>232</v>
      </c>
      <c r="G40" s="45" t="s">
        <v>233</v>
      </c>
      <c r="H40" s="44">
        <v>598.27</v>
      </c>
    </row>
    <row r="41" spans="1:9" s="6" customFormat="1" ht="14.4" thickBot="1" x14ac:dyDescent="0.3">
      <c r="A41" s="14"/>
      <c r="B41" s="8" t="s">
        <v>32</v>
      </c>
      <c r="C41" s="43"/>
      <c r="D41" s="14"/>
      <c r="E41" s="15"/>
      <c r="F41" s="111"/>
      <c r="G41" s="83"/>
      <c r="H41" s="44"/>
    </row>
    <row r="42" spans="1:9" s="6" customFormat="1" ht="14.4" thickBot="1" x14ac:dyDescent="0.3">
      <c r="A42" s="103">
        <f>SUM(A39:A41)</f>
        <v>2</v>
      </c>
      <c r="B42" s="332" t="s">
        <v>6</v>
      </c>
      <c r="C42" s="320"/>
      <c r="D42" s="320"/>
      <c r="E42" s="320"/>
      <c r="F42" s="320"/>
      <c r="G42" s="321"/>
      <c r="H42" s="86">
        <f>SUM(H39:H41)</f>
        <v>958.27</v>
      </c>
    </row>
    <row r="43" spans="1:9" s="6" customFormat="1" ht="24" thickBot="1" x14ac:dyDescent="0.3">
      <c r="A43" s="255">
        <f>+A6+A38+A42</f>
        <v>17</v>
      </c>
      <c r="B43" s="344" t="s">
        <v>14</v>
      </c>
      <c r="C43" s="344"/>
      <c r="D43" s="344"/>
      <c r="E43" s="344"/>
      <c r="F43" s="344"/>
      <c r="G43" s="243"/>
      <c r="H43" s="50">
        <f>H42+H38+H6</f>
        <v>18287.759999999998</v>
      </c>
    </row>
    <row r="44" spans="1:9" s="6" customFormat="1" ht="14.4" thickBot="1" x14ac:dyDescent="0.3">
      <c r="A44" s="8"/>
      <c r="B44" s="66"/>
      <c r="C44" s="55"/>
      <c r="D44" s="14"/>
      <c r="E44" s="15"/>
      <c r="F44" s="111"/>
      <c r="G44" s="111"/>
      <c r="H44" s="44"/>
    </row>
    <row r="45" spans="1:9" ht="15" thickBot="1" x14ac:dyDescent="0.35">
      <c r="A45" s="103">
        <f>SUM(A44:A44)</f>
        <v>0</v>
      </c>
      <c r="B45" s="332" t="s">
        <v>12</v>
      </c>
      <c r="C45" s="320"/>
      <c r="D45" s="320"/>
      <c r="E45" s="320"/>
      <c r="F45" s="320"/>
      <c r="G45" s="244"/>
      <c r="H45" s="86">
        <f>SUM(H44:H44)</f>
        <v>0</v>
      </c>
      <c r="I45" s="5"/>
    </row>
    <row r="46" spans="1:9" ht="24" thickBot="1" x14ac:dyDescent="0.5">
      <c r="A46" s="117">
        <f>A43+A45</f>
        <v>17</v>
      </c>
      <c r="B46" s="345" t="s">
        <v>15</v>
      </c>
      <c r="C46" s="346"/>
      <c r="D46" s="346"/>
      <c r="E46" s="346"/>
      <c r="F46" s="346"/>
      <c r="G46" s="53"/>
      <c r="H46" s="64">
        <f>H43+H45</f>
        <v>18287.759999999998</v>
      </c>
      <c r="I46" s="5"/>
    </row>
    <row r="47" spans="1:9" x14ac:dyDescent="0.3">
      <c r="I47" s="5"/>
    </row>
    <row r="48" spans="1:9" x14ac:dyDescent="0.3">
      <c r="I48" s="5"/>
    </row>
    <row r="49" spans="6:9" ht="20.399999999999999" x14ac:dyDescent="0.45">
      <c r="F49" s="299"/>
      <c r="G49" s="347"/>
      <c r="H49" s="347"/>
      <c r="I49" s="298"/>
    </row>
    <row r="50" spans="6:9" x14ac:dyDescent="0.4">
      <c r="F50" s="299"/>
      <c r="G50" s="300"/>
      <c r="H50" s="301"/>
      <c r="I50" s="298"/>
    </row>
    <row r="51" spans="6:9" ht="19.2" x14ac:dyDescent="0.45">
      <c r="F51" s="299"/>
      <c r="G51" s="300"/>
      <c r="H51" s="302"/>
      <c r="I51" s="298"/>
    </row>
    <row r="52" spans="6:9" ht="19.2" x14ac:dyDescent="0.45">
      <c r="F52" s="299"/>
      <c r="G52" s="300"/>
      <c r="H52" s="302"/>
      <c r="I52" s="298"/>
    </row>
    <row r="53" spans="6:9" ht="19.2" x14ac:dyDescent="0.45">
      <c r="F53" s="299"/>
      <c r="G53" s="300"/>
      <c r="H53" s="302"/>
      <c r="I53" s="298"/>
    </row>
    <row r="54" spans="6:9" ht="19.2" x14ac:dyDescent="0.45">
      <c r="F54" s="299"/>
      <c r="G54" s="300"/>
      <c r="H54" s="302"/>
      <c r="I54" s="298"/>
    </row>
    <row r="55" spans="6:9" ht="19.2" x14ac:dyDescent="0.45">
      <c r="F55" s="299"/>
      <c r="G55" s="300"/>
      <c r="H55" s="302"/>
      <c r="I55" s="298"/>
    </row>
    <row r="56" spans="6:9" ht="19.2" x14ac:dyDescent="0.45">
      <c r="F56" s="299"/>
      <c r="G56" s="300"/>
      <c r="H56" s="302"/>
      <c r="I56" s="298"/>
    </row>
    <row r="57" spans="6:9" ht="19.2" x14ac:dyDescent="0.45">
      <c r="F57" s="299"/>
      <c r="G57" s="300"/>
      <c r="H57" s="303"/>
      <c r="I57" s="298"/>
    </row>
    <row r="58" spans="6:9" ht="19.2" x14ac:dyDescent="0.45">
      <c r="F58" s="299"/>
      <c r="G58" s="300"/>
      <c r="H58" s="302"/>
      <c r="I58" s="298"/>
    </row>
    <row r="59" spans="6:9" ht="19.2" x14ac:dyDescent="0.45">
      <c r="F59" s="299"/>
      <c r="G59" s="300"/>
      <c r="H59" s="302"/>
      <c r="I59" s="298"/>
    </row>
    <row r="60" spans="6:9" ht="19.2" x14ac:dyDescent="0.45">
      <c r="F60" s="299"/>
      <c r="G60" s="300"/>
      <c r="H60" s="302"/>
      <c r="I60" s="298"/>
    </row>
    <row r="61" spans="6:9" ht="19.2" x14ac:dyDescent="0.45">
      <c r="F61" s="299"/>
      <c r="G61" s="300"/>
      <c r="H61" s="302"/>
      <c r="I61" s="298"/>
    </row>
    <row r="62" spans="6:9" ht="19.2" x14ac:dyDescent="0.45">
      <c r="F62" s="299"/>
      <c r="G62" s="300"/>
      <c r="H62" s="302"/>
      <c r="I62" s="298"/>
    </row>
    <row r="63" spans="6:9" ht="19.2" x14ac:dyDescent="0.45">
      <c r="F63" s="299"/>
      <c r="G63" s="300"/>
      <c r="H63" s="302"/>
      <c r="I63" s="298"/>
    </row>
    <row r="64" spans="6:9" ht="24.6" x14ac:dyDescent="0.55000000000000004">
      <c r="F64" s="299"/>
      <c r="G64" s="304"/>
      <c r="H64" s="305"/>
      <c r="I64" s="298"/>
    </row>
    <row r="65" spans="6:9" x14ac:dyDescent="0.3">
      <c r="F65" s="299"/>
      <c r="G65" s="306"/>
      <c r="H65" s="307"/>
      <c r="I65" s="298"/>
    </row>
    <row r="66" spans="6:9" x14ac:dyDescent="0.3">
      <c r="F66" s="299"/>
      <c r="G66" s="306"/>
      <c r="H66" s="307"/>
      <c r="I66" s="298"/>
    </row>
    <row r="67" spans="6:9" x14ac:dyDescent="0.3">
      <c r="F67" s="299"/>
      <c r="G67" s="306"/>
      <c r="H67" s="307"/>
      <c r="I67" s="298"/>
    </row>
    <row r="68" spans="6:9" x14ac:dyDescent="0.3">
      <c r="F68" s="299"/>
      <c r="G68" s="306"/>
      <c r="H68" s="307"/>
      <c r="I68" s="298"/>
    </row>
    <row r="69" spans="6:9" x14ac:dyDescent="0.3">
      <c r="I69" s="5"/>
    </row>
    <row r="70" spans="6:9" x14ac:dyDescent="0.3">
      <c r="I70" s="5"/>
    </row>
    <row r="71" spans="6:9" x14ac:dyDescent="0.3">
      <c r="I71" s="5"/>
    </row>
    <row r="72" spans="6:9" x14ac:dyDescent="0.3">
      <c r="I72" s="5"/>
    </row>
    <row r="73" spans="6:9" x14ac:dyDescent="0.3">
      <c r="I73" s="5"/>
    </row>
    <row r="74" spans="6:9" x14ac:dyDescent="0.3">
      <c r="I74" s="5"/>
    </row>
    <row r="75" spans="6:9" x14ac:dyDescent="0.3">
      <c r="I75" s="5"/>
    </row>
    <row r="76" spans="6:9" x14ac:dyDescent="0.3">
      <c r="I76" s="5"/>
    </row>
    <row r="77" spans="6:9" x14ac:dyDescent="0.3">
      <c r="I77" s="5"/>
    </row>
    <row r="78" spans="6:9" x14ac:dyDescent="0.3">
      <c r="I78" s="5"/>
    </row>
    <row r="79" spans="6:9" x14ac:dyDescent="0.3">
      <c r="I79" s="5"/>
    </row>
    <row r="80" spans="6:9" x14ac:dyDescent="0.3">
      <c r="I80" s="5"/>
    </row>
    <row r="81" spans="9:9" x14ac:dyDescent="0.3">
      <c r="I81" s="5"/>
    </row>
    <row r="82" spans="9:9" x14ac:dyDescent="0.3">
      <c r="I82" s="5"/>
    </row>
    <row r="83" spans="9:9" x14ac:dyDescent="0.3">
      <c r="I83" s="5"/>
    </row>
    <row r="84" spans="9:9" x14ac:dyDescent="0.3">
      <c r="I84" s="5"/>
    </row>
    <row r="85" spans="9:9" x14ac:dyDescent="0.3">
      <c r="I85" s="5"/>
    </row>
    <row r="86" spans="9:9" x14ac:dyDescent="0.3">
      <c r="I86" s="5"/>
    </row>
    <row r="87" spans="9:9" x14ac:dyDescent="0.3">
      <c r="I87" s="5"/>
    </row>
    <row r="88" spans="9:9" x14ac:dyDescent="0.3">
      <c r="I88" s="5"/>
    </row>
    <row r="89" spans="9:9" x14ac:dyDescent="0.3">
      <c r="I89" s="5"/>
    </row>
    <row r="90" spans="9:9" x14ac:dyDescent="0.3">
      <c r="I90" s="5"/>
    </row>
    <row r="91" spans="9:9" x14ac:dyDescent="0.3">
      <c r="I91" s="5"/>
    </row>
    <row r="92" spans="9:9" x14ac:dyDescent="0.3">
      <c r="I92" s="5"/>
    </row>
    <row r="93" spans="9:9" x14ac:dyDescent="0.3">
      <c r="I93" s="5"/>
    </row>
    <row r="94" spans="9:9" x14ac:dyDescent="0.3">
      <c r="I94" s="5"/>
    </row>
    <row r="95" spans="9:9" x14ac:dyDescent="0.3">
      <c r="I95" s="5"/>
    </row>
    <row r="96" spans="9:9" x14ac:dyDescent="0.3">
      <c r="I96" s="5"/>
    </row>
    <row r="97" spans="9:9" x14ac:dyDescent="0.3">
      <c r="I97" s="5"/>
    </row>
    <row r="98" spans="9:9" x14ac:dyDescent="0.3">
      <c r="I98" s="5"/>
    </row>
    <row r="99" spans="9:9" x14ac:dyDescent="0.3">
      <c r="I99" s="5"/>
    </row>
    <row r="100" spans="9:9" x14ac:dyDescent="0.3">
      <c r="I100" s="5"/>
    </row>
    <row r="101" spans="9:9" x14ac:dyDescent="0.3">
      <c r="I101" s="5"/>
    </row>
    <row r="102" spans="9:9" x14ac:dyDescent="0.3">
      <c r="I102" s="5"/>
    </row>
    <row r="103" spans="9:9" x14ac:dyDescent="0.3">
      <c r="I103" s="5"/>
    </row>
    <row r="104" spans="9:9" x14ac:dyDescent="0.3">
      <c r="I104" s="5"/>
    </row>
    <row r="105" spans="9:9" x14ac:dyDescent="0.3">
      <c r="I105" s="5"/>
    </row>
    <row r="106" spans="9:9" x14ac:dyDescent="0.3">
      <c r="I106" s="5"/>
    </row>
    <row r="107" spans="9:9" x14ac:dyDescent="0.3">
      <c r="I107" s="5"/>
    </row>
    <row r="108" spans="9:9" x14ac:dyDescent="0.3">
      <c r="I108" s="5"/>
    </row>
    <row r="109" spans="9:9" x14ac:dyDescent="0.3">
      <c r="I109" s="5"/>
    </row>
    <row r="110" spans="9:9" x14ac:dyDescent="0.3">
      <c r="I110" s="5"/>
    </row>
    <row r="111" spans="9:9" x14ac:dyDescent="0.3">
      <c r="I111" s="5"/>
    </row>
    <row r="112" spans="9:9" x14ac:dyDescent="0.3">
      <c r="I112" s="5"/>
    </row>
    <row r="113" spans="9:9" x14ac:dyDescent="0.3">
      <c r="I113" s="5"/>
    </row>
    <row r="114" spans="9:9" x14ac:dyDescent="0.3">
      <c r="I114" s="5"/>
    </row>
    <row r="115" spans="9:9" x14ac:dyDescent="0.3">
      <c r="I115" s="5"/>
    </row>
    <row r="116" spans="9:9" x14ac:dyDescent="0.3">
      <c r="I116" s="5"/>
    </row>
    <row r="117" spans="9:9" x14ac:dyDescent="0.3">
      <c r="I117" s="5"/>
    </row>
    <row r="118" spans="9:9" x14ac:dyDescent="0.3">
      <c r="I118" s="5"/>
    </row>
    <row r="119" spans="9:9" x14ac:dyDescent="0.3">
      <c r="I119" s="5"/>
    </row>
    <row r="120" spans="9:9" x14ac:dyDescent="0.3">
      <c r="I120" s="5"/>
    </row>
    <row r="121" spans="9:9" x14ac:dyDescent="0.3">
      <c r="I121" s="5"/>
    </row>
    <row r="122" spans="9:9" x14ac:dyDescent="0.3">
      <c r="I122" s="5"/>
    </row>
    <row r="123" spans="9:9" x14ac:dyDescent="0.3">
      <c r="I123" s="5"/>
    </row>
    <row r="124" spans="9:9" x14ac:dyDescent="0.3">
      <c r="I124" s="5"/>
    </row>
    <row r="125" spans="9:9" x14ac:dyDescent="0.3">
      <c r="I125" s="5"/>
    </row>
    <row r="126" spans="9:9" x14ac:dyDescent="0.3">
      <c r="I126" s="5"/>
    </row>
    <row r="127" spans="9:9" x14ac:dyDescent="0.3">
      <c r="I127" s="5"/>
    </row>
    <row r="128" spans="9:9" x14ac:dyDescent="0.3">
      <c r="I128" s="5"/>
    </row>
    <row r="129" spans="9:9" x14ac:dyDescent="0.3">
      <c r="I129" s="5"/>
    </row>
    <row r="130" spans="9:9" x14ac:dyDescent="0.3">
      <c r="I130" s="5"/>
    </row>
    <row r="131" spans="9:9" x14ac:dyDescent="0.3">
      <c r="I131" s="5"/>
    </row>
    <row r="132" spans="9:9" x14ac:dyDescent="0.3">
      <c r="I132" s="5"/>
    </row>
    <row r="133" spans="9:9" x14ac:dyDescent="0.3">
      <c r="I133" s="5"/>
    </row>
    <row r="134" spans="9:9" x14ac:dyDescent="0.3">
      <c r="I134" s="5"/>
    </row>
    <row r="135" spans="9:9" x14ac:dyDescent="0.3">
      <c r="I135" s="5"/>
    </row>
    <row r="136" spans="9:9" x14ac:dyDescent="0.3">
      <c r="I136" s="5"/>
    </row>
    <row r="137" spans="9:9" x14ac:dyDescent="0.3">
      <c r="I137" s="5"/>
    </row>
    <row r="138" spans="9:9" x14ac:dyDescent="0.3">
      <c r="I138" s="5"/>
    </row>
    <row r="139" spans="9:9" x14ac:dyDescent="0.3">
      <c r="I139" s="5"/>
    </row>
    <row r="140" spans="9:9" x14ac:dyDescent="0.3">
      <c r="I140" s="5"/>
    </row>
    <row r="141" spans="9:9" x14ac:dyDescent="0.3">
      <c r="I141" s="5"/>
    </row>
    <row r="142" spans="9:9" x14ac:dyDescent="0.3">
      <c r="I142" s="5"/>
    </row>
    <row r="143" spans="9:9" x14ac:dyDescent="0.3">
      <c r="I143" s="5"/>
    </row>
    <row r="144" spans="9:9" x14ac:dyDescent="0.3">
      <c r="I144" s="5"/>
    </row>
    <row r="145" spans="9:9" x14ac:dyDescent="0.3">
      <c r="I145" s="5"/>
    </row>
    <row r="146" spans="9:9" x14ac:dyDescent="0.3">
      <c r="I146" s="5"/>
    </row>
    <row r="147" spans="9:9" x14ac:dyDescent="0.3">
      <c r="I147" s="5"/>
    </row>
    <row r="148" spans="9:9" x14ac:dyDescent="0.3">
      <c r="I148" s="5"/>
    </row>
    <row r="149" spans="9:9" x14ac:dyDescent="0.3">
      <c r="I149" s="5"/>
    </row>
    <row r="150" spans="9:9" x14ac:dyDescent="0.3">
      <c r="I150" s="5"/>
    </row>
    <row r="151" spans="9:9" x14ac:dyDescent="0.3">
      <c r="I151" s="5"/>
    </row>
    <row r="152" spans="9:9" x14ac:dyDescent="0.3">
      <c r="I152" s="5"/>
    </row>
    <row r="153" spans="9:9" x14ac:dyDescent="0.3">
      <c r="I153" s="5"/>
    </row>
    <row r="154" spans="9:9" x14ac:dyDescent="0.3">
      <c r="I154" s="5"/>
    </row>
    <row r="155" spans="9:9" x14ac:dyDescent="0.3">
      <c r="I155" s="5"/>
    </row>
    <row r="156" spans="9:9" x14ac:dyDescent="0.3">
      <c r="I156" s="5"/>
    </row>
    <row r="157" spans="9:9" x14ac:dyDescent="0.3">
      <c r="I157" s="5"/>
    </row>
    <row r="158" spans="9:9" x14ac:dyDescent="0.3">
      <c r="I158" s="5"/>
    </row>
    <row r="159" spans="9:9" x14ac:dyDescent="0.3">
      <c r="I159" s="5"/>
    </row>
    <row r="160" spans="9:9" x14ac:dyDescent="0.3">
      <c r="I160" s="5"/>
    </row>
    <row r="161" spans="9:9" x14ac:dyDescent="0.3">
      <c r="I161" s="5"/>
    </row>
    <row r="162" spans="9:9" x14ac:dyDescent="0.3">
      <c r="I162" s="5"/>
    </row>
    <row r="163" spans="9:9" x14ac:dyDescent="0.3">
      <c r="I163" s="5"/>
    </row>
    <row r="164" spans="9:9" x14ac:dyDescent="0.3">
      <c r="I164" s="5"/>
    </row>
    <row r="165" spans="9:9" x14ac:dyDescent="0.3">
      <c r="I165" s="5"/>
    </row>
    <row r="166" spans="9:9" x14ac:dyDescent="0.3">
      <c r="I166" s="5"/>
    </row>
    <row r="167" spans="9:9" x14ac:dyDescent="0.3">
      <c r="I167" s="5"/>
    </row>
    <row r="168" spans="9:9" x14ac:dyDescent="0.3">
      <c r="I168" s="5"/>
    </row>
    <row r="169" spans="9:9" x14ac:dyDescent="0.3">
      <c r="I169" s="5"/>
    </row>
    <row r="170" spans="9:9" x14ac:dyDescent="0.3">
      <c r="I170" s="5"/>
    </row>
    <row r="171" spans="9:9" x14ac:dyDescent="0.3">
      <c r="I171" s="5"/>
    </row>
    <row r="172" spans="9:9" x14ac:dyDescent="0.3">
      <c r="I172" s="5"/>
    </row>
    <row r="173" spans="9:9" x14ac:dyDescent="0.3">
      <c r="I173" s="5"/>
    </row>
    <row r="174" spans="9:9" x14ac:dyDescent="0.3">
      <c r="I174" s="5"/>
    </row>
    <row r="175" spans="9:9" x14ac:dyDescent="0.3">
      <c r="I175" s="5"/>
    </row>
    <row r="176" spans="9:9" x14ac:dyDescent="0.3">
      <c r="I176" s="5"/>
    </row>
    <row r="177" spans="9:9" x14ac:dyDescent="0.3">
      <c r="I177" s="5"/>
    </row>
    <row r="178" spans="9:9" x14ac:dyDescent="0.3">
      <c r="I178" s="5"/>
    </row>
    <row r="179" spans="9:9" x14ac:dyDescent="0.3">
      <c r="I179" s="5"/>
    </row>
    <row r="180" spans="9:9" x14ac:dyDescent="0.3">
      <c r="I180" s="5"/>
    </row>
    <row r="181" spans="9:9" x14ac:dyDescent="0.3">
      <c r="I181" s="5"/>
    </row>
    <row r="182" spans="9:9" x14ac:dyDescent="0.3">
      <c r="I182" s="5"/>
    </row>
    <row r="183" spans="9:9" x14ac:dyDescent="0.3">
      <c r="I183" s="5"/>
    </row>
    <row r="184" spans="9:9" x14ac:dyDescent="0.3">
      <c r="I184" s="5"/>
    </row>
    <row r="185" spans="9:9" x14ac:dyDescent="0.3">
      <c r="I185" s="5"/>
    </row>
    <row r="186" spans="9:9" x14ac:dyDescent="0.3">
      <c r="I186" s="5"/>
    </row>
    <row r="187" spans="9:9" x14ac:dyDescent="0.3">
      <c r="I187" s="5"/>
    </row>
    <row r="188" spans="9:9" x14ac:dyDescent="0.3">
      <c r="I188" s="5"/>
    </row>
    <row r="189" spans="9:9" x14ac:dyDescent="0.3">
      <c r="I189" s="5"/>
    </row>
    <row r="190" spans="9:9" x14ac:dyDescent="0.3">
      <c r="I190" s="5"/>
    </row>
    <row r="191" spans="9:9" x14ac:dyDescent="0.3">
      <c r="I191" s="5"/>
    </row>
    <row r="192" spans="9:9" x14ac:dyDescent="0.3">
      <c r="I192" s="5"/>
    </row>
    <row r="193" spans="9:9" x14ac:dyDescent="0.3">
      <c r="I193" s="5"/>
    </row>
    <row r="194" spans="9:9" x14ac:dyDescent="0.3">
      <c r="I194" s="5"/>
    </row>
    <row r="195" spans="9:9" x14ac:dyDescent="0.3">
      <c r="I195" s="5"/>
    </row>
    <row r="196" spans="9:9" x14ac:dyDescent="0.3">
      <c r="I196" s="5"/>
    </row>
    <row r="197" spans="9:9" x14ac:dyDescent="0.3">
      <c r="I197" s="5"/>
    </row>
    <row r="198" spans="9:9" x14ac:dyDescent="0.3">
      <c r="I198" s="5"/>
    </row>
    <row r="199" spans="9:9" x14ac:dyDescent="0.3">
      <c r="I199" s="5"/>
    </row>
    <row r="200" spans="9:9" x14ac:dyDescent="0.3">
      <c r="I200" s="5"/>
    </row>
    <row r="201" spans="9:9" x14ac:dyDescent="0.3">
      <c r="I201" s="5"/>
    </row>
    <row r="202" spans="9:9" x14ac:dyDescent="0.3">
      <c r="I202" s="5"/>
    </row>
    <row r="203" spans="9:9" x14ac:dyDescent="0.3">
      <c r="I203" s="5"/>
    </row>
    <row r="204" spans="9:9" x14ac:dyDescent="0.3">
      <c r="I204" s="5"/>
    </row>
    <row r="205" spans="9:9" x14ac:dyDescent="0.3">
      <c r="I205" s="5"/>
    </row>
    <row r="206" spans="9:9" x14ac:dyDescent="0.3">
      <c r="I206" s="5"/>
    </row>
    <row r="207" spans="9:9" x14ac:dyDescent="0.3">
      <c r="I207" s="5"/>
    </row>
    <row r="208" spans="9:9" x14ac:dyDescent="0.3">
      <c r="I208" s="5"/>
    </row>
    <row r="209" spans="9:9" x14ac:dyDescent="0.3">
      <c r="I209" s="5"/>
    </row>
    <row r="210" spans="9:9" x14ac:dyDescent="0.3">
      <c r="I210" s="5"/>
    </row>
    <row r="211" spans="9:9" x14ac:dyDescent="0.3">
      <c r="I211" s="5"/>
    </row>
    <row r="212" spans="9:9" x14ac:dyDescent="0.3">
      <c r="I212" s="5"/>
    </row>
    <row r="213" spans="9:9" x14ac:dyDescent="0.3">
      <c r="I213" s="5"/>
    </row>
    <row r="214" spans="9:9" x14ac:dyDescent="0.3">
      <c r="I214" s="5"/>
    </row>
    <row r="215" spans="9:9" x14ac:dyDescent="0.3">
      <c r="I215" s="5"/>
    </row>
    <row r="216" spans="9:9" x14ac:dyDescent="0.3">
      <c r="I216" s="5"/>
    </row>
    <row r="217" spans="9:9" x14ac:dyDescent="0.3">
      <c r="I217" s="5"/>
    </row>
    <row r="218" spans="9:9" x14ac:dyDescent="0.3">
      <c r="I218" s="5"/>
    </row>
    <row r="219" spans="9:9" x14ac:dyDescent="0.3">
      <c r="I219" s="5"/>
    </row>
    <row r="220" spans="9:9" x14ac:dyDescent="0.3">
      <c r="I220" s="5"/>
    </row>
    <row r="221" spans="9:9" x14ac:dyDescent="0.3">
      <c r="I221" s="5"/>
    </row>
    <row r="222" spans="9:9" x14ac:dyDescent="0.3">
      <c r="I222" s="5"/>
    </row>
    <row r="223" spans="9:9" x14ac:dyDescent="0.3">
      <c r="I223" s="5"/>
    </row>
    <row r="224" spans="9:9" x14ac:dyDescent="0.3">
      <c r="I224" s="5"/>
    </row>
    <row r="225" spans="9:9" x14ac:dyDescent="0.3">
      <c r="I225" s="5"/>
    </row>
    <row r="226" spans="9:9" x14ac:dyDescent="0.3">
      <c r="I226" s="5"/>
    </row>
    <row r="227" spans="9:9" x14ac:dyDescent="0.3">
      <c r="I227" s="5"/>
    </row>
    <row r="228" spans="9:9" x14ac:dyDescent="0.3">
      <c r="I228" s="5"/>
    </row>
    <row r="229" spans="9:9" x14ac:dyDescent="0.3">
      <c r="I229" s="5"/>
    </row>
    <row r="230" spans="9:9" x14ac:dyDescent="0.3">
      <c r="I230" s="5"/>
    </row>
    <row r="231" spans="9:9" x14ac:dyDescent="0.3">
      <c r="I231" s="5"/>
    </row>
    <row r="232" spans="9:9" x14ac:dyDescent="0.3">
      <c r="I232" s="5"/>
    </row>
    <row r="233" spans="9:9" x14ac:dyDescent="0.3">
      <c r="I233" s="5"/>
    </row>
    <row r="234" spans="9:9" x14ac:dyDescent="0.3">
      <c r="I234" s="5"/>
    </row>
    <row r="235" spans="9:9" x14ac:dyDescent="0.3">
      <c r="I235" s="5"/>
    </row>
    <row r="236" spans="9:9" x14ac:dyDescent="0.3">
      <c r="I236" s="5"/>
    </row>
    <row r="237" spans="9:9" x14ac:dyDescent="0.3">
      <c r="I237" s="5"/>
    </row>
    <row r="238" spans="9:9" x14ac:dyDescent="0.3">
      <c r="I238" s="5"/>
    </row>
    <row r="239" spans="9:9" x14ac:dyDescent="0.3">
      <c r="I239" s="5"/>
    </row>
    <row r="240" spans="9:9" x14ac:dyDescent="0.3">
      <c r="I240" s="5"/>
    </row>
    <row r="241" spans="9:9" x14ac:dyDescent="0.3">
      <c r="I241" s="5"/>
    </row>
    <row r="242" spans="9:9" x14ac:dyDescent="0.3">
      <c r="I242" s="5"/>
    </row>
    <row r="243" spans="9:9" x14ac:dyDescent="0.3">
      <c r="I243" s="5"/>
    </row>
    <row r="244" spans="9:9" x14ac:dyDescent="0.3">
      <c r="I244" s="5"/>
    </row>
    <row r="245" spans="9:9" x14ac:dyDescent="0.3">
      <c r="I245" s="5"/>
    </row>
    <row r="246" spans="9:9" x14ac:dyDescent="0.3">
      <c r="I246" s="5"/>
    </row>
    <row r="247" spans="9:9" x14ac:dyDescent="0.3">
      <c r="I247" s="5"/>
    </row>
    <row r="248" spans="9:9" x14ac:dyDescent="0.3">
      <c r="I248" s="5"/>
    </row>
    <row r="249" spans="9:9" x14ac:dyDescent="0.3">
      <c r="I249" s="5"/>
    </row>
    <row r="250" spans="9:9" x14ac:dyDescent="0.3">
      <c r="I250" s="5"/>
    </row>
    <row r="251" spans="9:9" x14ac:dyDescent="0.3">
      <c r="I251" s="5"/>
    </row>
    <row r="252" spans="9:9" x14ac:dyDescent="0.3">
      <c r="I252" s="5"/>
    </row>
    <row r="253" spans="9:9" x14ac:dyDescent="0.3">
      <c r="I253" s="5"/>
    </row>
    <row r="254" spans="9:9" x14ac:dyDescent="0.3">
      <c r="I254" s="5"/>
    </row>
    <row r="255" spans="9:9" x14ac:dyDescent="0.3">
      <c r="I255" s="5"/>
    </row>
    <row r="256" spans="9:9" x14ac:dyDescent="0.3">
      <c r="I256" s="5"/>
    </row>
    <row r="257" spans="9:9" x14ac:dyDescent="0.3">
      <c r="I257" s="5"/>
    </row>
    <row r="258" spans="9:9" x14ac:dyDescent="0.3">
      <c r="I258" s="5"/>
    </row>
    <row r="259" spans="9:9" x14ac:dyDescent="0.3">
      <c r="I259" s="5"/>
    </row>
    <row r="260" spans="9:9" x14ac:dyDescent="0.3">
      <c r="I260" s="5"/>
    </row>
    <row r="261" spans="9:9" x14ac:dyDescent="0.3">
      <c r="I261" s="5"/>
    </row>
    <row r="262" spans="9:9" x14ac:dyDescent="0.3">
      <c r="I262" s="5"/>
    </row>
    <row r="263" spans="9:9" x14ac:dyDescent="0.3">
      <c r="I263" s="5"/>
    </row>
    <row r="264" spans="9:9" x14ac:dyDescent="0.3">
      <c r="I264" s="5"/>
    </row>
    <row r="265" spans="9:9" x14ac:dyDescent="0.3">
      <c r="I265" s="5"/>
    </row>
    <row r="266" spans="9:9" x14ac:dyDescent="0.3">
      <c r="I266" s="5"/>
    </row>
    <row r="267" spans="9:9" x14ac:dyDescent="0.3">
      <c r="I267" s="5"/>
    </row>
    <row r="268" spans="9:9" x14ac:dyDescent="0.3">
      <c r="I268" s="5"/>
    </row>
    <row r="269" spans="9:9" x14ac:dyDescent="0.3">
      <c r="I269" s="5"/>
    </row>
    <row r="270" spans="9:9" x14ac:dyDescent="0.3">
      <c r="I270" s="5"/>
    </row>
    <row r="271" spans="9:9" x14ac:dyDescent="0.3">
      <c r="I271" s="5"/>
    </row>
  </sheetData>
  <mergeCells count="81">
    <mergeCell ref="B6:G6"/>
    <mergeCell ref="G8:G9"/>
    <mergeCell ref="B10:B11"/>
    <mergeCell ref="C10:C11"/>
    <mergeCell ref="D10:D11"/>
    <mergeCell ref="E10:E11"/>
    <mergeCell ref="G10:G11"/>
    <mergeCell ref="A8:A9"/>
    <mergeCell ref="B8:B9"/>
    <mergeCell ref="C8:C9"/>
    <mergeCell ref="D8:D9"/>
    <mergeCell ref="E8:E9"/>
    <mergeCell ref="E14:E16"/>
    <mergeCell ref="F14:F16"/>
    <mergeCell ref="G14:G16"/>
    <mergeCell ref="A12:A16"/>
    <mergeCell ref="B12:B16"/>
    <mergeCell ref="C12:C13"/>
    <mergeCell ref="D12:D13"/>
    <mergeCell ref="E12:E13"/>
    <mergeCell ref="A10:A11"/>
    <mergeCell ref="G17:G18"/>
    <mergeCell ref="A19:A20"/>
    <mergeCell ref="B19:B20"/>
    <mergeCell ref="C19:C20"/>
    <mergeCell ref="D19:D20"/>
    <mergeCell ref="E19:E20"/>
    <mergeCell ref="G19:G20"/>
    <mergeCell ref="A17:A18"/>
    <mergeCell ref="B17:B18"/>
    <mergeCell ref="C17:C18"/>
    <mergeCell ref="D17:D18"/>
    <mergeCell ref="E17:E18"/>
    <mergeCell ref="G12:G13"/>
    <mergeCell ref="C14:C16"/>
    <mergeCell ref="D14:D16"/>
    <mergeCell ref="C28:C29"/>
    <mergeCell ref="D28:D29"/>
    <mergeCell ref="E28:E29"/>
    <mergeCell ref="G22:G25"/>
    <mergeCell ref="A26:A27"/>
    <mergeCell ref="B26:B27"/>
    <mergeCell ref="C26:C27"/>
    <mergeCell ref="D26:D27"/>
    <mergeCell ref="E26:E27"/>
    <mergeCell ref="G26:G27"/>
    <mergeCell ref="A22:A25"/>
    <mergeCell ref="B22:B25"/>
    <mergeCell ref="C22:C25"/>
    <mergeCell ref="D22:D25"/>
    <mergeCell ref="E22:E25"/>
    <mergeCell ref="B43:F43"/>
    <mergeCell ref="B46:F46"/>
    <mergeCell ref="G49:H49"/>
    <mergeCell ref="G33:G34"/>
    <mergeCell ref="B35:B37"/>
    <mergeCell ref="C35:C37"/>
    <mergeCell ref="D35:D37"/>
    <mergeCell ref="E35:E37"/>
    <mergeCell ref="G35:G37"/>
    <mergeCell ref="B33:B34"/>
    <mergeCell ref="C33:C34"/>
    <mergeCell ref="D33:D34"/>
    <mergeCell ref="E33:E34"/>
    <mergeCell ref="B45:F45"/>
    <mergeCell ref="A1:H1"/>
    <mergeCell ref="A2:H2"/>
    <mergeCell ref="A3:H3"/>
    <mergeCell ref="B38:G38"/>
    <mergeCell ref="B42:G42"/>
    <mergeCell ref="A35:A37"/>
    <mergeCell ref="A33:A34"/>
    <mergeCell ref="G28:G29"/>
    <mergeCell ref="A30:A31"/>
    <mergeCell ref="B30:B31"/>
    <mergeCell ref="C30:C31"/>
    <mergeCell ref="D30:D31"/>
    <mergeCell ref="E30:E31"/>
    <mergeCell ref="G30:G31"/>
    <mergeCell ref="A28:A29"/>
    <mergeCell ref="B28:B29"/>
  </mergeCells>
  <pageMargins left="0.25" right="0.25" top="0.37" bottom="0.28000000000000003" header="0.2" footer="0.17"/>
  <pageSetup scale="5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0"/>
  <sheetViews>
    <sheetView topLeftCell="A22" zoomScale="87" zoomScaleNormal="87" workbookViewId="0">
      <selection activeCell="G4" sqref="G1:G1048576"/>
    </sheetView>
  </sheetViews>
  <sheetFormatPr baseColWidth="10" defaultRowHeight="16.8" x14ac:dyDescent="0.4"/>
  <cols>
    <col min="1" max="1" width="11.44140625" style="104"/>
    <col min="2" max="2" width="20.6640625" style="4" customWidth="1"/>
    <col min="3" max="3" width="14.44140625" style="2" customWidth="1"/>
    <col min="4" max="4" width="11.6640625" style="3" customWidth="1"/>
    <col min="5" max="5" width="36.6640625" style="1" customWidth="1"/>
    <col min="6" max="6" width="52.33203125" style="1" customWidth="1"/>
    <col min="7" max="7" width="20.88671875" style="3" customWidth="1"/>
    <col min="8" max="8" width="14.109375" style="2" customWidth="1"/>
  </cols>
  <sheetData>
    <row r="1" spans="1:8" s="6" customFormat="1" ht="34.5" customHeight="1" x14ac:dyDescent="0.45">
      <c r="A1" s="368" t="s">
        <v>0</v>
      </c>
      <c r="B1" s="368"/>
      <c r="C1" s="368"/>
      <c r="D1" s="368"/>
      <c r="E1" s="368"/>
      <c r="F1" s="368"/>
      <c r="G1" s="368"/>
      <c r="H1" s="368"/>
    </row>
    <row r="2" spans="1:8" s="6" customFormat="1" ht="23.4" x14ac:dyDescent="0.4">
      <c r="A2" s="315" t="s">
        <v>1</v>
      </c>
      <c r="B2" s="315"/>
      <c r="C2" s="315"/>
      <c r="D2" s="315"/>
      <c r="E2" s="315"/>
      <c r="F2" s="315"/>
      <c r="G2" s="315"/>
      <c r="H2" s="315"/>
    </row>
    <row r="3" spans="1:8" s="6" customFormat="1" ht="24" thickBot="1" x14ac:dyDescent="0.45">
      <c r="A3" s="369" t="s">
        <v>313</v>
      </c>
      <c r="B3" s="369"/>
      <c r="C3" s="369"/>
      <c r="D3" s="369"/>
      <c r="E3" s="369"/>
      <c r="F3" s="369"/>
      <c r="G3" s="369"/>
      <c r="H3" s="369"/>
    </row>
    <row r="4" spans="1:8" s="7" customFormat="1" ht="68.25" customHeight="1" thickBot="1" x14ac:dyDescent="0.35">
      <c r="A4" s="260" t="s">
        <v>13</v>
      </c>
      <c r="B4" s="56" t="s">
        <v>7</v>
      </c>
      <c r="C4" s="60" t="s">
        <v>10</v>
      </c>
      <c r="D4" s="19" t="s">
        <v>2</v>
      </c>
      <c r="E4" s="20" t="s">
        <v>8</v>
      </c>
      <c r="F4" s="21" t="s">
        <v>9</v>
      </c>
      <c r="G4" s="59" t="s">
        <v>11</v>
      </c>
      <c r="H4" s="22" t="s">
        <v>3</v>
      </c>
    </row>
    <row r="5" spans="1:8" s="6" customFormat="1" ht="14.4" thickBot="1" x14ac:dyDescent="0.3">
      <c r="A5" s="121"/>
      <c r="B5" s="78"/>
      <c r="C5" s="23"/>
      <c r="D5" s="251"/>
      <c r="E5" s="25"/>
      <c r="F5" s="26"/>
      <c r="G5" s="252"/>
      <c r="H5" s="27"/>
    </row>
    <row r="6" spans="1:8" s="6" customFormat="1" ht="21.6" thickBot="1" x14ac:dyDescent="0.3">
      <c r="A6" s="122">
        <f>SUM(A5)</f>
        <v>0</v>
      </c>
      <c r="B6" s="318" t="s">
        <v>5</v>
      </c>
      <c r="C6" s="318"/>
      <c r="D6" s="318"/>
      <c r="E6" s="318"/>
      <c r="F6" s="318"/>
      <c r="G6" s="245"/>
      <c r="H6" s="28">
        <f>SUM(H5:H5)</f>
        <v>0</v>
      </c>
    </row>
    <row r="7" spans="1:8" s="126" customFormat="1" ht="13.8" x14ac:dyDescent="0.3">
      <c r="A7" s="127"/>
      <c r="B7" s="128"/>
      <c r="C7" s="84"/>
      <c r="D7" s="254"/>
      <c r="E7" s="254"/>
      <c r="F7" s="254"/>
      <c r="G7" s="254"/>
      <c r="H7" s="253"/>
    </row>
    <row r="8" spans="1:8" s="126" customFormat="1" ht="14.4" thickBot="1" x14ac:dyDescent="0.35">
      <c r="A8" s="129"/>
      <c r="B8" s="130"/>
      <c r="C8" s="131"/>
      <c r="D8" s="132"/>
      <c r="E8" s="249"/>
      <c r="F8" s="249"/>
      <c r="G8" s="249"/>
      <c r="H8" s="250"/>
    </row>
    <row r="9" spans="1:8" s="6" customFormat="1" ht="21.6" thickBot="1" x14ac:dyDescent="0.3">
      <c r="A9" s="122">
        <f>SUM(A7:A8)</f>
        <v>0</v>
      </c>
      <c r="B9" s="318" t="s">
        <v>4</v>
      </c>
      <c r="C9" s="318"/>
      <c r="D9" s="318"/>
      <c r="E9" s="318"/>
      <c r="F9" s="318"/>
      <c r="G9" s="245"/>
      <c r="H9" s="28">
        <f>SUM(H7:H8)</f>
        <v>0</v>
      </c>
    </row>
    <row r="10" spans="1:8" s="6" customFormat="1" ht="79.2" x14ac:dyDescent="0.25">
      <c r="A10" s="149">
        <v>1</v>
      </c>
      <c r="B10" s="150" t="s">
        <v>32</v>
      </c>
      <c r="C10" s="156">
        <v>42537</v>
      </c>
      <c r="D10" s="151">
        <v>4616</v>
      </c>
      <c r="E10" s="148" t="s">
        <v>234</v>
      </c>
      <c r="F10" s="148" t="s">
        <v>235</v>
      </c>
      <c r="G10" s="151" t="s">
        <v>236</v>
      </c>
      <c r="H10" s="158">
        <v>423</v>
      </c>
    </row>
    <row r="11" spans="1:8" s="6" customFormat="1" ht="66" x14ac:dyDescent="0.25">
      <c r="A11" s="152">
        <v>1</v>
      </c>
      <c r="B11" s="153" t="s">
        <v>32</v>
      </c>
      <c r="C11" s="155">
        <v>42537</v>
      </c>
      <c r="D11" s="154">
        <v>4617</v>
      </c>
      <c r="E11" s="83" t="s">
        <v>237</v>
      </c>
      <c r="F11" s="83" t="s">
        <v>238</v>
      </c>
      <c r="G11" s="83" t="s">
        <v>239</v>
      </c>
      <c r="H11" s="157">
        <v>292.5</v>
      </c>
    </row>
    <row r="12" spans="1:8" s="6" customFormat="1" ht="92.4" x14ac:dyDescent="0.25">
      <c r="A12" s="152">
        <v>1</v>
      </c>
      <c r="B12" s="153" t="s">
        <v>32</v>
      </c>
      <c r="C12" s="155">
        <v>42545</v>
      </c>
      <c r="D12" s="154">
        <v>4618</v>
      </c>
      <c r="E12" s="154" t="s">
        <v>240</v>
      </c>
      <c r="F12" s="83" t="s">
        <v>241</v>
      </c>
      <c r="G12" s="83" t="s">
        <v>168</v>
      </c>
      <c r="H12" s="157">
        <v>1469</v>
      </c>
    </row>
    <row r="13" spans="1:8" s="6" customFormat="1" ht="39.6" x14ac:dyDescent="0.25">
      <c r="A13" s="152">
        <v>1</v>
      </c>
      <c r="B13" s="153" t="s">
        <v>32</v>
      </c>
      <c r="C13" s="155">
        <v>42545</v>
      </c>
      <c r="D13" s="154">
        <v>4620</v>
      </c>
      <c r="E13" s="154" t="s">
        <v>242</v>
      </c>
      <c r="F13" s="83" t="s">
        <v>252</v>
      </c>
      <c r="G13" s="154" t="s">
        <v>243</v>
      </c>
      <c r="H13" s="157">
        <v>640</v>
      </c>
    </row>
    <row r="14" spans="1:8" s="6" customFormat="1" ht="39.6" x14ac:dyDescent="0.25">
      <c r="A14" s="152">
        <v>1</v>
      </c>
      <c r="B14" s="153" t="s">
        <v>32</v>
      </c>
      <c r="C14" s="155">
        <v>42545</v>
      </c>
      <c r="D14" s="154">
        <v>4621</v>
      </c>
      <c r="E14" s="154" t="s">
        <v>244</v>
      </c>
      <c r="F14" s="83" t="s">
        <v>252</v>
      </c>
      <c r="G14" s="154" t="s">
        <v>245</v>
      </c>
      <c r="H14" s="157">
        <v>640</v>
      </c>
    </row>
    <row r="15" spans="1:8" s="6" customFormat="1" ht="52.8" x14ac:dyDescent="0.25">
      <c r="A15" s="152">
        <v>1</v>
      </c>
      <c r="B15" s="153" t="s">
        <v>32</v>
      </c>
      <c r="C15" s="155">
        <v>42545</v>
      </c>
      <c r="D15" s="154">
        <v>4622</v>
      </c>
      <c r="E15" s="154" t="s">
        <v>100</v>
      </c>
      <c r="F15" s="83" t="s">
        <v>253</v>
      </c>
      <c r="G15" s="154" t="s">
        <v>102</v>
      </c>
      <c r="H15" s="157">
        <v>640</v>
      </c>
    </row>
    <row r="16" spans="1:8" s="6" customFormat="1" ht="52.8" x14ac:dyDescent="0.25">
      <c r="A16" s="152">
        <v>1</v>
      </c>
      <c r="B16" s="153" t="s">
        <v>32</v>
      </c>
      <c r="C16" s="155">
        <v>42545</v>
      </c>
      <c r="D16" s="154">
        <v>4623</v>
      </c>
      <c r="E16" s="154" t="s">
        <v>246</v>
      </c>
      <c r="F16" s="83" t="s">
        <v>253</v>
      </c>
      <c r="G16" s="83" t="s">
        <v>247</v>
      </c>
      <c r="H16" s="157">
        <v>640</v>
      </c>
    </row>
    <row r="17" spans="1:9" s="6" customFormat="1" ht="52.8" x14ac:dyDescent="0.25">
      <c r="A17" s="152">
        <v>1</v>
      </c>
      <c r="B17" s="153" t="s">
        <v>32</v>
      </c>
      <c r="C17" s="155">
        <v>42548</v>
      </c>
      <c r="D17" s="154">
        <v>4619</v>
      </c>
      <c r="E17" s="154" t="s">
        <v>248</v>
      </c>
      <c r="F17" s="148" t="s">
        <v>249</v>
      </c>
      <c r="G17" s="154" t="s">
        <v>30</v>
      </c>
      <c r="H17" s="157">
        <v>930</v>
      </c>
    </row>
    <row r="18" spans="1:9" s="6" customFormat="1" ht="14.4" thickBot="1" x14ac:dyDescent="0.3">
      <c r="A18" s="152"/>
      <c r="B18" s="153"/>
      <c r="C18" s="155"/>
      <c r="D18" s="154"/>
      <c r="E18" s="154"/>
      <c r="F18" s="259"/>
      <c r="G18" s="83"/>
      <c r="H18" s="157"/>
    </row>
    <row r="19" spans="1:9" s="6" customFormat="1" ht="21.6" thickBot="1" x14ac:dyDescent="0.3">
      <c r="A19" s="122">
        <f>SUM(A10:A18)</f>
        <v>8</v>
      </c>
      <c r="B19" s="367" t="s">
        <v>6</v>
      </c>
      <c r="C19" s="367"/>
      <c r="D19" s="367"/>
      <c r="E19" s="367"/>
      <c r="F19" s="367"/>
      <c r="G19" s="246"/>
      <c r="H19" s="118">
        <f>SUM(H10:H18)</f>
        <v>5674.5</v>
      </c>
    </row>
    <row r="20" spans="1:9" s="6" customFormat="1" ht="24" thickBot="1" x14ac:dyDescent="0.3">
      <c r="A20" s="133">
        <f>+A6+A9+A19</f>
        <v>8</v>
      </c>
      <c r="B20" s="317" t="s">
        <v>17</v>
      </c>
      <c r="C20" s="317"/>
      <c r="D20" s="317"/>
      <c r="E20" s="317"/>
      <c r="F20" s="317"/>
      <c r="G20" s="53"/>
      <c r="H20" s="35">
        <f>+H9+H19</f>
        <v>5674.5</v>
      </c>
    </row>
    <row r="21" spans="1:9" x14ac:dyDescent="0.4">
      <c r="I21" s="5"/>
    </row>
    <row r="22" spans="1:9" x14ac:dyDescent="0.4">
      <c r="I22" s="5"/>
    </row>
    <row r="23" spans="1:9" x14ac:dyDescent="0.4">
      <c r="B23" s="1"/>
      <c r="D23" s="1"/>
      <c r="I23" s="5"/>
    </row>
    <row r="24" spans="1:9" x14ac:dyDescent="0.4">
      <c r="I24" s="5"/>
    </row>
    <row r="25" spans="1:9" x14ac:dyDescent="0.4">
      <c r="I25" s="5"/>
    </row>
    <row r="26" spans="1:9" x14ac:dyDescent="0.4">
      <c r="I26" s="5"/>
    </row>
    <row r="27" spans="1:9" x14ac:dyDescent="0.4">
      <c r="I27" s="5"/>
    </row>
    <row r="28" spans="1:9" x14ac:dyDescent="0.4">
      <c r="I28" s="5"/>
    </row>
    <row r="29" spans="1:9" x14ac:dyDescent="0.4">
      <c r="I29" s="5"/>
    </row>
    <row r="30" spans="1:9" x14ac:dyDescent="0.4">
      <c r="I30" s="5"/>
    </row>
    <row r="31" spans="1:9" x14ac:dyDescent="0.4">
      <c r="I31" s="5"/>
    </row>
    <row r="32" spans="1:9" x14ac:dyDescent="0.4">
      <c r="I32" s="5"/>
    </row>
    <row r="33" spans="9:9" x14ac:dyDescent="0.4">
      <c r="I33" s="5"/>
    </row>
    <row r="34" spans="9:9" x14ac:dyDescent="0.4">
      <c r="I34" s="5"/>
    </row>
    <row r="35" spans="9:9" x14ac:dyDescent="0.4">
      <c r="I35" s="5"/>
    </row>
    <row r="36" spans="9:9" x14ac:dyDescent="0.4">
      <c r="I36" s="5"/>
    </row>
    <row r="37" spans="9:9" x14ac:dyDescent="0.4">
      <c r="I37" s="5"/>
    </row>
    <row r="38" spans="9:9" x14ac:dyDescent="0.4">
      <c r="I38" s="5"/>
    </row>
    <row r="39" spans="9:9" x14ac:dyDescent="0.4">
      <c r="I39" s="5"/>
    </row>
    <row r="40" spans="9:9" x14ac:dyDescent="0.4">
      <c r="I40" s="5"/>
    </row>
    <row r="41" spans="9:9" x14ac:dyDescent="0.4">
      <c r="I41" s="5"/>
    </row>
    <row r="42" spans="9:9" x14ac:dyDescent="0.4">
      <c r="I42" s="5"/>
    </row>
    <row r="43" spans="9:9" x14ac:dyDescent="0.4">
      <c r="I43" s="5"/>
    </row>
    <row r="44" spans="9:9" x14ac:dyDescent="0.4">
      <c r="I44" s="5"/>
    </row>
    <row r="45" spans="9:9" x14ac:dyDescent="0.4">
      <c r="I45" s="5"/>
    </row>
    <row r="46" spans="9:9" x14ac:dyDescent="0.4">
      <c r="I46" s="5"/>
    </row>
    <row r="47" spans="9:9" x14ac:dyDescent="0.4">
      <c r="I47" s="5"/>
    </row>
    <row r="48" spans="9:9" x14ac:dyDescent="0.4">
      <c r="I48" s="5"/>
    </row>
    <row r="49" spans="9:9" x14ac:dyDescent="0.4">
      <c r="I49" s="5"/>
    </row>
    <row r="50" spans="9:9" x14ac:dyDescent="0.4">
      <c r="I50" s="5"/>
    </row>
    <row r="51" spans="9:9" x14ac:dyDescent="0.4">
      <c r="I51" s="5"/>
    </row>
    <row r="52" spans="9:9" x14ac:dyDescent="0.4">
      <c r="I52" s="5"/>
    </row>
    <row r="53" spans="9:9" x14ac:dyDescent="0.4">
      <c r="I53" s="5"/>
    </row>
    <row r="54" spans="9:9" x14ac:dyDescent="0.4">
      <c r="I54" s="5"/>
    </row>
    <row r="55" spans="9:9" x14ac:dyDescent="0.4">
      <c r="I55" s="5"/>
    </row>
    <row r="56" spans="9:9" x14ac:dyDescent="0.4">
      <c r="I56" s="5"/>
    </row>
    <row r="57" spans="9:9" x14ac:dyDescent="0.4">
      <c r="I57" s="5"/>
    </row>
    <row r="58" spans="9:9" x14ac:dyDescent="0.4">
      <c r="I58" s="5"/>
    </row>
    <row r="59" spans="9:9" x14ac:dyDescent="0.4">
      <c r="I59" s="5"/>
    </row>
    <row r="60" spans="9:9" x14ac:dyDescent="0.4">
      <c r="I60" s="5"/>
    </row>
    <row r="61" spans="9:9" x14ac:dyDescent="0.4">
      <c r="I61" s="5"/>
    </row>
    <row r="62" spans="9:9" x14ac:dyDescent="0.4">
      <c r="I62" s="5"/>
    </row>
    <row r="63" spans="9:9" x14ac:dyDescent="0.4">
      <c r="I63" s="5"/>
    </row>
    <row r="64" spans="9:9" x14ac:dyDescent="0.4">
      <c r="I64" s="5"/>
    </row>
    <row r="65" spans="9:9" x14ac:dyDescent="0.4">
      <c r="I65" s="5"/>
    </row>
    <row r="66" spans="9:9" x14ac:dyDescent="0.4">
      <c r="I66" s="5"/>
    </row>
    <row r="67" spans="9:9" x14ac:dyDescent="0.4">
      <c r="I67" s="5"/>
    </row>
    <row r="68" spans="9:9" x14ac:dyDescent="0.4">
      <c r="I68" s="5"/>
    </row>
    <row r="69" spans="9:9" x14ac:dyDescent="0.4">
      <c r="I69" s="5"/>
    </row>
    <row r="70" spans="9:9" x14ac:dyDescent="0.4">
      <c r="I70" s="5"/>
    </row>
    <row r="71" spans="9:9" x14ac:dyDescent="0.4">
      <c r="I71" s="5"/>
    </row>
    <row r="72" spans="9:9" x14ac:dyDescent="0.4">
      <c r="I72" s="5"/>
    </row>
    <row r="73" spans="9:9" x14ac:dyDescent="0.4">
      <c r="I73" s="5"/>
    </row>
    <row r="74" spans="9:9" x14ac:dyDescent="0.4">
      <c r="I74" s="5"/>
    </row>
    <row r="75" spans="9:9" x14ac:dyDescent="0.4">
      <c r="I75" s="5"/>
    </row>
    <row r="76" spans="9:9" x14ac:dyDescent="0.4">
      <c r="I76" s="5"/>
    </row>
    <row r="77" spans="9:9" x14ac:dyDescent="0.4">
      <c r="I77" s="5"/>
    </row>
    <row r="78" spans="9:9" x14ac:dyDescent="0.4">
      <c r="I78" s="5"/>
    </row>
    <row r="79" spans="9:9" x14ac:dyDescent="0.4">
      <c r="I79" s="5"/>
    </row>
    <row r="80" spans="9:9" x14ac:dyDescent="0.4">
      <c r="I80" s="5"/>
    </row>
    <row r="81" spans="9:9" x14ac:dyDescent="0.4">
      <c r="I81" s="5"/>
    </row>
    <row r="82" spans="9:9" x14ac:dyDescent="0.4">
      <c r="I82" s="5"/>
    </row>
    <row r="83" spans="9:9" x14ac:dyDescent="0.4">
      <c r="I83" s="5"/>
    </row>
    <row r="84" spans="9:9" x14ac:dyDescent="0.4">
      <c r="I84" s="5"/>
    </row>
    <row r="85" spans="9:9" x14ac:dyDescent="0.4">
      <c r="I85" s="5"/>
    </row>
    <row r="86" spans="9:9" x14ac:dyDescent="0.4">
      <c r="I86" s="5"/>
    </row>
    <row r="87" spans="9:9" x14ac:dyDescent="0.4">
      <c r="I87" s="5"/>
    </row>
    <row r="88" spans="9:9" x14ac:dyDescent="0.4">
      <c r="I88" s="5"/>
    </row>
    <row r="89" spans="9:9" x14ac:dyDescent="0.4">
      <c r="I89" s="5"/>
    </row>
    <row r="90" spans="9:9" x14ac:dyDescent="0.4">
      <c r="I90" s="5"/>
    </row>
    <row r="91" spans="9:9" x14ac:dyDescent="0.4">
      <c r="I91" s="5"/>
    </row>
    <row r="92" spans="9:9" x14ac:dyDescent="0.4">
      <c r="I92" s="5"/>
    </row>
    <row r="93" spans="9:9" x14ac:dyDescent="0.4">
      <c r="I93" s="5"/>
    </row>
    <row r="94" spans="9:9" x14ac:dyDescent="0.4">
      <c r="I94" s="5"/>
    </row>
    <row r="95" spans="9:9" x14ac:dyDescent="0.4">
      <c r="I95" s="5"/>
    </row>
    <row r="96" spans="9:9" x14ac:dyDescent="0.4">
      <c r="I96" s="5"/>
    </row>
    <row r="97" spans="9:9" x14ac:dyDescent="0.4">
      <c r="I97" s="5"/>
    </row>
    <row r="98" spans="9:9" x14ac:dyDescent="0.4">
      <c r="I98" s="5"/>
    </row>
    <row r="99" spans="9:9" x14ac:dyDescent="0.4">
      <c r="I99" s="5"/>
    </row>
    <row r="100" spans="9:9" x14ac:dyDescent="0.4">
      <c r="I100" s="5"/>
    </row>
    <row r="101" spans="9:9" x14ac:dyDescent="0.4">
      <c r="I101" s="5"/>
    </row>
    <row r="102" spans="9:9" x14ac:dyDescent="0.4">
      <c r="I102" s="5"/>
    </row>
    <row r="103" spans="9:9" x14ac:dyDescent="0.4">
      <c r="I103" s="5"/>
    </row>
    <row r="104" spans="9:9" x14ac:dyDescent="0.4">
      <c r="I104" s="5"/>
    </row>
    <row r="105" spans="9:9" x14ac:dyDescent="0.4">
      <c r="I105" s="5"/>
    </row>
    <row r="106" spans="9:9" x14ac:dyDescent="0.4">
      <c r="I106" s="5"/>
    </row>
    <row r="107" spans="9:9" x14ac:dyDescent="0.4">
      <c r="I107" s="5"/>
    </row>
    <row r="108" spans="9:9" x14ac:dyDescent="0.4">
      <c r="I108" s="5"/>
    </row>
    <row r="109" spans="9:9" x14ac:dyDescent="0.4">
      <c r="I109" s="5"/>
    </row>
    <row r="110" spans="9:9" x14ac:dyDescent="0.4">
      <c r="I110" s="5"/>
    </row>
    <row r="111" spans="9:9" x14ac:dyDescent="0.4">
      <c r="I111" s="5"/>
    </row>
    <row r="112" spans="9:9" x14ac:dyDescent="0.4">
      <c r="I112" s="5"/>
    </row>
    <row r="113" spans="9:9" x14ac:dyDescent="0.4">
      <c r="I113" s="5"/>
    </row>
    <row r="114" spans="9:9" x14ac:dyDescent="0.4">
      <c r="I114" s="5"/>
    </row>
    <row r="115" spans="9:9" x14ac:dyDescent="0.4">
      <c r="I115" s="5"/>
    </row>
    <row r="116" spans="9:9" x14ac:dyDescent="0.4">
      <c r="I116" s="5"/>
    </row>
    <row r="117" spans="9:9" x14ac:dyDescent="0.4">
      <c r="I117" s="5"/>
    </row>
    <row r="118" spans="9:9" x14ac:dyDescent="0.4">
      <c r="I118" s="5"/>
    </row>
    <row r="119" spans="9:9" x14ac:dyDescent="0.4">
      <c r="I119" s="5"/>
    </row>
    <row r="120" spans="9:9" x14ac:dyDescent="0.4">
      <c r="I120" s="5"/>
    </row>
    <row r="121" spans="9:9" x14ac:dyDescent="0.4">
      <c r="I121" s="5"/>
    </row>
    <row r="122" spans="9:9" x14ac:dyDescent="0.4">
      <c r="I122" s="5"/>
    </row>
    <row r="123" spans="9:9" x14ac:dyDescent="0.4">
      <c r="I123" s="5"/>
    </row>
    <row r="124" spans="9:9" x14ac:dyDescent="0.4">
      <c r="I124" s="5"/>
    </row>
    <row r="125" spans="9:9" x14ac:dyDescent="0.4">
      <c r="I125" s="5"/>
    </row>
    <row r="126" spans="9:9" x14ac:dyDescent="0.4">
      <c r="I126" s="5"/>
    </row>
    <row r="127" spans="9:9" x14ac:dyDescent="0.4">
      <c r="I127" s="5"/>
    </row>
    <row r="128" spans="9:9" x14ac:dyDescent="0.4">
      <c r="I128" s="5"/>
    </row>
    <row r="129" spans="9:9" x14ac:dyDescent="0.4">
      <c r="I129" s="5"/>
    </row>
    <row r="130" spans="9:9" x14ac:dyDescent="0.4">
      <c r="I130" s="5"/>
    </row>
    <row r="131" spans="9:9" x14ac:dyDescent="0.4">
      <c r="I131" s="5"/>
    </row>
    <row r="132" spans="9:9" x14ac:dyDescent="0.4">
      <c r="I132" s="5"/>
    </row>
    <row r="133" spans="9:9" x14ac:dyDescent="0.4">
      <c r="I133" s="5"/>
    </row>
    <row r="134" spans="9:9" x14ac:dyDescent="0.4">
      <c r="I134" s="5"/>
    </row>
    <row r="135" spans="9:9" x14ac:dyDescent="0.4">
      <c r="I135" s="5"/>
    </row>
    <row r="136" spans="9:9" x14ac:dyDescent="0.4">
      <c r="I136" s="5"/>
    </row>
    <row r="137" spans="9:9" x14ac:dyDescent="0.4">
      <c r="I137" s="5"/>
    </row>
    <row r="138" spans="9:9" x14ac:dyDescent="0.4">
      <c r="I138" s="5"/>
    </row>
    <row r="139" spans="9:9" x14ac:dyDescent="0.4">
      <c r="I139" s="5"/>
    </row>
    <row r="140" spans="9:9" x14ac:dyDescent="0.4">
      <c r="I140" s="5"/>
    </row>
    <row r="141" spans="9:9" x14ac:dyDescent="0.4">
      <c r="I141" s="5"/>
    </row>
    <row r="142" spans="9:9" x14ac:dyDescent="0.4">
      <c r="I142" s="5"/>
    </row>
    <row r="143" spans="9:9" x14ac:dyDescent="0.4">
      <c r="I143" s="5"/>
    </row>
    <row r="144" spans="9:9" x14ac:dyDescent="0.4">
      <c r="I144" s="5"/>
    </row>
    <row r="145" spans="9:9" x14ac:dyDescent="0.4">
      <c r="I145" s="5"/>
    </row>
    <row r="146" spans="9:9" x14ac:dyDescent="0.4">
      <c r="I146" s="5"/>
    </row>
    <row r="147" spans="9:9" x14ac:dyDescent="0.4">
      <c r="I147" s="5"/>
    </row>
    <row r="148" spans="9:9" x14ac:dyDescent="0.4">
      <c r="I148" s="5"/>
    </row>
    <row r="149" spans="9:9" x14ac:dyDescent="0.4">
      <c r="I149" s="5"/>
    </row>
    <row r="150" spans="9:9" x14ac:dyDescent="0.4">
      <c r="I150" s="5"/>
    </row>
    <row r="151" spans="9:9" x14ac:dyDescent="0.4">
      <c r="I151" s="5"/>
    </row>
    <row r="152" spans="9:9" x14ac:dyDescent="0.4">
      <c r="I152" s="5"/>
    </row>
    <row r="153" spans="9:9" x14ac:dyDescent="0.4">
      <c r="I153" s="5"/>
    </row>
    <row r="154" spans="9:9" x14ac:dyDescent="0.4">
      <c r="I154" s="5"/>
    </row>
    <row r="155" spans="9:9" x14ac:dyDescent="0.4">
      <c r="I155" s="5"/>
    </row>
    <row r="156" spans="9:9" x14ac:dyDescent="0.4">
      <c r="I156" s="5"/>
    </row>
    <row r="157" spans="9:9" x14ac:dyDescent="0.4">
      <c r="I157" s="5"/>
    </row>
    <row r="158" spans="9:9" x14ac:dyDescent="0.4">
      <c r="I158" s="5"/>
    </row>
    <row r="159" spans="9:9" x14ac:dyDescent="0.4">
      <c r="I159" s="5"/>
    </row>
    <row r="160" spans="9:9" x14ac:dyDescent="0.4">
      <c r="I160" s="5"/>
    </row>
    <row r="161" spans="9:9" x14ac:dyDescent="0.4">
      <c r="I161" s="5"/>
    </row>
    <row r="162" spans="9:9" x14ac:dyDescent="0.4">
      <c r="I162" s="5"/>
    </row>
    <row r="163" spans="9:9" x14ac:dyDescent="0.4">
      <c r="I163" s="5"/>
    </row>
    <row r="164" spans="9:9" x14ac:dyDescent="0.4">
      <c r="I164" s="5"/>
    </row>
    <row r="165" spans="9:9" x14ac:dyDescent="0.4">
      <c r="I165" s="5"/>
    </row>
    <row r="166" spans="9:9" x14ac:dyDescent="0.4">
      <c r="I166" s="5"/>
    </row>
    <row r="167" spans="9:9" x14ac:dyDescent="0.4">
      <c r="I167" s="5"/>
    </row>
    <row r="168" spans="9:9" x14ac:dyDescent="0.4">
      <c r="I168" s="5"/>
    </row>
    <row r="169" spans="9:9" x14ac:dyDescent="0.4">
      <c r="I169" s="5"/>
    </row>
    <row r="170" spans="9:9" x14ac:dyDescent="0.4">
      <c r="I170" s="5"/>
    </row>
    <row r="171" spans="9:9" x14ac:dyDescent="0.4">
      <c r="I171" s="5"/>
    </row>
    <row r="172" spans="9:9" x14ac:dyDescent="0.4">
      <c r="I172" s="5"/>
    </row>
    <row r="173" spans="9:9" x14ac:dyDescent="0.4">
      <c r="I173" s="5"/>
    </row>
    <row r="174" spans="9:9" x14ac:dyDescent="0.4">
      <c r="I174" s="5"/>
    </row>
    <row r="175" spans="9:9" x14ac:dyDescent="0.4">
      <c r="I175" s="5"/>
    </row>
    <row r="176" spans="9:9" x14ac:dyDescent="0.4">
      <c r="I176" s="5"/>
    </row>
    <row r="177" spans="9:9" x14ac:dyDescent="0.4">
      <c r="I177" s="5"/>
    </row>
    <row r="178" spans="9:9" x14ac:dyDescent="0.4">
      <c r="I178" s="5"/>
    </row>
    <row r="179" spans="9:9" x14ac:dyDescent="0.4">
      <c r="I179" s="5"/>
    </row>
    <row r="180" spans="9:9" x14ac:dyDescent="0.4">
      <c r="I180" s="5"/>
    </row>
    <row r="181" spans="9:9" x14ac:dyDescent="0.4">
      <c r="I181" s="5"/>
    </row>
    <row r="182" spans="9:9" x14ac:dyDescent="0.4">
      <c r="I182" s="5"/>
    </row>
    <row r="183" spans="9:9" x14ac:dyDescent="0.4">
      <c r="I183" s="5"/>
    </row>
    <row r="184" spans="9:9" x14ac:dyDescent="0.4">
      <c r="I184" s="5"/>
    </row>
    <row r="185" spans="9:9" x14ac:dyDescent="0.4">
      <c r="I185" s="5"/>
    </row>
    <row r="186" spans="9:9" x14ac:dyDescent="0.4">
      <c r="I186" s="5"/>
    </row>
    <row r="187" spans="9:9" x14ac:dyDescent="0.4">
      <c r="I187" s="5"/>
    </row>
    <row r="188" spans="9:9" x14ac:dyDescent="0.4">
      <c r="I188" s="5"/>
    </row>
    <row r="189" spans="9:9" x14ac:dyDescent="0.4">
      <c r="I189" s="5"/>
    </row>
    <row r="190" spans="9:9" x14ac:dyDescent="0.4">
      <c r="I190" s="5"/>
    </row>
    <row r="191" spans="9:9" x14ac:dyDescent="0.4">
      <c r="I191" s="5"/>
    </row>
    <row r="192" spans="9:9" x14ac:dyDescent="0.4">
      <c r="I192" s="5"/>
    </row>
    <row r="193" spans="9:9" x14ac:dyDescent="0.4">
      <c r="I193" s="5"/>
    </row>
    <row r="194" spans="9:9" x14ac:dyDescent="0.4">
      <c r="I194" s="5"/>
    </row>
    <row r="195" spans="9:9" x14ac:dyDescent="0.4">
      <c r="I195" s="5"/>
    </row>
    <row r="196" spans="9:9" x14ac:dyDescent="0.4">
      <c r="I196" s="5"/>
    </row>
    <row r="197" spans="9:9" x14ac:dyDescent="0.4">
      <c r="I197" s="5"/>
    </row>
    <row r="198" spans="9:9" x14ac:dyDescent="0.4">
      <c r="I198" s="5"/>
    </row>
    <row r="199" spans="9:9" x14ac:dyDescent="0.4">
      <c r="I199" s="5"/>
    </row>
    <row r="200" spans="9:9" x14ac:dyDescent="0.4">
      <c r="I200" s="5"/>
    </row>
    <row r="201" spans="9:9" x14ac:dyDescent="0.4">
      <c r="I201" s="5"/>
    </row>
    <row r="202" spans="9:9" x14ac:dyDescent="0.4">
      <c r="I202" s="5"/>
    </row>
    <row r="203" spans="9:9" x14ac:dyDescent="0.4">
      <c r="I203" s="5"/>
    </row>
    <row r="204" spans="9:9" x14ac:dyDescent="0.4">
      <c r="I204" s="5"/>
    </row>
    <row r="205" spans="9:9" x14ac:dyDescent="0.4">
      <c r="I205" s="5"/>
    </row>
    <row r="206" spans="9:9" x14ac:dyDescent="0.4">
      <c r="I206" s="5"/>
    </row>
    <row r="207" spans="9:9" x14ac:dyDescent="0.4">
      <c r="I207" s="5"/>
    </row>
    <row r="208" spans="9:9" x14ac:dyDescent="0.4">
      <c r="I208" s="5"/>
    </row>
    <row r="209" spans="9:9" x14ac:dyDescent="0.4">
      <c r="I209" s="5"/>
    </row>
    <row r="210" spans="9:9" x14ac:dyDescent="0.4">
      <c r="I210" s="5"/>
    </row>
    <row r="211" spans="9:9" x14ac:dyDescent="0.4">
      <c r="I211" s="5"/>
    </row>
    <row r="212" spans="9:9" x14ac:dyDescent="0.4">
      <c r="I212" s="5"/>
    </row>
    <row r="213" spans="9:9" x14ac:dyDescent="0.4">
      <c r="I213" s="5"/>
    </row>
    <row r="214" spans="9:9" x14ac:dyDescent="0.4">
      <c r="I214" s="5"/>
    </row>
    <row r="215" spans="9:9" x14ac:dyDescent="0.4">
      <c r="I215" s="5"/>
    </row>
    <row r="216" spans="9:9" x14ac:dyDescent="0.4">
      <c r="I216" s="5"/>
    </row>
    <row r="217" spans="9:9" x14ac:dyDescent="0.4">
      <c r="I217" s="5"/>
    </row>
    <row r="218" spans="9:9" x14ac:dyDescent="0.4">
      <c r="I218" s="5"/>
    </row>
    <row r="219" spans="9:9" x14ac:dyDescent="0.4">
      <c r="I219" s="5"/>
    </row>
    <row r="220" spans="9:9" x14ac:dyDescent="0.4">
      <c r="I220" s="5"/>
    </row>
    <row r="221" spans="9:9" x14ac:dyDescent="0.4">
      <c r="I221" s="5"/>
    </row>
    <row r="222" spans="9:9" x14ac:dyDescent="0.4">
      <c r="I222" s="5"/>
    </row>
    <row r="223" spans="9:9" x14ac:dyDescent="0.4">
      <c r="I223" s="5"/>
    </row>
    <row r="224" spans="9:9" x14ac:dyDescent="0.4">
      <c r="I224" s="5"/>
    </row>
    <row r="225" spans="9:9" x14ac:dyDescent="0.4">
      <c r="I225" s="5"/>
    </row>
    <row r="226" spans="9:9" x14ac:dyDescent="0.4">
      <c r="I226" s="5"/>
    </row>
    <row r="227" spans="9:9" x14ac:dyDescent="0.4">
      <c r="I227" s="5"/>
    </row>
    <row r="228" spans="9:9" x14ac:dyDescent="0.4">
      <c r="I228" s="5"/>
    </row>
    <row r="229" spans="9:9" x14ac:dyDescent="0.4">
      <c r="I229" s="5"/>
    </row>
    <row r="230" spans="9:9" x14ac:dyDescent="0.4">
      <c r="I230" s="5"/>
    </row>
    <row r="231" spans="9:9" x14ac:dyDescent="0.4">
      <c r="I231" s="5"/>
    </row>
    <row r="232" spans="9:9" x14ac:dyDescent="0.4">
      <c r="I232" s="5"/>
    </row>
    <row r="233" spans="9:9" x14ac:dyDescent="0.4">
      <c r="I233" s="5"/>
    </row>
    <row r="234" spans="9:9" x14ac:dyDescent="0.4">
      <c r="I234" s="5"/>
    </row>
    <row r="235" spans="9:9" x14ac:dyDescent="0.4">
      <c r="I235" s="5"/>
    </row>
    <row r="236" spans="9:9" x14ac:dyDescent="0.4">
      <c r="I236" s="5"/>
    </row>
    <row r="237" spans="9:9" x14ac:dyDescent="0.4">
      <c r="I237" s="5"/>
    </row>
    <row r="238" spans="9:9" x14ac:dyDescent="0.4">
      <c r="I238" s="5"/>
    </row>
    <row r="239" spans="9:9" x14ac:dyDescent="0.4">
      <c r="I239" s="5"/>
    </row>
    <row r="240" spans="9:9" x14ac:dyDescent="0.4">
      <c r="I240" s="5"/>
    </row>
    <row r="241" spans="9:9" x14ac:dyDescent="0.4">
      <c r="I241" s="5"/>
    </row>
    <row r="242" spans="9:9" x14ac:dyDescent="0.4">
      <c r="I242" s="5"/>
    </row>
    <row r="243" spans="9:9" x14ac:dyDescent="0.4">
      <c r="I243" s="5"/>
    </row>
    <row r="244" spans="9:9" x14ac:dyDescent="0.4">
      <c r="I244" s="5"/>
    </row>
    <row r="245" spans="9:9" x14ac:dyDescent="0.4">
      <c r="I245" s="5"/>
    </row>
    <row r="246" spans="9:9" x14ac:dyDescent="0.4">
      <c r="I246" s="5"/>
    </row>
    <row r="247" spans="9:9" x14ac:dyDescent="0.4">
      <c r="I247" s="5"/>
    </row>
    <row r="248" spans="9:9" x14ac:dyDescent="0.4">
      <c r="I248" s="5"/>
    </row>
    <row r="249" spans="9:9" x14ac:dyDescent="0.4">
      <c r="I249" s="5"/>
    </row>
    <row r="250" spans="9:9" x14ac:dyDescent="0.4">
      <c r="I250" s="5"/>
    </row>
  </sheetData>
  <mergeCells count="7">
    <mergeCell ref="B20:F20"/>
    <mergeCell ref="B6:F6"/>
    <mergeCell ref="B9:F9"/>
    <mergeCell ref="B19:F19"/>
    <mergeCell ref="A1:H1"/>
    <mergeCell ref="A2:H2"/>
    <mergeCell ref="A3:H3"/>
  </mergeCells>
  <pageMargins left="0.23" right="0" top="0.56000000000000005" bottom="0.28999999999999998" header="0.21" footer="0.17"/>
  <pageSetup scale="6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9"/>
  <sheetViews>
    <sheetView tabSelected="1" topLeftCell="A22" zoomScale="87" zoomScaleNormal="87" workbookViewId="0">
      <selection activeCell="E37" sqref="E37"/>
    </sheetView>
  </sheetViews>
  <sheetFormatPr baseColWidth="10" defaultRowHeight="16.8" x14ac:dyDescent="0.4"/>
  <cols>
    <col min="1" max="1" width="11.44140625" style="104"/>
    <col min="2" max="2" width="20.6640625" style="4" customWidth="1"/>
    <col min="3" max="3" width="14.44140625" style="2" customWidth="1"/>
    <col min="4" max="4" width="11.6640625" style="3" customWidth="1"/>
    <col min="5" max="5" width="36.6640625" style="141" customWidth="1"/>
    <col min="6" max="6" width="52.33203125" style="135" customWidth="1"/>
    <col min="7" max="7" width="31.5546875" style="3" customWidth="1"/>
    <col min="8" max="8" width="14.109375" style="2" customWidth="1"/>
  </cols>
  <sheetData>
    <row r="1" spans="1:8" s="6" customFormat="1" ht="23.4" x14ac:dyDescent="0.4">
      <c r="A1" s="315" t="s">
        <v>0</v>
      </c>
      <c r="B1" s="315"/>
      <c r="C1" s="315"/>
      <c r="D1" s="315"/>
      <c r="E1" s="315"/>
      <c r="F1" s="315"/>
      <c r="G1" s="315"/>
      <c r="H1" s="315"/>
    </row>
    <row r="2" spans="1:8" s="6" customFormat="1" ht="23.4" x14ac:dyDescent="0.4">
      <c r="A2" s="315" t="s">
        <v>1</v>
      </c>
      <c r="B2" s="315"/>
      <c r="C2" s="315"/>
      <c r="D2" s="315"/>
      <c r="E2" s="315"/>
      <c r="F2" s="315"/>
      <c r="G2" s="315"/>
      <c r="H2" s="315"/>
    </row>
    <row r="3" spans="1:8" s="6" customFormat="1" ht="24" thickBot="1" x14ac:dyDescent="0.45">
      <c r="A3" s="369" t="s">
        <v>255</v>
      </c>
      <c r="B3" s="369"/>
      <c r="C3" s="369"/>
      <c r="D3" s="369"/>
      <c r="E3" s="369"/>
      <c r="F3" s="369"/>
      <c r="G3" s="369"/>
      <c r="H3" s="369"/>
    </row>
    <row r="4" spans="1:8" s="7" customFormat="1" ht="74.25" customHeight="1" thickBot="1" x14ac:dyDescent="0.35">
      <c r="A4" s="56" t="s">
        <v>13</v>
      </c>
      <c r="B4" s="56" t="s">
        <v>7</v>
      </c>
      <c r="C4" s="60" t="s">
        <v>10</v>
      </c>
      <c r="D4" s="261" t="s">
        <v>2</v>
      </c>
      <c r="E4" s="247" t="s">
        <v>8</v>
      </c>
      <c r="F4" s="242" t="s">
        <v>9</v>
      </c>
      <c r="G4" s="59" t="s">
        <v>11</v>
      </c>
      <c r="H4" s="22" t="s">
        <v>3</v>
      </c>
    </row>
    <row r="5" spans="1:8" s="6" customFormat="1" ht="27.6" x14ac:dyDescent="0.25">
      <c r="A5" s="144">
        <v>1</v>
      </c>
      <c r="B5" s="78" t="s">
        <v>292</v>
      </c>
      <c r="C5" s="136">
        <v>42573</v>
      </c>
      <c r="D5" s="263">
        <v>4640</v>
      </c>
      <c r="E5" s="268" t="s">
        <v>293</v>
      </c>
      <c r="F5" s="26" t="s">
        <v>294</v>
      </c>
      <c r="G5" s="270" t="s">
        <v>295</v>
      </c>
      <c r="H5" s="27">
        <v>1952</v>
      </c>
    </row>
    <row r="6" spans="1:8" s="6" customFormat="1" ht="14.4" thickBot="1" x14ac:dyDescent="0.3">
      <c r="A6" s="145">
        <v>1</v>
      </c>
      <c r="B6" s="66" t="s">
        <v>292</v>
      </c>
      <c r="C6" s="137">
        <v>42579</v>
      </c>
      <c r="D6" s="14">
        <v>4650</v>
      </c>
      <c r="E6" s="16" t="s">
        <v>58</v>
      </c>
      <c r="F6" s="12" t="s">
        <v>312</v>
      </c>
      <c r="G6" s="274" t="s">
        <v>60</v>
      </c>
      <c r="H6" s="13">
        <v>1068</v>
      </c>
    </row>
    <row r="7" spans="1:8" s="6" customFormat="1" ht="21.6" thickBot="1" x14ac:dyDescent="0.3">
      <c r="A7" s="122">
        <f>SUM(A5:A6)</f>
        <v>2</v>
      </c>
      <c r="B7" s="322" t="s">
        <v>5</v>
      </c>
      <c r="C7" s="318"/>
      <c r="D7" s="318"/>
      <c r="E7" s="318"/>
      <c r="F7" s="323"/>
      <c r="G7" s="262"/>
      <c r="H7" s="28">
        <f>SUM(H5:H6)</f>
        <v>3020</v>
      </c>
    </row>
    <row r="8" spans="1:8" s="126" customFormat="1" ht="41.4" x14ac:dyDescent="0.3">
      <c r="A8" s="277">
        <v>1</v>
      </c>
      <c r="B8" s="265" t="s">
        <v>32</v>
      </c>
      <c r="C8" s="134">
        <v>42569</v>
      </c>
      <c r="D8" s="265">
        <v>4629</v>
      </c>
      <c r="E8" s="388" t="s">
        <v>266</v>
      </c>
      <c r="F8" s="9" t="s">
        <v>267</v>
      </c>
      <c r="G8" s="265" t="s">
        <v>268</v>
      </c>
      <c r="H8" s="272">
        <v>300</v>
      </c>
    </row>
    <row r="9" spans="1:8" s="126" customFormat="1" ht="13.8" x14ac:dyDescent="0.3">
      <c r="A9" s="147">
        <v>1</v>
      </c>
      <c r="B9" s="274" t="s">
        <v>32</v>
      </c>
      <c r="C9" s="143">
        <v>42573</v>
      </c>
      <c r="D9" s="274">
        <v>4637</v>
      </c>
      <c r="E9" s="16" t="s">
        <v>285</v>
      </c>
      <c r="F9" s="12" t="s">
        <v>286</v>
      </c>
      <c r="G9" s="274" t="s">
        <v>287</v>
      </c>
      <c r="H9" s="275">
        <v>291.54000000000002</v>
      </c>
    </row>
    <row r="10" spans="1:8" s="126" customFormat="1" ht="13.8" x14ac:dyDescent="0.3">
      <c r="A10" s="147">
        <v>1</v>
      </c>
      <c r="B10" s="274" t="s">
        <v>32</v>
      </c>
      <c r="C10" s="143">
        <v>42573</v>
      </c>
      <c r="D10" s="274">
        <v>4638</v>
      </c>
      <c r="E10" s="16" t="s">
        <v>288</v>
      </c>
      <c r="F10" s="12" t="s">
        <v>289</v>
      </c>
      <c r="G10" s="274" t="s">
        <v>180</v>
      </c>
      <c r="H10" s="275">
        <v>2149.84</v>
      </c>
    </row>
    <row r="11" spans="1:8" s="126" customFormat="1" ht="14.4" thickBot="1" x14ac:dyDescent="0.35">
      <c r="A11" s="280">
        <v>1</v>
      </c>
      <c r="B11" s="269" t="s">
        <v>32</v>
      </c>
      <c r="C11" s="281">
        <v>42573</v>
      </c>
      <c r="D11" s="269">
        <v>4639</v>
      </c>
      <c r="E11" s="267" t="s">
        <v>290</v>
      </c>
      <c r="F11" s="30" t="s">
        <v>291</v>
      </c>
      <c r="G11" s="269" t="s">
        <v>214</v>
      </c>
      <c r="H11" s="273">
        <v>1088.81</v>
      </c>
    </row>
    <row r="12" spans="1:8" s="126" customFormat="1" ht="33" customHeight="1" x14ac:dyDescent="0.3">
      <c r="A12" s="375">
        <v>1</v>
      </c>
      <c r="B12" s="354" t="s">
        <v>32</v>
      </c>
      <c r="C12" s="377">
        <v>42573</v>
      </c>
      <c r="D12" s="354">
        <v>4641</v>
      </c>
      <c r="E12" s="354" t="s">
        <v>296</v>
      </c>
      <c r="F12" s="354" t="s">
        <v>297</v>
      </c>
      <c r="G12" s="354" t="s">
        <v>298</v>
      </c>
      <c r="H12" s="282">
        <v>159.38999999999999</v>
      </c>
    </row>
    <row r="13" spans="1:8" s="126" customFormat="1" ht="14.4" thickBot="1" x14ac:dyDescent="0.35">
      <c r="A13" s="376"/>
      <c r="B13" s="355"/>
      <c r="C13" s="378"/>
      <c r="D13" s="355"/>
      <c r="E13" s="355"/>
      <c r="F13" s="355"/>
      <c r="G13" s="355"/>
      <c r="H13" s="283">
        <v>4.5</v>
      </c>
    </row>
    <row r="14" spans="1:8" s="126" customFormat="1" ht="16.5" customHeight="1" x14ac:dyDescent="0.3">
      <c r="A14" s="371">
        <v>1</v>
      </c>
      <c r="B14" s="371" t="s">
        <v>32</v>
      </c>
      <c r="C14" s="377">
        <v>42573</v>
      </c>
      <c r="D14" s="371">
        <v>4642</v>
      </c>
      <c r="E14" s="387" t="s">
        <v>114</v>
      </c>
      <c r="F14" s="354" t="s">
        <v>297</v>
      </c>
      <c r="G14" s="354" t="s">
        <v>115</v>
      </c>
      <c r="H14" s="282">
        <v>19.45</v>
      </c>
    </row>
    <row r="15" spans="1:8" s="126" customFormat="1" ht="14.4" thickBot="1" x14ac:dyDescent="0.35">
      <c r="A15" s="372"/>
      <c r="B15" s="372"/>
      <c r="C15" s="378"/>
      <c r="D15" s="372"/>
      <c r="E15" s="372"/>
      <c r="F15" s="355"/>
      <c r="G15" s="355"/>
      <c r="H15" s="283">
        <v>459.65</v>
      </c>
    </row>
    <row r="16" spans="1:8" s="126" customFormat="1" ht="28.2" thickBot="1" x14ac:dyDescent="0.35">
      <c r="A16" s="284">
        <v>1</v>
      </c>
      <c r="B16" s="285" t="s">
        <v>32</v>
      </c>
      <c r="C16" s="287">
        <v>42573</v>
      </c>
      <c r="D16" s="90">
        <v>4643</v>
      </c>
      <c r="E16" s="268" t="s">
        <v>299</v>
      </c>
      <c r="F16" s="270" t="s">
        <v>297</v>
      </c>
      <c r="G16" s="270" t="s">
        <v>70</v>
      </c>
      <c r="H16" s="271">
        <v>559.86</v>
      </c>
    </row>
    <row r="17" spans="1:8" s="126" customFormat="1" ht="16.5" customHeight="1" x14ac:dyDescent="0.3">
      <c r="A17" s="375">
        <v>1</v>
      </c>
      <c r="B17" s="373" t="s">
        <v>32</v>
      </c>
      <c r="C17" s="373">
        <v>42573</v>
      </c>
      <c r="D17" s="385">
        <v>4644</v>
      </c>
      <c r="E17" s="373" t="s">
        <v>300</v>
      </c>
      <c r="F17" s="373" t="s">
        <v>301</v>
      </c>
      <c r="G17" s="354" t="s">
        <v>302</v>
      </c>
      <c r="H17" s="288">
        <v>112.8</v>
      </c>
    </row>
    <row r="18" spans="1:8" s="126" customFormat="1" ht="14.4" thickBot="1" x14ac:dyDescent="0.35">
      <c r="A18" s="376"/>
      <c r="B18" s="374"/>
      <c r="C18" s="374"/>
      <c r="D18" s="386"/>
      <c r="E18" s="374"/>
      <c r="F18" s="374"/>
      <c r="G18" s="355"/>
      <c r="H18" s="283">
        <v>23.6</v>
      </c>
    </row>
    <row r="19" spans="1:8" s="126" customFormat="1" ht="14.4" thickBot="1" x14ac:dyDescent="0.35">
      <c r="A19" s="270">
        <v>1</v>
      </c>
      <c r="B19" s="289" t="s">
        <v>32</v>
      </c>
      <c r="C19" s="142">
        <v>42573</v>
      </c>
      <c r="D19" s="90">
        <v>4645</v>
      </c>
      <c r="E19" s="389" t="s">
        <v>114</v>
      </c>
      <c r="F19" s="270" t="s">
        <v>303</v>
      </c>
      <c r="G19" s="270" t="s">
        <v>115</v>
      </c>
      <c r="H19" s="271">
        <v>310.89999999999998</v>
      </c>
    </row>
    <row r="20" spans="1:8" s="126" customFormat="1" ht="16.5" customHeight="1" x14ac:dyDescent="0.3">
      <c r="A20" s="371">
        <v>1</v>
      </c>
      <c r="B20" s="379" t="s">
        <v>32</v>
      </c>
      <c r="C20" s="381">
        <v>42573</v>
      </c>
      <c r="D20" s="383">
        <v>4647</v>
      </c>
      <c r="E20" s="354" t="s">
        <v>33</v>
      </c>
      <c r="F20" s="354" t="s">
        <v>305</v>
      </c>
      <c r="G20" s="354" t="s">
        <v>35</v>
      </c>
      <c r="H20" s="288">
        <v>38.4</v>
      </c>
    </row>
    <row r="21" spans="1:8" s="126" customFormat="1" ht="14.4" thickBot="1" x14ac:dyDescent="0.35">
      <c r="A21" s="372"/>
      <c r="B21" s="380"/>
      <c r="C21" s="382"/>
      <c r="D21" s="384"/>
      <c r="E21" s="355"/>
      <c r="F21" s="355"/>
      <c r="G21" s="355"/>
      <c r="H21" s="290">
        <v>134.4</v>
      </c>
    </row>
    <row r="22" spans="1:8" s="126" customFormat="1" ht="14.4" thickBot="1" x14ac:dyDescent="0.35">
      <c r="A22" s="90">
        <v>1</v>
      </c>
      <c r="B22" s="285" t="s">
        <v>32</v>
      </c>
      <c r="C22" s="286">
        <v>42578</v>
      </c>
      <c r="D22" s="90">
        <v>4649</v>
      </c>
      <c r="E22" s="389" t="s">
        <v>309</v>
      </c>
      <c r="F22" s="270" t="s">
        <v>310</v>
      </c>
      <c r="G22" s="270" t="s">
        <v>311</v>
      </c>
      <c r="H22" s="271">
        <v>400</v>
      </c>
    </row>
    <row r="23" spans="1:8" s="6" customFormat="1" ht="21.6" thickBot="1" x14ac:dyDescent="0.3">
      <c r="A23" s="122">
        <f>SUM(A8:A22)</f>
        <v>11</v>
      </c>
      <c r="B23" s="318" t="s">
        <v>4</v>
      </c>
      <c r="C23" s="318"/>
      <c r="D23" s="318"/>
      <c r="E23" s="318"/>
      <c r="F23" s="318"/>
      <c r="G23" s="262"/>
      <c r="H23" s="28">
        <f>SUM(H8:H22)</f>
        <v>6053.1399999999985</v>
      </c>
    </row>
    <row r="24" spans="1:8" s="6" customFormat="1" ht="41.4" x14ac:dyDescent="0.25">
      <c r="A24" s="123">
        <v>1</v>
      </c>
      <c r="B24" s="76" t="s">
        <v>32</v>
      </c>
      <c r="C24" s="119">
        <v>42552</v>
      </c>
      <c r="D24" s="264">
        <v>4624</v>
      </c>
      <c r="E24" s="388" t="s">
        <v>250</v>
      </c>
      <c r="F24" s="9" t="s">
        <v>251</v>
      </c>
      <c r="G24" s="264" t="s">
        <v>254</v>
      </c>
      <c r="H24" s="10">
        <v>250</v>
      </c>
    </row>
    <row r="25" spans="1:8" s="6" customFormat="1" ht="27.6" x14ac:dyDescent="0.25">
      <c r="A25" s="124">
        <v>1</v>
      </c>
      <c r="B25" s="66" t="s">
        <v>32</v>
      </c>
      <c r="C25" s="120">
        <v>42552</v>
      </c>
      <c r="D25" s="14">
        <v>4625</v>
      </c>
      <c r="E25" s="16" t="s">
        <v>256</v>
      </c>
      <c r="F25" s="12" t="s">
        <v>257</v>
      </c>
      <c r="G25" s="274" t="s">
        <v>258</v>
      </c>
      <c r="H25" s="13">
        <v>200</v>
      </c>
    </row>
    <row r="26" spans="1:8" s="6" customFormat="1" ht="27.6" x14ac:dyDescent="0.25">
      <c r="A26" s="145">
        <v>1</v>
      </c>
      <c r="B26" s="57" t="s">
        <v>32</v>
      </c>
      <c r="C26" s="137">
        <v>42552</v>
      </c>
      <c r="D26" s="14">
        <v>4626</v>
      </c>
      <c r="E26" s="16" t="s">
        <v>259</v>
      </c>
      <c r="F26" s="12" t="s">
        <v>260</v>
      </c>
      <c r="G26" s="274" t="s">
        <v>261</v>
      </c>
      <c r="H26" s="13">
        <v>576</v>
      </c>
    </row>
    <row r="27" spans="1:8" s="6" customFormat="1" ht="55.2" x14ac:dyDescent="0.25">
      <c r="A27" s="145">
        <v>1</v>
      </c>
      <c r="B27" s="57" t="s">
        <v>32</v>
      </c>
      <c r="C27" s="137">
        <v>42552</v>
      </c>
      <c r="D27" s="14">
        <v>4627</v>
      </c>
      <c r="E27" s="390" t="s">
        <v>61</v>
      </c>
      <c r="F27" s="12" t="s">
        <v>262</v>
      </c>
      <c r="G27" s="14" t="s">
        <v>63</v>
      </c>
      <c r="H27" s="13">
        <v>944</v>
      </c>
    </row>
    <row r="28" spans="1:8" s="6" customFormat="1" ht="27.6" x14ac:dyDescent="0.25">
      <c r="A28" s="145">
        <v>1</v>
      </c>
      <c r="B28" s="57" t="s">
        <v>32</v>
      </c>
      <c r="C28" s="137">
        <v>42555</v>
      </c>
      <c r="D28" s="14">
        <v>4628</v>
      </c>
      <c r="E28" s="390" t="s">
        <v>263</v>
      </c>
      <c r="F28" s="12" t="s">
        <v>264</v>
      </c>
      <c r="G28" s="14" t="s">
        <v>265</v>
      </c>
      <c r="H28" s="13">
        <v>255</v>
      </c>
    </row>
    <row r="29" spans="1:8" s="6" customFormat="1" ht="41.4" x14ac:dyDescent="0.25">
      <c r="A29" s="145">
        <v>1</v>
      </c>
      <c r="B29" s="57" t="s">
        <v>32</v>
      </c>
      <c r="C29" s="137">
        <v>42564</v>
      </c>
      <c r="D29" s="14">
        <v>4630</v>
      </c>
      <c r="E29" s="390" t="s">
        <v>269</v>
      </c>
      <c r="F29" s="12" t="s">
        <v>270</v>
      </c>
      <c r="G29" s="274" t="s">
        <v>271</v>
      </c>
      <c r="H29" s="13">
        <v>932</v>
      </c>
    </row>
    <row r="30" spans="1:8" s="6" customFormat="1" ht="55.2" x14ac:dyDescent="0.25">
      <c r="A30" s="145">
        <v>1</v>
      </c>
      <c r="B30" s="57" t="s">
        <v>32</v>
      </c>
      <c r="C30" s="137">
        <v>42558</v>
      </c>
      <c r="D30" s="14">
        <v>4631</v>
      </c>
      <c r="E30" s="390" t="s">
        <v>272</v>
      </c>
      <c r="F30" s="12" t="s">
        <v>273</v>
      </c>
      <c r="G30" s="274" t="s">
        <v>274</v>
      </c>
      <c r="H30" s="13">
        <v>100</v>
      </c>
    </row>
    <row r="31" spans="1:8" s="6" customFormat="1" ht="66" x14ac:dyDescent="0.25">
      <c r="A31" s="145">
        <v>1</v>
      </c>
      <c r="B31" s="57" t="s">
        <v>32</v>
      </c>
      <c r="C31" s="137">
        <v>42558</v>
      </c>
      <c r="D31" s="14">
        <v>4632</v>
      </c>
      <c r="E31" s="16" t="s">
        <v>275</v>
      </c>
      <c r="F31" s="111" t="s">
        <v>276</v>
      </c>
      <c r="G31" s="83" t="s">
        <v>277</v>
      </c>
      <c r="H31" s="13">
        <v>1100</v>
      </c>
    </row>
    <row r="32" spans="1:8" s="6" customFormat="1" ht="66" x14ac:dyDescent="0.25">
      <c r="A32" s="145">
        <v>1</v>
      </c>
      <c r="B32" s="57" t="s">
        <v>32</v>
      </c>
      <c r="C32" s="137">
        <v>42569</v>
      </c>
      <c r="D32" s="14">
        <v>4633</v>
      </c>
      <c r="E32" s="16" t="s">
        <v>278</v>
      </c>
      <c r="F32" s="111" t="s">
        <v>279</v>
      </c>
      <c r="G32" s="83" t="s">
        <v>280</v>
      </c>
      <c r="H32" s="13">
        <v>99</v>
      </c>
    </row>
    <row r="33" spans="1:9" s="6" customFormat="1" ht="66" x14ac:dyDescent="0.25">
      <c r="A33" s="145">
        <v>1</v>
      </c>
      <c r="B33" s="57" t="s">
        <v>32</v>
      </c>
      <c r="C33" s="137">
        <v>42570</v>
      </c>
      <c r="D33" s="14">
        <v>4634</v>
      </c>
      <c r="E33" s="16" t="s">
        <v>20</v>
      </c>
      <c r="F33" s="111" t="s">
        <v>281</v>
      </c>
      <c r="G33" s="83" t="s">
        <v>22</v>
      </c>
      <c r="H33" s="13">
        <v>254.25</v>
      </c>
    </row>
    <row r="34" spans="1:9" s="6" customFormat="1" ht="103.5" customHeight="1" x14ac:dyDescent="0.25">
      <c r="A34" s="145">
        <v>1</v>
      </c>
      <c r="B34" s="57" t="s">
        <v>32</v>
      </c>
      <c r="C34" s="137">
        <v>42570</v>
      </c>
      <c r="D34" s="14">
        <v>4635</v>
      </c>
      <c r="E34" s="16" t="s">
        <v>282</v>
      </c>
      <c r="F34" s="111" t="s">
        <v>284</v>
      </c>
      <c r="G34" s="83" t="s">
        <v>51</v>
      </c>
      <c r="H34" s="13">
        <v>150</v>
      </c>
    </row>
    <row r="35" spans="1:9" s="6" customFormat="1" ht="39.6" x14ac:dyDescent="0.25">
      <c r="A35" s="124">
        <v>1</v>
      </c>
      <c r="B35" s="66" t="s">
        <v>32</v>
      </c>
      <c r="C35" s="120">
        <v>42570</v>
      </c>
      <c r="D35" s="14">
        <v>4636</v>
      </c>
      <c r="E35" s="390" t="s">
        <v>61</v>
      </c>
      <c r="F35" s="111" t="s">
        <v>283</v>
      </c>
      <c r="G35" s="83" t="s">
        <v>63</v>
      </c>
      <c r="H35" s="13">
        <v>410</v>
      </c>
    </row>
    <row r="36" spans="1:9" s="6" customFormat="1" ht="39.6" x14ac:dyDescent="0.25">
      <c r="A36" s="124">
        <v>1</v>
      </c>
      <c r="B36" s="66" t="s">
        <v>32</v>
      </c>
      <c r="C36" s="120">
        <v>42573</v>
      </c>
      <c r="D36" s="14">
        <v>4646</v>
      </c>
      <c r="E36" s="16" t="s">
        <v>248</v>
      </c>
      <c r="F36" s="111" t="s">
        <v>304</v>
      </c>
      <c r="G36" s="83" t="s">
        <v>30</v>
      </c>
      <c r="H36" s="13">
        <v>535</v>
      </c>
    </row>
    <row r="37" spans="1:9" s="6" customFormat="1" ht="14.4" thickBot="1" x14ac:dyDescent="0.3">
      <c r="A37" s="121">
        <v>1</v>
      </c>
      <c r="B37" s="65" t="s">
        <v>32</v>
      </c>
      <c r="C37" s="279">
        <v>42573</v>
      </c>
      <c r="D37" s="266">
        <v>4648</v>
      </c>
      <c r="E37" s="391" t="s">
        <v>306</v>
      </c>
      <c r="F37" s="278" t="s">
        <v>307</v>
      </c>
      <c r="G37" s="125" t="s">
        <v>308</v>
      </c>
      <c r="H37" s="31">
        <v>73.5</v>
      </c>
    </row>
    <row r="38" spans="1:9" s="6" customFormat="1" ht="21.6" thickBot="1" x14ac:dyDescent="0.3">
      <c r="A38" s="122">
        <f>SUM(A24:A37)</f>
        <v>14</v>
      </c>
      <c r="B38" s="367" t="s">
        <v>6</v>
      </c>
      <c r="C38" s="367"/>
      <c r="D38" s="367"/>
      <c r="E38" s="367"/>
      <c r="F38" s="367"/>
      <c r="G38" s="276"/>
      <c r="H38" s="118">
        <f>SUM(H24:H37)</f>
        <v>5878.75</v>
      </c>
    </row>
    <row r="39" spans="1:9" s="6" customFormat="1" ht="24" thickBot="1" x14ac:dyDescent="0.3">
      <c r="A39" s="133">
        <f>+A7+A23+A38</f>
        <v>27</v>
      </c>
      <c r="B39" s="370" t="s">
        <v>16</v>
      </c>
      <c r="C39" s="370"/>
      <c r="D39" s="370"/>
      <c r="E39" s="370"/>
      <c r="F39" s="370"/>
      <c r="G39" s="53"/>
      <c r="H39" s="35">
        <f>+H7+H23+H38</f>
        <v>14951.89</v>
      </c>
    </row>
    <row r="40" spans="1:9" x14ac:dyDescent="0.4">
      <c r="I40" s="5"/>
    </row>
    <row r="41" spans="1:9" x14ac:dyDescent="0.4">
      <c r="I41" s="5"/>
    </row>
    <row r="42" spans="1:9" x14ac:dyDescent="0.4">
      <c r="B42" s="1"/>
      <c r="D42" s="1"/>
      <c r="I42" s="5"/>
    </row>
    <row r="43" spans="1:9" x14ac:dyDescent="0.4">
      <c r="I43" s="5"/>
    </row>
    <row r="44" spans="1:9" x14ac:dyDescent="0.4">
      <c r="I44" s="5"/>
    </row>
    <row r="45" spans="1:9" x14ac:dyDescent="0.4">
      <c r="I45" s="5"/>
    </row>
    <row r="46" spans="1:9" x14ac:dyDescent="0.4">
      <c r="I46" s="5"/>
    </row>
    <row r="47" spans="1:9" x14ac:dyDescent="0.4">
      <c r="I47" s="5"/>
    </row>
    <row r="48" spans="1:9" x14ac:dyDescent="0.4">
      <c r="I48" s="5"/>
    </row>
    <row r="49" spans="9:9" x14ac:dyDescent="0.4">
      <c r="I49" s="5"/>
    </row>
    <row r="50" spans="9:9" x14ac:dyDescent="0.4">
      <c r="I50" s="5"/>
    </row>
    <row r="51" spans="9:9" x14ac:dyDescent="0.4">
      <c r="I51" s="5"/>
    </row>
    <row r="52" spans="9:9" x14ac:dyDescent="0.4">
      <c r="I52" s="5"/>
    </row>
    <row r="53" spans="9:9" x14ac:dyDescent="0.4">
      <c r="I53" s="5"/>
    </row>
    <row r="54" spans="9:9" x14ac:dyDescent="0.4">
      <c r="I54" s="5"/>
    </row>
    <row r="55" spans="9:9" x14ac:dyDescent="0.4">
      <c r="I55" s="5"/>
    </row>
    <row r="56" spans="9:9" x14ac:dyDescent="0.4">
      <c r="I56" s="5"/>
    </row>
    <row r="57" spans="9:9" x14ac:dyDescent="0.4">
      <c r="I57" s="5"/>
    </row>
    <row r="58" spans="9:9" x14ac:dyDescent="0.4">
      <c r="I58" s="5"/>
    </row>
    <row r="59" spans="9:9" x14ac:dyDescent="0.4">
      <c r="I59" s="5"/>
    </row>
    <row r="60" spans="9:9" x14ac:dyDescent="0.4">
      <c r="I60" s="5"/>
    </row>
    <row r="61" spans="9:9" x14ac:dyDescent="0.4">
      <c r="I61" s="5"/>
    </row>
    <row r="62" spans="9:9" x14ac:dyDescent="0.4">
      <c r="I62" s="5"/>
    </row>
    <row r="63" spans="9:9" x14ac:dyDescent="0.4">
      <c r="I63" s="5"/>
    </row>
    <row r="64" spans="9:9" x14ac:dyDescent="0.4">
      <c r="I64" s="5"/>
    </row>
    <row r="65" spans="9:9" x14ac:dyDescent="0.4">
      <c r="I65" s="5"/>
    </row>
    <row r="66" spans="9:9" x14ac:dyDescent="0.4">
      <c r="I66" s="5"/>
    </row>
    <row r="67" spans="9:9" x14ac:dyDescent="0.4">
      <c r="I67" s="5"/>
    </row>
    <row r="68" spans="9:9" x14ac:dyDescent="0.4">
      <c r="I68" s="5"/>
    </row>
    <row r="69" spans="9:9" x14ac:dyDescent="0.4">
      <c r="I69" s="5"/>
    </row>
    <row r="70" spans="9:9" x14ac:dyDescent="0.4">
      <c r="I70" s="5"/>
    </row>
    <row r="71" spans="9:9" x14ac:dyDescent="0.4">
      <c r="I71" s="5"/>
    </row>
    <row r="72" spans="9:9" x14ac:dyDescent="0.4">
      <c r="I72" s="5"/>
    </row>
    <row r="73" spans="9:9" x14ac:dyDescent="0.4">
      <c r="I73" s="5"/>
    </row>
    <row r="74" spans="9:9" x14ac:dyDescent="0.4">
      <c r="I74" s="5"/>
    </row>
    <row r="75" spans="9:9" x14ac:dyDescent="0.4">
      <c r="I75" s="5"/>
    </row>
    <row r="76" spans="9:9" x14ac:dyDescent="0.4">
      <c r="I76" s="5"/>
    </row>
    <row r="77" spans="9:9" x14ac:dyDescent="0.4">
      <c r="I77" s="5"/>
    </row>
    <row r="78" spans="9:9" x14ac:dyDescent="0.4">
      <c r="I78" s="5"/>
    </row>
    <row r="79" spans="9:9" x14ac:dyDescent="0.4">
      <c r="I79" s="5"/>
    </row>
    <row r="80" spans="9:9" x14ac:dyDescent="0.4">
      <c r="I80" s="5"/>
    </row>
    <row r="81" spans="9:9" x14ac:dyDescent="0.4">
      <c r="I81" s="5"/>
    </row>
    <row r="82" spans="9:9" x14ac:dyDescent="0.4">
      <c r="I82" s="5"/>
    </row>
    <row r="83" spans="9:9" x14ac:dyDescent="0.4">
      <c r="I83" s="5"/>
    </row>
    <row r="84" spans="9:9" x14ac:dyDescent="0.4">
      <c r="I84" s="5"/>
    </row>
    <row r="85" spans="9:9" x14ac:dyDescent="0.4">
      <c r="I85" s="5"/>
    </row>
    <row r="86" spans="9:9" x14ac:dyDescent="0.4">
      <c r="I86" s="5"/>
    </row>
    <row r="87" spans="9:9" x14ac:dyDescent="0.4">
      <c r="I87" s="5"/>
    </row>
    <row r="88" spans="9:9" x14ac:dyDescent="0.4">
      <c r="I88" s="5"/>
    </row>
    <row r="89" spans="9:9" x14ac:dyDescent="0.4">
      <c r="I89" s="5"/>
    </row>
    <row r="90" spans="9:9" x14ac:dyDescent="0.4">
      <c r="I90" s="5"/>
    </row>
    <row r="91" spans="9:9" x14ac:dyDescent="0.4">
      <c r="I91" s="5"/>
    </row>
    <row r="92" spans="9:9" x14ac:dyDescent="0.4">
      <c r="I92" s="5"/>
    </row>
    <row r="93" spans="9:9" x14ac:dyDescent="0.4">
      <c r="I93" s="5"/>
    </row>
    <row r="94" spans="9:9" x14ac:dyDescent="0.4">
      <c r="I94" s="5"/>
    </row>
    <row r="95" spans="9:9" x14ac:dyDescent="0.4">
      <c r="I95" s="5"/>
    </row>
    <row r="96" spans="9:9" x14ac:dyDescent="0.4">
      <c r="I96" s="5"/>
    </row>
    <row r="97" spans="9:9" x14ac:dyDescent="0.4">
      <c r="I97" s="5"/>
    </row>
    <row r="98" spans="9:9" x14ac:dyDescent="0.4">
      <c r="I98" s="5"/>
    </row>
    <row r="99" spans="9:9" x14ac:dyDescent="0.4">
      <c r="I99" s="5"/>
    </row>
    <row r="100" spans="9:9" x14ac:dyDescent="0.4">
      <c r="I100" s="5"/>
    </row>
    <row r="101" spans="9:9" x14ac:dyDescent="0.4">
      <c r="I101" s="5"/>
    </row>
    <row r="102" spans="9:9" x14ac:dyDescent="0.4">
      <c r="I102" s="5"/>
    </row>
    <row r="103" spans="9:9" x14ac:dyDescent="0.4">
      <c r="I103" s="5"/>
    </row>
    <row r="104" spans="9:9" x14ac:dyDescent="0.4">
      <c r="I104" s="5"/>
    </row>
    <row r="105" spans="9:9" x14ac:dyDescent="0.4">
      <c r="I105" s="5"/>
    </row>
    <row r="106" spans="9:9" x14ac:dyDescent="0.4">
      <c r="I106" s="5"/>
    </row>
    <row r="107" spans="9:9" x14ac:dyDescent="0.4">
      <c r="I107" s="5"/>
    </row>
    <row r="108" spans="9:9" x14ac:dyDescent="0.4">
      <c r="I108" s="5"/>
    </row>
    <row r="109" spans="9:9" x14ac:dyDescent="0.4">
      <c r="I109" s="5"/>
    </row>
    <row r="110" spans="9:9" x14ac:dyDescent="0.4">
      <c r="I110" s="5"/>
    </row>
    <row r="111" spans="9:9" x14ac:dyDescent="0.4">
      <c r="I111" s="5"/>
    </row>
    <row r="112" spans="9:9" x14ac:dyDescent="0.4">
      <c r="I112" s="5"/>
    </row>
    <row r="113" spans="9:9" x14ac:dyDescent="0.4">
      <c r="I113" s="5"/>
    </row>
    <row r="114" spans="9:9" x14ac:dyDescent="0.4">
      <c r="I114" s="5"/>
    </row>
    <row r="115" spans="9:9" x14ac:dyDescent="0.4">
      <c r="I115" s="5"/>
    </row>
    <row r="116" spans="9:9" x14ac:dyDescent="0.4">
      <c r="I116" s="5"/>
    </row>
    <row r="117" spans="9:9" x14ac:dyDescent="0.4">
      <c r="I117" s="5"/>
    </row>
    <row r="118" spans="9:9" x14ac:dyDescent="0.4">
      <c r="I118" s="5"/>
    </row>
    <row r="119" spans="9:9" x14ac:dyDescent="0.4">
      <c r="I119" s="5"/>
    </row>
    <row r="120" spans="9:9" x14ac:dyDescent="0.4">
      <c r="I120" s="5"/>
    </row>
    <row r="121" spans="9:9" x14ac:dyDescent="0.4">
      <c r="I121" s="5"/>
    </row>
    <row r="122" spans="9:9" x14ac:dyDescent="0.4">
      <c r="I122" s="5"/>
    </row>
    <row r="123" spans="9:9" x14ac:dyDescent="0.4">
      <c r="I123" s="5"/>
    </row>
    <row r="124" spans="9:9" x14ac:dyDescent="0.4">
      <c r="I124" s="5"/>
    </row>
    <row r="125" spans="9:9" x14ac:dyDescent="0.4">
      <c r="I125" s="5"/>
    </row>
    <row r="126" spans="9:9" x14ac:dyDescent="0.4">
      <c r="I126" s="5"/>
    </row>
    <row r="127" spans="9:9" x14ac:dyDescent="0.4">
      <c r="I127" s="5"/>
    </row>
    <row r="128" spans="9:9" x14ac:dyDescent="0.4">
      <c r="I128" s="5"/>
    </row>
    <row r="129" spans="9:9" x14ac:dyDescent="0.4">
      <c r="I129" s="5"/>
    </row>
    <row r="130" spans="9:9" x14ac:dyDescent="0.4">
      <c r="I130" s="5"/>
    </row>
    <row r="131" spans="9:9" x14ac:dyDescent="0.4">
      <c r="I131" s="5"/>
    </row>
    <row r="132" spans="9:9" x14ac:dyDescent="0.4">
      <c r="I132" s="5"/>
    </row>
    <row r="133" spans="9:9" x14ac:dyDescent="0.4">
      <c r="I133" s="5"/>
    </row>
    <row r="134" spans="9:9" x14ac:dyDescent="0.4">
      <c r="I134" s="5"/>
    </row>
    <row r="135" spans="9:9" x14ac:dyDescent="0.4">
      <c r="I135" s="5"/>
    </row>
    <row r="136" spans="9:9" x14ac:dyDescent="0.4">
      <c r="I136" s="5"/>
    </row>
    <row r="137" spans="9:9" x14ac:dyDescent="0.4">
      <c r="I137" s="5"/>
    </row>
    <row r="138" spans="9:9" x14ac:dyDescent="0.4">
      <c r="I138" s="5"/>
    </row>
    <row r="139" spans="9:9" x14ac:dyDescent="0.4">
      <c r="I139" s="5"/>
    </row>
    <row r="140" spans="9:9" x14ac:dyDescent="0.4">
      <c r="I140" s="5"/>
    </row>
    <row r="141" spans="9:9" x14ac:dyDescent="0.4">
      <c r="I141" s="5"/>
    </row>
    <row r="142" spans="9:9" x14ac:dyDescent="0.4">
      <c r="I142" s="5"/>
    </row>
    <row r="143" spans="9:9" x14ac:dyDescent="0.4">
      <c r="I143" s="5"/>
    </row>
    <row r="144" spans="9:9" x14ac:dyDescent="0.4">
      <c r="I144" s="5"/>
    </row>
    <row r="145" spans="9:9" x14ac:dyDescent="0.4">
      <c r="I145" s="5"/>
    </row>
    <row r="146" spans="9:9" x14ac:dyDescent="0.4">
      <c r="I146" s="5"/>
    </row>
    <row r="147" spans="9:9" x14ac:dyDescent="0.4">
      <c r="I147" s="5"/>
    </row>
    <row r="148" spans="9:9" x14ac:dyDescent="0.4">
      <c r="I148" s="5"/>
    </row>
    <row r="149" spans="9:9" x14ac:dyDescent="0.4">
      <c r="I149" s="5"/>
    </row>
    <row r="150" spans="9:9" x14ac:dyDescent="0.4">
      <c r="I150" s="5"/>
    </row>
    <row r="151" spans="9:9" x14ac:dyDescent="0.4">
      <c r="I151" s="5"/>
    </row>
    <row r="152" spans="9:9" x14ac:dyDescent="0.4">
      <c r="I152" s="5"/>
    </row>
    <row r="153" spans="9:9" x14ac:dyDescent="0.4">
      <c r="I153" s="5"/>
    </row>
    <row r="154" spans="9:9" x14ac:dyDescent="0.4">
      <c r="I154" s="5"/>
    </row>
    <row r="155" spans="9:9" x14ac:dyDescent="0.4">
      <c r="I155" s="5"/>
    </row>
    <row r="156" spans="9:9" x14ac:dyDescent="0.4">
      <c r="I156" s="5"/>
    </row>
    <row r="157" spans="9:9" x14ac:dyDescent="0.4">
      <c r="I157" s="5"/>
    </row>
    <row r="158" spans="9:9" x14ac:dyDescent="0.4">
      <c r="I158" s="5"/>
    </row>
    <row r="159" spans="9:9" x14ac:dyDescent="0.4">
      <c r="I159" s="5"/>
    </row>
    <row r="160" spans="9:9" x14ac:dyDescent="0.4">
      <c r="I160" s="5"/>
    </row>
    <row r="161" spans="9:9" x14ac:dyDescent="0.4">
      <c r="I161" s="5"/>
    </row>
    <row r="162" spans="9:9" x14ac:dyDescent="0.4">
      <c r="I162" s="5"/>
    </row>
    <row r="163" spans="9:9" x14ac:dyDescent="0.4">
      <c r="I163" s="5"/>
    </row>
    <row r="164" spans="9:9" x14ac:dyDescent="0.4">
      <c r="I164" s="5"/>
    </row>
    <row r="165" spans="9:9" x14ac:dyDescent="0.4">
      <c r="I165" s="5"/>
    </row>
    <row r="166" spans="9:9" x14ac:dyDescent="0.4">
      <c r="I166" s="5"/>
    </row>
    <row r="167" spans="9:9" x14ac:dyDescent="0.4">
      <c r="I167" s="5"/>
    </row>
    <row r="168" spans="9:9" x14ac:dyDescent="0.4">
      <c r="I168" s="5"/>
    </row>
    <row r="169" spans="9:9" x14ac:dyDescent="0.4">
      <c r="I169" s="5"/>
    </row>
    <row r="170" spans="9:9" x14ac:dyDescent="0.4">
      <c r="I170" s="5"/>
    </row>
    <row r="171" spans="9:9" x14ac:dyDescent="0.4">
      <c r="I171" s="5"/>
    </row>
    <row r="172" spans="9:9" x14ac:dyDescent="0.4">
      <c r="I172" s="5"/>
    </row>
    <row r="173" spans="9:9" x14ac:dyDescent="0.4">
      <c r="I173" s="5"/>
    </row>
    <row r="174" spans="9:9" x14ac:dyDescent="0.4">
      <c r="I174" s="5"/>
    </row>
    <row r="175" spans="9:9" x14ac:dyDescent="0.4">
      <c r="I175" s="5"/>
    </row>
    <row r="176" spans="9:9" x14ac:dyDescent="0.4">
      <c r="I176" s="5"/>
    </row>
    <row r="177" spans="9:9" x14ac:dyDescent="0.4">
      <c r="I177" s="5"/>
    </row>
    <row r="178" spans="9:9" x14ac:dyDescent="0.4">
      <c r="I178" s="5"/>
    </row>
    <row r="179" spans="9:9" x14ac:dyDescent="0.4">
      <c r="I179" s="5"/>
    </row>
    <row r="180" spans="9:9" x14ac:dyDescent="0.4">
      <c r="I180" s="5"/>
    </row>
    <row r="181" spans="9:9" x14ac:dyDescent="0.4">
      <c r="I181" s="5"/>
    </row>
    <row r="182" spans="9:9" x14ac:dyDescent="0.4">
      <c r="I182" s="5"/>
    </row>
    <row r="183" spans="9:9" x14ac:dyDescent="0.4">
      <c r="I183" s="5"/>
    </row>
    <row r="184" spans="9:9" x14ac:dyDescent="0.4">
      <c r="I184" s="5"/>
    </row>
    <row r="185" spans="9:9" x14ac:dyDescent="0.4">
      <c r="I185" s="5"/>
    </row>
    <row r="186" spans="9:9" x14ac:dyDescent="0.4">
      <c r="I186" s="5"/>
    </row>
    <row r="187" spans="9:9" x14ac:dyDescent="0.4">
      <c r="I187" s="5"/>
    </row>
    <row r="188" spans="9:9" x14ac:dyDescent="0.4">
      <c r="I188" s="5"/>
    </row>
    <row r="189" spans="9:9" x14ac:dyDescent="0.4">
      <c r="I189" s="5"/>
    </row>
    <row r="190" spans="9:9" x14ac:dyDescent="0.4">
      <c r="I190" s="5"/>
    </row>
    <row r="191" spans="9:9" x14ac:dyDescent="0.4">
      <c r="I191" s="5"/>
    </row>
    <row r="192" spans="9:9" x14ac:dyDescent="0.4">
      <c r="I192" s="5"/>
    </row>
    <row r="193" spans="9:9" x14ac:dyDescent="0.4">
      <c r="I193" s="5"/>
    </row>
    <row r="194" spans="9:9" x14ac:dyDescent="0.4">
      <c r="I194" s="5"/>
    </row>
    <row r="195" spans="9:9" x14ac:dyDescent="0.4">
      <c r="I195" s="5"/>
    </row>
    <row r="196" spans="9:9" x14ac:dyDescent="0.4">
      <c r="I196" s="5"/>
    </row>
    <row r="197" spans="9:9" x14ac:dyDescent="0.4">
      <c r="I197" s="5"/>
    </row>
    <row r="198" spans="9:9" x14ac:dyDescent="0.4">
      <c r="I198" s="5"/>
    </row>
    <row r="199" spans="9:9" x14ac:dyDescent="0.4">
      <c r="I199" s="5"/>
    </row>
    <row r="200" spans="9:9" x14ac:dyDescent="0.4">
      <c r="I200" s="5"/>
    </row>
    <row r="201" spans="9:9" x14ac:dyDescent="0.4">
      <c r="I201" s="5"/>
    </row>
    <row r="202" spans="9:9" x14ac:dyDescent="0.4">
      <c r="I202" s="5"/>
    </row>
    <row r="203" spans="9:9" x14ac:dyDescent="0.4">
      <c r="I203" s="5"/>
    </row>
    <row r="204" spans="9:9" x14ac:dyDescent="0.4">
      <c r="I204" s="5"/>
    </row>
    <row r="205" spans="9:9" x14ac:dyDescent="0.4">
      <c r="I205" s="5"/>
    </row>
    <row r="206" spans="9:9" x14ac:dyDescent="0.4">
      <c r="I206" s="5"/>
    </row>
    <row r="207" spans="9:9" x14ac:dyDescent="0.4">
      <c r="I207" s="5"/>
    </row>
    <row r="208" spans="9:9" x14ac:dyDescent="0.4">
      <c r="I208" s="5"/>
    </row>
    <row r="209" spans="9:9" x14ac:dyDescent="0.4">
      <c r="I209" s="5"/>
    </row>
    <row r="210" spans="9:9" x14ac:dyDescent="0.4">
      <c r="I210" s="5"/>
    </row>
    <row r="211" spans="9:9" x14ac:dyDescent="0.4">
      <c r="I211" s="5"/>
    </row>
    <row r="212" spans="9:9" x14ac:dyDescent="0.4">
      <c r="I212" s="5"/>
    </row>
    <row r="213" spans="9:9" x14ac:dyDescent="0.4">
      <c r="I213" s="5"/>
    </row>
    <row r="214" spans="9:9" x14ac:dyDescent="0.4">
      <c r="I214" s="5"/>
    </row>
    <row r="215" spans="9:9" x14ac:dyDescent="0.4">
      <c r="I215" s="5"/>
    </row>
    <row r="216" spans="9:9" x14ac:dyDescent="0.4">
      <c r="I216" s="5"/>
    </row>
    <row r="217" spans="9:9" x14ac:dyDescent="0.4">
      <c r="I217" s="5"/>
    </row>
    <row r="218" spans="9:9" x14ac:dyDescent="0.4">
      <c r="I218" s="5"/>
    </row>
    <row r="219" spans="9:9" x14ac:dyDescent="0.4">
      <c r="I219" s="5"/>
    </row>
    <row r="220" spans="9:9" x14ac:dyDescent="0.4">
      <c r="I220" s="5"/>
    </row>
    <row r="221" spans="9:9" x14ac:dyDescent="0.4">
      <c r="I221" s="5"/>
    </row>
    <row r="222" spans="9:9" x14ac:dyDescent="0.4">
      <c r="I222" s="5"/>
    </row>
    <row r="223" spans="9:9" x14ac:dyDescent="0.4">
      <c r="I223" s="5"/>
    </row>
    <row r="224" spans="9:9" x14ac:dyDescent="0.4">
      <c r="I224" s="5"/>
    </row>
    <row r="225" spans="9:9" x14ac:dyDescent="0.4">
      <c r="I225" s="5"/>
    </row>
    <row r="226" spans="9:9" x14ac:dyDescent="0.4">
      <c r="I226" s="5"/>
    </row>
    <row r="227" spans="9:9" x14ac:dyDescent="0.4">
      <c r="I227" s="5"/>
    </row>
    <row r="228" spans="9:9" x14ac:dyDescent="0.4">
      <c r="I228" s="5"/>
    </row>
    <row r="229" spans="9:9" x14ac:dyDescent="0.4">
      <c r="I229" s="5"/>
    </row>
    <row r="230" spans="9:9" x14ac:dyDescent="0.4">
      <c r="I230" s="5"/>
    </row>
    <row r="231" spans="9:9" x14ac:dyDescent="0.4">
      <c r="I231" s="5"/>
    </row>
    <row r="232" spans="9:9" x14ac:dyDescent="0.4">
      <c r="I232" s="5"/>
    </row>
    <row r="233" spans="9:9" x14ac:dyDescent="0.4">
      <c r="I233" s="5"/>
    </row>
    <row r="234" spans="9:9" x14ac:dyDescent="0.4">
      <c r="I234" s="5"/>
    </row>
    <row r="235" spans="9:9" x14ac:dyDescent="0.4">
      <c r="I235" s="5"/>
    </row>
    <row r="236" spans="9:9" x14ac:dyDescent="0.4">
      <c r="I236" s="5"/>
    </row>
    <row r="237" spans="9:9" x14ac:dyDescent="0.4">
      <c r="I237" s="5"/>
    </row>
    <row r="238" spans="9:9" x14ac:dyDescent="0.4">
      <c r="I238" s="5"/>
    </row>
    <row r="239" spans="9:9" x14ac:dyDescent="0.4">
      <c r="I239" s="5"/>
    </row>
    <row r="240" spans="9:9" x14ac:dyDescent="0.4">
      <c r="I240" s="5"/>
    </row>
    <row r="241" spans="9:9" x14ac:dyDescent="0.4">
      <c r="I241" s="5"/>
    </row>
    <row r="242" spans="9:9" x14ac:dyDescent="0.4">
      <c r="I242" s="5"/>
    </row>
    <row r="243" spans="9:9" x14ac:dyDescent="0.4">
      <c r="I243" s="5"/>
    </row>
    <row r="244" spans="9:9" x14ac:dyDescent="0.4">
      <c r="I244" s="5"/>
    </row>
    <row r="245" spans="9:9" x14ac:dyDescent="0.4">
      <c r="I245" s="5"/>
    </row>
    <row r="246" spans="9:9" x14ac:dyDescent="0.4">
      <c r="I246" s="5"/>
    </row>
    <row r="247" spans="9:9" x14ac:dyDescent="0.4">
      <c r="I247" s="5"/>
    </row>
    <row r="248" spans="9:9" x14ac:dyDescent="0.4">
      <c r="I248" s="5"/>
    </row>
    <row r="249" spans="9:9" x14ac:dyDescent="0.4">
      <c r="I249" s="5"/>
    </row>
    <row r="250" spans="9:9" x14ac:dyDescent="0.4">
      <c r="I250" s="5"/>
    </row>
    <row r="251" spans="9:9" x14ac:dyDescent="0.4">
      <c r="I251" s="5"/>
    </row>
    <row r="252" spans="9:9" x14ac:dyDescent="0.4">
      <c r="I252" s="5"/>
    </row>
    <row r="253" spans="9:9" x14ac:dyDescent="0.4">
      <c r="I253" s="5"/>
    </row>
    <row r="254" spans="9:9" x14ac:dyDescent="0.4">
      <c r="I254" s="5"/>
    </row>
    <row r="255" spans="9:9" x14ac:dyDescent="0.4">
      <c r="I255" s="5"/>
    </row>
    <row r="256" spans="9:9" x14ac:dyDescent="0.4">
      <c r="I256" s="5"/>
    </row>
    <row r="257" spans="9:9" x14ac:dyDescent="0.4">
      <c r="I257" s="5"/>
    </row>
    <row r="258" spans="9:9" x14ac:dyDescent="0.4">
      <c r="I258" s="5"/>
    </row>
    <row r="259" spans="9:9" x14ac:dyDescent="0.4">
      <c r="I259" s="5"/>
    </row>
    <row r="260" spans="9:9" x14ac:dyDescent="0.4">
      <c r="I260" s="5"/>
    </row>
    <row r="261" spans="9:9" x14ac:dyDescent="0.4">
      <c r="I261" s="5"/>
    </row>
    <row r="262" spans="9:9" x14ac:dyDescent="0.4">
      <c r="I262" s="5"/>
    </row>
    <row r="263" spans="9:9" x14ac:dyDescent="0.4">
      <c r="I263" s="5"/>
    </row>
    <row r="264" spans="9:9" x14ac:dyDescent="0.4">
      <c r="I264" s="5"/>
    </row>
    <row r="265" spans="9:9" x14ac:dyDescent="0.4">
      <c r="I265" s="5"/>
    </row>
    <row r="266" spans="9:9" x14ac:dyDescent="0.4">
      <c r="I266" s="5"/>
    </row>
    <row r="267" spans="9:9" x14ac:dyDescent="0.4">
      <c r="I267" s="5"/>
    </row>
    <row r="268" spans="9:9" x14ac:dyDescent="0.4">
      <c r="I268" s="5"/>
    </row>
    <row r="269" spans="9:9" x14ac:dyDescent="0.4">
      <c r="I269" s="5"/>
    </row>
  </sheetData>
  <mergeCells count="35">
    <mergeCell ref="C17:C18"/>
    <mergeCell ref="D17:D18"/>
    <mergeCell ref="E17:E18"/>
    <mergeCell ref="B38:F38"/>
    <mergeCell ref="B39:F39"/>
    <mergeCell ref="G12:G13"/>
    <mergeCell ref="F12:F13"/>
    <mergeCell ref="E12:E13"/>
    <mergeCell ref="E14:E15"/>
    <mergeCell ref="F14:F15"/>
    <mergeCell ref="G14:G15"/>
    <mergeCell ref="F17:F18"/>
    <mergeCell ref="G17:G18"/>
    <mergeCell ref="B12:B13"/>
    <mergeCell ref="C12:C13"/>
    <mergeCell ref="D12:D13"/>
    <mergeCell ref="B14:B15"/>
    <mergeCell ref="C14:C15"/>
    <mergeCell ref="D14:D15"/>
    <mergeCell ref="B7:F7"/>
    <mergeCell ref="A3:H3"/>
    <mergeCell ref="A2:H2"/>
    <mergeCell ref="A1:H1"/>
    <mergeCell ref="B23:F23"/>
    <mergeCell ref="A12:A13"/>
    <mergeCell ref="A14:A15"/>
    <mergeCell ref="G20:G21"/>
    <mergeCell ref="A20:A21"/>
    <mergeCell ref="B20:B21"/>
    <mergeCell ref="C20:C21"/>
    <mergeCell ref="D20:D21"/>
    <mergeCell ref="E20:E21"/>
    <mergeCell ref="F20:F21"/>
    <mergeCell ref="A17:A18"/>
    <mergeCell ref="B17:B18"/>
  </mergeCells>
  <pageMargins left="0.24" right="0.21" top="0.37" bottom="0.24" header="0.17" footer="0.17"/>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Enero</vt:lpstr>
      <vt:lpstr>Febrero</vt:lpstr>
      <vt:lpstr>Marzo</vt:lpstr>
      <vt:lpstr>Abril</vt:lpstr>
      <vt:lpstr>Mayo</vt:lpstr>
      <vt:lpstr>Junio</vt:lpstr>
      <vt:lpstr>Julio</vt:lpstr>
      <vt:lpstr>Abril!Área_de_impresión</vt:lpstr>
      <vt:lpstr>Enero!Área_de_impresión</vt:lpstr>
      <vt:lpstr>Febrero!Área_de_impresión</vt:lpstr>
      <vt:lpstr>Julio!Área_de_impresión</vt:lpstr>
      <vt:lpstr>Junio!Área_de_impresión</vt:lpstr>
      <vt:lpstr>Marzo!Área_de_impresión</vt:lpstr>
      <vt:lpstr>Mayo!Área_de_impresión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Compras 2012</dc:title>
  <dc:creator>Fabio Rovelo</dc:creator>
  <cp:lastModifiedBy>OIR</cp:lastModifiedBy>
  <cp:lastPrinted>2016-10-06T02:45:39Z</cp:lastPrinted>
  <dcterms:created xsi:type="dcterms:W3CDTF">2012-01-04T20:44:36Z</dcterms:created>
  <dcterms:modified xsi:type="dcterms:W3CDTF">2016-10-06T02:49:54Z</dcterms:modified>
</cp:coreProperties>
</file>