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600" windowHeight="7755" tabRatio="338"/>
  </bookViews>
  <sheets>
    <sheet name="Obras" sheetId="1" r:id="rId1"/>
  </sheets>
  <definedNames>
    <definedName name="_xlnm._FilterDatabase" localSheetId="0" hidden="1">Obras!$B$7:$P$37</definedName>
    <definedName name="_xlnm.Print_Titles" localSheetId="0">Obras!$1:$7</definedName>
  </definedNames>
  <calcPr calcId="144525"/>
</workbook>
</file>

<file path=xl/calcChain.xml><?xml version="1.0" encoding="utf-8"?>
<calcChain xmlns="http://schemas.openxmlformats.org/spreadsheetml/2006/main">
  <c r="F35" i="1" l="1"/>
  <c r="F8" i="1" l="1"/>
  <c r="F26" i="1" l="1"/>
  <c r="F25" i="1"/>
  <c r="F24" i="1"/>
  <c r="F23" i="1"/>
  <c r="F22" i="1"/>
  <c r="F21" i="1"/>
  <c r="F20" i="1"/>
  <c r="F19" i="1"/>
  <c r="F15" i="1"/>
  <c r="F14" i="1"/>
  <c r="F13" i="1"/>
  <c r="F10" i="1"/>
  <c r="F9" i="1" l="1"/>
  <c r="F17" i="1"/>
  <c r="F39" i="1" l="1"/>
</calcChain>
</file>

<file path=xl/sharedStrings.xml><?xml version="1.0" encoding="utf-8"?>
<sst xmlns="http://schemas.openxmlformats.org/spreadsheetml/2006/main" count="379" uniqueCount="217">
  <si>
    <t>GIOVANNY GUARDADO</t>
  </si>
  <si>
    <t>TOBAR, S.A. DE C.V.</t>
  </si>
  <si>
    <t>ODIR ALVARADO</t>
  </si>
  <si>
    <t>500 PERSONAS</t>
  </si>
  <si>
    <t>Plataformas de estacionamiento del AIES</t>
  </si>
  <si>
    <t>JUAN HERNÁNDEZ</t>
  </si>
  <si>
    <t>MM INGENIEROS, S.A. DE C.V.</t>
  </si>
  <si>
    <t>COMISIÓN EJECUTIVA PORTUARIA AUTÓNOMA</t>
  </si>
  <si>
    <t>Proyecto: "Implementación de LAIP en CEPA"</t>
  </si>
  <si>
    <t>NOMBRE DE LA OBRA</t>
  </si>
  <si>
    <t>UBICACIÓN EXACTA</t>
  </si>
  <si>
    <t>FUENTE DE FINANCIAMIENTO</t>
  </si>
  <si>
    <t>TIEMPO DE EJECUCIÓN</t>
  </si>
  <si>
    <t>NÚMERO DE BENEFICIARIOS</t>
  </si>
  <si>
    <t>EMPRESA O ENTIDAD EJECUTORA</t>
  </si>
  <si>
    <t>EMPRESA O ENTIDAD SUPERVISORA</t>
  </si>
  <si>
    <t>NOMBRE DEL RESPONSABLE DE LA OBRA</t>
  </si>
  <si>
    <t>CONTENIDO DEL CONTRATO</t>
  </si>
  <si>
    <t>ARSENIO PALACIOS</t>
  </si>
  <si>
    <t>FONDOS PROPIOS</t>
  </si>
  <si>
    <t>DENNIS RIVERA</t>
  </si>
  <si>
    <t>PARQUEO PUBLICO</t>
  </si>
  <si>
    <t>PLANTA DE AGUAS NEGRAS</t>
  </si>
  <si>
    <t>No.</t>
  </si>
  <si>
    <t>PEDRO PEREZ MIRA</t>
  </si>
  <si>
    <t>1.0 MILLON</t>
  </si>
  <si>
    <t>CEPA</t>
  </si>
  <si>
    <t>MARBEL MEMBREÑO</t>
  </si>
  <si>
    <t>RESCO, S.A. DE C.V.</t>
  </si>
  <si>
    <t>ERNESTO HERNÁNDEZ</t>
  </si>
  <si>
    <t>COSTO TOTAL DE LA OBRA EN US $ 
(SIN IVA)</t>
  </si>
  <si>
    <t>FREDY MÉNDEZ</t>
  </si>
  <si>
    <t>WILLIAM SANDOVAL</t>
  </si>
  <si>
    <t>CEPA-UNOPS</t>
  </si>
  <si>
    <t xml:space="preserve">“AMPLIACIÓN DE LA TERMINAL DE PASAJEROS DEL AIES-MOARG, ETAPA 1”
</t>
  </si>
  <si>
    <t>“SUMINISTRO E INSTALACIÓN DE PUENTES DE ABORDAJE PARA LA AMPLIACIÓN DE LA TERMINAL DE PASAJEROS DEL AEROPUERTO INTERNACIONAL DE EL SALVADOR MONSEÑOR OSCAR ARNULFO ROMERO Y GALDÁMEZ, ETAPA 1”</t>
  </si>
  <si>
    <t>“SUMINISTRO E INSTALACION DEL MOBILIARIO PARA LA AMPLIACIÓN DE LA TERMINAL DE PASAJEROS DEL AEROPUERTO INTERNACIONAL DE EL SALVADOR, MONSEÑOR ÓSCAR ARNULFO ROMERO Y GALDÁMEZ, ETAPA 1”</t>
  </si>
  <si>
    <t>Se abastecerá de su respectivo mobiliario en los tres niveles, el mobiliario puede clasificarse de la siguiente manera: a. Muebles Fijos,  b.  Muebles móviles y c. Jardineras.</t>
  </si>
  <si>
    <t>Se suministrará un sistema integrado de equipos de aire acondicionado para climatizar los ambientes, el cual estará conformado por 4 equipos tipo chiller, sistemas VRF  (Volumen de Refrigerante Variable - del inglés variable refrigerant flow), equipos de expansión directa y ventilación mecánica, monitoreo por administrador PLC (Programmable Logic Controller) tipo BMS (Building Management System).</t>
  </si>
  <si>
    <t xml:space="preserve">Se construirá una nueva edificación en tres niveles, que contendrá 5 modernas puertas de embarque con sus respectivos puentes de abordaje y salas de espera, además de pasillos de circulación y espacios para área comercial en segundo y tercer nivel. Contará con área de inspección de seguridad para pasajeros que viajan en conexiones a través del Hub y chequeo migratorio, implementando el concepto de segregación de pasajeros, siendo esto ubicado en el tercer nivel del edificio. En el primer nivel se tendrán vías de circulación vehicular y áreas para arrendamiento a concesionarios, teniendo los tres niveles en su conjunto, una superficie a ser construida de 21,673.00 m2. </t>
  </si>
  <si>
    <t>Costado oriente del Edificio Terminal de Pasajeros</t>
  </si>
  <si>
    <t>3.2 MILLONES</t>
  </si>
  <si>
    <t>DANILO RAMIREZ</t>
  </si>
  <si>
    <t>Junio 2018 - junio 2021</t>
  </si>
  <si>
    <t>Junio 2018 - junio 2022</t>
  </si>
  <si>
    <t xml:space="preserve">INVERSIONES ACER, S.A DE C.V.
</t>
  </si>
  <si>
    <t>PROSYS, S.A. DE C.V.</t>
  </si>
  <si>
    <t>Departamento de Mantenimiento</t>
  </si>
  <si>
    <t>El proyecto incluye el suministro e instalación de 3 puentes de abordaje para aeronaves de cabina angosta, el suministro e instalación de 3 puentes de abordaje para aeronaves de cabina ancha, el desmontaje del puente existente de la posición 6 y la reinstalación del mismo en uno de los puentes que se construirán como parte de la primera fase de ampliación. Los costos incluyen el mantenimiento preventivo de este sistema por un año.</t>
  </si>
  <si>
    <t>Mayo 2018 - mayo 2019</t>
  </si>
  <si>
    <t>Perimetro sur en los terrenos del AIES.</t>
  </si>
  <si>
    <t>Agosto 2018 a diciembre 2019</t>
  </si>
  <si>
    <t>CONSTRUCCIÓN DE TAPIAL EN CALLE LAS HOJAS SECTOR NORTE DEL AEROPUERTO INTERNACIONAL DE EL SALVADOR, MONSEÑOR ÓSCAR ARNULFO ROMERO Y GALDÁMEZ</t>
  </si>
  <si>
    <t>Perimetro norte en los terrenos del AIES.</t>
  </si>
  <si>
    <t>El Proyecto consiste en la ejecución del trazo, nivelación y construcción de aproximadamente 2,570 metros de cerca perimetral a base de postes y losetas de concreto prefabricados, con alturas variables de 2.0 m y 2.5 m, en la parte superior será instalado seguidamente, alambre tipo razor, para garantizar la seguridad de los terrenos ubicados en el perímetro norte del AIES-MOARG</t>
  </si>
  <si>
    <t>CAABSA CONSTRUCTORA, S.A., SUCURSAL EL SALVADOR</t>
  </si>
  <si>
    <t>MP SERVICE, S.A. DE C.V.</t>
  </si>
  <si>
    <t>"CONSTRUCCIÓN DE 1,165 METROS DE TAPIAL PREFABRICADO Y TRES OBRAS DE PASO EN EL PERIMETRO SUR DE LOS  TERRENOS DEL AEROPUERTO INTERNACIONAL DE EL SALVADOR, MONSEÑOR ÓSCAR ARNULFO ROMERO Y GALDÁMEZ"</t>
  </si>
  <si>
    <t>El Proyecto consiste en la ejecución del trazo, adecuación del terreno y construcción de aproximadamente 1,165 metros de cerca perimetral a base de postes y losetas de concreto prefabricadas de altura 2.5 metros, en la parte superior será instalado, alambre tipo razor con 2 líneas de alambre de púas, para garantizar la seguridad de los terrenos del AIES-MOARG</t>
  </si>
  <si>
    <t>INVERCONCA, S.A. DE C.V.</t>
  </si>
  <si>
    <t>Al sur y al poniente de la pista 07-25</t>
  </si>
  <si>
    <t>Comprende actividades de terracería con el objeto de nivelar la zona verde ubicada al sur del umbral 25 de la pista de aterrizaje principal, el suministro e instalación de una tubería de aguas lluvias de diámetro 30”, donde se ubica un canal existente, así como la construcción de 2 cabezales y dos cajas de inspección para las aguas lluvias, finalmente, se instalará sobre la superficie compactada una capa de 7 cm de suelo orgánico y se colocará semilla de grama para la revegetación de la nueva superficie compactada</t>
  </si>
  <si>
    <t>“SUMINISTRO E INSTALACIÓN DE LOS AIRES ACONDICIONADOS DE LAS NUEVAS 5 SALAS DEL AEROPUERTO INTERNACIONAL DE EL SALVADOR, MONSEÑOR ÓSCAR ARNULFO ROMERO Y GALDÁMEZ, ETAPA 1”</t>
  </si>
  <si>
    <t>Octubre 2018 a abril 2019</t>
  </si>
  <si>
    <t>RIGOBERTO MORALES</t>
  </si>
  <si>
    <t>SUMINISTRO E INSTALACIÓN DE UNA PLANTA FOTOVOLTAICA EN EL TECHO VIP  DE PARQUEO PUBLICO DEL AEROPUERTO INTERNACIONAL DE EL SALVADOR, MONSEÑOR ÓSCAR ARNULFO ROMERO Y GALDÁMEZ</t>
  </si>
  <si>
    <t>PNUD-OSCAR CALDERÓN</t>
  </si>
  <si>
    <t>ENNERA ENERGY AND MOBILITY</t>
  </si>
  <si>
    <t>500 mil</t>
  </si>
  <si>
    <t xml:space="preserve">
El proyecto consiste en la construcción de una bodega de 1,642 m2 para resguardo de materiales, equipo, suministros etc propiedad del aeropuerto; construida con pared de bloque de concreto a 2mt colocando sobre esta forro de lámina de aluminio y zinc cal 24 en todo el perímetro de la bodega; la estructura estará conformada por columnas y vigas metálicas diseñadas para soportar un techo curvo autoportante de lámina de aluminio y zinc calibre 22.
El piso será de concreto pulido resistente al transito de montacargas. Se ubicara una oficina desde donde se realizaran los controles del ingreso, egreso y resguardo de todo material, equipo o suministros.
Toda la bodega y oficina estará equipada con sistema de cámaras, voz y datos y sus respectivas instalaciones eléctricas e hidráulicas.</t>
  </si>
  <si>
    <t>CONSTRUCCIÓN DE LÍNEA DE IMPELENCIA DE POZO DE BOMBEO A PLANTA DE TRATAMIENTO DE AGUAS RESIDUALES DEL AEROPUERTO INTERNACIONAL DE EL SALVADOR, MONSEÑOR ÓSCAR ARNULFO ROMERO Y GALDÁMEZ</t>
  </si>
  <si>
    <t>Diseñar y construir un sistema fotovoltaico (SFV), de conexión a la red eléctrica  de 487.5 kWp, utilizando las cubiertas inclinadas del estacionamiento VIP del AIES MOARG</t>
  </si>
  <si>
    <t>Se instalarán 366 ml de tubería de PVC de 8” de diámetro y 13  ml de tubería de acero al carbón, incluyendo todos sus accesorios como lo son, válvulas de control, de purga de lodo, de purga de aire, con sus respectivos pozos de visita y los respectivos trabajos de excavación y relleno compactado para la instalación de las tuberías</t>
  </si>
  <si>
    <t>DENYS RIVERA</t>
  </si>
  <si>
    <t>Octubre 2018 a enero 2019</t>
  </si>
  <si>
    <t>SUMINISTRO E INSTALACIÓN DE CABLE DE FIBRA ÓPTICA, ACOMETIDA ELÉCTRICA Y TRANSFORMADOR PARA EQUIPO DE RADIO AYUDA VOR/DME DEL AEROPUERTO INTERNACIONAL DE EL SALVADOR, MONSEÑOR ÓSCAR ARNULFO ROMERO Y GALDÁMEZ</t>
  </si>
  <si>
    <t>Suministro e instalación del cableado eléctrico y de señales para la instalación de un nuevo VOR/DME que será instalado al poniente de la pista de aterrizaje</t>
  </si>
  <si>
    <t>Pista 07</t>
  </si>
  <si>
    <t>SUMINISTRO E INSTALACION Y PUESTA EN FUNCIONAMIENTO DE UN SISTEMA DE VENTILACION PARA LA TERMINAL DE CARGA DEL AIES-MOARG</t>
  </si>
  <si>
    <t>ETC</t>
  </si>
  <si>
    <t>ESTUDIO DE FACTIBILIDAD PARA LA PERFORACION DEL POZO DE AGUA POTABLE N° 5 DEL AIES-MOARG.</t>
  </si>
  <si>
    <t>AMPLIACION DE LLEGADA DE PASAJEROS Y LOBBY PUBLICO DEL AIES-MOARG</t>
  </si>
  <si>
    <t>MODERNIZACION DE SISTEMA DE BANDAS DE EQUIPAJE EN EL AIES-MOARG</t>
  </si>
  <si>
    <t>DESMONTAJE, SUMINISTRO E INSTALACION DE 8 UNIDADES MANEJADORAS DE AIRE ACONDICIONADO PARA EL AIES-MOARG</t>
  </si>
  <si>
    <t xml:space="preserve">DESMONTAJE, SUMINISTRO E INSTALACION DE 6 SERPENTINES DE ENFRIAMIENTO DE UNIDADES MANEJADORAS DE AIRE ACONDICIONADO DEL AIES-MOARG </t>
  </si>
  <si>
    <t>ADQUISICION DE 2 EQUIPOS DE AIRE ACONDICIONADO TIPO PAQUETE DE 40 TONELADAS PARA EL AREA DE CARGA</t>
  </si>
  <si>
    <t>Pozo 5 Planta de Agua Potable</t>
  </si>
  <si>
    <t>FRENTE A PLAZA DE BONDAD</t>
  </si>
  <si>
    <t>ADUANA LLEGADA</t>
  </si>
  <si>
    <t>AIES 2 ETP</t>
  </si>
  <si>
    <t>ETP</t>
  </si>
  <si>
    <t xml:space="preserve">R. LUNA CONSTRUCTORA, S.A. DE C.V. </t>
  </si>
  <si>
    <t>Mauricio Ángel Ochoa Molina</t>
  </si>
  <si>
    <t>Octubre 2018 a Enero 2019</t>
  </si>
  <si>
    <t>Agosto de 2018 a enero 2019</t>
  </si>
  <si>
    <t>UPD CC CONSTRUCTORES</t>
  </si>
  <si>
    <t>R. LUNA CONSTRUCTORA, S.A. DE C.V.</t>
  </si>
  <si>
    <t>GR CONSTRUCCIONES ELÉCTRICAS, CIVILES E HIDRAÚLICAS, S.A. DE C.V.</t>
  </si>
  <si>
    <t>INELCI, S.A. DE C.V.</t>
  </si>
  <si>
    <t>Agosto 2018 a febrero 2019.</t>
  </si>
  <si>
    <t xml:space="preserve">Se suministrará e instalará un nuevo sistema de ventilación a través de extractores e inyectores en las diferentes bodegas y pasillos del Edificio Terminal de Carga </t>
  </si>
  <si>
    <t>octubre 2018 a enero 2019</t>
  </si>
  <si>
    <t>INARTEC, S.A. DE C.V.</t>
  </si>
  <si>
    <t>Elaborar un estudio hidrogeologico y la carpeta técnica para para perforación de pozo No. 5</t>
  </si>
  <si>
    <t>Noviembre 2018 a abril 2019</t>
  </si>
  <si>
    <t>Construir un área climatizada para los personas que esperaran a los pasajeros en el Lobby oriente del Edificio Terminal de Pasajeros.</t>
  </si>
  <si>
    <t>CARLOS SAENZ</t>
  </si>
  <si>
    <t>Se cambiaran los serpentines actuales debido a que ya cumplieron su vida útil</t>
  </si>
  <si>
    <t>Se cambiaran los UMAS actuales debido a que ya cumplieron su vida útil</t>
  </si>
  <si>
    <t>1) UDP MP SERVICE – ADELTE AIRPORT 2018 (Lote 1)
2) UDP PBS EL SALVADOR – TIANDA LATINAMERICA (Lote 2)</t>
  </si>
  <si>
    <t>Se suministraran e equipos de Aire Acondicionados que ya cumplieron su vida útil en el Edificio Terminal de Pasajeros</t>
  </si>
  <si>
    <t>Diciembre 2018 julio 2019</t>
  </si>
  <si>
    <t>Octubre 2018 a mayo 2019</t>
  </si>
  <si>
    <t>Noviembre 2018 a junio 2019</t>
  </si>
  <si>
    <t>Noviembre 2018 a octubre 2019</t>
  </si>
  <si>
    <t>MATEC LOGISTICA, S.A.S.</t>
  </si>
  <si>
    <t>SERGIO VILLACORTA</t>
  </si>
  <si>
    <t>Sustitución de las 5 bandas multicurvas ubicadas en la zona de Llegaada de Pasajeros del ETP, debidoa a que las existentes ya cumplieron la vida útil. Se instalaran 4 bandas debido a que se incrementará la longitid de una de ellas para atender aronaves de fuselaje ancho.</t>
  </si>
  <si>
    <t>DIPROVE, S.A. DE C.V.</t>
  </si>
  <si>
    <t>“SUMINISTRO E INSTALACIÓN DE CUARENTA Y UN (41) MOSTRADORES PARA LA ATENCIÓN DE PASAJEROS EN LA ZONA CHEQUEO DEL AIES-MOARG”</t>
  </si>
  <si>
    <t>Abril 2019 a junio 2019</t>
  </si>
  <si>
    <t>El proyecto consiste en la fabricación, suministro en instalación de 41 muebles para la atención de pasajeros en Salida en la zona del Check in, los muebles serán utilizados por las diferentes líneas aéreas que prestan sus servicios en el Edificio Terminal de Pasajeros.</t>
  </si>
  <si>
    <t>MANTENIMIENTO</t>
  </si>
  <si>
    <t>SUMINISTRO E INSTALACIÓN DE ESTANTES SELECTIVOS Y MUEBLES PARA ALMACENAR MATERIALES, PARA EL EDIFICIO DEL ALMACÉN DE MATERIALES DEL AIES-MOARG</t>
  </si>
  <si>
    <t>mayo 2019 a julio 2019</t>
  </si>
  <si>
    <t>El proyecto consiste en el suministro e instalación de 3 estantes dobles, capacidad de 80 paletas y 2 estantes sencillos, capacidad de 40 paletas.</t>
  </si>
  <si>
    <t>SUMINISTRO E INSTALACIÓN DE LAS GRADAS ELECTRICAS DEL AREA DE CHEQUEO DEL AIES-SOARG</t>
  </si>
  <si>
    <t>Junio 2019 a enero 2020</t>
  </si>
  <si>
    <t>El proyecto consiste en el desmontaje de la escalera mecánica existente y el suministro y puesta en funcionamiento de una nueva escalera mecánica, debido a que la existente ya cumplio su vida útil.</t>
  </si>
  <si>
    <t>SUSTITUCIÓN DE TUBERÍA DE DRENAJE DE AGUAS LLUVIAS  DE 48 PULGADAS EN EL AEROPUERTO INTERNACIONAL DE EL SALVADOR MONSEÑOR OSCAR ARNULFO ROMERO Y GALDÁMEZ</t>
  </si>
  <si>
    <t>Enero 2019 a abril 2019</t>
  </si>
  <si>
    <t>El proyecto consiste en la ampliación del drenaje existente, incrementando desde una tubería de diámetro 48", para ampliarla a una tubería de PVC dediámetro 60", la tubería descarga las aguas lluvias del sector del parqueo poniente hasta el canal de aguas lluvias que se ubica al norte de las posiciones de abordaje 10, 12 y 14.</t>
  </si>
  <si>
    <t>CONSTRUCCION DE BODEGA GENERAL DE MATERIALES DEL AEROPUERTO INTERNACIONAL DE EL SALVADOR, MONSEÑOR ÓSCAR ARNULFO ROMERO Y GALDÁMEZ</t>
  </si>
  <si>
    <t>HECASA, S.A. DE C.V.</t>
  </si>
  <si>
    <t>“SUMINISTRO DE 69 ALFOMBRAS ANTI-FATIGA PARA LA ZONA DE CHEQUEO DE PASAJEROS DEL AIES-MOARG”</t>
  </si>
  <si>
    <t>Noviembre 2018 a febrero 2019</t>
  </si>
  <si>
    <t>El proyecto consiste en el suministro e instalación de 69 alfombras anti fatiga para personal de las líneas aéreas que trabaja en lo muebles de la zona de Chequeo de Pasajeros.</t>
  </si>
  <si>
    <t>MANTENIMIENTO CORRECTIVO DEL PAVIMENTO ASFÁLTICO DE LA PISTA 07/25 DEL AIES-SOARG</t>
  </si>
  <si>
    <t>PISTA</t>
  </si>
  <si>
    <t>El proyecto consiste en la rehabilitación de un tramo de pavimento asfáltico de la pista principal 07-25, que presenta deformaciones excesivas en la carpeta de pavimento asfáltico.</t>
  </si>
  <si>
    <t>"SUSTITUCIÓN DE CUBIERTA DE TECHO DEL ACCESO AL PARQUEO DE LA TERMINAL DE PASAJEROS Y DE CARGA DEL AIES-SOARG"</t>
  </si>
  <si>
    <t>MANTENIMIENTO CORRECTIVO DE LAS POSICIONES 9, 10 Y 11 DE LA PLATAFORMA INTERNACIONAL DEL AEROPUERTO INTERNACIONAL DE EL SALVADOR, SAN OSCAR ARNULFO ROMERO Y GALDAMEZ</t>
  </si>
  <si>
    <t>CONSTRUCCIÓN DE 3 TRAMOS DE TAPIAL PREFABRICADO EN EL PERIMETRO NORTE, DEL AIES-SOARG</t>
  </si>
  <si>
    <t>En la sustitución de 5 cubiertas de techo de los Accesos a los estacionamientos del Edificio Terminal de Pasajeros y del Edificio Terminal de Carga</t>
  </si>
  <si>
    <t>Restitución del pavimento asfaltico en un espesor de 8 cm en la zona donde operan aeronaves y en un espesor de 5 cm en el sector de estacionamiento de vehículos de apoyo terrestre</t>
  </si>
  <si>
    <t>El Proyecto consiste en la ejecución del trazo, adecuación del terreno y construcción de aproximadamente 1,220 metros lineales, en 3 tramos: 570 m, 475 m y 175 m de tapial prefabricado perimetral a base de postes y losetas de concreto prefabricadas de altura 2.0 metros y 2.50 metros, en la parte superior será suministrado e instalado, alambre tipo razor con 2 líneas de alambre de púas. En la zona donde se atraviesa una quebrada se construirá un muro de mampostería de piedra y relleno compactado. Todo lo anterior con el objetivo de salvaguardar la seguridad de los terrenos del AIES-SOARG</t>
  </si>
  <si>
    <t>El proyecto consiste en la construcción de un espacio para oficina y modulo sanitario en un área de 57.00 m2 de construcción, el cual contará con área para oficina y archivo, modulo sanitario. Dichos espacios serán construidos de mampostería de bloques de concreto, con estructuras metálicas de techo, iluminación, ventanas tipo francesa y de celosía de vidrio en marco de aluminio anodizado. La ampliación de la oficina se realizará al norte del hangar de taller automotriz y el modulo sanitario al norte del área de descanso de personal de electromecánica, será dotada de aceras, con su respectivo drenaje superficial.</t>
  </si>
  <si>
    <t>DESARROLLO Y CONSTRUCCIÓN DE OBRAS, S.A. DE C.V.</t>
  </si>
  <si>
    <t>Perimetro norte de los terrenos del AIES-SOARG</t>
  </si>
  <si>
    <t>Taller automotriz del Departamento de Mantenimiento</t>
  </si>
  <si>
    <t>Septiembre 2019 a Octubre 2019</t>
  </si>
  <si>
    <t>Agosto 2019 a Octubre 2019</t>
  </si>
  <si>
    <t>FORMAS DE PAGO</t>
  </si>
  <si>
    <t>GARANTÍAS</t>
  </si>
  <si>
    <t>Estimaciones, según avance de obra</t>
  </si>
  <si>
    <t>Porcentajes, según entrega de Informes</t>
  </si>
  <si>
    <t>Contra entrega de los bienes</t>
  </si>
  <si>
    <t>Garantía de buena calidad</t>
  </si>
  <si>
    <t>Garantía de buena obra</t>
  </si>
  <si>
    <t>CONSTRUCCIÓN DE OBRA CIVIL PARA EMPLAZAMIENTO DEL SISTEMA ILS/DME, UMBRAL 25 DEL AEROPUERTO INTERNACIONAL DE EL SALVADOR, MONSEÑOR ÓSCAR ARNULFO ROMERO Y GALDÁMEZ</t>
  </si>
  <si>
    <t>Garantía de buen servicio</t>
  </si>
  <si>
    <t>Garantía de buenca calidad</t>
  </si>
  <si>
    <t>Octubre 2018 a noviembre 2019</t>
  </si>
  <si>
    <t>SUMINISTRO DE 1,250 GALONES DE PINTURA INDUSTRIAL PARA APLICARSE A ESTRUCTURAS METÁLICAS DEL EDIFICIO TERMINAL DE PASAJEROS DEL AIES-SOARG</t>
  </si>
  <si>
    <t>SUMINISTRO DE 1,980.00 METROS DE CABLE DE COBRE 350 MCM, 8KV, EPR 133 %, PARA EL AIES-SOARG</t>
  </si>
  <si>
    <t>Suministro de pintura industrial para el acabado de la estructura metálica de la Ampliación del Edificio Terminal de Pasajeros</t>
  </si>
  <si>
    <t>Suministro de cable de cobre de 350 MCM, para ser instalado desde la Sub-estación No. 1 hasta las 4 Nuevas Salas</t>
  </si>
  <si>
    <t>noviembre 2019 a diciembre 2020</t>
  </si>
  <si>
    <t>Un solo pago contra entrega de los bienes</t>
  </si>
  <si>
    <t>Edificio Terminal de Pasajeros, Salas de espera A, B, C y D.</t>
  </si>
  <si>
    <t>Edificio Terminal de Pasajeros,5 nuevas Salas de espera</t>
  </si>
  <si>
    <t>INDUSTRIAL MAINTENANCE SOLUTIONS EL SALVADOR, S.A. DE C.V.</t>
  </si>
  <si>
    <t xml:space="preserve">PROVEEDORA ELÉCTRICA EL SALVADOR, S.A. DE C.V. </t>
  </si>
  <si>
    <t>PABLO RIVERA</t>
  </si>
  <si>
    <t>P&amp;V INVERSIONES, S.A. DE C.V.</t>
  </si>
  <si>
    <t>WALTER ARBAIZA</t>
  </si>
  <si>
    <t>PORCENTAJE DE EJECUCIÓN</t>
  </si>
  <si>
    <t>AMPLIACIÓN DE OFICINA Y CONSTRUCCIÓN DE MODULO SANITARIO PARA TALLER AUTOMOTRIZ, DEPARTAMENTO DE MANTENIMIENTO DEL AIES-SOARG</t>
  </si>
  <si>
    <t xml:space="preserve">JP COMPANY, S.A. DE C.V. </t>
  </si>
  <si>
    <t>28 octubre 2019 a abril 2020</t>
  </si>
  <si>
    <t>15 noviembre 2019 a febrero 2020</t>
  </si>
  <si>
    <t>20 enero 2020 a marzo 2020</t>
  </si>
  <si>
    <t>5 diciembre 2020 a abril 2020</t>
  </si>
  <si>
    <t>Fecha de actualización: 20 de febrero de 2020</t>
  </si>
  <si>
    <t>Proceso UACI</t>
  </si>
  <si>
    <t>LA 10/2018</t>
  </si>
  <si>
    <t>LA 26/2018</t>
  </si>
  <si>
    <t>LA 13/2018</t>
  </si>
  <si>
    <t>LA 28/2018</t>
  </si>
  <si>
    <t>LP 51/2018</t>
  </si>
  <si>
    <t>LP 33/2018</t>
  </si>
  <si>
    <t>LP 46/2018</t>
  </si>
  <si>
    <t>PROCESO PNUD</t>
  </si>
  <si>
    <t>LP 41/2018</t>
  </si>
  <si>
    <t>LP 40/2018</t>
  </si>
  <si>
    <t>LP 38/2018</t>
  </si>
  <si>
    <t>LP 35/2018</t>
  </si>
  <si>
    <t>LGCA 152/2018</t>
  </si>
  <si>
    <t>CD 16/2018</t>
  </si>
  <si>
    <t>LA 27/2018</t>
  </si>
  <si>
    <t>LAUE 38/2018</t>
  </si>
  <si>
    <t>LAUE 32/2018</t>
  </si>
  <si>
    <t>LP 53/2018</t>
  </si>
  <si>
    <t>LA 42/2018</t>
  </si>
  <si>
    <t>LG 11/2019</t>
  </si>
  <si>
    <t>LP 08/2019</t>
  </si>
  <si>
    <t>LG 56/2018</t>
  </si>
  <si>
    <t>LP 13/2019</t>
  </si>
  <si>
    <t>LGCA 70/2019</t>
  </si>
  <si>
    <t>LP 24/2019</t>
  </si>
  <si>
    <t>LP 29/2019</t>
  </si>
  <si>
    <t>LG 36/2019</t>
  </si>
  <si>
    <t>CD 9/2019</t>
  </si>
  <si>
    <t>LP 35/2019</t>
  </si>
  <si>
    <t>OLINS S.A DE CV; e INTER VISION  DE EL SALVADOR  S.A DE C.V</t>
  </si>
  <si>
    <t>Estacionamiento público, frente al Edificio Terminal de Pasajeros y frente a la Terminal de Carga</t>
  </si>
  <si>
    <t>Obras en Ejecución o ejecutadas en el AIES-SOARG, durante los años  2018, 2019 y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</si>
</sst>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8" formatCode="&quot;$&quot;#,##0.00_);[Red]\(&quot;$&quot;#,##0.00\)"/>
  </numFmts>
  <fonts count="16" x14ac:knownFonts="1">
    <font>
      <sz val="11"/>
      <color theme="1"/>
      <name val="Calibri"/>
      <family val="2"/>
      <scheme val="minor"/>
    </font>
    <font>
      <b/>
      <sz val="14"/>
      <color indexed="8"/>
      <name val="Calibri"/>
      <family val="2"/>
    </font>
    <font>
      <b/>
      <sz val="12"/>
      <color indexed="8"/>
      <name val="Calibri"/>
      <family val="2"/>
    </font>
    <font>
      <sz val="8"/>
      <name val="Calibri"/>
      <family val="2"/>
    </font>
    <font>
      <b/>
      <u/>
      <sz val="12"/>
      <color indexed="8"/>
      <name val="Calibri"/>
      <family val="2"/>
    </font>
    <font>
      <sz val="9"/>
      <name val="Arial"/>
      <family val="2"/>
    </font>
    <font>
      <sz val="11"/>
      <color rgb="FF006100"/>
      <name val="Calibri"/>
      <family val="2"/>
      <scheme val="minor"/>
    </font>
    <font>
      <b/>
      <sz val="11"/>
      <color theme="1"/>
      <name val="Calibri"/>
      <family val="2"/>
      <scheme val="minor"/>
    </font>
    <font>
      <sz val="9"/>
      <color indexed="8"/>
      <name val="Calibri"/>
      <family val="2"/>
      <scheme val="minor"/>
    </font>
    <font>
      <sz val="9"/>
      <name val="Calibri"/>
      <family val="2"/>
      <scheme val="minor"/>
    </font>
    <font>
      <b/>
      <sz val="9"/>
      <color theme="1"/>
      <name val="Calibri"/>
      <family val="2"/>
      <scheme val="minor"/>
    </font>
    <font>
      <b/>
      <sz val="9"/>
      <color indexed="8"/>
      <name val="Calibri"/>
      <family val="2"/>
      <scheme val="minor"/>
    </font>
    <font>
      <sz val="9"/>
      <color theme="1"/>
      <name val="Calibri"/>
      <family val="2"/>
      <scheme val="minor"/>
    </font>
    <font>
      <sz val="11"/>
      <color theme="3" tint="-0.499984740745262"/>
      <name val="Calibri"/>
      <family val="2"/>
      <scheme val="minor"/>
    </font>
    <font>
      <sz val="9"/>
      <color theme="3" tint="-0.499984740745262"/>
      <name val="Arial"/>
      <family val="2"/>
    </font>
    <font>
      <sz val="9"/>
      <color theme="3" tint="-0.499984740745262"/>
      <name val="Calibri"/>
      <family val="2"/>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s>
  <cellStyleXfs count="2">
    <xf numFmtId="0" fontId="0" fillId="0" borderId="0"/>
    <xf numFmtId="0" fontId="6" fillId="2" borderId="0" applyNumberFormat="0" applyBorder="0" applyAlignment="0" applyProtection="0"/>
  </cellStyleXfs>
  <cellXfs count="56">
    <xf numFmtId="0" fontId="0" fillId="0" borderId="0" xfId="0"/>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justify" vertical="center"/>
    </xf>
    <xf numFmtId="0" fontId="7" fillId="0" borderId="0" xfId="0" applyFont="1" applyFill="1" applyAlignment="1">
      <alignment horizontal="right"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Alignment="1">
      <alignment vertical="center"/>
    </xf>
    <xf numFmtId="0" fontId="12"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7" fontId="5" fillId="0" borderId="1" xfId="0" applyNumberFormat="1" applyFont="1" applyFill="1" applyBorder="1" applyAlignment="1">
      <alignment vertical="center"/>
    </xf>
    <xf numFmtId="0" fontId="9" fillId="0" borderId="1" xfId="0" applyFont="1" applyFill="1" applyBorder="1" applyAlignment="1">
      <alignment horizontal="justify" vertical="center" wrapText="1"/>
    </xf>
    <xf numFmtId="8" fontId="11" fillId="0" borderId="3" xfId="0" applyNumberFormat="1" applyFont="1" applyFill="1" applyBorder="1" applyAlignment="1">
      <alignment vertical="center" wrapText="1"/>
    </xf>
    <xf numFmtId="0" fontId="9" fillId="0" borderId="4" xfId="1" applyFont="1" applyFill="1" applyBorder="1" applyAlignment="1">
      <alignment horizontal="justify" vertical="center" wrapText="1"/>
    </xf>
    <xf numFmtId="7" fontId="9" fillId="0" borderId="4" xfId="1" applyNumberFormat="1" applyFont="1" applyFill="1" applyBorder="1" applyAlignment="1">
      <alignment vertical="center"/>
    </xf>
    <xf numFmtId="0" fontId="9" fillId="0" borderId="4" xfId="1" applyFont="1" applyFill="1" applyBorder="1" applyAlignment="1">
      <alignment vertical="center" wrapText="1"/>
    </xf>
    <xf numFmtId="15" fontId="9" fillId="0" borderId="4" xfId="1" applyNumberFormat="1" applyFont="1" applyFill="1" applyBorder="1" applyAlignment="1">
      <alignment horizontal="left" vertical="center" wrapText="1"/>
    </xf>
    <xf numFmtId="0" fontId="9" fillId="0" borderId="4" xfId="1" applyFont="1" applyFill="1" applyBorder="1" applyAlignment="1">
      <alignment horizontal="justify" vertical="center"/>
    </xf>
    <xf numFmtId="0" fontId="9" fillId="0" borderId="5" xfId="1" applyFont="1" applyFill="1" applyBorder="1" applyAlignment="1">
      <alignment horizontal="justify" vertical="center" wrapText="1"/>
    </xf>
    <xf numFmtId="0" fontId="9" fillId="0" borderId="5" xfId="1" applyFont="1" applyFill="1" applyBorder="1" applyAlignment="1">
      <alignment vertical="center" wrapText="1"/>
    </xf>
    <xf numFmtId="15" fontId="9" fillId="0" borderId="5" xfId="1" applyNumberFormat="1" applyFont="1" applyFill="1" applyBorder="1" applyAlignment="1">
      <alignment horizontal="left" vertical="center" wrapText="1"/>
    </xf>
    <xf numFmtId="0" fontId="9" fillId="0" borderId="5" xfId="1" applyFont="1" applyFill="1" applyBorder="1" applyAlignment="1">
      <alignment horizontal="justify" vertical="center"/>
    </xf>
    <xf numFmtId="0" fontId="5" fillId="0" borderId="4" xfId="1" applyFont="1" applyFill="1" applyBorder="1" applyAlignment="1">
      <alignment horizontal="justify" vertical="center" wrapText="1"/>
    </xf>
    <xf numFmtId="0" fontId="5" fillId="0" borderId="5" xfId="1" applyFont="1" applyFill="1" applyBorder="1" applyAlignment="1">
      <alignment horizontal="justify" vertical="center" wrapText="1"/>
    </xf>
    <xf numFmtId="0" fontId="13" fillId="0" borderId="1" xfId="0" applyFont="1" applyFill="1" applyBorder="1" applyAlignment="1">
      <alignment horizontal="center" vertical="center"/>
    </xf>
    <xf numFmtId="0" fontId="9" fillId="0" borderId="1" xfId="1" applyFont="1" applyFill="1" applyBorder="1" applyAlignment="1">
      <alignment horizontal="justify" vertical="center" wrapText="1"/>
    </xf>
    <xf numFmtId="0" fontId="9" fillId="0" borderId="1" xfId="1" applyFont="1" applyFill="1" applyBorder="1" applyAlignment="1">
      <alignment vertical="center" wrapText="1"/>
    </xf>
    <xf numFmtId="0" fontId="9" fillId="0" borderId="1" xfId="1" applyFont="1" applyFill="1" applyBorder="1" applyAlignment="1">
      <alignment horizontal="justify" vertical="center"/>
    </xf>
    <xf numFmtId="15" fontId="9" fillId="0" borderId="1" xfId="1" applyNumberFormat="1" applyFont="1" applyFill="1" applyBorder="1" applyAlignment="1">
      <alignment horizontal="left" vertical="center" wrapText="1"/>
    </xf>
    <xf numFmtId="0" fontId="5" fillId="0" borderId="1" xfId="1" applyFont="1" applyFill="1" applyBorder="1" applyAlignment="1">
      <alignment horizontal="justify" vertical="center" wrapText="1"/>
    </xf>
    <xf numFmtId="0" fontId="9" fillId="0" borderId="1" xfId="1" applyFont="1" applyFill="1" applyBorder="1" applyAlignment="1">
      <alignment horizontal="left" vertical="center" wrapText="1"/>
    </xf>
    <xf numFmtId="7" fontId="9" fillId="0" borderId="1" xfId="1" applyNumberFormat="1" applyFont="1" applyFill="1" applyBorder="1" applyAlignment="1">
      <alignment vertical="center"/>
    </xf>
    <xf numFmtId="0" fontId="14" fillId="0" borderId="1" xfId="1" applyFont="1" applyFill="1" applyBorder="1" applyAlignment="1">
      <alignment horizontal="justify" vertical="center" wrapText="1"/>
    </xf>
    <xf numFmtId="0" fontId="15" fillId="0" borderId="1" xfId="1" applyFont="1" applyFill="1" applyBorder="1" applyAlignment="1">
      <alignment horizontal="justify" vertical="center" wrapText="1"/>
    </xf>
    <xf numFmtId="7" fontId="14" fillId="0" borderId="1" xfId="0" applyNumberFormat="1" applyFont="1" applyFill="1" applyBorder="1" applyAlignment="1">
      <alignment vertical="center"/>
    </xf>
    <xf numFmtId="0" fontId="15" fillId="0" borderId="1" xfId="1" applyFont="1" applyFill="1" applyBorder="1" applyAlignment="1">
      <alignment vertical="center" wrapText="1"/>
    </xf>
    <xf numFmtId="15" fontId="15" fillId="0" borderId="1" xfId="1" applyNumberFormat="1" applyFont="1" applyFill="1" applyBorder="1" applyAlignment="1">
      <alignment horizontal="lef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15" fontId="9" fillId="3" borderId="1" xfId="1" applyNumberFormat="1" applyFont="1" applyFill="1" applyBorder="1" applyAlignment="1">
      <alignment horizontal="left" vertical="center" wrapText="1"/>
    </xf>
    <xf numFmtId="7" fontId="5" fillId="3" borderId="1" xfId="0" applyNumberFormat="1" applyFont="1" applyFill="1" applyBorder="1" applyAlignment="1">
      <alignment vertical="center"/>
    </xf>
    <xf numFmtId="0" fontId="5" fillId="3" borderId="1" xfId="1" applyFont="1" applyFill="1" applyBorder="1" applyAlignment="1">
      <alignment horizontal="center" vertical="center" wrapText="1"/>
    </xf>
    <xf numFmtId="0" fontId="5" fillId="3" borderId="1" xfId="1" applyFont="1" applyFill="1" applyBorder="1" applyAlignment="1">
      <alignment horizontal="justify" vertical="center" wrapText="1"/>
    </xf>
    <xf numFmtId="0" fontId="9" fillId="3" borderId="1" xfId="1" applyFont="1" applyFill="1" applyBorder="1" applyAlignment="1">
      <alignment vertical="center" wrapText="1"/>
    </xf>
  </cellXfs>
  <cellStyles count="2">
    <cellStyle name="Buena"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118636</xdr:rowOff>
    </xdr:from>
    <xdr:to>
      <xdr:col>2</xdr:col>
      <xdr:colOff>1743075</xdr:colOff>
      <xdr:row>3</xdr:row>
      <xdr:rowOff>33763</xdr:rowOff>
    </xdr:to>
    <xdr:pic>
      <xdr:nvPicPr>
        <xdr:cNvPr id="1108"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21551" y="118636"/>
          <a:ext cx="1647825" cy="632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1735376</xdr:colOff>
      <xdr:row>0</xdr:row>
      <xdr:rowOff>0</xdr:rowOff>
    </xdr:from>
    <xdr:to>
      <xdr:col>15</xdr:col>
      <xdr:colOff>3431610</xdr:colOff>
      <xdr:row>3</xdr:row>
      <xdr:rowOff>234863</xdr:rowOff>
    </xdr:to>
    <xdr:pic>
      <xdr:nvPicPr>
        <xdr:cNvPr id="3" name="Picture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4389" t="1780" r="34513" b="84106"/>
        <a:stretch/>
      </xdr:blipFill>
      <xdr:spPr>
        <a:xfrm>
          <a:off x="18515034" y="0"/>
          <a:ext cx="1696234" cy="952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9"/>
  <sheetViews>
    <sheetView showGridLines="0" tabSelected="1" zoomScale="73" zoomScaleNormal="73" workbookViewId="0">
      <pane xSplit="3" ySplit="7" topLeftCell="D8" activePane="bottomRight" state="frozen"/>
      <selection pane="topRight" activeCell="D1" sqref="D1"/>
      <selection pane="bottomLeft" activeCell="A8" sqref="A8"/>
      <selection pane="bottomRight" activeCell="C4" sqref="C4:P4"/>
    </sheetView>
  </sheetViews>
  <sheetFormatPr baseColWidth="10" defaultRowHeight="15" x14ac:dyDescent="0.25"/>
  <cols>
    <col min="1" max="1" width="3.85546875" style="4" customWidth="1"/>
    <col min="2" max="2" width="5.42578125" style="3" customWidth="1"/>
    <col min="3" max="3" width="43.85546875" style="5" customWidth="1"/>
    <col min="4" max="4" width="19.140625" style="3" customWidth="1"/>
    <col min="5" max="5" width="18.7109375" style="5" customWidth="1"/>
    <col min="6" max="6" width="21.140625" style="4" customWidth="1"/>
    <col min="7" max="9" width="18" style="4" customWidth="1"/>
    <col min="10" max="10" width="15.85546875" style="4" customWidth="1"/>
    <col min="11" max="11" width="17.85546875" style="4" customWidth="1"/>
    <col min="12" max="13" width="16.5703125" style="4" customWidth="1"/>
    <col min="14" max="15" width="18.7109375" style="4" customWidth="1"/>
    <col min="16" max="16" width="55.28515625" style="4" customWidth="1"/>
    <col min="17" max="16384" width="11.42578125" style="4"/>
  </cols>
  <sheetData>
    <row r="2" spans="2:16" ht="18.75" x14ac:dyDescent="0.25">
      <c r="C2" s="40" t="s">
        <v>7</v>
      </c>
      <c r="D2" s="40"/>
      <c r="E2" s="40"/>
      <c r="F2" s="40"/>
      <c r="G2" s="40"/>
      <c r="H2" s="40"/>
      <c r="I2" s="40"/>
      <c r="J2" s="40"/>
      <c r="K2" s="40"/>
      <c r="L2" s="40"/>
      <c r="M2" s="40"/>
      <c r="N2" s="40"/>
      <c r="O2" s="40"/>
      <c r="P2" s="40"/>
    </row>
    <row r="3" spans="2:16" ht="22.5" customHeight="1" x14ac:dyDescent="0.25">
      <c r="C3" s="41" t="s">
        <v>8</v>
      </c>
      <c r="D3" s="41"/>
      <c r="E3" s="41"/>
      <c r="F3" s="41"/>
      <c r="G3" s="41"/>
      <c r="H3" s="41"/>
      <c r="I3" s="41"/>
      <c r="J3" s="41"/>
      <c r="K3" s="41"/>
      <c r="L3" s="41"/>
      <c r="M3" s="41"/>
      <c r="N3" s="41"/>
      <c r="O3" s="41"/>
      <c r="P3" s="41"/>
    </row>
    <row r="4" spans="2:16" ht="24" customHeight="1" x14ac:dyDescent="0.25">
      <c r="C4" s="42" t="s">
        <v>216</v>
      </c>
      <c r="D4" s="42"/>
      <c r="E4" s="42"/>
      <c r="F4" s="42"/>
      <c r="G4" s="42"/>
      <c r="H4" s="42"/>
      <c r="I4" s="42"/>
      <c r="J4" s="42"/>
      <c r="K4" s="42"/>
      <c r="L4" s="42"/>
      <c r="M4" s="42"/>
      <c r="N4" s="42"/>
      <c r="O4" s="42"/>
      <c r="P4" s="42"/>
    </row>
    <row r="5" spans="2:16" x14ac:dyDescent="0.25">
      <c r="P5" s="6" t="s">
        <v>183</v>
      </c>
    </row>
    <row r="7" spans="2:16" s="10" customFormat="1" ht="46.5" customHeight="1" x14ac:dyDescent="0.25">
      <c r="B7" s="7" t="s">
        <v>23</v>
      </c>
      <c r="C7" s="8" t="s">
        <v>9</v>
      </c>
      <c r="D7" s="8" t="s">
        <v>184</v>
      </c>
      <c r="E7" s="8" t="s">
        <v>10</v>
      </c>
      <c r="F7" s="9" t="s">
        <v>30</v>
      </c>
      <c r="G7" s="9" t="s">
        <v>11</v>
      </c>
      <c r="H7" s="9" t="s">
        <v>152</v>
      </c>
      <c r="I7" s="9" t="s">
        <v>153</v>
      </c>
      <c r="J7" s="9" t="s">
        <v>12</v>
      </c>
      <c r="K7" s="9" t="s">
        <v>13</v>
      </c>
      <c r="L7" s="9" t="s">
        <v>14</v>
      </c>
      <c r="M7" s="9" t="s">
        <v>15</v>
      </c>
      <c r="N7" s="9" t="s">
        <v>16</v>
      </c>
      <c r="O7" s="9" t="s">
        <v>176</v>
      </c>
      <c r="P7" s="9" t="s">
        <v>17</v>
      </c>
    </row>
    <row r="8" spans="2:16" ht="140.25" customHeight="1" x14ac:dyDescent="0.25">
      <c r="B8" s="11">
        <v>1</v>
      </c>
      <c r="C8" s="12" t="s">
        <v>34</v>
      </c>
      <c r="D8" s="43" t="s">
        <v>185</v>
      </c>
      <c r="E8" s="1" t="s">
        <v>40</v>
      </c>
      <c r="F8" s="13">
        <f>ROUND(43572183.62/1.13,2)</f>
        <v>38559454.530000001</v>
      </c>
      <c r="G8" s="2" t="s">
        <v>19</v>
      </c>
      <c r="H8" s="2" t="s">
        <v>154</v>
      </c>
      <c r="I8" s="2" t="s">
        <v>158</v>
      </c>
      <c r="J8" s="2" t="s">
        <v>49</v>
      </c>
      <c r="K8" s="2" t="s">
        <v>41</v>
      </c>
      <c r="L8" s="2" t="s">
        <v>55</v>
      </c>
      <c r="M8" s="2" t="s">
        <v>33</v>
      </c>
      <c r="N8" s="2" t="s">
        <v>32</v>
      </c>
      <c r="O8" s="49">
        <v>0.71</v>
      </c>
      <c r="P8" s="14" t="s">
        <v>39</v>
      </c>
    </row>
    <row r="9" spans="2:16" ht="97.5" customHeight="1" x14ac:dyDescent="0.25">
      <c r="B9" s="11">
        <v>2</v>
      </c>
      <c r="C9" s="12" t="s">
        <v>35</v>
      </c>
      <c r="D9" s="43" t="s">
        <v>186</v>
      </c>
      <c r="E9" s="1" t="s">
        <v>40</v>
      </c>
      <c r="F9" s="13">
        <f>1495146+1232397</f>
        <v>2727543</v>
      </c>
      <c r="G9" s="2" t="s">
        <v>19</v>
      </c>
      <c r="H9" s="2" t="s">
        <v>154</v>
      </c>
      <c r="I9" s="2" t="s">
        <v>158</v>
      </c>
      <c r="J9" s="2" t="s">
        <v>49</v>
      </c>
      <c r="K9" s="2" t="s">
        <v>41</v>
      </c>
      <c r="L9" s="2" t="s">
        <v>109</v>
      </c>
      <c r="M9" s="2" t="s">
        <v>33</v>
      </c>
      <c r="N9" s="50" t="s">
        <v>173</v>
      </c>
      <c r="O9" s="49">
        <v>0.85</v>
      </c>
      <c r="P9" s="14" t="s">
        <v>48</v>
      </c>
    </row>
    <row r="10" spans="2:16" ht="96" customHeight="1" x14ac:dyDescent="0.25">
      <c r="B10" s="11">
        <v>3</v>
      </c>
      <c r="C10" s="12" t="s">
        <v>62</v>
      </c>
      <c r="D10" s="43" t="s">
        <v>187</v>
      </c>
      <c r="E10" s="1" t="s">
        <v>40</v>
      </c>
      <c r="F10" s="13">
        <f>2888704.43</f>
        <v>2888704.43</v>
      </c>
      <c r="G10" s="2" t="s">
        <v>19</v>
      </c>
      <c r="H10" s="2" t="s">
        <v>154</v>
      </c>
      <c r="I10" s="2" t="s">
        <v>158</v>
      </c>
      <c r="J10" s="2" t="s">
        <v>43</v>
      </c>
      <c r="K10" s="2" t="s">
        <v>41</v>
      </c>
      <c r="L10" s="2" t="s">
        <v>56</v>
      </c>
      <c r="M10" s="2" t="s">
        <v>33</v>
      </c>
      <c r="N10" s="50" t="s">
        <v>175</v>
      </c>
      <c r="O10" s="49">
        <v>0.68</v>
      </c>
      <c r="P10" s="14" t="s">
        <v>38</v>
      </c>
    </row>
    <row r="11" spans="2:16" ht="84" customHeight="1" x14ac:dyDescent="0.25">
      <c r="B11" s="11">
        <v>4</v>
      </c>
      <c r="C11" s="12" t="s">
        <v>36</v>
      </c>
      <c r="D11" s="43" t="s">
        <v>188</v>
      </c>
      <c r="E11" s="1" t="s">
        <v>40</v>
      </c>
      <c r="F11" s="13">
        <v>156442.4</v>
      </c>
      <c r="G11" s="2" t="s">
        <v>19</v>
      </c>
      <c r="H11" s="2" t="s">
        <v>154</v>
      </c>
      <c r="I11" s="2" t="s">
        <v>158</v>
      </c>
      <c r="J11" s="2" t="s">
        <v>44</v>
      </c>
      <c r="K11" s="2" t="s">
        <v>41</v>
      </c>
      <c r="L11" s="2" t="s">
        <v>214</v>
      </c>
      <c r="M11" s="2" t="s">
        <v>33</v>
      </c>
      <c r="N11" s="2" t="s">
        <v>42</v>
      </c>
      <c r="O11" s="49">
        <v>1</v>
      </c>
      <c r="P11" s="14" t="s">
        <v>37</v>
      </c>
    </row>
    <row r="12" spans="2:16" ht="83.25" customHeight="1" x14ac:dyDescent="0.25">
      <c r="B12" s="11">
        <v>5</v>
      </c>
      <c r="C12" s="25" t="s">
        <v>57</v>
      </c>
      <c r="D12" s="44" t="s">
        <v>189</v>
      </c>
      <c r="E12" s="16" t="s">
        <v>50</v>
      </c>
      <c r="F12" s="17">
        <v>144000</v>
      </c>
      <c r="G12" s="18" t="s">
        <v>19</v>
      </c>
      <c r="H12" s="18" t="s">
        <v>154</v>
      </c>
      <c r="I12" s="2" t="s">
        <v>158</v>
      </c>
      <c r="J12" s="19" t="s">
        <v>93</v>
      </c>
      <c r="K12" s="18" t="s">
        <v>41</v>
      </c>
      <c r="L12" s="18" t="s">
        <v>91</v>
      </c>
      <c r="M12" s="18" t="s">
        <v>26</v>
      </c>
      <c r="N12" s="18" t="s">
        <v>29</v>
      </c>
      <c r="O12" s="49">
        <v>1</v>
      </c>
      <c r="P12" s="20" t="s">
        <v>58</v>
      </c>
    </row>
    <row r="13" spans="2:16" ht="96" customHeight="1" x14ac:dyDescent="0.25">
      <c r="B13" s="11">
        <v>6</v>
      </c>
      <c r="C13" s="26" t="s">
        <v>52</v>
      </c>
      <c r="D13" s="45" t="s">
        <v>190</v>
      </c>
      <c r="E13" s="21" t="s">
        <v>53</v>
      </c>
      <c r="F13" s="13">
        <f>ROUND(109589,2)</f>
        <v>109589</v>
      </c>
      <c r="G13" s="22" t="s">
        <v>19</v>
      </c>
      <c r="H13" s="22" t="s">
        <v>154</v>
      </c>
      <c r="I13" s="2" t="s">
        <v>158</v>
      </c>
      <c r="J13" s="23" t="s">
        <v>51</v>
      </c>
      <c r="K13" s="22" t="s">
        <v>41</v>
      </c>
      <c r="L13" s="22" t="s">
        <v>59</v>
      </c>
      <c r="M13" s="22" t="s">
        <v>26</v>
      </c>
      <c r="N13" s="22" t="s">
        <v>29</v>
      </c>
      <c r="O13" s="49">
        <v>1</v>
      </c>
      <c r="P13" s="24" t="s">
        <v>54</v>
      </c>
    </row>
    <row r="14" spans="2:16" ht="114" customHeight="1" x14ac:dyDescent="0.25">
      <c r="B14" s="11">
        <v>7</v>
      </c>
      <c r="C14" s="26" t="s">
        <v>159</v>
      </c>
      <c r="D14" s="46" t="s">
        <v>191</v>
      </c>
      <c r="E14" s="28" t="s">
        <v>60</v>
      </c>
      <c r="F14" s="34">
        <f>ROUND(570796.46,2)</f>
        <v>570796.46</v>
      </c>
      <c r="G14" s="29" t="s">
        <v>19</v>
      </c>
      <c r="H14" s="29" t="s">
        <v>154</v>
      </c>
      <c r="I14" s="2" t="s">
        <v>158</v>
      </c>
      <c r="J14" s="31" t="s">
        <v>74</v>
      </c>
      <c r="K14" s="29" t="s">
        <v>41</v>
      </c>
      <c r="L14" s="29" t="s">
        <v>92</v>
      </c>
      <c r="M14" s="29" t="s">
        <v>26</v>
      </c>
      <c r="N14" s="29" t="s">
        <v>24</v>
      </c>
      <c r="O14" s="49">
        <v>1</v>
      </c>
      <c r="P14" s="30" t="s">
        <v>61</v>
      </c>
    </row>
    <row r="15" spans="2:16" ht="71.25" customHeight="1" x14ac:dyDescent="0.25">
      <c r="B15" s="11">
        <v>8</v>
      </c>
      <c r="C15" s="26" t="s">
        <v>65</v>
      </c>
      <c r="D15" s="46" t="s">
        <v>192</v>
      </c>
      <c r="E15" s="28" t="s">
        <v>21</v>
      </c>
      <c r="F15" s="13">
        <f>ROUND(607038.8,2)</f>
        <v>607038.80000000005</v>
      </c>
      <c r="G15" s="29" t="s">
        <v>19</v>
      </c>
      <c r="H15" s="29" t="s">
        <v>154</v>
      </c>
      <c r="I15" s="2" t="s">
        <v>158</v>
      </c>
      <c r="J15" s="31" t="s">
        <v>94</v>
      </c>
      <c r="K15" s="29" t="s">
        <v>41</v>
      </c>
      <c r="L15" s="29" t="s">
        <v>67</v>
      </c>
      <c r="M15" s="29" t="s">
        <v>26</v>
      </c>
      <c r="N15" s="29" t="s">
        <v>66</v>
      </c>
      <c r="O15" s="49">
        <v>1</v>
      </c>
      <c r="P15" s="30" t="s">
        <v>71</v>
      </c>
    </row>
    <row r="16" spans="2:16" ht="182.25" customHeight="1" x14ac:dyDescent="0.25">
      <c r="B16" s="11">
        <v>9</v>
      </c>
      <c r="C16" s="26" t="s">
        <v>132</v>
      </c>
      <c r="D16" s="46" t="s">
        <v>193</v>
      </c>
      <c r="E16" s="28" t="s">
        <v>47</v>
      </c>
      <c r="F16" s="13">
        <v>695671.86</v>
      </c>
      <c r="G16" s="29" t="s">
        <v>19</v>
      </c>
      <c r="H16" s="29" t="s">
        <v>154</v>
      </c>
      <c r="I16" s="2" t="s">
        <v>158</v>
      </c>
      <c r="J16" s="31" t="s">
        <v>162</v>
      </c>
      <c r="K16" s="29" t="s">
        <v>68</v>
      </c>
      <c r="L16" s="29" t="s">
        <v>95</v>
      </c>
      <c r="M16" s="29" t="s">
        <v>26</v>
      </c>
      <c r="N16" s="29" t="s">
        <v>29</v>
      </c>
      <c r="O16" s="49">
        <v>1</v>
      </c>
      <c r="P16" s="28" t="s">
        <v>69</v>
      </c>
    </row>
    <row r="17" spans="2:16" ht="78.75" customHeight="1" x14ac:dyDescent="0.25">
      <c r="B17" s="11">
        <v>10</v>
      </c>
      <c r="C17" s="32" t="s">
        <v>70</v>
      </c>
      <c r="D17" s="47" t="s">
        <v>194</v>
      </c>
      <c r="E17" s="28" t="s">
        <v>22</v>
      </c>
      <c r="F17" s="13">
        <f>ROUND(67993.38,2)</f>
        <v>67993.38</v>
      </c>
      <c r="G17" s="29" t="s">
        <v>19</v>
      </c>
      <c r="H17" s="29" t="s">
        <v>154</v>
      </c>
      <c r="I17" s="2" t="s">
        <v>158</v>
      </c>
      <c r="J17" s="31" t="s">
        <v>63</v>
      </c>
      <c r="K17" s="29" t="s">
        <v>41</v>
      </c>
      <c r="L17" s="29" t="s">
        <v>96</v>
      </c>
      <c r="M17" s="29" t="s">
        <v>26</v>
      </c>
      <c r="N17" s="29" t="s">
        <v>73</v>
      </c>
      <c r="O17" s="49">
        <v>1</v>
      </c>
      <c r="P17" s="30" t="s">
        <v>72</v>
      </c>
    </row>
    <row r="18" spans="2:16" ht="84" customHeight="1" x14ac:dyDescent="0.25">
      <c r="B18" s="11">
        <v>11</v>
      </c>
      <c r="C18" s="32" t="s">
        <v>75</v>
      </c>
      <c r="D18" s="47" t="s">
        <v>195</v>
      </c>
      <c r="E18" s="28" t="s">
        <v>77</v>
      </c>
      <c r="F18" s="13">
        <v>63525.85</v>
      </c>
      <c r="G18" s="29" t="s">
        <v>19</v>
      </c>
      <c r="H18" s="29" t="s">
        <v>154</v>
      </c>
      <c r="I18" s="2" t="s">
        <v>158</v>
      </c>
      <c r="J18" s="31" t="s">
        <v>74</v>
      </c>
      <c r="K18" s="29" t="s">
        <v>41</v>
      </c>
      <c r="L18" s="29" t="s">
        <v>97</v>
      </c>
      <c r="M18" s="29" t="s">
        <v>26</v>
      </c>
      <c r="N18" s="29" t="s">
        <v>24</v>
      </c>
      <c r="O18" s="49">
        <v>1</v>
      </c>
      <c r="P18" s="30" t="s">
        <v>76</v>
      </c>
    </row>
    <row r="19" spans="2:16" ht="53.25" customHeight="1" x14ac:dyDescent="0.25">
      <c r="B19" s="11">
        <v>12</v>
      </c>
      <c r="C19" s="32" t="s">
        <v>78</v>
      </c>
      <c r="D19" s="47" t="s">
        <v>196</v>
      </c>
      <c r="E19" s="28" t="s">
        <v>79</v>
      </c>
      <c r="F19" s="13">
        <f>ROUND(87643.92,2)</f>
        <v>87643.92</v>
      </c>
      <c r="G19" s="29" t="s">
        <v>19</v>
      </c>
      <c r="H19" s="29" t="s">
        <v>154</v>
      </c>
      <c r="I19" s="2" t="s">
        <v>158</v>
      </c>
      <c r="J19" s="31" t="s">
        <v>99</v>
      </c>
      <c r="K19" s="29" t="s">
        <v>25</v>
      </c>
      <c r="L19" s="29" t="s">
        <v>98</v>
      </c>
      <c r="M19" s="29" t="s">
        <v>26</v>
      </c>
      <c r="N19" s="29" t="s">
        <v>64</v>
      </c>
      <c r="O19" s="49">
        <v>1</v>
      </c>
      <c r="P19" s="30" t="s">
        <v>100</v>
      </c>
    </row>
    <row r="20" spans="2:16" ht="51.75" customHeight="1" x14ac:dyDescent="0.25">
      <c r="B20" s="11">
        <v>13</v>
      </c>
      <c r="C20" s="32" t="s">
        <v>80</v>
      </c>
      <c r="D20" s="47" t="s">
        <v>197</v>
      </c>
      <c r="E20" s="28" t="s">
        <v>86</v>
      </c>
      <c r="F20" s="13">
        <f>ROUND(10000,2)</f>
        <v>10000</v>
      </c>
      <c r="G20" s="29" t="s">
        <v>19</v>
      </c>
      <c r="H20" s="29" t="s">
        <v>155</v>
      </c>
      <c r="I20" s="2" t="s">
        <v>160</v>
      </c>
      <c r="J20" s="31" t="s">
        <v>101</v>
      </c>
      <c r="K20" s="29" t="s">
        <v>41</v>
      </c>
      <c r="L20" s="29" t="s">
        <v>102</v>
      </c>
      <c r="M20" s="29" t="s">
        <v>26</v>
      </c>
      <c r="N20" s="29" t="s">
        <v>20</v>
      </c>
      <c r="O20" s="49">
        <v>1</v>
      </c>
      <c r="P20" s="30" t="s">
        <v>103</v>
      </c>
    </row>
    <row r="21" spans="2:16" ht="41.25" customHeight="1" x14ac:dyDescent="0.25">
      <c r="B21" s="11">
        <v>14</v>
      </c>
      <c r="C21" s="32" t="s">
        <v>81</v>
      </c>
      <c r="D21" s="47" t="s">
        <v>198</v>
      </c>
      <c r="E21" s="33" t="s">
        <v>87</v>
      </c>
      <c r="F21" s="13">
        <f>ROUND(690000,2)</f>
        <v>690000</v>
      </c>
      <c r="G21" s="29" t="s">
        <v>19</v>
      </c>
      <c r="H21" s="29" t="s">
        <v>154</v>
      </c>
      <c r="I21" s="29" t="s">
        <v>158</v>
      </c>
      <c r="J21" s="31" t="s">
        <v>104</v>
      </c>
      <c r="K21" s="29" t="s">
        <v>41</v>
      </c>
      <c r="L21" s="29" t="s">
        <v>118</v>
      </c>
      <c r="M21" s="29" t="s">
        <v>26</v>
      </c>
      <c r="N21" s="29" t="s">
        <v>27</v>
      </c>
      <c r="O21" s="49">
        <v>1</v>
      </c>
      <c r="P21" s="30" t="s">
        <v>105</v>
      </c>
    </row>
    <row r="22" spans="2:16" ht="66.75" customHeight="1" x14ac:dyDescent="0.25">
      <c r="B22" s="11">
        <v>15</v>
      </c>
      <c r="C22" s="32" t="s">
        <v>82</v>
      </c>
      <c r="D22" s="47" t="s">
        <v>199</v>
      </c>
      <c r="E22" s="28" t="s">
        <v>88</v>
      </c>
      <c r="F22" s="13">
        <f>ROUND(1680411,2)</f>
        <v>1680411</v>
      </c>
      <c r="G22" s="29" t="s">
        <v>19</v>
      </c>
      <c r="H22" s="29" t="s">
        <v>154</v>
      </c>
      <c r="I22" s="29" t="s">
        <v>158</v>
      </c>
      <c r="J22" s="31" t="s">
        <v>114</v>
      </c>
      <c r="K22" s="29" t="s">
        <v>41</v>
      </c>
      <c r="L22" s="29" t="s">
        <v>115</v>
      </c>
      <c r="M22" s="29" t="s">
        <v>26</v>
      </c>
      <c r="N22" s="29" t="s">
        <v>116</v>
      </c>
      <c r="O22" s="49">
        <v>1</v>
      </c>
      <c r="P22" s="30" t="s">
        <v>117</v>
      </c>
    </row>
    <row r="23" spans="2:16" ht="55.5" customHeight="1" x14ac:dyDescent="0.25">
      <c r="B23" s="11">
        <v>16</v>
      </c>
      <c r="C23" s="32" t="s">
        <v>83</v>
      </c>
      <c r="D23" s="47" t="s">
        <v>200</v>
      </c>
      <c r="E23" s="28" t="s">
        <v>89</v>
      </c>
      <c r="F23" s="13">
        <f>ROUND(336000,2)</f>
        <v>336000</v>
      </c>
      <c r="G23" s="29" t="s">
        <v>19</v>
      </c>
      <c r="H23" s="29" t="s">
        <v>154</v>
      </c>
      <c r="I23" s="29" t="s">
        <v>158</v>
      </c>
      <c r="J23" s="31" t="s">
        <v>111</v>
      </c>
      <c r="K23" s="29" t="s">
        <v>41</v>
      </c>
      <c r="L23" s="29" t="s">
        <v>56</v>
      </c>
      <c r="M23" s="29" t="s">
        <v>26</v>
      </c>
      <c r="N23" s="29" t="s">
        <v>64</v>
      </c>
      <c r="O23" s="49">
        <v>1</v>
      </c>
      <c r="P23" s="30" t="s">
        <v>108</v>
      </c>
    </row>
    <row r="24" spans="2:16" ht="60" customHeight="1" x14ac:dyDescent="0.25">
      <c r="B24" s="11">
        <v>17</v>
      </c>
      <c r="C24" s="32" t="s">
        <v>84</v>
      </c>
      <c r="D24" s="47" t="s">
        <v>201</v>
      </c>
      <c r="E24" s="28" t="s">
        <v>90</v>
      </c>
      <c r="F24" s="13">
        <f>ROUND(196500,2)</f>
        <v>196500</v>
      </c>
      <c r="G24" s="29" t="s">
        <v>19</v>
      </c>
      <c r="H24" s="29" t="s">
        <v>154</v>
      </c>
      <c r="I24" s="29" t="s">
        <v>158</v>
      </c>
      <c r="J24" s="31" t="s">
        <v>112</v>
      </c>
      <c r="K24" s="29" t="s">
        <v>41</v>
      </c>
      <c r="L24" s="29" t="s">
        <v>56</v>
      </c>
      <c r="M24" s="29" t="s">
        <v>26</v>
      </c>
      <c r="N24" s="29" t="s">
        <v>106</v>
      </c>
      <c r="O24" s="49">
        <v>1</v>
      </c>
      <c r="P24" s="30" t="s">
        <v>107</v>
      </c>
    </row>
    <row r="25" spans="2:16" ht="46.5" customHeight="1" x14ac:dyDescent="0.25">
      <c r="B25" s="11">
        <v>18</v>
      </c>
      <c r="C25" s="32" t="s">
        <v>85</v>
      </c>
      <c r="D25" s="47" t="s">
        <v>202</v>
      </c>
      <c r="E25" s="28" t="s">
        <v>79</v>
      </c>
      <c r="F25" s="13">
        <f>ROUND(153768,2)</f>
        <v>153768</v>
      </c>
      <c r="G25" s="29" t="s">
        <v>19</v>
      </c>
      <c r="H25" s="29" t="s">
        <v>156</v>
      </c>
      <c r="I25" s="29" t="s">
        <v>157</v>
      </c>
      <c r="J25" s="31" t="s">
        <v>113</v>
      </c>
      <c r="K25" s="29" t="s">
        <v>25</v>
      </c>
      <c r="L25" s="29" t="s">
        <v>98</v>
      </c>
      <c r="M25" s="29" t="s">
        <v>26</v>
      </c>
      <c r="N25" s="29" t="s">
        <v>106</v>
      </c>
      <c r="O25" s="49">
        <v>1</v>
      </c>
      <c r="P25" s="30" t="s">
        <v>110</v>
      </c>
    </row>
    <row r="26" spans="2:16" ht="69" customHeight="1" x14ac:dyDescent="0.25">
      <c r="B26" s="11">
        <v>19</v>
      </c>
      <c r="C26" s="32" t="s">
        <v>119</v>
      </c>
      <c r="D26" s="47" t="s">
        <v>203</v>
      </c>
      <c r="E26" s="28" t="s">
        <v>90</v>
      </c>
      <c r="F26" s="13">
        <f>ROUND(103045.46,2)</f>
        <v>103045.46</v>
      </c>
      <c r="G26" s="29" t="s">
        <v>19</v>
      </c>
      <c r="H26" s="29" t="s">
        <v>154</v>
      </c>
      <c r="I26" s="29" t="s">
        <v>158</v>
      </c>
      <c r="J26" s="31" t="s">
        <v>120</v>
      </c>
      <c r="K26" s="29" t="s">
        <v>41</v>
      </c>
      <c r="L26" s="29" t="s">
        <v>28</v>
      </c>
      <c r="M26" s="29" t="s">
        <v>26</v>
      </c>
      <c r="N26" s="29" t="s">
        <v>0</v>
      </c>
      <c r="O26" s="49">
        <v>1</v>
      </c>
      <c r="P26" s="30" t="s">
        <v>121</v>
      </c>
    </row>
    <row r="27" spans="2:16" ht="63.75" customHeight="1" x14ac:dyDescent="0.25">
      <c r="B27" s="11">
        <v>20</v>
      </c>
      <c r="C27" s="32" t="s">
        <v>123</v>
      </c>
      <c r="D27" s="47" t="s">
        <v>204</v>
      </c>
      <c r="E27" s="28" t="s">
        <v>122</v>
      </c>
      <c r="F27" s="13">
        <v>22749</v>
      </c>
      <c r="G27" s="29" t="s">
        <v>19</v>
      </c>
      <c r="H27" s="29" t="s">
        <v>156</v>
      </c>
      <c r="I27" s="29" t="s">
        <v>158</v>
      </c>
      <c r="J27" s="31" t="s">
        <v>124</v>
      </c>
      <c r="K27" s="29" t="s">
        <v>41</v>
      </c>
      <c r="L27" s="29" t="s">
        <v>133</v>
      </c>
      <c r="M27" s="29" t="s">
        <v>26</v>
      </c>
      <c r="N27" s="29" t="s">
        <v>0</v>
      </c>
      <c r="O27" s="49">
        <v>1</v>
      </c>
      <c r="P27" s="30" t="s">
        <v>125</v>
      </c>
    </row>
    <row r="28" spans="2:16" ht="50.25" customHeight="1" x14ac:dyDescent="0.25">
      <c r="B28" s="11">
        <v>21</v>
      </c>
      <c r="C28" s="32" t="s">
        <v>126</v>
      </c>
      <c r="D28" s="47" t="s">
        <v>205</v>
      </c>
      <c r="E28" s="28" t="s">
        <v>90</v>
      </c>
      <c r="F28" s="13">
        <v>60400</v>
      </c>
      <c r="G28" s="29" t="s">
        <v>19</v>
      </c>
      <c r="H28" s="29" t="s">
        <v>154</v>
      </c>
      <c r="I28" s="29" t="s">
        <v>158</v>
      </c>
      <c r="J28" s="31" t="s">
        <v>127</v>
      </c>
      <c r="K28" s="29" t="s">
        <v>41</v>
      </c>
      <c r="L28" s="29" t="s">
        <v>174</v>
      </c>
      <c r="M28" s="29" t="s">
        <v>26</v>
      </c>
      <c r="N28" s="29" t="s">
        <v>175</v>
      </c>
      <c r="O28" s="49">
        <v>1</v>
      </c>
      <c r="P28" s="30" t="s">
        <v>128</v>
      </c>
    </row>
    <row r="29" spans="2:16" ht="71.25" customHeight="1" x14ac:dyDescent="0.25">
      <c r="B29" s="11">
        <v>22</v>
      </c>
      <c r="C29" s="32" t="s">
        <v>129</v>
      </c>
      <c r="D29" s="47" t="s">
        <v>192</v>
      </c>
      <c r="E29" s="28" t="s">
        <v>21</v>
      </c>
      <c r="F29" s="13">
        <v>158744.60999999999</v>
      </c>
      <c r="G29" s="29" t="s">
        <v>19</v>
      </c>
      <c r="H29" s="29" t="s">
        <v>154</v>
      </c>
      <c r="I29" s="29" t="s">
        <v>158</v>
      </c>
      <c r="J29" s="31" t="s">
        <v>130</v>
      </c>
      <c r="K29" s="29" t="s">
        <v>41</v>
      </c>
      <c r="L29" s="29" t="s">
        <v>45</v>
      </c>
      <c r="M29" s="29" t="s">
        <v>26</v>
      </c>
      <c r="N29" s="29" t="s">
        <v>29</v>
      </c>
      <c r="O29" s="49">
        <v>1</v>
      </c>
      <c r="P29" s="30" t="s">
        <v>131</v>
      </c>
    </row>
    <row r="30" spans="2:16" ht="48.75" customHeight="1" x14ac:dyDescent="0.25">
      <c r="B30" s="11">
        <v>23</v>
      </c>
      <c r="C30" s="32" t="s">
        <v>134</v>
      </c>
      <c r="D30" s="47" t="s">
        <v>206</v>
      </c>
      <c r="E30" s="28" t="s">
        <v>90</v>
      </c>
      <c r="F30" s="13">
        <v>31966.2</v>
      </c>
      <c r="G30" s="29" t="s">
        <v>19</v>
      </c>
      <c r="H30" s="29" t="s">
        <v>156</v>
      </c>
      <c r="I30" s="29" t="s">
        <v>161</v>
      </c>
      <c r="J30" s="31" t="s">
        <v>135</v>
      </c>
      <c r="K30" s="29" t="s">
        <v>41</v>
      </c>
      <c r="L30" s="29" t="s">
        <v>46</v>
      </c>
      <c r="M30" s="29" t="s">
        <v>26</v>
      </c>
      <c r="N30" s="29" t="s">
        <v>0</v>
      </c>
      <c r="O30" s="49">
        <v>1</v>
      </c>
      <c r="P30" s="30" t="s">
        <v>136</v>
      </c>
    </row>
    <row r="31" spans="2:16" ht="48.75" customHeight="1" x14ac:dyDescent="0.25">
      <c r="B31" s="11">
        <v>24</v>
      </c>
      <c r="C31" s="32" t="s">
        <v>137</v>
      </c>
      <c r="D31" s="47" t="s">
        <v>207</v>
      </c>
      <c r="E31" s="28" t="s">
        <v>138</v>
      </c>
      <c r="F31" s="13">
        <v>122651.6</v>
      </c>
      <c r="G31" s="29" t="s">
        <v>19</v>
      </c>
      <c r="H31" s="29" t="s">
        <v>154</v>
      </c>
      <c r="I31" s="29" t="s">
        <v>158</v>
      </c>
      <c r="J31" s="31" t="s">
        <v>151</v>
      </c>
      <c r="K31" s="29" t="s">
        <v>41</v>
      </c>
      <c r="L31" s="29" t="s">
        <v>1</v>
      </c>
      <c r="M31" s="29" t="s">
        <v>26</v>
      </c>
      <c r="N31" s="29" t="s">
        <v>31</v>
      </c>
      <c r="O31" s="49">
        <v>1</v>
      </c>
      <c r="P31" s="30" t="s">
        <v>139</v>
      </c>
    </row>
    <row r="32" spans="2:16" ht="76.5" customHeight="1" x14ac:dyDescent="0.25">
      <c r="B32" s="11">
        <v>25</v>
      </c>
      <c r="C32" s="32" t="s">
        <v>140</v>
      </c>
      <c r="D32" s="47" t="s">
        <v>208</v>
      </c>
      <c r="E32" s="28" t="s">
        <v>215</v>
      </c>
      <c r="F32" s="13">
        <v>12730.88</v>
      </c>
      <c r="G32" s="29" t="s">
        <v>19</v>
      </c>
      <c r="H32" s="29" t="s">
        <v>154</v>
      </c>
      <c r="I32" s="29" t="s">
        <v>158</v>
      </c>
      <c r="J32" s="31" t="s">
        <v>150</v>
      </c>
      <c r="K32" s="29" t="s">
        <v>41</v>
      </c>
      <c r="L32" s="29" t="s">
        <v>6</v>
      </c>
      <c r="M32" s="29" t="s">
        <v>26</v>
      </c>
      <c r="N32" s="29" t="s">
        <v>31</v>
      </c>
      <c r="O32" s="49">
        <v>1</v>
      </c>
      <c r="P32" s="30" t="s">
        <v>143</v>
      </c>
    </row>
    <row r="33" spans="2:16" ht="72.75" customHeight="1" x14ac:dyDescent="0.25">
      <c r="B33" s="11">
        <v>26</v>
      </c>
      <c r="C33" s="32" t="s">
        <v>141</v>
      </c>
      <c r="D33" s="47" t="s">
        <v>209</v>
      </c>
      <c r="E33" s="28" t="s">
        <v>4</v>
      </c>
      <c r="F33" s="52">
        <v>680015.02</v>
      </c>
      <c r="G33" s="29" t="s">
        <v>19</v>
      </c>
      <c r="H33" s="29" t="s">
        <v>154</v>
      </c>
      <c r="I33" s="29" t="s">
        <v>158</v>
      </c>
      <c r="J33" s="51" t="s">
        <v>179</v>
      </c>
      <c r="K33" s="29" t="s">
        <v>41</v>
      </c>
      <c r="L33" s="29" t="s">
        <v>1</v>
      </c>
      <c r="M33" s="29" t="s">
        <v>26</v>
      </c>
      <c r="N33" s="29" t="s">
        <v>2</v>
      </c>
      <c r="O33" s="49">
        <v>0.2</v>
      </c>
      <c r="P33" s="30" t="s">
        <v>144</v>
      </c>
    </row>
    <row r="34" spans="2:16" ht="126" customHeight="1" x14ac:dyDescent="0.25">
      <c r="B34" s="11">
        <v>27</v>
      </c>
      <c r="C34" s="32" t="s">
        <v>142</v>
      </c>
      <c r="D34" s="47" t="s">
        <v>210</v>
      </c>
      <c r="E34" s="28" t="s">
        <v>148</v>
      </c>
      <c r="F34" s="52">
        <v>86965</v>
      </c>
      <c r="G34" s="29" t="s">
        <v>19</v>
      </c>
      <c r="H34" s="29" t="s">
        <v>154</v>
      </c>
      <c r="I34" s="29" t="s">
        <v>158</v>
      </c>
      <c r="J34" s="51" t="s">
        <v>180</v>
      </c>
      <c r="K34" s="29" t="s">
        <v>41</v>
      </c>
      <c r="L34" s="29" t="s">
        <v>147</v>
      </c>
      <c r="M34" s="29" t="s">
        <v>26</v>
      </c>
      <c r="N34" s="29" t="s">
        <v>5</v>
      </c>
      <c r="O34" s="49">
        <v>0.7</v>
      </c>
      <c r="P34" s="30" t="s">
        <v>145</v>
      </c>
    </row>
    <row r="35" spans="2:16" ht="136.5" customHeight="1" x14ac:dyDescent="0.25">
      <c r="B35" s="11">
        <v>28</v>
      </c>
      <c r="C35" s="54" t="s">
        <v>177</v>
      </c>
      <c r="D35" s="53" t="s">
        <v>211</v>
      </c>
      <c r="E35" s="28" t="s">
        <v>149</v>
      </c>
      <c r="F35" s="52">
        <f>ROUND(33356.74/1.13,2)</f>
        <v>29519.24</v>
      </c>
      <c r="G35" s="29" t="s">
        <v>19</v>
      </c>
      <c r="H35" s="29" t="s">
        <v>154</v>
      </c>
      <c r="I35" s="29" t="s">
        <v>158</v>
      </c>
      <c r="J35" s="51" t="s">
        <v>181</v>
      </c>
      <c r="K35" s="29" t="s">
        <v>3</v>
      </c>
      <c r="L35" s="55" t="s">
        <v>178</v>
      </c>
      <c r="M35" s="29" t="s">
        <v>26</v>
      </c>
      <c r="N35" s="29" t="s">
        <v>18</v>
      </c>
      <c r="O35" s="49">
        <v>0.38</v>
      </c>
      <c r="P35" s="30" t="s">
        <v>146</v>
      </c>
    </row>
    <row r="36" spans="2:16" ht="66.75" customHeight="1" x14ac:dyDescent="0.25">
      <c r="B36" s="11">
        <v>29</v>
      </c>
      <c r="C36" s="32" t="s">
        <v>163</v>
      </c>
      <c r="D36" s="47" t="s">
        <v>212</v>
      </c>
      <c r="E36" s="28" t="s">
        <v>170</v>
      </c>
      <c r="F36" s="13">
        <v>72500</v>
      </c>
      <c r="G36" s="29" t="s">
        <v>19</v>
      </c>
      <c r="H36" s="29" t="s">
        <v>168</v>
      </c>
      <c r="I36" s="29" t="s">
        <v>157</v>
      </c>
      <c r="J36" s="31" t="s">
        <v>167</v>
      </c>
      <c r="K36" s="29" t="s">
        <v>41</v>
      </c>
      <c r="L36" s="29" t="s">
        <v>171</v>
      </c>
      <c r="M36" s="29" t="s">
        <v>26</v>
      </c>
      <c r="N36" s="29" t="s">
        <v>29</v>
      </c>
      <c r="O36" s="49">
        <v>1</v>
      </c>
      <c r="P36" s="30" t="s">
        <v>165</v>
      </c>
    </row>
    <row r="37" spans="2:16" ht="55.5" customHeight="1" x14ac:dyDescent="0.25">
      <c r="B37" s="11">
        <v>30</v>
      </c>
      <c r="C37" s="32" t="s">
        <v>164</v>
      </c>
      <c r="D37" s="47" t="s">
        <v>213</v>
      </c>
      <c r="E37" s="28" t="s">
        <v>169</v>
      </c>
      <c r="F37" s="13">
        <v>47777.4</v>
      </c>
      <c r="G37" s="29" t="s">
        <v>19</v>
      </c>
      <c r="H37" s="29" t="s">
        <v>168</v>
      </c>
      <c r="I37" s="29" t="s">
        <v>157</v>
      </c>
      <c r="J37" s="51" t="s">
        <v>182</v>
      </c>
      <c r="K37" s="29" t="s">
        <v>41</v>
      </c>
      <c r="L37" s="29" t="s">
        <v>172</v>
      </c>
      <c r="M37" s="29" t="s">
        <v>26</v>
      </c>
      <c r="N37" s="29" t="s">
        <v>173</v>
      </c>
      <c r="O37" s="49">
        <v>0</v>
      </c>
      <c r="P37" s="30" t="s">
        <v>166</v>
      </c>
    </row>
    <row r="38" spans="2:16" ht="40.5" customHeight="1" x14ac:dyDescent="0.25">
      <c r="B38" s="27"/>
      <c r="C38" s="35"/>
      <c r="D38" s="48"/>
      <c r="E38" s="36"/>
      <c r="F38" s="37"/>
      <c r="G38" s="38"/>
      <c r="H38" s="38"/>
      <c r="I38" s="38"/>
      <c r="J38" s="39"/>
      <c r="K38" s="38"/>
      <c r="L38" s="38"/>
      <c r="M38" s="38"/>
      <c r="N38" s="38"/>
      <c r="O38" s="38"/>
      <c r="P38" s="38"/>
    </row>
    <row r="39" spans="2:16" ht="21" customHeight="1" x14ac:dyDescent="0.25">
      <c r="F39" s="15">
        <f>SUBTOTAL(9,F8:F38)</f>
        <v>51174147.040000014</v>
      </c>
    </row>
  </sheetData>
  <autoFilter ref="B7:P37"/>
  <mergeCells count="3">
    <mergeCell ref="C2:P2"/>
    <mergeCell ref="C3:P3"/>
    <mergeCell ref="C4:P4"/>
  </mergeCells>
  <phoneticPr fontId="3" type="noConversion"/>
  <printOptions horizontalCentered="1"/>
  <pageMargins left="0.19685039370078741" right="0.19685039370078741" top="0.35433070866141736" bottom="0.35433070866141736" header="0.31496062992125984" footer="0.11811023622047245"/>
  <pageSetup paperSize="3"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vt:lpstr>
      <vt:lpstr>Obras!Títulos_a_imprimir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Portillo</dc:creator>
  <cp:lastModifiedBy>Gabriela Iraheta</cp:lastModifiedBy>
  <cp:lastPrinted>2018-10-11T22:34:05Z</cp:lastPrinted>
  <dcterms:created xsi:type="dcterms:W3CDTF">2015-09-11T21:40:56Z</dcterms:created>
  <dcterms:modified xsi:type="dcterms:W3CDTF">2020-02-27T15:58:28Z</dcterms:modified>
</cp:coreProperties>
</file>