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artinez\Desktop\Delmi Martinez\DOCUMENTOS UACI HISTORICO\INFORMACION OFICIOSA\2018\"/>
    </mc:Choice>
  </mc:AlternateContent>
  <xr:revisionPtr revIDLastSave="0" documentId="13_ncr:1_{CE0EC965-BEDA-4BF8-9688-EE7656E6C2F1}" xr6:coauthVersionLast="40" xr6:coauthVersionMax="40" xr10:uidLastSave="{00000000-0000-0000-0000-000000000000}"/>
  <bookViews>
    <workbookView xWindow="240" yWindow="885" windowWidth="20115" windowHeight="6900" activeTab="1" xr2:uid="{00000000-000D-0000-FFFF-FFFF00000000}"/>
  </bookViews>
  <sheets>
    <sheet name="I SEMESTRE" sheetId="1" r:id="rId1"/>
    <sheet name="II SEMESTRE" sheetId="2" r:id="rId2"/>
  </sheets>
  <definedNames>
    <definedName name="\p">#N/A</definedName>
    <definedName name="_xlnm._FilterDatabase" localSheetId="0" hidden="1">'I SEMESTRE'!$A$4:$L$59</definedName>
    <definedName name="_xlnm._FilterDatabase" localSheetId="1" hidden="1">'II SEMESTRE'!$A$4:$L$58</definedName>
    <definedName name="_xlnm.Print_Area" localSheetId="0">'I SEMESTRE'!$A$1:$L$167</definedName>
    <definedName name="_xlnm.Print_Area" localSheetId="1">'II SEMESTRE'!$A$1:$L$81</definedName>
    <definedName name="Imprimir_área_IM" localSheetId="0">#REF!</definedName>
    <definedName name="Imprimir_área_IM" localSheetId="1">#REF!</definedName>
    <definedName name="Imprimir_área_IM">#REF!</definedName>
    <definedName name="L_">#N/A</definedName>
    <definedName name="P" localSheetId="0">#REF!</definedName>
    <definedName name="P" localSheetId="1">#REF!</definedName>
    <definedName name="P">#REF!</definedName>
    <definedName name="_xlnm.Print_Titles" localSheetId="0">'I SEMESTRE'!$1:$4</definedName>
    <definedName name="_xlnm.Print_Titles" localSheetId="1">'II SEMESTRE'!$1:$4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E80" i="2"/>
  <c r="F80" i="2" s="1"/>
  <c r="E79" i="2"/>
  <c r="F79" i="2" s="1"/>
  <c r="F78" i="2"/>
  <c r="D77" i="2"/>
  <c r="E77" i="2" s="1"/>
  <c r="D76" i="2"/>
  <c r="E76" i="2" s="1"/>
  <c r="D75" i="2"/>
  <c r="E75" i="2" s="1"/>
  <c r="F74" i="2"/>
  <c r="F73" i="2"/>
  <c r="F72" i="2"/>
  <c r="F71" i="2"/>
  <c r="F70" i="2"/>
  <c r="E69" i="2"/>
  <c r="F69" i="2" s="1"/>
  <c r="E68" i="2"/>
  <c r="F68" i="2" s="1"/>
  <c r="E67" i="2"/>
  <c r="F67" i="2" s="1"/>
  <c r="E66" i="2"/>
  <c r="F66" i="2" s="1"/>
  <c r="F65" i="2"/>
  <c r="F64" i="2"/>
  <c r="F63" i="2"/>
  <c r="F62" i="2"/>
  <c r="E61" i="2"/>
  <c r="F61" i="2" s="1"/>
  <c r="F60" i="2"/>
  <c r="E59" i="2"/>
  <c r="F59" i="2" s="1"/>
  <c r="F58" i="2"/>
  <c r="F57" i="2"/>
  <c r="F56" i="2"/>
  <c r="F55" i="2"/>
  <c r="F54" i="2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F46" i="2"/>
  <c r="F45" i="2"/>
  <c r="F44" i="2"/>
  <c r="E43" i="2"/>
  <c r="F43" i="2" s="1"/>
  <c r="E42" i="2"/>
  <c r="F42" i="2" s="1"/>
  <c r="E41" i="2"/>
  <c r="F41" i="2" s="1"/>
  <c r="D40" i="2"/>
  <c r="F40" i="2" s="1"/>
  <c r="E39" i="2"/>
  <c r="F39" i="2" s="1"/>
  <c r="F38" i="2"/>
  <c r="F37" i="2"/>
  <c r="F36" i="2"/>
  <c r="F35" i="2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F27" i="2"/>
  <c r="F26" i="2"/>
  <c r="E25" i="2"/>
  <c r="F25" i="2" s="1"/>
  <c r="F24" i="2"/>
  <c r="E23" i="2"/>
  <c r="F23" i="2" s="1"/>
  <c r="E22" i="2"/>
  <c r="F22" i="2" s="1"/>
  <c r="E21" i="2"/>
  <c r="F21" i="2" s="1"/>
  <c r="E20" i="2"/>
  <c r="F20" i="2" s="1"/>
  <c r="F19" i="2"/>
  <c r="F18" i="2"/>
  <c r="E17" i="2"/>
  <c r="F17" i="2" s="1"/>
  <c r="E16" i="2"/>
  <c r="F16" i="2" s="1"/>
  <c r="E15" i="2"/>
  <c r="F15" i="2" s="1"/>
  <c r="E14" i="2"/>
  <c r="F14" i="2" s="1"/>
  <c r="F13" i="2"/>
  <c r="E12" i="2"/>
  <c r="F12" i="2" s="1"/>
  <c r="E11" i="2"/>
  <c r="F11" i="2" s="1"/>
  <c r="F10" i="2"/>
  <c r="E9" i="2"/>
  <c r="F9" i="2" s="1"/>
  <c r="E8" i="2"/>
  <c r="F8" i="2" s="1"/>
  <c r="E7" i="2"/>
  <c r="F7" i="2" s="1"/>
  <c r="E6" i="2"/>
  <c r="F6" i="2" s="1"/>
  <c r="E5" i="2"/>
  <c r="F5" i="2" s="1"/>
  <c r="F81" i="2" l="1"/>
  <c r="E81" i="2"/>
  <c r="F108" i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F160" i="1"/>
  <c r="E159" i="1"/>
  <c r="F159" i="1" s="1"/>
  <c r="F158" i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F150" i="1"/>
  <c r="E149" i="1"/>
  <c r="F149" i="1" s="1"/>
  <c r="E148" i="1"/>
  <c r="F148" i="1" s="1"/>
  <c r="F147" i="1"/>
  <c r="F146" i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F139" i="1"/>
  <c r="E138" i="1"/>
  <c r="F138" i="1" s="1"/>
  <c r="E137" i="1"/>
  <c r="F137" i="1" s="1"/>
  <c r="E136" i="1"/>
  <c r="F136" i="1" s="1"/>
  <c r="F135" i="1"/>
  <c r="F134" i="1"/>
  <c r="F133" i="1"/>
  <c r="F132" i="1"/>
  <c r="F131" i="1"/>
  <c r="E130" i="1"/>
  <c r="F130" i="1" s="1"/>
  <c r="E129" i="1"/>
  <c r="F129" i="1" s="1"/>
  <c r="E128" i="1"/>
  <c r="F128" i="1" s="1"/>
  <c r="D127" i="1"/>
  <c r="E127" i="1" s="1"/>
  <c r="E126" i="1"/>
  <c r="F126" i="1" s="1"/>
  <c r="E125" i="1"/>
  <c r="F125" i="1" s="1"/>
  <c r="F124" i="1"/>
  <c r="F123" i="1"/>
  <c r="E122" i="1"/>
  <c r="F122" i="1" s="1"/>
  <c r="E121" i="1"/>
  <c r="F121" i="1" s="1"/>
  <c r="F120" i="1"/>
  <c r="F119" i="1"/>
  <c r="E118" i="1"/>
  <c r="F118" i="1" s="1"/>
  <c r="E117" i="1"/>
  <c r="F117" i="1" s="1"/>
  <c r="E116" i="1"/>
  <c r="F116" i="1" s="1"/>
  <c r="E115" i="1"/>
  <c r="F115" i="1" s="1"/>
  <c r="E114" i="1"/>
  <c r="F114" i="1" s="1"/>
  <c r="F113" i="1"/>
  <c r="F112" i="1"/>
  <c r="D111" i="1"/>
  <c r="F111" i="1" s="1"/>
  <c r="E110" i="1"/>
  <c r="F110" i="1" s="1"/>
  <c r="D109" i="1"/>
  <c r="F109" i="1" s="1"/>
  <c r="F107" i="1"/>
  <c r="F106" i="1"/>
  <c r="E105" i="1"/>
  <c r="F105" i="1" s="1"/>
  <c r="F104" i="1"/>
  <c r="E103" i="1"/>
  <c r="F103" i="1" s="1"/>
  <c r="E102" i="1"/>
  <c r="F102" i="1" s="1"/>
  <c r="E101" i="1"/>
  <c r="F101" i="1" s="1"/>
  <c r="F100" i="1"/>
  <c r="F99" i="1"/>
  <c r="F98" i="1"/>
  <c r="E97" i="1"/>
  <c r="D97" i="1"/>
  <c r="E96" i="1"/>
  <c r="F96" i="1" s="1"/>
  <c r="E95" i="1"/>
  <c r="F95" i="1" s="1"/>
  <c r="F94" i="1"/>
  <c r="E93" i="1"/>
  <c r="F93" i="1" s="1"/>
  <c r="F92" i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F77" i="1"/>
  <c r="F76" i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F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F41" i="1"/>
  <c r="E40" i="1"/>
  <c r="F40" i="1" s="1"/>
  <c r="E39" i="1"/>
  <c r="F39" i="1" s="1"/>
  <c r="E38" i="1"/>
  <c r="F38" i="1" s="1"/>
  <c r="E37" i="1"/>
  <c r="F37" i="1" s="1"/>
  <c r="F36" i="1"/>
  <c r="E35" i="1"/>
  <c r="F35" i="1" s="1"/>
  <c r="F34" i="1"/>
  <c r="E33" i="1"/>
  <c r="F33" i="1" s="1"/>
  <c r="E32" i="1"/>
  <c r="F32" i="1" s="1"/>
  <c r="F31" i="1"/>
  <c r="E30" i="1"/>
  <c r="F30" i="1" s="1"/>
  <c r="D29" i="1"/>
  <c r="E28" i="1"/>
  <c r="F28" i="1" s="1"/>
  <c r="F27" i="1"/>
  <c r="E26" i="1"/>
  <c r="F26" i="1" s="1"/>
  <c r="E25" i="1"/>
  <c r="F25" i="1" s="1"/>
  <c r="E24" i="1"/>
  <c r="F24" i="1" s="1"/>
  <c r="E23" i="1"/>
  <c r="F23" i="1" s="1"/>
  <c r="F22" i="1"/>
  <c r="F21" i="1"/>
  <c r="E20" i="1"/>
  <c r="F20" i="1" s="1"/>
  <c r="E19" i="1"/>
  <c r="F19" i="1" s="1"/>
  <c r="F18" i="1"/>
  <c r="E17" i="1"/>
  <c r="F17" i="1" s="1"/>
  <c r="E16" i="1"/>
  <c r="F16" i="1" s="1"/>
  <c r="E15" i="1"/>
  <c r="F15" i="1" s="1"/>
  <c r="F14" i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D167" i="1" l="1"/>
  <c r="F97" i="1"/>
  <c r="E29" i="1"/>
  <c r="F29" i="1" s="1"/>
  <c r="F5" i="1"/>
  <c r="F167" i="1" l="1"/>
  <c r="E167" i="1"/>
  <c r="A6" i="2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</calcChain>
</file>

<file path=xl/sharedStrings.xml><?xml version="1.0" encoding="utf-8"?>
<sst xmlns="http://schemas.openxmlformats.org/spreadsheetml/2006/main" count="1474" uniqueCount="548">
  <si>
    <t>FONDO SOLIDARIO PARA LA FAMILIA MICROEMPRESARIA</t>
  </si>
  <si>
    <t>No.CONTRATO/ ORDEN DE COMPRA</t>
  </si>
  <si>
    <t>FECHA DE COMPRA/ CONTRATACIÓN</t>
  </si>
  <si>
    <t>MONTO UNITARIO</t>
  </si>
  <si>
    <t>IVA</t>
  </si>
  <si>
    <t>LIBRE GESTION</t>
  </si>
  <si>
    <t xml:space="preserve">ASSA COMPAÑÍA DE SEGUROS S.A </t>
  </si>
  <si>
    <t>CONTRATACION DE POLIZAS DE SEGUROS PARA PERSONAS Y BIENES DEL FOSOFAMILIA</t>
  </si>
  <si>
    <t>FOSO LG 2017000</t>
  </si>
  <si>
    <t>TELEFONICA MOVILES EL SALVADOR S.A DE C.V</t>
  </si>
  <si>
    <t>FOSO LG 20170002</t>
  </si>
  <si>
    <t xml:space="preserve">CONTRATACION DE MENSAJITOS DE TEXTO </t>
  </si>
  <si>
    <t>FOSO LG 20170003</t>
  </si>
  <si>
    <t>RICOH EL SALVADOR S.A DE C.V</t>
  </si>
  <si>
    <t>ARRENDAMIENTO DE EQUIPOS MULTIFUNCIONALES DE FOTOCOPIADO</t>
  </si>
  <si>
    <t>FOSO LG 20170006</t>
  </si>
  <si>
    <t>INFORMACION Y REFERENCIA CREDITICIAS EN RED S.A DE C.V - INFORED</t>
  </si>
  <si>
    <t xml:space="preserve">SERVICIOS DE CONSULTAS CREDITICIAS DE CLIENTES </t>
  </si>
  <si>
    <t>FOSO LG 20170012</t>
  </si>
  <si>
    <t xml:space="preserve">EL SALVADOR NETWORK S.A </t>
  </si>
  <si>
    <t>SERVICIOS DE INTERNET PARA EL FOSOFAMILIA</t>
  </si>
  <si>
    <t>FOSO LG 20170008</t>
  </si>
  <si>
    <t>BELLUCI S.A DE C.V</t>
  </si>
  <si>
    <t xml:space="preserve">SERVICIO DE ARRENDAMIENTO DE LOCAL DE SAN MIGUEL </t>
  </si>
  <si>
    <t>FOSO LG 20170015</t>
  </si>
  <si>
    <t>CENTRO DE LLANTAS LA CENTROAMERICANA S.A DE C.V.</t>
  </si>
  <si>
    <t>MANTENIMIENTO DE VEHICULO PLACAS P202839</t>
  </si>
  <si>
    <t>SUMINISTRO DE LUBRICANTES PARA VEHICULOS INSTITUCIONALES</t>
  </si>
  <si>
    <t>SUMINISTRO DE PRODUCTOS DE LIMPIEZA Y DESECHABLES</t>
  </si>
  <si>
    <t>TOTAL</t>
  </si>
  <si>
    <t>SAUL XANADU LOPEZ ALBEÑO</t>
  </si>
  <si>
    <t>JORGE ANTONIO FERNANDEZ MELARA</t>
  </si>
  <si>
    <t>MORENA CONCEPCION FIGUEROA DE RAMOS</t>
  </si>
  <si>
    <t xml:space="preserve">CARLOS ARIEL SIBRIAN AYALA </t>
  </si>
  <si>
    <t>MARIA JULIA MAGAÑA RAMOS</t>
  </si>
  <si>
    <t>IRIS YAMILETH AYALA</t>
  </si>
  <si>
    <t>MANTENIMIENTO DE VEHICULO PLACAS N 5320</t>
  </si>
  <si>
    <t>MANTENIMIENTO DE VEHICULO PLACAS N 6571</t>
  </si>
  <si>
    <t>MANTENIMIENTO DE VEHICULO PLACAS P 202839</t>
  </si>
  <si>
    <t>MANTENIMIENTO DE VEHICULO PLACAS N 4481</t>
  </si>
  <si>
    <t>TIENDA MORENA S.A DE C.V</t>
  </si>
  <si>
    <t>AQUILINO DE JESUS MEJIA</t>
  </si>
  <si>
    <t>MANTENIMIENTO DE VEHICULO PLACAS N 7065</t>
  </si>
  <si>
    <t>MANTENIMIENTO DE MOTOCICLETA PLACAS M 37914</t>
  </si>
  <si>
    <t>E SOURCE DE EL SALVADOR S.A DE C.V</t>
  </si>
  <si>
    <t>SERVICIO DE CUENTAS DE GOOGLE APPS FOR WORK PARA 1 AÑO</t>
  </si>
  <si>
    <t>DUTRIZ HERMANOS S.A DE C.V.</t>
  </si>
  <si>
    <t>SUSCRIPCION ANUAL PARA LA RECEPCION DE UN EJEMPLAR DIARIO PERIODO DEL ENERO A DICIEMBRE 2018</t>
  </si>
  <si>
    <t>DADA DA Y CIA S.A DE C.V.</t>
  </si>
  <si>
    <t>SERVICIO DE MANTENIMIENTO PREVENTIVO Y CORRECTIVO PARA CENTRAL TELEFONICA  PERIODO DE ENERO A DICIEMBRE 2018</t>
  </si>
  <si>
    <t>ASOCIACION GS1 EL SALVADOR</t>
  </si>
  <si>
    <t>JULIO CESAR AREVALO CARRANZA</t>
  </si>
  <si>
    <t>SERVICIO DE APOYO LOGISTICO PARA EL MONTAJE Y DES MONTAJE DE STAND Y CANOPYS PARA PROMOCIONES DEL AREA DE DESARROLLO EMPRESARIAL</t>
  </si>
  <si>
    <t>COMPAÑÍA SALVADORENA DE SEGURIDAD S.A DE C.V</t>
  </si>
  <si>
    <t>SERVICIO DE MONITOREO DE ALARMAS ELECTRONICAS CONTRA ROBO E INCENDIO PARA EL PERIODO DE ENERO A DICIEMBRE 2018</t>
  </si>
  <si>
    <t>MANTENIMIENTO Y REPARACION DE VEHICULOS PLACAS N 2770</t>
  </si>
  <si>
    <t>LA CONSTANCIA LIMITADA DE CAPITAL VARIABLE</t>
  </si>
  <si>
    <t>SUMINISTRO DE GARRAFORNES DE AGUA PARA OFCINA CENTRAL</t>
  </si>
  <si>
    <t>SUMINISTRO DE PLATOS DE COMIDA PARA EL PERSONAL DE CREDITOS Y RECUPERACIÓN</t>
  </si>
  <si>
    <t xml:space="preserve">SUMINISTRO DE CAMISETAS PROMOCIONALES PARA EL AREA DE DESARROLLO EMPRESARIAL </t>
  </si>
  <si>
    <t>ALBA PÉTROLEOS DE EL SALVADOR S.E.M DE C.V.</t>
  </si>
  <si>
    <t>SUMINISTRO DE CUPONES DE COMBUSTIBLE DENOMINACION DE $10,00 Y $5,00</t>
  </si>
  <si>
    <t>SUMINISTRO DE 4 LLANTAS PARA VEHICULO PLACAS N 2770</t>
  </si>
  <si>
    <t>SUMINISTRO DE BOLSAS DE CAFÉ PARA CONSUMO INSTITUCIONAL</t>
  </si>
  <si>
    <t>INVERSIONES 360 S.A DE C.V</t>
  </si>
  <si>
    <t>SOINTEC S.A DE C.V</t>
  </si>
  <si>
    <t>SUMINISTRO DE CONSUMIBLES PARA IMPRESIÓN DE TARJETAS DE PAGO DE CLIENTES</t>
  </si>
  <si>
    <t>SUMINITRO DE MATERIALES INFORMATICOS TONER PARA PUNTOS DE SERVICIOS DE CIUDAD MUJER SAN MIGUEL Y USULUTAN</t>
  </si>
  <si>
    <t>922-928</t>
  </si>
  <si>
    <t>SUMINISTRO DE PLATOS DE COMIDA PARA EVENTO LANZAMIENTO DE ECOSISTEMAS MICROEMPRESARIALES</t>
  </si>
  <si>
    <t>ASOCIACION DE TRANSPORTISTAS AHUACHAPANECOS S.A DE C.V.</t>
  </si>
  <si>
    <t>SERVICIO DE TRANSPORTE PARA TRASLADO DE MICROEMPRESARIOS Y MICROEMPRESRIAS PARA EVENTO LANZAMIENTO DE ECOSISTEMAS DE EMPRENDIMIENTOS FINANCIEROS EN AHUCHAPAN</t>
  </si>
  <si>
    <t>FERNANDO GIANINI PALACIOS GARCIA</t>
  </si>
  <si>
    <t>REPARACION DE EQUIPOS DE AIRE ACONDICIONADO TIPO MINI SPLIT Y CENTRAL</t>
  </si>
  <si>
    <t>JOSE NELSON FERNANDE HENRIQUEZ</t>
  </si>
  <si>
    <t>SUMINISTRO DE FORMULARIOS PARA EL AREA ADMINISTRATIVA, ORDENES DE COMPRA, REQUERIMIENTO DE BYS, REQUERIMIENTO DE PAPELERIA Y UTILES</t>
  </si>
  <si>
    <t>DOXA S.A DE C.V.</t>
  </si>
  <si>
    <t>ARRENDAMIENTO DE VEHICULO PARA USO DE PRESIDENCIA PERIODO DEL 5 AL 7 DE FEBRERO</t>
  </si>
  <si>
    <t>ENMANUEL S.A DE C.V</t>
  </si>
  <si>
    <t>SERVICIO DE SISTEMAS DE DESODORIZACIÓN DE SANITARIS Y SISTEMAS DE AROMATIZACIÓN OFICINA CENTRAL</t>
  </si>
  <si>
    <t>SUMINISTRO DE 300 PLATOS DE COMIDA PARA EVENTO FORTALECIMIENTO Y PROMOCIÓN DE EMPRENDIMIENTOS DINAMICOS A MUEJRES Y JOVENES EN FECHA 9 DE FEBRERO EN LA LOTERIA NACIONAL DE BENEFICIENCIA</t>
  </si>
  <si>
    <t>REPARACION DE EQUIPOS DE AIRE ACONDICIONADO TIPO MINI  UBICADO EN DIRECCION EJECUTIVA</t>
  </si>
  <si>
    <t>COMPUSYM S.A DE C.V</t>
  </si>
  <si>
    <t>MICRONET S.A DE C.V</t>
  </si>
  <si>
    <t>SUMINISTRO DE MATERIALES INFORMATICOS</t>
  </si>
  <si>
    <t>MANTENIMIENTO CORRECTIVO  DE VEHICULO PLACAS P 202839</t>
  </si>
  <si>
    <t xml:space="preserve">ARRENDAMIENTO DE VEHICULO PARA USO DE PRESIDENCIA PERIODO DEL 13 AL 14 DE FEBRERO </t>
  </si>
  <si>
    <t>ALPINA S.A DE C.V</t>
  </si>
  <si>
    <t>MULTISERVICIOS VIP S.A DE C.V.</t>
  </si>
  <si>
    <t xml:space="preserve">ARRENDAMIENTO DE VEHICULO PARA USO DE PRESIDENCIA PERIODO DEL 15 AL 19 FEBRERO </t>
  </si>
  <si>
    <t xml:space="preserve">ARSEGUI DE EL SALVADOR </t>
  </si>
  <si>
    <t xml:space="preserve">RECARGA DE EXTINTORES PARA OFICINA CENTRAL </t>
  </si>
  <si>
    <t>MANTENIMINETO CORRECTIVO Y PREVENTIVO DE VEHCULOS PLACAS N 17117</t>
  </si>
  <si>
    <t xml:space="preserve">MOISES RIVAS ZAMORA </t>
  </si>
  <si>
    <t>SUMINISTRO DE MATERIALES DE OFICINA</t>
  </si>
  <si>
    <t>FORMULARIOS ESTANDAR S.A DE C.V.</t>
  </si>
  <si>
    <t>PAPELERA SAN REY S.A DE C.V.</t>
  </si>
  <si>
    <t>SUMINISTRO DE REPUESTOS PARA MANTENIMIENTO DE VEHICULO PLACAS N 17673</t>
  </si>
  <si>
    <t>SUMINISTRO DE LLANTAS PARA VEHICULO INSTITUCIONAL PLACAS N 2770</t>
  </si>
  <si>
    <t>DISTRIBUIDORA PAREDES VELA S.A DE C.V.</t>
  </si>
  <si>
    <t>SUMINISTRO DE BATERIA PARA VEHICULO INSTITUCIONAL PLACS N 17117</t>
  </si>
  <si>
    <t>MANTENIMIENTO CORRECTIVO  DE VEHICULO PLACAS N 6571</t>
  </si>
  <si>
    <t>MANTENIMINETO CORRECTIVO Y PREVENTIVO DE VEHCULOS PLACAS P 202839</t>
  </si>
  <si>
    <t>MANTENIMENTO CORRECTIVO Y PREVENTIVO DE VEHICULOS PLACAS N 2765</t>
  </si>
  <si>
    <t xml:space="preserve">REPARACION DE EQUIPO DE AIRE ACONDICIONADO TIPO CENTRAL </t>
  </si>
  <si>
    <t>SERVICIO DE MANTENIMIENTOS PREVENTIVOS DE EQUIPOS DE AIRE ACONDICIONADO PARA EL 2018</t>
  </si>
  <si>
    <t>FOSO LG 20180014</t>
  </si>
  <si>
    <t xml:space="preserve">SUMINISTRO DE UPS </t>
  </si>
  <si>
    <t>MANTENIMIENTO CORRECTIVO Y PREVENTIVO DE VEHICULOS PLACAS N 17673</t>
  </si>
  <si>
    <t>MANTENIMIENTO CORRECTIVO Y PREVENTIVO DE VEHICULOS PLACAS N 2770</t>
  </si>
  <si>
    <t>CONTRATACIONES EMPRESARIALES S.A DE C.V</t>
  </si>
  <si>
    <t>SEMINARIO GESTION DE LAVADO DE DINERO A RITA DEL CARMEN - TESORERA INSTITUCIONAL</t>
  </si>
  <si>
    <t>MANTENIMIENTO CORRECTIVO Y PREVENTIVO DE VEHICULOS PLACAS N 5320</t>
  </si>
  <si>
    <t>MANTENIMIENTO CORRECTIVO Y PREVENTIVO DE VEHICULOS PLACAS N 7065</t>
  </si>
  <si>
    <t>MANTENIMIENTO CORRECTIVO Y PREVENTIVO DE VEHICULOS PLACAS N 2765</t>
  </si>
  <si>
    <t>MANTTO DE MOTOCICLETAS PLACAS M 37914</t>
  </si>
  <si>
    <t>RESTAURANTES LA PAMPA ARGENTINA S.A DE C.V.</t>
  </si>
  <si>
    <t>SUMINISTRO DE ALIMENTOS PARA CONSEJO DIRECTIVO SESION 12/2018</t>
  </si>
  <si>
    <t>MUFLER INTERNACIONAL S.A DE C.V.</t>
  </si>
  <si>
    <t>MANTENIMIENTO DE VEHICULO PALCAS N 17673</t>
  </si>
  <si>
    <t>RITO MOLINA PEREZ</t>
  </si>
  <si>
    <t>DISTRIBUIDORA DE PINTURAS Y MATERIALES S.A DE C.V.</t>
  </si>
  <si>
    <t>SUMINISTRO DE MATERIALES PARA PINTAR INSTALACIONES DE OFICINA CENTRAL</t>
  </si>
  <si>
    <t>INVERSIONES LEMUS S.A DE C.V</t>
  </si>
  <si>
    <t>SUMINISTRO DE MATERIALES PARA REPARACION DE  INSTALACIONES DE OFICINA CENTRAL</t>
  </si>
  <si>
    <t>MICRONET S,A DE C.V.</t>
  </si>
  <si>
    <t xml:space="preserve">SUMINISTRO DE  EQUIPO INFORMATICO PARA DIRECCION EJECUTIVA </t>
  </si>
  <si>
    <t xml:space="preserve">SUMINISTRO DE FOLDERS ROTULADOS PARA EXPEDIENTES </t>
  </si>
  <si>
    <t>SUMINISTRO DE FASTENER GUSANITO PARA EL AREA DE ARCHIVO</t>
  </si>
  <si>
    <t>MANTENIMIENTO CORRECTIVO Y PREVENTIVO DE VEHICULOS PLACAS N 6569</t>
  </si>
  <si>
    <t>SERVICIO DE ALOJAMIENTO SITIO WEB CON DOMINIO PROPIO</t>
  </si>
  <si>
    <t>COMUNICACION Y TECNOLOGIA S.A DE C.V.</t>
  </si>
  <si>
    <t>INNOVATION 2020 S.A DE C.V.</t>
  </si>
  <si>
    <t>LA CENTROAMIERICANA S.A DE C.V.</t>
  </si>
  <si>
    <t>SUMINISTRO DE LLANTAS PARA VEHICULOS INSTITUCINALES PLACAS N 7065, 17673</t>
  </si>
  <si>
    <t>PULLMANTUR S.A DE C.V.</t>
  </si>
  <si>
    <t>SUMINISTRO DE PASAJE TERRESTRE PARA ROSIBEL PAREDES POR MISION OFICIAL EN HONDURAS</t>
  </si>
  <si>
    <t>RED DE MICROFINANCIERAS DE HONDURAS</t>
  </si>
  <si>
    <t>INSCRIPCION A FORO EDUCACION FINANCIERA TERRESTRE PARA ROSIBEL PAREDES POR MISION OFICIAL EN HONDURAS</t>
  </si>
  <si>
    <t>MANTTO DE VEHICULO PLACAS N 17673</t>
  </si>
  <si>
    <t>MANTTO DE VEHICULO PLACAS N 6571</t>
  </si>
  <si>
    <t xml:space="preserve">LINEAS AEREAS COSTARRICENSES S.A </t>
  </si>
  <si>
    <t xml:space="preserve">SUMINISTRO DE BOLETO AEREO PARA ROSIBEL PAREDES CABALLERO POR MISION OFICIAL EN HONDURAS, </t>
  </si>
  <si>
    <t>SUMINISTRO DE PLATOS DE COMIDA PARA EVENTO TALLER EDUCACIÓN FINANCIERA CON ENFOQUE DE GENERO PARA USUARIAS Y USUARIOS EL DIA 21-04-2018, EN SONSONATE</t>
  </si>
  <si>
    <t>JOSE MAURICIO SOMOZA QUIJANO</t>
  </si>
  <si>
    <t>SERVICIO DE TRANSPORTE DE ORIENTE A SAN SALVADOR Y VICEVERSA A USUARIOS Y USUARIAS POR ASISTENCIA A TALLER EDUCACIÓN FINANCIERA CON ENFOQUE DE GENERO EN SONSONATE EL DIA 21-04-2018</t>
  </si>
  <si>
    <t>ULISES PASTOR ROMERO BENITEZ</t>
  </si>
  <si>
    <t>SERVICIO DE TRANSPORTE DE  SAN SALVADOR HACIA SONSONATE VICEVERSA A USUARIOS Y USUARIAS POR ASISTENCIA A TALLER EDUCACIÓN FINANCIERA CON ENFOQUE DE GENERO EN SONSONATE EL DIA 21-04-2018</t>
  </si>
  <si>
    <t>MARCO ANTONIO BANDERAS CORNEJO</t>
  </si>
  <si>
    <t>SERVICIO PERITO EVALUADOR EN CASO SR. OTTO FRANCISCO RIVAS PARADA Y ANGELA DEL CARMEN PARADA</t>
  </si>
  <si>
    <t>MANTENIMIENTO CORRECTIVO Y PREVENTIVO DE VEHICULO PLACAS N7065</t>
  </si>
  <si>
    <t>CO. LATINO DE R.L</t>
  </si>
  <si>
    <t>PUBLICACION DE INVITACIÓN A ONG A PARTICIPAR EN EL PROCESO DE SELECCIÓN PARA FORMAR PARTE DE LOS INTEGRANTES DE CONSEJO DIRECTIVO PERIODO 2018-2021</t>
  </si>
  <si>
    <t>MANTENIMIENTO DE VEHICULO PLACAS N 2770</t>
  </si>
  <si>
    <t>SUMINISTRO DE 625 CUPONES DE COMBUSTIBLE DE $10,00 Y $5,00</t>
  </si>
  <si>
    <t>SUMINISTRO DE REFRIGERIOS PARA LOS DIAS 11, 15, 16, 17, 18 Y 19 DE MAYO A REALIZARSE EN CIUDAD MUJER SAN MARTIN, COLON, MORZAN, SAN MIGUEL, USULUTAN Y UNIVERSIDAD SONSONATE, RESPECTIVAMENTE</t>
  </si>
  <si>
    <t>NEW TRAVEL CORPORATIÓN S.A DE C.V.</t>
  </si>
  <si>
    <t>SUMINISTRO DE BOLETO AEREO PARA ROSIBEL PAREDES CABALLERO POR MISION OFICIAL EN PANAMA</t>
  </si>
  <si>
    <t>MANTENIMIENTO DE VEHICULO PLACAS  N 5320</t>
  </si>
  <si>
    <t>RONALD ALFREDO QUIJANO</t>
  </si>
  <si>
    <t>SUMINISTRO DE BOLETO AEREO POR MISION OFICIAL A ROSIBEL PAREDES CABALLERO HACIA  SAN FRANCISCO</t>
  </si>
  <si>
    <t>SUMINISTRO DE CAFÉ PARA CONSUMO INSTITUCIONAL</t>
  </si>
  <si>
    <t>SUMINISTRO DE PLATOS DE COMIDA PARA CAPACITACIÓN DE EMPLEADOS LAVADO DE DINERO EL DIA 12/05/18</t>
  </si>
  <si>
    <t>MARCO ANTONIIO BELLOSO GUTIERREZ</t>
  </si>
  <si>
    <t>SUMINISTRO DE 4 ROLL UP DE 0,80 X 2,00 MT CON BASE DE ALUMINIO PARA EL AREA DE GENERO</t>
  </si>
  <si>
    <t>ROBERTO ARMANDO BELTRAN VASQUEZ</t>
  </si>
  <si>
    <t>SUMINITRO DE LIBRO DENOMINADO DE POLITICA DE GENERO POR LANZAMIENTO</t>
  </si>
  <si>
    <t>SUMINISTRO DE PRODUCTO DE LIMPIEZA Y DESECHABLES</t>
  </si>
  <si>
    <t>FERROCENTRO S.A DE C.V.</t>
  </si>
  <si>
    <t>SUMINISTRO DE SILLAS EJECUTIVAS PARA EL AREA FINANCIERA</t>
  </si>
  <si>
    <t>REPARACION DE TECHO DE OFICINA CENTRAL</t>
  </si>
  <si>
    <t>SUMINISTRO DE PLATOS DE COMIDA PARA CAPACITACIÓN DE EMPLEADOS LAVADO DE DINERO EL DIA 19/05/18</t>
  </si>
  <si>
    <t>DIRECCIÓN GENERAL DE TESORERIA</t>
  </si>
  <si>
    <t>REFRENDA DE SERVICIO DE TARJETAS PARA  VEHICULOS Y MOTOCICLETAS INTITUCIONALES</t>
  </si>
  <si>
    <t>COSTO DE DERECHOS DE CIRCULACIÓN DE VEHICULOS Y MOTOCICLETAS INSTITUCIONALES</t>
  </si>
  <si>
    <t>ELABORACION DE FACTURAS, CHEQUES, RECIBOS DE INGRESO PROVISIONAL, VALES DE CAJA CHICA, QUEDAN</t>
  </si>
  <si>
    <t>1016 -1017</t>
  </si>
  <si>
    <t>SUMIISTRO DE 7 UPS PARA UNIDAD LEGAL, GERENCIA DE CREDITOS, JEFATURAS DE CREDITOS Y PERSONAL DE ORIENTE</t>
  </si>
  <si>
    <t>SUMINISTRO DE PLATOS DE COMIDA PARA EVENTO LANZAMIENTO DE POLITICA DE GENERO INSTITUCIONAL A REALIZARSE EL DÍA 25/05/18</t>
  </si>
  <si>
    <t>CORPORACIÓN MM S.A DE C.V.</t>
  </si>
  <si>
    <t>SUMINISTRO DE MOBILIARIO EN ARRENDAMIENTO POR EVENTO LANZAMIENTO DE POLITICA DE GENERO INSTITUCIONAL EL DIA 25/05/18</t>
  </si>
  <si>
    <t>TALLER DIDEA S.A DE C.V.</t>
  </si>
  <si>
    <t>SERVICIO DE MANTENIMIENTO DE VEHICULO PLACASN P 813457</t>
  </si>
  <si>
    <t xml:space="preserve">CARLOS ARIEL SIBRIAN AYALA - CITY COOL  </t>
  </si>
  <si>
    <t>MANTENIMINETO CORRECTIVO Y PREVENTIVO DE VEHICULO PLACAS N 7065</t>
  </si>
  <si>
    <t>MANTENIMINETO CORRECTIVO Y PREVENTIVO DE VEHICULO PLACAS N 6571</t>
  </si>
  <si>
    <t>MANTENIMINETO CORRECTIVO Y PREVENTIVO DE VEHICULO PLACAS N 17117</t>
  </si>
  <si>
    <t>JOSE DANIEL SANTAMARIA GONZALEZ</t>
  </si>
  <si>
    <t>VICTOR MANUEL MELGARES CRUZ</t>
  </si>
  <si>
    <t>JEOVANNY ADALBERTO  MORAN CELIS</t>
  </si>
  <si>
    <t>LUIS ERNESTO MATA VILLALOBOS</t>
  </si>
  <si>
    <t>PATRICIO EDUARDO NAVAS CAÑADAS</t>
  </si>
  <si>
    <t>SERVICIO DE ANIMACIÓN POR EVENTO LANZAMIENTO POLITICA DE GENERO (MAESTRO DE CEREMONIA)</t>
  </si>
  <si>
    <t>RICARDO ANTONIO GARCIA PRIETO PARADA</t>
  </si>
  <si>
    <t>SERVICIO DE EJECUTOR DE EMBARGO EN LOS CASOS SELVIN Y CLAUDIA SANDOVAL</t>
  </si>
  <si>
    <t>NELSON ANTONIO CRESPIN TREJO</t>
  </si>
  <si>
    <t xml:space="preserve">SUMINISTRO DE IMPRESOR PARA ACTIVO FIJO Y 4 UPS PARA ANALISTAS DE CREDITO, UFI, </t>
  </si>
  <si>
    <t>SUMINISTRO DE MATERIALES ELECTRICOS PARA MANTTO DE LUMINARIAS EN OFICINA CENTRAL</t>
  </si>
  <si>
    <t>SUMINISTRO DE REFRIGERIOS EDUCACION FINANCIERA CIUDAD MUJER MORAZAN, USULUTAN, Y GOBERNACION SANTA ANALOS DIA 29, 30 Y 31</t>
  </si>
  <si>
    <t xml:space="preserve">JOSE NELSON FERNANDE </t>
  </si>
  <si>
    <t>SUMINISTRO DE FORMULARIOS PARA EXPEDIENTES CREDITICIOS</t>
  </si>
  <si>
    <t>1036-1037</t>
  </si>
  <si>
    <t>SUMINISTRO DE 79 PLATOS DE COMIDA PARA CAPACITACION DE EMPLEADOS Y EMPLEADAS EN TALLER PREVENCIÓN DE LAVADO DE DINERO EL DÍA 5/05/18</t>
  </si>
  <si>
    <t>SUMINISTRO DE REFRIGERIOS PARA EL DÍA 22, 23 Y 24 DE MAYO EDUCACION FINANCIERA COMPONENTE SOCIAL EN LOS NEGOCIOS, CIUDAD MUJER COLON, SAN MATIN, CASA DE LA CULTURA SAN MIGUEL</t>
  </si>
  <si>
    <t>SERVICIO DE TRANSPORTE POR EL TRASLADO DE MICROEMPRESARIOS A EVENTO LANZAMIENTO DE POLITICA DE GENERO INSTITUCIONAL DE SANTA ANA A SAN SALVADOR Y VICEVERSA</t>
  </si>
  <si>
    <t>SERVICIO DE TRANSPORTE POR EL TRASLADO DE MICROEMPRESARIOS A EVENTO LANZAMIENTO DE POLITICA DE GENERO INSTITUCIONAL DE SAN MIGUEL A SAN SALVADOR Y VICEVERSA</t>
  </si>
  <si>
    <t>SERVICIO DE TRANSPORTE POR EL TRASLADO DE MICROEMPRESARIOS A EVENTO LANZAMIENTO DE POLITICA DE GENERO INSTITUCIONAL DE SAN MIGUEL Y USULUTAN A SAN SALVADOR Y VICEVERSA</t>
  </si>
  <si>
    <t>GLOBAL MOTOR S. A DE C.V.</t>
  </si>
  <si>
    <t>SUMINISTRO DE 3 CASCOS PARA MOTOCICLISTA</t>
  </si>
  <si>
    <t>CESAR OCTAVIO MINERO GALVEZ</t>
  </si>
  <si>
    <t>SERVICIO DE PERITO VALUADOR PARA REALIZAR ACTUALIZACION DE VALUOS DE GARANTIAS DE CLIENTES</t>
  </si>
  <si>
    <t>SUMINISTRO DE PLATOS DE COMIDA A USUARIOS POR MODULO 3 PENSAMIENTO CREATIVO E INNOVADOR EN LOS NEGOCIOS FONDOS BANDESAL</t>
  </si>
  <si>
    <t xml:space="preserve">SUMINISTRO DE PLATOS DE COMIDA POR CAPACITACION DE EMPLEADOS  TECNICAS DE RECUPERACION </t>
  </si>
  <si>
    <t>INSTALACIÓN DE EQUIPO DE AIRE ACONDICIONADO EN EL AREA DE T.I.</t>
  </si>
  <si>
    <t>CARLOS ARIEL SIBRIAN AYALA</t>
  </si>
  <si>
    <t>MANTENIMIENTO CORRECTIVO Y PREVENTIVO DE VEHICULOS N 2324</t>
  </si>
  <si>
    <t>SUMINISTRO DE PLATOS DE COMIDA POR CAPACITACION DE EMPLEADOS  LEY DE GARANTIAS MOBILIARAS</t>
  </si>
  <si>
    <t>MANTENIMIENTO CORRECTIVO Y PREVENTIVO DE VEHICULO PLACAS N 17673</t>
  </si>
  <si>
    <t>MANTENIMIENTO CORRECTIVO Y PREVENTIVO DE VEHICULO PLACAS N 7065</t>
  </si>
  <si>
    <t>SUMINISTRO DE 1 CAJA DE TARJETAS Y 2 TINTAS PARA IMPRIMIR TARJETA DE PAGO DE CLIENTES</t>
  </si>
  <si>
    <t>SUMINISTRTO DE 4 BATERIAS PARA CENTRAL TELEFONICA</t>
  </si>
  <si>
    <t>GRUPO EJE S.A DE C.V.</t>
  </si>
  <si>
    <t>SUMINISTRO DE RELOJ MARCADOR PARA OFICINA CENTRAL</t>
  </si>
  <si>
    <t>CALTEC S.A DE C.V.</t>
  </si>
  <si>
    <t>REPARACION Y MANTENIMIENTO DE CALCULADORAS CIENTIFICAS DE ANALISTAS DE CREDITOS</t>
  </si>
  <si>
    <t>SUMINISTRO DE PLATOS DE COMIDA A USUARIOS POR MODULO 4 DESARROLLO DE LA IDEA DE NEGOCIOS FONDOS BANDESAL</t>
  </si>
  <si>
    <t>MANTENIMIENTO CORRECTIVO Y PREVENTIVO DE MOTOCICLETA PLACAS M 37914</t>
  </si>
  <si>
    <t>COMPLEMENTO A ORDEN DE COMPRA No. 1057 MANTENIMIENTO CORRECTIVO Y PREVENTIVO DE MOTOCICLETA PLACAS M 37914</t>
  </si>
  <si>
    <t>DISTRTIBUIDORA PAREDES VELA S.A DE CV</t>
  </si>
  <si>
    <t>SUMINISTRO DE BATERIA  PARA VEHICULO INSTITUCIONAL PLACAS P 8881</t>
  </si>
  <si>
    <t xml:space="preserve">SUMINISTRO DE PAPELERIA </t>
  </si>
  <si>
    <t>EL PITAL S.A DE C.V.</t>
  </si>
  <si>
    <t>CARLOS AIREL SIBRIAN AYALA</t>
  </si>
  <si>
    <t>MARCO ANTONIO BELLOSO GUTIERREZ</t>
  </si>
  <si>
    <t>SUMINISTRO DE 18 ROLL UP PARA EL AREA DE DESARROLLO EMPRESARIAL</t>
  </si>
  <si>
    <t xml:space="preserve">CORPEÑO Y ASOCIADOS </t>
  </si>
  <si>
    <t>SERVICIO DE AUDITORIA FISCAL PARA EL AÑO 2018</t>
  </si>
  <si>
    <t>FOSO LG 20180019</t>
  </si>
  <si>
    <t>SERVICIO DE AUDITORIA FINANCIERA PARA EL AÑO 2018</t>
  </si>
  <si>
    <t>FOSO LG 20180020</t>
  </si>
  <si>
    <t>CONTRATO DE ASESOR LEGAL AL CONSEJO DIRECTIVO AÑO 2018</t>
  </si>
  <si>
    <t>CD 01/2018</t>
  </si>
  <si>
    <t>JORGE PINEDA ESCOBAR</t>
  </si>
  <si>
    <t>CONTRATACION DIRECTA</t>
  </si>
  <si>
    <t>SAUL ODENNIS SOLIS RIVERA</t>
  </si>
  <si>
    <t>SERVICIO ESPECIALIZADO DE TECNOLOGIA PARA EL DESARROLLO INFORMATICOS DE TRES SISTEMAS,  ASESORIA TECNICA EN PROYECTOS Y SISTEMAS PARA EL AREA DE T.I</t>
  </si>
  <si>
    <t>FOSO LG 20180017</t>
  </si>
  <si>
    <t>AUTOMAX S.A DE C.V.</t>
  </si>
  <si>
    <t xml:space="preserve">SUMINISTRO DE VEHICULO TIPO CAMIONETA PARA USO DE PRESIDENCIA </t>
  </si>
  <si>
    <t>FOSO LG 20180015</t>
  </si>
  <si>
    <t>MANTENIMIENTO CORRECTIVO Y PREVENTIVO DE VEHICULO PLACAS N 2324</t>
  </si>
  <si>
    <t>MANTENIMIENTO CORRECTIVO Y PREVENTIVO DE VEHICULO PLACAS N 2765</t>
  </si>
  <si>
    <t>SUMINISTRO DE ALIMENTOS PARA CAPACITACIÓN DE USUARIAS Y USUARIOS MODULO BANDESAL</t>
  </si>
  <si>
    <t>MANTENIMIENTO CORRECTIVO Y PREVENTIVO DE VEHICULOS PLCAS N 2770</t>
  </si>
  <si>
    <t>TIENDA MORENA S.A DE C.V.</t>
  </si>
  <si>
    <t xml:space="preserve">SUMINISTRO DE PRODUCTOS DE LIMPIEZA Y DESECHABLES </t>
  </si>
  <si>
    <t>EL SALVADOR ASISTENCIA S.A DE C.V.</t>
  </si>
  <si>
    <t xml:space="preserve">SEGURO DE ASISTENCIA POR MISIÓN OFICIAL ROSIBEL PAREDES </t>
  </si>
  <si>
    <t>DANIEL HERNANDEZ VELASQUEZ</t>
  </si>
  <si>
    <t>ELABORACIÓN DE ROTULOS PARA PUBLICIDAD Y PROMOVER VENTA DE ACTIVOS EXTRAORDINARIOS</t>
  </si>
  <si>
    <t xml:space="preserve">SUMINISTRO DE MATERIALES INFORMATICOS </t>
  </si>
  <si>
    <t>MICRONET S.A DE C.V.</t>
  </si>
  <si>
    <t>ALBA PETROLEOS DE EL SALVADOR S.E.M C.V</t>
  </si>
  <si>
    <t>SUMINSTRO DE 600 CUPONES DE COMBUSTIBLE</t>
  </si>
  <si>
    <t>SUMINISTRO DE PLATOS DE COMIDA POR CAPACITACIONES DE EDUCACION FINANCIERA MODULO 6</t>
  </si>
  <si>
    <t>MANTENIMIENTO CORRECTIVO DE VEHICULO PLACAS N 17673</t>
  </si>
  <si>
    <t>CENTRO INTERNACIONAL DE FERIAS Y CONVENICIONES DE EL SALVADOR</t>
  </si>
  <si>
    <t>ARRENDAMIENTO DE STAND 5X3 PARA FERIA DE EMPRESARIAL</t>
  </si>
  <si>
    <t>MANTENIMIENTO CORRECTIVO Y PREVENTIVO DE VEHICULO PLACAS N 2770</t>
  </si>
  <si>
    <t>SUMINISTRO DE PLATOS DE COMIDA POR CAPACITACIONES DE EDUCACION FINANCIERA MODULO 7</t>
  </si>
  <si>
    <t>COMPUSYIM S.A DE C.V.</t>
  </si>
  <si>
    <t>SUMINISTRO DE MATERIALES INFORMATICOS 5 UPS</t>
  </si>
  <si>
    <t>SAUL XANDU LOPEZ ALBEÑO</t>
  </si>
  <si>
    <t xml:space="preserve">REPARACIÓN DE EQUIPO DE AIRE ACONDICIONADO </t>
  </si>
  <si>
    <t>MANTENIMIENTO CORRECTIVO VEHICULO PLACAS N 17117</t>
  </si>
  <si>
    <t>MANTENIMIENTO CORRECTIVO VEHICULO PLACAS N 2324</t>
  </si>
  <si>
    <t>MANTENIMIENTO CORRECTIVO VEHICULO PLACAS N 17673</t>
  </si>
  <si>
    <t>MANTENIMIENTO CORRECTIVO VEHICULO PLACAS N 4481</t>
  </si>
  <si>
    <t xml:space="preserve">RUBEN DARIO ALVAREZ CABEZAS </t>
  </si>
  <si>
    <t>IRIS YAMILET AYALA</t>
  </si>
  <si>
    <t>MANTENIMIENTO CORRECTIVO VEHICULO PLACAS          N 17117</t>
  </si>
  <si>
    <t>MANTENIMIENTO CORRECTIVO VEHICULO PLACAS         N 6571</t>
  </si>
  <si>
    <t>ANDRES JOSE IGLESIAS LAINEZ</t>
  </si>
  <si>
    <t>TRANSPORTE A USUARIAS POR EVENTO DE CAPACTACION DENOMINADO INTELIGENCIA EMOCIONAL EN EL TRABAJO EL DÍA 8-09-2018</t>
  </si>
  <si>
    <t>SUMINISTRO DE 450 ALMUERZOS CAPACITACIÓN DENOMINADO INTELIGENCIA EMOCIONAL EN EL TRABAJO</t>
  </si>
  <si>
    <t>MANTENIMIENTO DE VEHCULO PLACAS N 6571</t>
  </si>
  <si>
    <t>SUMINISTRO DE COMIDA A USUARIOS Y USUARIAS POR MODULO BANDESAL</t>
  </si>
  <si>
    <t>SOINTEC S.A DE C.V.</t>
  </si>
  <si>
    <t>SUMINISTRO DE TINTAS PARA IMPRESIO9N DE TARJETAS CARNET DE CLIENTES Y CAJA DE TARJETAS PVC</t>
  </si>
  <si>
    <t>INSORPA S.A DE C.V.</t>
  </si>
  <si>
    <t xml:space="preserve">SUMINISTRO DE LUCES PIROTECNICAS PARA EVENTO DIA CIVICO DEL EMPRENDIMIENTO  </t>
  </si>
  <si>
    <t>ROBERO ATILIO ALAS ALVARADO</t>
  </si>
  <si>
    <t>SUMINISTRO DE PLATOS DE ALMUERZOS POR CAPACITACIÓN BANDESAL</t>
  </si>
  <si>
    <t xml:space="preserve">SUMINISTRO DE PLATOS DE COMIDA A  USUARIAS POR MODULO BANDESAL </t>
  </si>
  <si>
    <t>MANTENIMINENTO PREVENTIVO Y CORRECTIVO DE VEHICULO PLACAS N 5320</t>
  </si>
  <si>
    <t>PAPELERA SANREY S.A DE C.V.</t>
  </si>
  <si>
    <t>SUMINISTRO DE PAPELERIA MATERIALES DE OFICINA</t>
  </si>
  <si>
    <t>EL PITAL S.A DE C.V</t>
  </si>
  <si>
    <t>MOISES RIVAS ZAMORA</t>
  </si>
  <si>
    <t>CORPORACION MM S.A DE C.V.</t>
  </si>
  <si>
    <t>SUMINISTRO DE ALQUILER DE MOBILIRIO POR EVENTO RENDICION DE CUENTAS</t>
  </si>
  <si>
    <t>1102-1115</t>
  </si>
  <si>
    <t>ASOCIACIÓN DE TRANSPORTISTAS AHUACHAPANECOS S.A DE C.V.</t>
  </si>
  <si>
    <t>SERVICIO DE TRANSPORTE POR TRASLADO DE USUARIOS POR EVENTO RENDICION DE CUENTAS HACIA OCCIDENTE -SAN SALVADOR</t>
  </si>
  <si>
    <t>ROSARIO DE FATIMA BONILLA DE NAVAS</t>
  </si>
  <si>
    <t>SERVICIOS DE MAESTRA DE CEREMONIA POR EVENTO RENDICION DE CUENTAS</t>
  </si>
  <si>
    <t>PEDRO SEBASTIAN ESOBAR REYES</t>
  </si>
  <si>
    <t>SUMINISTRO DE 450 PLATOS DE COMIDA POR EVENTO RENDICION DE CUENTAS</t>
  </si>
  <si>
    <t>JULIO EDENILSON MACHADO CARRILLO</t>
  </si>
  <si>
    <t>SERVICIO DE TRANSPORTE POR TRASLADO DE USUARIOS POR EVENTO RENDICION DE CUENTAS HACIA USULUTAN -SAN SALVADOR</t>
  </si>
  <si>
    <t>SERVICIO DE TRANSPORTE POR TRASLADO DE USUARIOS POR EVENTO RENDICION DE CUENTAS HACIA SAN MIGUEL -SAN SALVADOR</t>
  </si>
  <si>
    <t>CLAUDIA MADALIA PANIAGUA DE RODRIGUEZ</t>
  </si>
  <si>
    <t>SERVCIO PUNTO ARTISTICO POR EVENTO RENDICION DE CUENTAS</t>
  </si>
  <si>
    <t>DISEÑO S.A DE C.V.</t>
  </si>
  <si>
    <t>SUMINISTRO DE 43 PAQUETES DE PAPEL OPALINA PARA IMPRESIÓN DE DIPLOMAS DE MODULOS BANDESAL</t>
  </si>
  <si>
    <t>SUMINISTRO DE LIMPIEZA Y DESECHABLES</t>
  </si>
  <si>
    <t xml:space="preserve">SUMINISTRO DE REFRIGERIOS Y DESAYUNOS POR CAPACITACION DE USUARIOS DE MODULO BANDESAL   MODULO 8 PENSAMIENTO CREATIVO </t>
  </si>
  <si>
    <t>SUMINISTRO DE REFRIGERIOS Y DESAYUNOS POR CAPACITACION DE USUARIOS DE  MODULO 9 CONOCIENDO EXPERIENCIAS EXITOSAS DE EMPRESARIOS EN EL MES DE NOVIEMBRE</t>
  </si>
  <si>
    <t>JOSE ELIAS ESCOBAR ROMERO</t>
  </si>
  <si>
    <t>SUMINISTRO DE 475 CUPONES DE COMBUSTIBLE DENOMINACION $10,00 Y $5,00</t>
  </si>
  <si>
    <t>MANTENIMIENTO CORRECTIVO Y PR4EVENTIVO DE VEHICULO PLACAS N 5320</t>
  </si>
  <si>
    <t>MANTENIMIENTO CORRECTIVO Y PR4EVENTIVO DE VEHICULO PLACAS N 4481</t>
  </si>
  <si>
    <t>MANTENIMIENTO CORRECTIVO Y PR4EVENTIVO DE VEHICULO PLACAS N 7065</t>
  </si>
  <si>
    <t>MANTENIMIENTO CORRECTIVO Y PR4EVENTIVO DE VEHICULO PLACAS N 2770</t>
  </si>
  <si>
    <t xml:space="preserve">SUMINISTRO DE REFRIGERIOS Y DESAYUNOS POR CAPACITACION DE USUARIOS DE  MODULO 9 CONOCIENDO EXPERIENCIAS EXITOSAS DE EMPRESARIOS </t>
  </si>
  <si>
    <t>SUMINISTRO DE PLATOS DE COMIDA POR EVENTO DE GRADUACIÓN DE MODULO BANDESAL</t>
  </si>
  <si>
    <t>SERVICIO DE TRANSPORTE A USUARIOS POR EVENTO DE MODULO DE BANDESAL EDUCACION FINANCIERA DE SAN MIGUEL - SAN SALVADOR</t>
  </si>
  <si>
    <t xml:space="preserve">SUMINISTRO DE 150 CUPONES DE COMBUSTIBLE DENOMINACION $10,00 PARA USO DE VEHICULO </t>
  </si>
  <si>
    <t>MANTENIMIENTO CORRECTIVO Y PREVENTIVO DE VEHICULO PLACAS N  5320</t>
  </si>
  <si>
    <t>MANTENIMIENTO CORRECTIVO Y PREVENTIVO DE VEHICULO PLACAS N  2765</t>
  </si>
  <si>
    <t>SUMINISTRO DE PLATOS DE COMIDA POR EVENTO EMPRENDE TU NAVIDAD</t>
  </si>
  <si>
    <t xml:space="preserve">SUMINISTRO DE IMPRESORA PARA TESORERIA </t>
  </si>
  <si>
    <t>TECNOLOSIS S.A DE C.V.</t>
  </si>
  <si>
    <t>TRANSPORTES UNIDOS DE OCCIENTE S.A DE C.V.</t>
  </si>
  <si>
    <t>Sustitución a orden de compra No. 1140 Servicio de transporte por traslado,SERVICIO DE TRANSPORTE A USUARIOS POR EVENTO DE MODULO DE BANDESAL EDUCACION FINANCIERA DE OCCIDENTE - SAN SALVADOR</t>
  </si>
  <si>
    <t xml:space="preserve">RITO MOLINA </t>
  </si>
  <si>
    <t>REPARACION DE PORTON PRINCIPAL</t>
  </si>
  <si>
    <t>TECHNOLOGU SUPLIES S.A DE C.V.</t>
  </si>
  <si>
    <t>SUMINISTRO DE TONER HP 83A  CIUDAD MUJER MORAZAN Y USULUTAN</t>
  </si>
  <si>
    <t>CORRELATIVO</t>
  </si>
  <si>
    <t>OBJETO</t>
  </si>
  <si>
    <t>AREA INSTITUCIONAL</t>
  </si>
  <si>
    <t>DESCRIPCION</t>
  </si>
  <si>
    <t>FORMA DE CONTRATACION</t>
  </si>
  <si>
    <t>NUMERO DE CONTRATO U ORDEN DE COMPRA</t>
  </si>
  <si>
    <t>CONTRATAR LAS DIFERENTES POLIZAS PARA BIENES Y PERSONAL DEL FOSOFAMILIA</t>
  </si>
  <si>
    <t>SERVICIOS GENERALES</t>
  </si>
  <si>
    <t>GASTO</t>
  </si>
  <si>
    <t>MONTO CONTRATADO</t>
  </si>
  <si>
    <t>CONTRATACIONES Y ADQUISICIONES FORMALIZADAS O ADJUDICADAS EN FIRME DEL AÑO 2018</t>
  </si>
  <si>
    <t>NOMBRE PROVEEEDOR</t>
  </si>
  <si>
    <t>FECHA DE CONTRATACION</t>
  </si>
  <si>
    <t>PLAZO DE CUMPLIMIENTO</t>
  </si>
  <si>
    <t>12 MESES</t>
  </si>
  <si>
    <t>AREA DE RECUPERACION</t>
  </si>
  <si>
    <t>TECNOLOGIA DE LA INFORMACION</t>
  </si>
  <si>
    <t>GERENCIA DE CREDITOS</t>
  </si>
  <si>
    <t>PRESIDENCIA</t>
  </si>
  <si>
    <t>DIRECCION EJECUTIVA</t>
  </si>
  <si>
    <t>DESARROLLO EMPRESARIAL</t>
  </si>
  <si>
    <t>RECURSOS HUMANOS</t>
  </si>
  <si>
    <t>UNIDAD LEGAL</t>
  </si>
  <si>
    <t>TESORERIA</t>
  </si>
  <si>
    <t>UGDA</t>
  </si>
  <si>
    <t>RECUPERACION JUDICIAL</t>
  </si>
  <si>
    <t>UNIDAD DE GENERO</t>
  </si>
  <si>
    <t>UNIDAD FINANCIERA</t>
  </si>
  <si>
    <t>UNIDAD RECUPERACION JUDICIAL</t>
  </si>
  <si>
    <t>UNIDAD FINACIERA</t>
  </si>
  <si>
    <t>CONTRATAR LOS SERVICIOS DE TELEFONIA MOVIL Y FIJA PARA EL FOSOFAMILIA</t>
  </si>
  <si>
    <t>SERVICIOS DE TELEFONIA MÓVIL 2019</t>
  </si>
  <si>
    <t>CONTRATACION DE LOS SERVICIOS DE ENVIO DE MESAJES DE TEXTOS MASIVOS A CLIENTES</t>
  </si>
  <si>
    <t>CONTRATAR LOS SERVICIOS DE ARRENDAMIENTO DE EQUIPOS MULTIFUNCIONALES PARA LAS DIFERENTES OFICINAS DEL FOSOFAMILIA</t>
  </si>
  <si>
    <t>CONTRATAR LOS SERVICIOS DE CONSULTAS CREDITICIAS DE POSIBLES CLIENTES A LA BASE DE DATOS DEL INFORED</t>
  </si>
  <si>
    <t>CONTRATAR EL SERVICIO DE INTERNET Y VPN PARA LAS DIFERENTES OFICINAS DEL FOSOFAMILIA</t>
  </si>
  <si>
    <t>CONTRATAR EL SERVICIO DE ARRENDAMIENTO DE LOCAL PARA OFICINA UBICADA EN SAN MIGUEL</t>
  </si>
  <si>
    <t>CONTRATAR EL SERVICIO DE MANTENIMIENTO PREVENTIVO DE LA CENTRAL TELEFONICA DE FOSOFAMILIA</t>
  </si>
  <si>
    <t>CONTRATAR EL SERVICIO DE SUSCRIPCION ANUAL DE UN EJEMPLAR DE PERIODICO PARA FOSOFAMILIA</t>
  </si>
  <si>
    <t>CONTRATAR EL SERVICIO DE CUENTAS DE CORREO ELECTRONICO PARA  FOSOFAMILIA</t>
  </si>
  <si>
    <t>CONTRATAR LOS SERVICIOS DE ASESORIA LEGAL AL CONSEJO DIRECTIVO DE FOSOFAMILIA</t>
  </si>
  <si>
    <t>SERVICIO DE CODIGO DE LOCALIZACIÓN PARA CODIGO DE BARRA EN LOS RECIBOS DE PAGOS DE LOS CLIENTES</t>
  </si>
  <si>
    <t xml:space="preserve">CONTRATAR EL SERVICIO DE CODIGO DE LOCALIZACION </t>
  </si>
  <si>
    <t>CONTRATAR EL SERVICIO DE MANTENIMIENTO PREVENTIVO DE MOTOCICLETA INTITUCIONAL</t>
  </si>
  <si>
    <t xml:space="preserve">CONTRATACION DE LOS SERVICIOS DE APOYO PARA LOGISTICA DE EVENTOS </t>
  </si>
  <si>
    <t xml:space="preserve">CONTRATAR LOS SERVICIOS DE MONITOREO DE ALARMAS PARA OFICINA CENTRAL </t>
  </si>
  <si>
    <t>CONTRATACIÓN DE LOS SERVICIOS DE MANTENIMIENTO DE VEHICULO INSTITUCIONAL</t>
  </si>
  <si>
    <t>CONTRATAR EL SUMINISTRO DE GARRAFONES DE AGUA ENVASADA PRESENTACIÓN  GARRAFA DE 5 GALONES</t>
  </si>
  <si>
    <t xml:space="preserve">CONTRATAR EL SUMINISTRO DE PLATOS DE ALMIERZO PARA EL PESONAL DE CREDITOS Y RECUPERACION POR CAPACITACIÓN </t>
  </si>
  <si>
    <t xml:space="preserve">CONTRATAR EL SUMINISTRO DE PROMOCIONALES PARA EL AREA DE DESARROLLO EMPRESARIAL </t>
  </si>
  <si>
    <t>CONTRATAR EL SEVICIO DE MANTENIMIENTO DE VEHICULO  INSTITUCIONAL</t>
  </si>
  <si>
    <t>CONTRATAR EL SUMINISTRO DE CUPONES DE COMBUSTIBLE DENOMINACION DE $10,00 Y $ 5,00</t>
  </si>
  <si>
    <t>CONTRATAR EL SUMINISTRO DE LLANTAS PARA VEHICULOS INSTITUCIONALES</t>
  </si>
  <si>
    <t xml:space="preserve">CONTRATAR EL SUMINISTRO DE PRODUCTOS DE LIMPIEZA Y DESECHABLES </t>
  </si>
  <si>
    <t>CONTRATAR EL SUMINISTRO DE BOLSAS DE CAFÉ PARA CONSUMO INSTITUCIONAL Y ATENCION A CLIENTES DE FOSOFAMILIA</t>
  </si>
  <si>
    <t xml:space="preserve">CONTRATAR EL SUMINISTRO DE CONSUMIBLES PARA IMPRESIÓN </t>
  </si>
  <si>
    <t>CONTRATAR EL SUMINISTRO DE INSUMOS INFORMATICOS PARA IMPRESIÓN</t>
  </si>
  <si>
    <t>CONTRATAR EL SUMINISTRO DE ALIMENTOS PARA EVENTO ORGANIZADO POR EL AREA DE DESARROLLO EMPRESARIAL</t>
  </si>
  <si>
    <t>CONTRATAR EL SERVICIO DE TRANSPORTE PARA EVENTO ORGANIZADO POR EL AREA DE DESARROLLO EMPRESARIAL</t>
  </si>
  <si>
    <t xml:space="preserve">CONTRATAR EL SERVICIO DE MANTENIMIENTO CORRECTIVO DE EQUIPO DE AIRE CONDICIONADO </t>
  </si>
  <si>
    <t>CONTRATAR LA ELABORACIÓN DE FORMULARIOS PARA EXPEDIENTES CREDITICIOS DEL AREA DE GERENCIA DE CREDITOS</t>
  </si>
  <si>
    <t>CONTRATAR EL SERVICIO DE ARRENDAMIENTO DE VEHICULO PARA USO DE PRESIDENCIA DE LA INSTITUCIÓN</t>
  </si>
  <si>
    <t xml:space="preserve">CONTRATAR EL SERVICIO DE DESODORIZACIÓN DE SANITARIOS DE OFICINA CENTRAL </t>
  </si>
  <si>
    <t>CONTRATAR EL SERVICIO DE MANTENIMIENTO CORRECTIVO Y PREVENTIVO DE VEHICULO INSTITUCIONAL</t>
  </si>
  <si>
    <t>CONTRATAR EL SERVICIO DE MANTENIMIENTO DE EQUIPOS DE AIRES ACONDICIONADO TIPO MINISPLIT</t>
  </si>
  <si>
    <t>CONTRATAR EL SUMINISTRO DE MATERIALES INFORMATICOS</t>
  </si>
  <si>
    <t>CONTRATAR EL SUMINISTRO DE LUBRICANTES PARA VEHICULOS INSTITUCIONALES</t>
  </si>
  <si>
    <t xml:space="preserve">CONTRATAR EL SERVICIO DE RECARGAS DE EXTINTORES </t>
  </si>
  <si>
    <t>CONTRATAR EL SERVICIO DE MANTENIMIENTO DE VEHICULO INSTITUCIONAL</t>
  </si>
  <si>
    <t>CONTRATAR EL SUMINISTRO DE MATERIALES DE OFICINA</t>
  </si>
  <si>
    <t xml:space="preserve">CONTRATAR EL SERVICIO DE MANTENIMIENTO </t>
  </si>
  <si>
    <t>CONTRATAR EL SERVICIO DE MANTENIMIENTO PREVENTIVO PARA EQUIPOS DE AIRE ACONDICIONADO PARA OFICINA CENTRAL</t>
  </si>
  <si>
    <t>CONTRATAR EL SUMINISTRO DE LLANTAS</t>
  </si>
  <si>
    <t>CONTRATAR EL SUMIINISTRO DE BATERIA PARA VEHICULO INSTITUCIONAL</t>
  </si>
  <si>
    <t>CONTRATAR EL SERVICIO DE MANTENIMIENTO CORRECTIVO DE VEHICULO INSTITUCIONAL</t>
  </si>
  <si>
    <t>CONTRATAR LOS SERVICIOS DE MANTENIMIENTO CORRECTIVO A  EQUIPO DE AIRE ACONDICIONADO</t>
  </si>
  <si>
    <t>ADQUIRIR EL SUMINISTRO DE UN UPS</t>
  </si>
  <si>
    <t>CONTRATAR LOS SERVICIOS DE MANTENIMIENTO CORRECTIVO DE VEHICULO INSTITUCIONAL</t>
  </si>
  <si>
    <t>CONTRATAR EL SERVICIO DE CAPACITACIÓN AL PERSONAL</t>
  </si>
  <si>
    <t>CONTRATAR LOS SERVICIOS DE MANTENIMIENTO CORRECTIVO DE MOTOCICLETA INSTITUCIONAL</t>
  </si>
  <si>
    <t>CONTRATAR LOS SERVICIOS ESPECIALIZADOS EN TECNOLOGIA PARA EL DESARROLLO INFORMATICO DE 3 SISTEMAS PARA EL AREA DE T.I</t>
  </si>
  <si>
    <t xml:space="preserve">CONTRATAR EL SUMINISTRO DE ALIMENTOS PARA REUNION DE CONSEJO DIRECTIVO </t>
  </si>
  <si>
    <t>REPARACIÓN Y PINTIRA DE INSTALACIONES DE OFICINA CENTRAL</t>
  </si>
  <si>
    <t>CONTRATACIÓN DE LOS SERVICIOS DE MANTENIMIENTO DE INSTALACIONES DE OFICINA CENTRAL</t>
  </si>
  <si>
    <t>CONTRATAR EL SUMINISTRO DE EQUIPO INFORMATICO PARA LA DIRECCION EJECUTIVA</t>
  </si>
  <si>
    <t xml:space="preserve">SUMINISTRO DE MATERIALES DE PRODUCTOS DE LIMPIEZA Y DESECHABLES </t>
  </si>
  <si>
    <t>ADQUIRIR EL SUMINISTRO DE FOLDERS ROTULADOS PARA EL AREA DE ARCHIVO</t>
  </si>
  <si>
    <t>ADQUIRIR EL SUMINISTRO DE MATERIALES DE OFICINA PARA EL AREA DE ARCHIVO</t>
  </si>
  <si>
    <t xml:space="preserve">CONTRATAR EL SERVICIO DE ALIJAMIENTO DE SITIO WEB </t>
  </si>
  <si>
    <t>SUMINISTRO DE BATERIAS PARA UPS</t>
  </si>
  <si>
    <t>CONTRATAR EL SUMINISTRO DE MATERIALES INFORMATICOS PARA EL AREA DE T.I</t>
  </si>
  <si>
    <t>CONTRATAR EL SUMINISTRO DE MATERIEALES INFORMATICOS PARA EL AREA DE UNIDAD LEGAL</t>
  </si>
  <si>
    <t>ADQUIRIR UN VEHICULO TIPO CAMIONETA PARA USO DE PRESIDENCIA</t>
  </si>
  <si>
    <t xml:space="preserve">ADQUIRIR EL SUMINISTRO DE LLANTAS PARA VEHICULO INSTITUCIONAL </t>
  </si>
  <si>
    <t>CONTRATAR EL SUMINISTRO DE BOLETO DE TRANSPORTE TERRESTE PARA PRESIDENTA DE LA INSTITUCIÓN POR MISION OFICIAL</t>
  </si>
  <si>
    <t>CONTRATAR EL SERVICIO DE CAPACITACIÓN A FORO EDUCACION FINANCIERA PARA PRESIDENTA DE LA INSTITUCIÓN</t>
  </si>
  <si>
    <t>SUMINISTRAR UN BOLETO AEREO PARA  PRESIDENCIA POR MISION OFICIAL</t>
  </si>
  <si>
    <t>CONTRATAR EL SUMINISTRO DE ALIMENTOS POR EVENTO COORDINADO POR EL AREA DE DESARROLLO EMPRESARIAL</t>
  </si>
  <si>
    <t>CONTRATAR EL SERVICIO DE PERITO VALUADOR</t>
  </si>
  <si>
    <t>CONTRATAR EL SERVICIO DE PUBLICACIÓN DE AVISO DE CONVOCATORIA</t>
  </si>
  <si>
    <t>CONTRATAR EL SUMINISTRO DE ALIMENTOS POR CAPACITACION PROGRAMADA POR RECURSOS HUMANOS</t>
  </si>
  <si>
    <t>CONTRATAR EL SUMINISTRO DE BANNER PARA EL AREA DE GENERO</t>
  </si>
  <si>
    <t xml:space="preserve">CONTRATAR EL SERVICIO DE IMPRESIÓN DE POLITICA DE GENERO </t>
  </si>
  <si>
    <t xml:space="preserve">CONTRATAR EL SUMINISTRO DE MOBILIARIO PARA EL AREA FINANCIERA </t>
  </si>
  <si>
    <t>CONTRATAR LOS SERVICIOS DE MANTENIMIENTO DE INSTALACIONES DE OFICINA CENTRAL</t>
  </si>
  <si>
    <t xml:space="preserve">ADQUIRIR  EL SUMINISTRO DE ALIMENTOS POR CAPACITACIÓN A  EMPLEADOS </t>
  </si>
  <si>
    <t>PAGO DE DERECHOS DE CIRCULACION DE VEHICULOS INSTITUCIONALES</t>
  </si>
  <si>
    <t>PAGO DE REFRENDA DE TARJETAS DE CIRCULACIÓN DE VEHICULOS INSTITUCIONALES</t>
  </si>
  <si>
    <t>CONTRATAR EL SERVICIO DE IMPRESIÓN DE PAPELERIA PARA EL AREA DE TESORERIA</t>
  </si>
  <si>
    <t>CONTRATAR EL SUMINISTRO DE REFRIGERIOS POR EVENTO COORDINADO POR EL AREA DE DESARROLLO EMPRESARIAL</t>
  </si>
  <si>
    <t>CONTRATAR EL SUMINISTRO DE REFRIGERIOS POR EVENTO DE GENERO</t>
  </si>
  <si>
    <t>CONTRATAR EL SERVICIO DE ARRENDAMIENTO DE MOBILIARIO POR EVENTO LANZAMIENTO DE LA POLITICA DE GENERO</t>
  </si>
  <si>
    <t>CONTRATAR EL SERVICIO DE TRANSPORTE PARA EVENTO ORGANIZADO POR EL AREA DE GENERO</t>
  </si>
  <si>
    <t>CONTRATAR EL SERVICIO DE ANIMACION POR EVENTO DE LANZAMIENTO DE POLITICA DE GENERO</t>
  </si>
  <si>
    <t>CONTRATAR EL SERVICIO DE EJECUTOR DE EMBARGO PARA CASOS DE LA UNIDAD JUDICIAL Y RECUPERACION</t>
  </si>
  <si>
    <t>CONTRATAR EL SUMINISTRO DE EQUIPO INFORMATICO PARA S.G</t>
  </si>
  <si>
    <t>ADQUIRIR MATERIALES ELECTRICOS PARA LUMINARIAS DE OFICINA CENTRAL</t>
  </si>
  <si>
    <t>CONTRATAR EL SUMINISTRO DE REFRIGERIOS POR EVENTO ORGANIZADO POR DESARROLLO EMPRESARIAL</t>
  </si>
  <si>
    <t>CONTRATAR LOS SERVICIOS DE IMPRESIÓN DE FORMULARIOS PARA  EXPEDIENTES CREDITICIOS</t>
  </si>
  <si>
    <t xml:space="preserve">CONTRATAR LOS SERVICIOS DE AUDITORIA FISCAL </t>
  </si>
  <si>
    <t>CONTRATAR LOS SERVICIOS DE AUDITORIA FINANCIERA</t>
  </si>
  <si>
    <t>CONTRATAR EL SUMINISTRO DE INSUMOS DE SEGURIDAD</t>
  </si>
  <si>
    <t>CONTRATAR LOS SERVICIOS DE PERITO VALUADOR PARA GARANTIAS DE CLIENTES</t>
  </si>
  <si>
    <t>CONTRATAR EL SUMINISTRO DE ALIMENTOS POR CAPACITACIÓN DE EMPLEADOS</t>
  </si>
  <si>
    <t>CONTRATAR EL SERVICIO DE MANTENIMIENTO DE AIRE ACONDICIONADO EN EL AREA DE T.I</t>
  </si>
  <si>
    <t>ADQUIRIR INSUMOS DE IMPRESIÓN DE LA UNIDAD LEGAL</t>
  </si>
  <si>
    <t>CONTRATAR EL SUMINISTRTO DE 4 BATERIAS PARA CENTRAL TELEFONICA</t>
  </si>
  <si>
    <t>CONTRATAR EL SUMINISTRO DE RELOJ MARCADOR PARA OFICINA CENTRAL</t>
  </si>
  <si>
    <t>CONTRATAR EL MANTENIMIENTO CORRECTIVO Y PREVENTIVO DE MOTOCICLETA PLACAS M 37914</t>
  </si>
  <si>
    <t>CONTRATAR EL SUMINISTRO DE BATERIA  PARA VEHICULO INSTITUCIONAL PLACAS P 8881</t>
  </si>
  <si>
    <t>CONTRATAR EL SUMINISTRO DE PAPELERIA</t>
  </si>
  <si>
    <t>CONTRATAR EL MANTENIMIENTO DE VEHICULO PLACAS N 6571</t>
  </si>
  <si>
    <t>CONTRATAR EL SUMINISTRO DE 18 ROLL UP PARA EL AREA DE DESARROLLO EMPRESARIAL</t>
  </si>
  <si>
    <t>CONTRATAR EL SERVICIO DE MANTENIMIENTO DE MOTOCICLETAS CORRECTIVO</t>
  </si>
  <si>
    <t>CONTRATAR EL SUMINISTRO DE PLATOS DE COMIDA A USUARIOS POR MODULO 4 DESARROLLO DE LA UNIDAD DE NEGOCIOS FONDOS BANDESAL</t>
  </si>
  <si>
    <t>CONTRATAR EL SERVICIO DE MANTENIMIENTO DE CALCULADORAS ANALISTAS DE CREDITOS</t>
  </si>
  <si>
    <t>OBJETO DE LA CONTRATACIÓN</t>
  </si>
  <si>
    <t>NOMBRE DEL PROVEEDOR</t>
  </si>
  <si>
    <t>3 MESES</t>
  </si>
  <si>
    <t>5 DÍAS</t>
  </si>
  <si>
    <t>ENTREGA INMEDIATA</t>
  </si>
  <si>
    <t>SERVICIO BRINDADO EN FECHA DE EVENTO</t>
  </si>
  <si>
    <t>SERVICIO DE ENTREGA INMEDIATA</t>
  </si>
  <si>
    <t>SERVICIO BRINDADO EN FECHA</t>
  </si>
  <si>
    <t>SUMINISTRO EN FECHA DE EVENTO</t>
  </si>
  <si>
    <t xml:space="preserve">ENTREGA 2 DIAS </t>
  </si>
  <si>
    <t>9 MESES</t>
  </si>
  <si>
    <t>8 DIAS</t>
  </si>
  <si>
    <t>ENTREGA 3 DIAS</t>
  </si>
  <si>
    <t>ENTREGA INMEDIATA EN FECHA DE EVENTO</t>
  </si>
  <si>
    <t>30 DÍAS</t>
  </si>
  <si>
    <t>2 DIAS</t>
  </si>
  <si>
    <t>ENTREGA 5 DIAS</t>
  </si>
  <si>
    <t xml:space="preserve">10 DIAS </t>
  </si>
  <si>
    <t>3 DIAS</t>
  </si>
  <si>
    <t>SUMINISTRO DE  ALMUERZOS CAPACITACIÓN A USUARIAS MODULO BANDESAL</t>
  </si>
  <si>
    <t>CONTRATAR EL SUMINISTRO DE REFRIGERIOS PARA EVENTO COORDINADO POR DESARROLLO EMPRESARIAL</t>
  </si>
  <si>
    <t>CONTRATAR EL SUMINISTRO DE PRODUCTOS DE LIMPIEZA Y DESACHABLES</t>
  </si>
  <si>
    <t>CONTRATAR EL SUMINISTRO DE REFRIGERIOS DE EVENTO COORDINADO POR DESARROLLO EMPRESARIAL</t>
  </si>
  <si>
    <t>CONTRATAR EL SUMINISTRO RE REFRIGERIOS CAPACITACIÓN EVENTO COORDINADO POR RECURSOS HUMANOS</t>
  </si>
  <si>
    <t>CONTRATAR EL SUMINISTRO DE PAPELERIA MATERIALES DE OFIACHABLES</t>
  </si>
  <si>
    <t>CONTRATAR EL SUMINISTRO DE LIMPIEZA Y DESACHABLES</t>
  </si>
  <si>
    <t>CONTRATAR EL SUMINISTRO DE ALQUILER DE MOBILIRIO POR EACHABLES</t>
  </si>
  <si>
    <t>CONTRATAR EL SERVICIO DE CORRECTIVO DE VEHICUL INSTITCCIONAL</t>
  </si>
  <si>
    <t>CONTRATAR LA ELABORACION DE ROTULOS PARA PROMOCION DE ACTIVO EXTRAORDINARIOS</t>
  </si>
  <si>
    <t>CONTRATAR EL REPARACION DE PORTON PRINCIPAL</t>
  </si>
  <si>
    <t>CONTRATAR EL SEGURO DE ASISTENCIA POR MISIÓN OFICIAL ROSIBEL PAREDES</t>
  </si>
  <si>
    <t>CONTRATAR EL SUMINSTRO DE 600 CUPONES DE COMBUSTIBLE</t>
  </si>
  <si>
    <t>CONTRATAR EL SUMINISTRO DE PLATOS DE COMIDA POR CAPACITACIONES DE EDUCACION FINANCIERA MODULO 6</t>
  </si>
  <si>
    <t>CONTRATAR EL MANTENIMIENTO CORRECTIVO DE VEHICULO PLACAS N 17673</t>
  </si>
  <si>
    <t>CONTRATAR EL ARRENDAMIENTO DE STAND 5X3 PARA FERIA DE EMPRESARIAL</t>
  </si>
  <si>
    <t>CONTRATAR EL SUMINISTRO DE PLATOS DE COMIDA POR CAPACITACIONES DE EDUCACION FINANCIERA MODULO 7</t>
  </si>
  <si>
    <t>CONTRATAR EL SUMINISTRO DE MATERIALES INFORMATICOS 5 UPS</t>
  </si>
  <si>
    <t>CONTRATAR EL SUMINISTRO DE BOLSAS DE CAFÉ PARA CONSUMO INSTITUCIONAL</t>
  </si>
  <si>
    <t>CONTRATAR EL SUMINISTRO DE  ALMUERZOS CAPACITACIÓN A USUARIAS MODULO BANDESAL</t>
  </si>
  <si>
    <t>CONTRATAR EL MANTENIMIENTO DE VEHCULO PLACAS N 6571</t>
  </si>
  <si>
    <t>CONTRATAR EL SUMINISTRO DE COMIDA A USUARIOS Y USUARIAS POR MODULO BANDESAL</t>
  </si>
  <si>
    <t>CONTRATAR EL SUMINISTRO DE TINTAS PARA IMPRESIO9N DE TARJETAS CARNET DE CLIENTES Y CAJA DE TARJETAS PVC</t>
  </si>
  <si>
    <t>CONTRATAR EL SUMINISTRO DE LUCES PIROTECNICAS PARA EVENTO DIA CIVICO DEL EMPRENDIMIENTO</t>
  </si>
  <si>
    <t>CONTRATAR EL SUMINISTRO DE PLATOS DE ALMUERZOS POR CAPACITACIÓN BANDESAL</t>
  </si>
  <si>
    <t>CONTRATAR EL SUMINISTRO DE PLATOS DE COMIDA A  USUARIAS POR MODULO BANDESAL</t>
  </si>
  <si>
    <t>CONTRATAR EL SUMINISTRO DE PAPELERIA MATERIALES DE OFICINA</t>
  </si>
  <si>
    <t>CONTRATAR EL SERVICIO DE TRANSPORTE POR TRASLADO DE USUARIOS POR EVENTO RENDICION DE CUENTAS HACIA OCCIDENTE -SAN SALVADOR</t>
  </si>
  <si>
    <t>CONTRATAR EL SERVICIOS DE MAESTRA DE CEREMONIA POR EVENTO RENDICION DE CUENTAS</t>
  </si>
  <si>
    <t>CONTRATAR EL SERVICIO DE TRANSPORTE POR TRASLADO DE USUARIOS POR EVENTO RENDICION DE CUENTAS HACIA SAN MIGUEL -SAN SALVADOR</t>
  </si>
  <si>
    <t>CONTRATAR EL SERVICIO DE TRANSPORTE POR TRASLADO DE USUARIOS POR EVENTO RENDICION DE CUENTAS HACIA USULUTAN -SAN SALVADOR</t>
  </si>
  <si>
    <t>CONTRATAR EL SUMINISTRO DE 43 PAQUETES DE PAPEL OPALINA PARA IMPRESIÓN DE DIPLOMAS DE MODULOS BANDESAL</t>
  </si>
  <si>
    <t>CONTRATAR EL SUMINISTRO DE REFRIGERIOS Y DESAYUNOS POR CAPACITACION DE USUARIOS DE MODULO BANDESAL   MODULO 8 PENSAMIENTO CREATIVO</t>
  </si>
  <si>
    <t>CONTRATAR EL SUMINISTRO DE REFRIGERIOS Y DESAYUNOS POR CAPACITACION DE USUARIOS DE  MODULO 9 CONOCIENDO EXPERIENCIAS EXITOSAS DE EMPRESARIOS EN EL MES DE NOVIEMBRE</t>
  </si>
  <si>
    <t>CONTRATAR EL SUMINISTRO DE 475 CUPONES DE COMBUSTIBLE DENOMINACION $10,00 Y $5,00</t>
  </si>
  <si>
    <t>CONTRATAR EL SUMINISTRO DE 150 CUPONES DE COMBUSTIBLE DENOMINACION $10,00 PARA USO DE VEHICULO</t>
  </si>
  <si>
    <t>CONTRATAR EL SUMINISTRO DE REFRIGERIOS Y DESAYUNOS POR CAPACITACION DE USUARIOS DE  MODULO 9 CONOCIENDO EXPERIENCIAS EXITOSAS DE EMPRESARIOS</t>
  </si>
  <si>
    <t>CONTRATAR EL SUMINISTRO DE PLATOS DE COMIDA POR EVENTO DE GRADUACIÓN DE MODULO BANDESAL</t>
  </si>
  <si>
    <t>CONTRATAR EL SERVICIO DE TRANSPORTE A USUARIOS POR EVENTO DE MODULO DE BANDESAL EDUCACION FINANCIERA DE SAN MIGUEL - SAN SALVADOR</t>
  </si>
  <si>
    <t>CONTRATAR EL SUMINISTRO DE PLATOS DE COMIDA POR EVENTO EMPRENDE TU NAVIDAD</t>
  </si>
  <si>
    <t>CONTRATAR EL SUMINISTRO DE IMPRESORA PARA TESORERIA</t>
  </si>
  <si>
    <t xml:space="preserve">CONTRATAR EL SUMINISTRO DE TONER HP 83A  </t>
  </si>
  <si>
    <t xml:space="preserve">CONTRATAR EL SUMINISTRO DE PLATOS DE COMIDA POR CAPACITACIONES DE EDUCACION FINANCIERA </t>
  </si>
  <si>
    <t>CONTRATAR EL SERVICIO DE REPARACIÓN DE EQUIPO DE AIRE ACONDICIONADO</t>
  </si>
  <si>
    <t>CONTRATAR EL SERVICIO DE MANTENIMIENTO CORRECTIVO VEHICULO PLACAS N 17117</t>
  </si>
  <si>
    <t>CONTRATAR EL SERVICIO DE MANTENIMIENTO CORRECTIVO VEHICULO PLACAS N 2324</t>
  </si>
  <si>
    <t>CONTRATAR EL SERVICIO DE MANTENIMIENTO CORRECTIVO VEHICULO PLACAS N 17673</t>
  </si>
  <si>
    <t>CONTRATAR EL SERVICIO DE MANTENIMIENTO CORRECTIVO VEHICULO PLACAS          N 17117</t>
  </si>
  <si>
    <t>CONTRATAR EL SERVICIO DE  MANTENIMIENTO CORRECTIVO VEHICULO PLACAS         N 6571</t>
  </si>
  <si>
    <t>CONTRATAR EL SERVICIO DE MANTENIMIENTO CORRECTIVO VEHICULO PLACAS N 4481</t>
  </si>
  <si>
    <t>CONTRATAR EL SERVICIO DE TRANSPORTE A USUARIAS POR EVENTO DE CAPACTACION DENOMINADO INTELIGENCIA EMOCIONAL EN EL TRABAJO EL DÍA 8-09-2018</t>
  </si>
  <si>
    <t>CONTRATAR EL SERVICIO DE  MANTENIMINENTO PREVENTIVO DE VEHICUL INSTITCCIONAL</t>
  </si>
  <si>
    <t>CONTRATAR EL SERVICIO PUNTO ARTISTICO POR EVENTO RENDICION DE CUENTAS</t>
  </si>
  <si>
    <t>CONTRATAR EL SERVICIO DE TRANSPORTE A USUARIOS POR EVENTO DE MODULO DE BANDESAL EDUCACION FINANCIERA DE OCCIDENTE -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</si>
</sst>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[$€]* #,##0.00_);_([$€]* \(#,##0.00\);_([$€]* &quot;-&quot;??_);_(@_)"/>
    <numFmt numFmtId="166" formatCode="_(&quot;$&quot;* #,##0.00_);_(&quot;$&quot;* \(#,##0.00\);_(&quot;$&quot;* &quot;-&quot;??_);_(@_)"/>
  </numFmts>
  <fonts count="30" x14ac:knownFonts="1"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color indexed="13"/>
      <name val="Gill Sans MT"/>
      <family val="2"/>
    </font>
    <font>
      <b/>
      <sz val="9"/>
      <name val="Consolas"/>
      <family val="3"/>
    </font>
    <font>
      <sz val="10"/>
      <name val="Arial"/>
      <family val="2"/>
    </font>
    <font>
      <sz val="10"/>
      <color indexed="10"/>
      <name val="Consolas"/>
      <family val="3"/>
    </font>
    <font>
      <sz val="10"/>
      <name val="Consolas"/>
      <family val="3"/>
    </font>
    <font>
      <sz val="12"/>
      <name val="Arial"/>
      <family val="2"/>
    </font>
    <font>
      <sz val="12"/>
      <name val="Consolas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165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14" fillId="24" borderId="9" applyNumberFormat="0" applyFont="0" applyAlignment="0" applyProtection="0"/>
    <xf numFmtId="0" fontId="26" fillId="22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9" fillId="0" borderId="0" applyBorder="0" applyProtection="0"/>
  </cellStyleXfs>
  <cellXfs count="31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2" xfId="0" applyFont="1" applyFill="1" applyBorder="1" applyAlignment="1">
      <alignment horizontal="left" vertical="center" wrapText="1" shrinkToFi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shrinkToFi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/>
    <xf numFmtId="164" fontId="13" fillId="0" borderId="2" xfId="0" applyNumberFormat="1" applyFont="1" applyBorder="1"/>
    <xf numFmtId="0" fontId="3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Linked Cell" xfId="36" xr:uid="{00000000-0005-0000-0000-000023000000}"/>
    <cellStyle name="Millares 2" xfId="43" xr:uid="{00000000-0005-0000-0000-000024000000}"/>
    <cellStyle name="Moneda 2" xfId="42" xr:uid="{00000000-0005-0000-0000-000025000000}"/>
    <cellStyle name="Normal" xfId="0" builtinId="0"/>
    <cellStyle name="Normal 2" xfId="41" xr:uid="{00000000-0005-0000-0000-000027000000}"/>
    <cellStyle name="Note" xfId="37" xr:uid="{00000000-0005-0000-0000-000028000000}"/>
    <cellStyle name="Output" xfId="38" xr:uid="{00000000-0005-0000-0000-000029000000}"/>
    <cellStyle name="TableStyleLight1" xfId="44" xr:uid="{00000000-0005-0000-0000-00002A000000}"/>
    <cellStyle name="Title" xfId="39" xr:uid="{00000000-0005-0000-0000-00002B000000}"/>
    <cellStyle name="Warning Text" xfId="40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view="pageBreakPreview" zoomScale="80" zoomScaleNormal="80" zoomScaleSheetLayoutView="75" workbookViewId="0">
      <pane ySplit="4" topLeftCell="A163" activePane="bottomLeft" state="frozen"/>
      <selection activeCell="E319" sqref="E319"/>
      <selection pane="bottomLeft" activeCell="A2" sqref="A2:L2"/>
    </sheetView>
  </sheetViews>
  <sheetFormatPr baseColWidth="10" defaultRowHeight="12" x14ac:dyDescent="0.2"/>
  <cols>
    <col min="1" max="1" width="10.5" style="1" customWidth="1"/>
    <col min="2" max="2" width="45.5" style="1" customWidth="1"/>
    <col min="3" max="3" width="33.6640625" style="1" customWidth="1"/>
    <col min="4" max="4" width="21.5" style="1" hidden="1" customWidth="1"/>
    <col min="5" max="5" width="20.5" style="1" hidden="1" customWidth="1"/>
    <col min="6" max="6" width="24" style="1" customWidth="1"/>
    <col min="7" max="7" width="40.83203125" style="1" customWidth="1"/>
    <col min="8" max="8" width="58.6640625" style="1" customWidth="1"/>
    <col min="9" max="9" width="21.33203125" style="1" customWidth="1"/>
    <col min="10" max="10" width="19.6640625" style="1" customWidth="1"/>
    <col min="11" max="11" width="21.1640625" style="1" customWidth="1"/>
    <col min="12" max="12" width="22.1640625" style="1" customWidth="1"/>
    <col min="13" max="16384" width="12" style="1"/>
  </cols>
  <sheetData>
    <row r="1" spans="1:12" ht="30" customHeight="1" x14ac:dyDescent="0.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" customHeight="1" x14ac:dyDescent="0.45">
      <c r="A2" s="27" t="s">
        <v>349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.75" x14ac:dyDescent="0.3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s="4" customFormat="1" ht="59.25" customHeight="1" x14ac:dyDescent="0.2">
      <c r="A4" s="3" t="s">
        <v>339</v>
      </c>
      <c r="B4" s="3" t="s">
        <v>340</v>
      </c>
      <c r="C4" s="3" t="s">
        <v>341</v>
      </c>
      <c r="D4" s="3" t="s">
        <v>347</v>
      </c>
      <c r="E4" s="3" t="s">
        <v>4</v>
      </c>
      <c r="F4" s="3" t="s">
        <v>348</v>
      </c>
      <c r="G4" s="3" t="s">
        <v>350</v>
      </c>
      <c r="H4" s="3" t="s">
        <v>342</v>
      </c>
      <c r="I4" s="3" t="s">
        <v>352</v>
      </c>
      <c r="J4" s="2" t="s">
        <v>343</v>
      </c>
      <c r="K4" s="3" t="s">
        <v>351</v>
      </c>
      <c r="L4" s="3" t="s">
        <v>344</v>
      </c>
    </row>
    <row r="5" spans="1:12" s="11" customFormat="1" ht="57" customHeight="1" x14ac:dyDescent="0.2">
      <c r="A5" s="5">
        <v>1</v>
      </c>
      <c r="B5" s="6" t="s">
        <v>345</v>
      </c>
      <c r="C5" s="6" t="s">
        <v>346</v>
      </c>
      <c r="D5" s="10">
        <v>9557.52</v>
      </c>
      <c r="E5" s="10">
        <f>+D5*13%</f>
        <v>1242.4776000000002</v>
      </c>
      <c r="F5" s="10">
        <f>SUM(D5:E5)</f>
        <v>10799.997600000001</v>
      </c>
      <c r="G5" s="7" t="s">
        <v>6</v>
      </c>
      <c r="H5" s="8" t="s">
        <v>7</v>
      </c>
      <c r="I5" s="9" t="s">
        <v>353</v>
      </c>
      <c r="J5" s="6" t="s">
        <v>5</v>
      </c>
      <c r="K5" s="9">
        <v>42736</v>
      </c>
      <c r="L5" s="5" t="s">
        <v>8</v>
      </c>
    </row>
    <row r="6" spans="1:12" s="11" customFormat="1" ht="57" customHeight="1" x14ac:dyDescent="0.2">
      <c r="A6" s="5">
        <f t="shared" ref="A6:A69" si="0">+A5+1</f>
        <v>2</v>
      </c>
      <c r="B6" s="6" t="s">
        <v>369</v>
      </c>
      <c r="C6" s="6" t="s">
        <v>346</v>
      </c>
      <c r="D6" s="10">
        <v>23745.45</v>
      </c>
      <c r="E6" s="10">
        <f t="shared" ref="E6:E13" si="1">D6*13%</f>
        <v>3086.9085</v>
      </c>
      <c r="F6" s="10">
        <f t="shared" ref="F6" si="2">SUM(D6:E6)</f>
        <v>26832.358500000002</v>
      </c>
      <c r="G6" s="7" t="s">
        <v>9</v>
      </c>
      <c r="H6" s="8" t="s">
        <v>370</v>
      </c>
      <c r="I6" s="9" t="s">
        <v>353</v>
      </c>
      <c r="J6" s="6" t="s">
        <v>5</v>
      </c>
      <c r="K6" s="9">
        <v>42736</v>
      </c>
      <c r="L6" s="5" t="s">
        <v>10</v>
      </c>
    </row>
    <row r="7" spans="1:12" s="11" customFormat="1" ht="57" customHeight="1" x14ac:dyDescent="0.2">
      <c r="A7" s="5">
        <f t="shared" si="0"/>
        <v>3</v>
      </c>
      <c r="B7" s="6" t="s">
        <v>371</v>
      </c>
      <c r="C7" s="6" t="s">
        <v>354</v>
      </c>
      <c r="D7" s="10">
        <v>1592.92</v>
      </c>
      <c r="E7" s="10">
        <f t="shared" si="1"/>
        <v>207.07960000000003</v>
      </c>
      <c r="F7" s="10">
        <f>SUM(D7:E7)</f>
        <v>1799.9996000000001</v>
      </c>
      <c r="G7" s="7" t="s">
        <v>9</v>
      </c>
      <c r="H7" s="8" t="s">
        <v>11</v>
      </c>
      <c r="I7" s="9" t="s">
        <v>353</v>
      </c>
      <c r="J7" s="6" t="s">
        <v>5</v>
      </c>
      <c r="K7" s="9">
        <v>42736</v>
      </c>
      <c r="L7" s="5" t="s">
        <v>12</v>
      </c>
    </row>
    <row r="8" spans="1:12" s="11" customFormat="1" ht="57" customHeight="1" x14ac:dyDescent="0.2">
      <c r="A8" s="5">
        <f t="shared" si="0"/>
        <v>4</v>
      </c>
      <c r="B8" s="6" t="s">
        <v>372</v>
      </c>
      <c r="C8" s="6" t="s">
        <v>355</v>
      </c>
      <c r="D8" s="10">
        <v>7816.78</v>
      </c>
      <c r="E8" s="10">
        <f t="shared" si="1"/>
        <v>1016.1814000000001</v>
      </c>
      <c r="F8" s="10">
        <f t="shared" ref="F8:F11" si="3">SUM(D8:E8)</f>
        <v>8832.9614000000001</v>
      </c>
      <c r="G8" s="7" t="s">
        <v>13</v>
      </c>
      <c r="H8" s="8" t="s">
        <v>14</v>
      </c>
      <c r="I8" s="9" t="s">
        <v>353</v>
      </c>
      <c r="J8" s="6" t="s">
        <v>5</v>
      </c>
      <c r="K8" s="9">
        <v>42736</v>
      </c>
      <c r="L8" s="5" t="s">
        <v>15</v>
      </c>
    </row>
    <row r="9" spans="1:12" s="11" customFormat="1" ht="57" customHeight="1" x14ac:dyDescent="0.2">
      <c r="A9" s="5">
        <f t="shared" si="0"/>
        <v>5</v>
      </c>
      <c r="B9" s="6" t="s">
        <v>373</v>
      </c>
      <c r="C9" s="6" t="s">
        <v>356</v>
      </c>
      <c r="D9" s="10">
        <v>7320</v>
      </c>
      <c r="E9" s="10">
        <f t="shared" si="1"/>
        <v>951.6</v>
      </c>
      <c r="F9" s="10">
        <f t="shared" si="3"/>
        <v>8271.6</v>
      </c>
      <c r="G9" s="7" t="s">
        <v>16</v>
      </c>
      <c r="H9" s="8" t="s">
        <v>17</v>
      </c>
      <c r="I9" s="9" t="s">
        <v>353</v>
      </c>
      <c r="J9" s="6" t="s">
        <v>5</v>
      </c>
      <c r="K9" s="9">
        <v>42736</v>
      </c>
      <c r="L9" s="5" t="s">
        <v>18</v>
      </c>
    </row>
    <row r="10" spans="1:12" s="11" customFormat="1" ht="57" customHeight="1" x14ac:dyDescent="0.2">
      <c r="A10" s="5">
        <f t="shared" si="0"/>
        <v>6</v>
      </c>
      <c r="B10" s="6" t="s">
        <v>374</v>
      </c>
      <c r="C10" s="6" t="s">
        <v>355</v>
      </c>
      <c r="D10" s="10">
        <v>10901.95</v>
      </c>
      <c r="E10" s="10">
        <f t="shared" si="1"/>
        <v>1417.2535</v>
      </c>
      <c r="F10" s="10">
        <f t="shared" si="3"/>
        <v>12319.203500000001</v>
      </c>
      <c r="G10" s="7" t="s">
        <v>19</v>
      </c>
      <c r="H10" s="8" t="s">
        <v>20</v>
      </c>
      <c r="I10" s="9" t="s">
        <v>353</v>
      </c>
      <c r="J10" s="6" t="s">
        <v>5</v>
      </c>
      <c r="K10" s="9">
        <v>42736</v>
      </c>
      <c r="L10" s="5" t="s">
        <v>21</v>
      </c>
    </row>
    <row r="11" spans="1:12" s="11" customFormat="1" ht="57" customHeight="1" x14ac:dyDescent="0.2">
      <c r="A11" s="5">
        <f t="shared" si="0"/>
        <v>7</v>
      </c>
      <c r="B11" s="6" t="s">
        <v>375</v>
      </c>
      <c r="C11" s="6" t="s">
        <v>356</v>
      </c>
      <c r="D11" s="10">
        <v>5760</v>
      </c>
      <c r="E11" s="10">
        <f t="shared" si="1"/>
        <v>748.80000000000007</v>
      </c>
      <c r="F11" s="10">
        <f t="shared" si="3"/>
        <v>6508.8</v>
      </c>
      <c r="G11" s="7" t="s">
        <v>22</v>
      </c>
      <c r="H11" s="8" t="s">
        <v>23</v>
      </c>
      <c r="I11" s="9" t="s">
        <v>353</v>
      </c>
      <c r="J11" s="6" t="s">
        <v>5</v>
      </c>
      <c r="K11" s="9">
        <v>42736</v>
      </c>
      <c r="L11" s="5" t="s">
        <v>24</v>
      </c>
    </row>
    <row r="12" spans="1:12" s="11" customFormat="1" ht="57" customHeight="1" x14ac:dyDescent="0.2">
      <c r="A12" s="5">
        <f t="shared" si="0"/>
        <v>8</v>
      </c>
      <c r="B12" s="6" t="s">
        <v>379</v>
      </c>
      <c r="C12" s="6" t="s">
        <v>357</v>
      </c>
      <c r="D12" s="10">
        <v>24000</v>
      </c>
      <c r="E12" s="10">
        <f t="shared" si="1"/>
        <v>3120</v>
      </c>
      <c r="F12" s="10">
        <f>SUM(D12:E12)</f>
        <v>27120</v>
      </c>
      <c r="G12" s="7" t="s">
        <v>242</v>
      </c>
      <c r="H12" s="8" t="s">
        <v>240</v>
      </c>
      <c r="I12" s="9" t="s">
        <v>353</v>
      </c>
      <c r="J12" s="6" t="s">
        <v>243</v>
      </c>
      <c r="K12" s="9">
        <v>43122</v>
      </c>
      <c r="L12" s="5" t="s">
        <v>241</v>
      </c>
    </row>
    <row r="13" spans="1:12" s="17" customFormat="1" ht="57" customHeight="1" x14ac:dyDescent="0.2">
      <c r="A13" s="5">
        <f t="shared" si="0"/>
        <v>9</v>
      </c>
      <c r="B13" s="12" t="s">
        <v>378</v>
      </c>
      <c r="C13" s="12" t="s">
        <v>355</v>
      </c>
      <c r="D13" s="16">
        <v>4100</v>
      </c>
      <c r="E13" s="10">
        <f t="shared" si="1"/>
        <v>533</v>
      </c>
      <c r="F13" s="16">
        <f t="shared" ref="F13:F18" si="4">SUM(D13:E13)</f>
        <v>4633</v>
      </c>
      <c r="G13" s="13" t="s">
        <v>44</v>
      </c>
      <c r="H13" s="13" t="s">
        <v>45</v>
      </c>
      <c r="I13" s="30" t="s">
        <v>479</v>
      </c>
      <c r="J13" s="12" t="s">
        <v>5</v>
      </c>
      <c r="K13" s="15">
        <v>43103</v>
      </c>
      <c r="L13" s="14">
        <v>905</v>
      </c>
    </row>
    <row r="14" spans="1:12" s="17" customFormat="1" ht="57" customHeight="1" x14ac:dyDescent="0.2">
      <c r="A14" s="5">
        <f t="shared" si="0"/>
        <v>10</v>
      </c>
      <c r="B14" s="6" t="s">
        <v>377</v>
      </c>
      <c r="C14" s="6" t="s">
        <v>358</v>
      </c>
      <c r="D14" s="16">
        <v>90</v>
      </c>
      <c r="E14" s="10">
        <v>0</v>
      </c>
      <c r="F14" s="16">
        <f t="shared" si="4"/>
        <v>90</v>
      </c>
      <c r="G14" s="13" t="s">
        <v>46</v>
      </c>
      <c r="H14" s="13" t="s">
        <v>47</v>
      </c>
      <c r="I14" s="15" t="s">
        <v>353</v>
      </c>
      <c r="J14" s="6" t="s">
        <v>5</v>
      </c>
      <c r="K14" s="15">
        <v>43103</v>
      </c>
      <c r="L14" s="14">
        <v>906</v>
      </c>
    </row>
    <row r="15" spans="1:12" s="17" customFormat="1" ht="57" customHeight="1" x14ac:dyDescent="0.2">
      <c r="A15" s="5">
        <f t="shared" si="0"/>
        <v>11</v>
      </c>
      <c r="B15" s="6" t="s">
        <v>376</v>
      </c>
      <c r="C15" s="6" t="s">
        <v>355</v>
      </c>
      <c r="D15" s="16">
        <v>1592.92</v>
      </c>
      <c r="E15" s="16">
        <f>+D15*13%</f>
        <v>207.07960000000003</v>
      </c>
      <c r="F15" s="16">
        <f t="shared" si="4"/>
        <v>1799.9996000000001</v>
      </c>
      <c r="G15" s="13" t="s">
        <v>48</v>
      </c>
      <c r="H15" s="13" t="s">
        <v>49</v>
      </c>
      <c r="I15" s="15" t="s">
        <v>353</v>
      </c>
      <c r="J15" s="6" t="s">
        <v>5</v>
      </c>
      <c r="K15" s="15">
        <v>43103</v>
      </c>
      <c r="L15" s="14">
        <v>908</v>
      </c>
    </row>
    <row r="16" spans="1:12" s="17" customFormat="1" ht="57" customHeight="1" x14ac:dyDescent="0.2">
      <c r="A16" s="5">
        <f t="shared" si="0"/>
        <v>12</v>
      </c>
      <c r="B16" s="6" t="s">
        <v>381</v>
      </c>
      <c r="C16" s="6" t="s">
        <v>356</v>
      </c>
      <c r="D16" s="16">
        <v>180</v>
      </c>
      <c r="E16" s="16">
        <f>+D16*13%</f>
        <v>23.400000000000002</v>
      </c>
      <c r="F16" s="16">
        <f t="shared" si="4"/>
        <v>203.4</v>
      </c>
      <c r="G16" s="13" t="s">
        <v>50</v>
      </c>
      <c r="H16" s="13" t="s">
        <v>380</v>
      </c>
      <c r="I16" s="15" t="s">
        <v>353</v>
      </c>
      <c r="J16" s="6" t="s">
        <v>5</v>
      </c>
      <c r="K16" s="15">
        <v>43103</v>
      </c>
      <c r="L16" s="14">
        <v>909</v>
      </c>
    </row>
    <row r="17" spans="1:12" s="17" customFormat="1" ht="57" customHeight="1" x14ac:dyDescent="0.2">
      <c r="A17" s="5">
        <f t="shared" si="0"/>
        <v>13</v>
      </c>
      <c r="B17" s="6" t="s">
        <v>382</v>
      </c>
      <c r="C17" s="6" t="s">
        <v>346</v>
      </c>
      <c r="D17" s="16">
        <v>126.99</v>
      </c>
      <c r="E17" s="16">
        <f>+D17*13%</f>
        <v>16.508700000000001</v>
      </c>
      <c r="F17" s="16">
        <f t="shared" si="4"/>
        <v>143.49869999999999</v>
      </c>
      <c r="G17" s="13" t="s">
        <v>51</v>
      </c>
      <c r="H17" s="13" t="s">
        <v>43</v>
      </c>
      <c r="I17" s="30" t="s">
        <v>479</v>
      </c>
      <c r="J17" s="6" t="s">
        <v>5</v>
      </c>
      <c r="K17" s="15">
        <v>43103</v>
      </c>
      <c r="L17" s="14">
        <v>910</v>
      </c>
    </row>
    <row r="18" spans="1:12" s="17" customFormat="1" ht="57" customHeight="1" x14ac:dyDescent="0.2">
      <c r="A18" s="5">
        <f t="shared" si="0"/>
        <v>14</v>
      </c>
      <c r="B18" s="6" t="s">
        <v>383</v>
      </c>
      <c r="C18" s="6" t="s">
        <v>359</v>
      </c>
      <c r="D18" s="16">
        <v>501</v>
      </c>
      <c r="E18" s="16">
        <v>0</v>
      </c>
      <c r="F18" s="16">
        <f t="shared" si="4"/>
        <v>501</v>
      </c>
      <c r="G18" s="13" t="s">
        <v>41</v>
      </c>
      <c r="H18" s="13" t="s">
        <v>52</v>
      </c>
      <c r="I18" s="15" t="s">
        <v>477</v>
      </c>
      <c r="J18" s="6" t="s">
        <v>5</v>
      </c>
      <c r="K18" s="15">
        <v>43103</v>
      </c>
      <c r="L18" s="14">
        <v>911</v>
      </c>
    </row>
    <row r="19" spans="1:12" s="17" customFormat="1" ht="57" customHeight="1" x14ac:dyDescent="0.2">
      <c r="A19" s="5">
        <f t="shared" si="0"/>
        <v>15</v>
      </c>
      <c r="B19" s="6" t="s">
        <v>384</v>
      </c>
      <c r="C19" s="6" t="s">
        <v>346</v>
      </c>
      <c r="D19" s="16">
        <v>300</v>
      </c>
      <c r="E19" s="16">
        <f>+D19*13%</f>
        <v>39</v>
      </c>
      <c r="F19" s="16">
        <f>SUM(D19:E19)</f>
        <v>339</v>
      </c>
      <c r="G19" s="13" t="s">
        <v>53</v>
      </c>
      <c r="H19" s="13" t="s">
        <v>54</v>
      </c>
      <c r="I19" s="15" t="s">
        <v>353</v>
      </c>
      <c r="J19" s="6" t="s">
        <v>5</v>
      </c>
      <c r="K19" s="15">
        <v>43103</v>
      </c>
      <c r="L19" s="14">
        <v>912</v>
      </c>
    </row>
    <row r="20" spans="1:12" s="17" customFormat="1" ht="57" customHeight="1" x14ac:dyDescent="0.2">
      <c r="A20" s="5">
        <f t="shared" si="0"/>
        <v>16</v>
      </c>
      <c r="B20" s="6" t="s">
        <v>385</v>
      </c>
      <c r="C20" s="6" t="s">
        <v>346</v>
      </c>
      <c r="D20" s="16">
        <v>208.98</v>
      </c>
      <c r="E20" s="16">
        <f t="shared" ref="E20" si="5">+D20*13%</f>
        <v>27.167400000000001</v>
      </c>
      <c r="F20" s="16">
        <f>SUM(D20:E20)</f>
        <v>236.1474</v>
      </c>
      <c r="G20" s="13" t="s">
        <v>33</v>
      </c>
      <c r="H20" s="13" t="s">
        <v>55</v>
      </c>
      <c r="I20" s="30" t="s">
        <v>479</v>
      </c>
      <c r="J20" s="6" t="s">
        <v>5</v>
      </c>
      <c r="K20" s="15">
        <v>43104</v>
      </c>
      <c r="L20" s="14">
        <v>913</v>
      </c>
    </row>
    <row r="21" spans="1:12" s="17" customFormat="1" ht="57" customHeight="1" x14ac:dyDescent="0.2">
      <c r="A21" s="5">
        <f t="shared" si="0"/>
        <v>17</v>
      </c>
      <c r="B21" s="6" t="s">
        <v>386</v>
      </c>
      <c r="C21" s="6" t="s">
        <v>346</v>
      </c>
      <c r="D21" s="16">
        <v>2418</v>
      </c>
      <c r="E21" s="16">
        <v>0</v>
      </c>
      <c r="F21" s="16">
        <f>SUM(D21:E21)</f>
        <v>2418</v>
      </c>
      <c r="G21" s="13" t="s">
        <v>56</v>
      </c>
      <c r="H21" s="13" t="s">
        <v>57</v>
      </c>
      <c r="I21" s="30" t="s">
        <v>479</v>
      </c>
      <c r="J21" s="6" t="s">
        <v>5</v>
      </c>
      <c r="K21" s="15">
        <v>43110</v>
      </c>
      <c r="L21" s="14">
        <v>914</v>
      </c>
    </row>
    <row r="22" spans="1:12" s="17" customFormat="1" ht="69" customHeight="1" x14ac:dyDescent="0.2">
      <c r="A22" s="5">
        <f t="shared" si="0"/>
        <v>18</v>
      </c>
      <c r="B22" s="6" t="s">
        <v>387</v>
      </c>
      <c r="C22" s="6" t="s">
        <v>360</v>
      </c>
      <c r="D22" s="16">
        <v>136.5</v>
      </c>
      <c r="E22" s="16">
        <v>0</v>
      </c>
      <c r="F22" s="16">
        <f t="shared" ref="F22:F27" si="6">SUM(D22:E22)</f>
        <v>136.5</v>
      </c>
      <c r="G22" s="18" t="s">
        <v>35</v>
      </c>
      <c r="H22" s="13" t="s">
        <v>58</v>
      </c>
      <c r="I22" s="30" t="s">
        <v>479</v>
      </c>
      <c r="J22" s="6" t="s">
        <v>5</v>
      </c>
      <c r="K22" s="15">
        <v>43115</v>
      </c>
      <c r="L22" s="14">
        <v>915</v>
      </c>
    </row>
    <row r="23" spans="1:12" s="17" customFormat="1" ht="69" customHeight="1" x14ac:dyDescent="0.2">
      <c r="A23" s="5">
        <f t="shared" si="0"/>
        <v>19</v>
      </c>
      <c r="B23" s="6" t="s">
        <v>388</v>
      </c>
      <c r="C23" s="6" t="s">
        <v>359</v>
      </c>
      <c r="D23" s="16">
        <v>1327.43</v>
      </c>
      <c r="E23" s="16">
        <f t="shared" ref="E23:E26" si="7">+D23*13%</f>
        <v>172.56590000000003</v>
      </c>
      <c r="F23" s="16">
        <f t="shared" si="6"/>
        <v>1499.9959000000001</v>
      </c>
      <c r="G23" s="18" t="s">
        <v>32</v>
      </c>
      <c r="H23" s="13" t="s">
        <v>59</v>
      </c>
      <c r="I23" s="15" t="s">
        <v>478</v>
      </c>
      <c r="J23" s="6" t="s">
        <v>5</v>
      </c>
      <c r="K23" s="15">
        <v>43115</v>
      </c>
      <c r="L23" s="14">
        <v>916</v>
      </c>
    </row>
    <row r="24" spans="1:12" s="17" customFormat="1" ht="69" customHeight="1" x14ac:dyDescent="0.2">
      <c r="A24" s="5">
        <f t="shared" si="0"/>
        <v>20</v>
      </c>
      <c r="B24" s="6" t="s">
        <v>389</v>
      </c>
      <c r="C24" s="6" t="s">
        <v>346</v>
      </c>
      <c r="D24" s="16">
        <v>112.8</v>
      </c>
      <c r="E24" s="16">
        <f t="shared" si="7"/>
        <v>14.664</v>
      </c>
      <c r="F24" s="16">
        <f t="shared" si="6"/>
        <v>127.464</v>
      </c>
      <c r="G24" s="18" t="s">
        <v>33</v>
      </c>
      <c r="H24" s="13" t="s">
        <v>37</v>
      </c>
      <c r="I24" s="30" t="s">
        <v>479</v>
      </c>
      <c r="J24" s="6" t="s">
        <v>5</v>
      </c>
      <c r="K24" s="15">
        <v>43116</v>
      </c>
      <c r="L24" s="14">
        <v>917</v>
      </c>
    </row>
    <row r="25" spans="1:12" s="17" customFormat="1" ht="57" customHeight="1" x14ac:dyDescent="0.2">
      <c r="A25" s="5">
        <f t="shared" si="0"/>
        <v>21</v>
      </c>
      <c r="B25" s="6" t="s">
        <v>389</v>
      </c>
      <c r="C25" s="6" t="s">
        <v>346</v>
      </c>
      <c r="D25" s="16">
        <v>233.45</v>
      </c>
      <c r="E25" s="16">
        <f t="shared" si="7"/>
        <v>30.348499999999998</v>
      </c>
      <c r="F25" s="16">
        <f t="shared" si="6"/>
        <v>263.79849999999999</v>
      </c>
      <c r="G25" s="18" t="s">
        <v>33</v>
      </c>
      <c r="H25" s="13" t="s">
        <v>39</v>
      </c>
      <c r="I25" s="30" t="s">
        <v>479</v>
      </c>
      <c r="J25" s="6" t="s">
        <v>5</v>
      </c>
      <c r="K25" s="15">
        <v>43116</v>
      </c>
      <c r="L25" s="14">
        <v>918</v>
      </c>
    </row>
    <row r="26" spans="1:12" s="17" customFormat="1" ht="57" customHeight="1" x14ac:dyDescent="0.2">
      <c r="A26" s="5">
        <f t="shared" si="0"/>
        <v>22</v>
      </c>
      <c r="B26" s="6" t="s">
        <v>389</v>
      </c>
      <c r="C26" s="6" t="s">
        <v>346</v>
      </c>
      <c r="D26" s="16">
        <v>587.5</v>
      </c>
      <c r="E26" s="16">
        <f t="shared" si="7"/>
        <v>76.375</v>
      </c>
      <c r="F26" s="16">
        <f t="shared" si="6"/>
        <v>663.875</v>
      </c>
      <c r="G26" s="18" t="s">
        <v>33</v>
      </c>
      <c r="H26" s="13" t="s">
        <v>26</v>
      </c>
      <c r="I26" s="30" t="s">
        <v>479</v>
      </c>
      <c r="J26" s="6" t="s">
        <v>5</v>
      </c>
      <c r="K26" s="15">
        <v>43118</v>
      </c>
      <c r="L26" s="14">
        <v>919</v>
      </c>
    </row>
    <row r="27" spans="1:12" s="17" customFormat="1" ht="57" customHeight="1" x14ac:dyDescent="0.2">
      <c r="A27" s="5">
        <f t="shared" si="0"/>
        <v>23</v>
      </c>
      <c r="B27" s="6" t="s">
        <v>390</v>
      </c>
      <c r="C27" s="6" t="s">
        <v>346</v>
      </c>
      <c r="D27" s="16">
        <v>6500</v>
      </c>
      <c r="E27" s="16">
        <v>0</v>
      </c>
      <c r="F27" s="16">
        <f t="shared" si="6"/>
        <v>6500</v>
      </c>
      <c r="G27" s="18" t="s">
        <v>60</v>
      </c>
      <c r="H27" s="13" t="s">
        <v>61</v>
      </c>
      <c r="I27" s="30" t="s">
        <v>479</v>
      </c>
      <c r="J27" s="6" t="s">
        <v>5</v>
      </c>
      <c r="K27" s="15">
        <v>43119</v>
      </c>
      <c r="L27" s="14">
        <v>920</v>
      </c>
    </row>
    <row r="28" spans="1:12" s="17" customFormat="1" ht="57" customHeight="1" x14ac:dyDescent="0.2">
      <c r="A28" s="5">
        <f t="shared" si="0"/>
        <v>24</v>
      </c>
      <c r="B28" s="6" t="s">
        <v>391</v>
      </c>
      <c r="C28" s="6" t="s">
        <v>346</v>
      </c>
      <c r="D28" s="16">
        <v>453.98</v>
      </c>
      <c r="E28" s="16">
        <f t="shared" ref="E28:E30" si="8">+D28*13%</f>
        <v>59.017400000000002</v>
      </c>
      <c r="F28" s="16">
        <f>SUM(D28:E28)</f>
        <v>512.99739999999997</v>
      </c>
      <c r="G28" s="18" t="s">
        <v>25</v>
      </c>
      <c r="H28" s="13" t="s">
        <v>62</v>
      </c>
      <c r="I28" s="30" t="s">
        <v>479</v>
      </c>
      <c r="J28" s="6" t="s">
        <v>5</v>
      </c>
      <c r="K28" s="15">
        <v>43123</v>
      </c>
      <c r="L28" s="14">
        <v>921</v>
      </c>
    </row>
    <row r="29" spans="1:12" s="17" customFormat="1" ht="57" customHeight="1" x14ac:dyDescent="0.2">
      <c r="A29" s="5">
        <f t="shared" si="0"/>
        <v>25</v>
      </c>
      <c r="B29" s="6" t="s">
        <v>389</v>
      </c>
      <c r="C29" s="6" t="s">
        <v>346</v>
      </c>
      <c r="D29" s="16">
        <f>112.8+35</f>
        <v>147.80000000000001</v>
      </c>
      <c r="E29" s="16">
        <f t="shared" si="8"/>
        <v>19.214000000000002</v>
      </c>
      <c r="F29" s="16">
        <f>SUM(D29:E29)</f>
        <v>167.01400000000001</v>
      </c>
      <c r="G29" s="18" t="s">
        <v>33</v>
      </c>
      <c r="H29" s="13" t="s">
        <v>42</v>
      </c>
      <c r="I29" s="30" t="s">
        <v>479</v>
      </c>
      <c r="J29" s="6" t="s">
        <v>5</v>
      </c>
      <c r="K29" s="15">
        <v>43123</v>
      </c>
      <c r="L29" s="14" t="s">
        <v>68</v>
      </c>
    </row>
    <row r="30" spans="1:12" s="17" customFormat="1" ht="57" customHeight="1" x14ac:dyDescent="0.2">
      <c r="A30" s="5">
        <f t="shared" si="0"/>
        <v>26</v>
      </c>
      <c r="B30" s="6" t="s">
        <v>392</v>
      </c>
      <c r="C30" s="6" t="s">
        <v>346</v>
      </c>
      <c r="D30" s="16">
        <v>141</v>
      </c>
      <c r="E30" s="16">
        <f t="shared" si="8"/>
        <v>18.330000000000002</v>
      </c>
      <c r="F30" s="16">
        <f t="shared" ref="F30:F35" si="9">SUM(D30:E30)</f>
        <v>159.33000000000001</v>
      </c>
      <c r="G30" s="18" t="s">
        <v>40</v>
      </c>
      <c r="H30" s="13" t="s">
        <v>28</v>
      </c>
      <c r="I30" s="30" t="s">
        <v>479</v>
      </c>
      <c r="J30" s="6" t="s">
        <v>5</v>
      </c>
      <c r="K30" s="15">
        <v>43123</v>
      </c>
      <c r="L30" s="14">
        <v>923</v>
      </c>
    </row>
    <row r="31" spans="1:12" s="17" customFormat="1" ht="57" customHeight="1" x14ac:dyDescent="0.2">
      <c r="A31" s="5">
        <f t="shared" si="0"/>
        <v>27</v>
      </c>
      <c r="B31" s="6" t="s">
        <v>393</v>
      </c>
      <c r="C31" s="6" t="s">
        <v>346</v>
      </c>
      <c r="D31" s="16">
        <v>120</v>
      </c>
      <c r="E31" s="16">
        <v>0</v>
      </c>
      <c r="F31" s="16">
        <f t="shared" si="9"/>
        <v>120</v>
      </c>
      <c r="G31" s="18" t="s">
        <v>64</v>
      </c>
      <c r="H31" s="18" t="s">
        <v>63</v>
      </c>
      <c r="I31" s="30" t="s">
        <v>479</v>
      </c>
      <c r="J31" s="6" t="s">
        <v>5</v>
      </c>
      <c r="K31" s="15">
        <v>43124</v>
      </c>
      <c r="L31" s="14">
        <v>924</v>
      </c>
    </row>
    <row r="32" spans="1:12" s="17" customFormat="1" ht="57" customHeight="1" x14ac:dyDescent="0.2">
      <c r="A32" s="5">
        <f t="shared" si="0"/>
        <v>28</v>
      </c>
      <c r="B32" s="6" t="s">
        <v>394</v>
      </c>
      <c r="C32" s="6" t="s">
        <v>361</v>
      </c>
      <c r="D32" s="16">
        <v>96.01</v>
      </c>
      <c r="E32" s="16">
        <f t="shared" ref="E32:E33" si="10">+D32*13%</f>
        <v>12.481300000000001</v>
      </c>
      <c r="F32" s="16">
        <f t="shared" si="9"/>
        <v>108.49130000000001</v>
      </c>
      <c r="G32" s="18" t="s">
        <v>65</v>
      </c>
      <c r="H32" s="13" t="s">
        <v>66</v>
      </c>
      <c r="I32" s="30" t="s">
        <v>479</v>
      </c>
      <c r="J32" s="6" t="s">
        <v>5</v>
      </c>
      <c r="K32" s="15">
        <v>43124</v>
      </c>
      <c r="L32" s="14">
        <v>925</v>
      </c>
    </row>
    <row r="33" spans="1:12" s="17" customFormat="1" ht="57" customHeight="1" x14ac:dyDescent="0.2">
      <c r="A33" s="5">
        <f t="shared" si="0"/>
        <v>29</v>
      </c>
      <c r="B33" s="6" t="s">
        <v>395</v>
      </c>
      <c r="C33" s="6" t="s">
        <v>356</v>
      </c>
      <c r="D33" s="16">
        <v>162.83000000000001</v>
      </c>
      <c r="E33" s="16">
        <f t="shared" si="10"/>
        <v>21.167900000000003</v>
      </c>
      <c r="F33" s="16">
        <f t="shared" si="9"/>
        <v>183.99790000000002</v>
      </c>
      <c r="G33" s="18" t="s">
        <v>31</v>
      </c>
      <c r="H33" s="13" t="s">
        <v>67</v>
      </c>
      <c r="I33" s="30" t="s">
        <v>479</v>
      </c>
      <c r="J33" s="6" t="s">
        <v>5</v>
      </c>
      <c r="K33" s="15">
        <v>43124</v>
      </c>
      <c r="L33" s="14">
        <v>926</v>
      </c>
    </row>
    <row r="34" spans="1:12" s="17" customFormat="1" ht="67.5" customHeight="1" x14ac:dyDescent="0.2">
      <c r="A34" s="5">
        <f t="shared" si="0"/>
        <v>30</v>
      </c>
      <c r="B34" s="6" t="s">
        <v>396</v>
      </c>
      <c r="C34" s="6" t="s">
        <v>359</v>
      </c>
      <c r="D34" s="16">
        <v>750</v>
      </c>
      <c r="E34" s="16">
        <v>0</v>
      </c>
      <c r="F34" s="16">
        <f t="shared" si="9"/>
        <v>750</v>
      </c>
      <c r="G34" s="18" t="s">
        <v>35</v>
      </c>
      <c r="H34" s="13" t="s">
        <v>69</v>
      </c>
      <c r="I34" s="30" t="s">
        <v>479</v>
      </c>
      <c r="J34" s="6" t="s">
        <v>5</v>
      </c>
      <c r="K34" s="15">
        <v>43125</v>
      </c>
      <c r="L34" s="14">
        <v>927</v>
      </c>
    </row>
    <row r="35" spans="1:12" s="17" customFormat="1" ht="57" customHeight="1" x14ac:dyDescent="0.2">
      <c r="A35" s="5">
        <f t="shared" si="0"/>
        <v>31</v>
      </c>
      <c r="B35" s="6" t="s">
        <v>397</v>
      </c>
      <c r="C35" s="6" t="s">
        <v>359</v>
      </c>
      <c r="D35" s="16">
        <v>353.98</v>
      </c>
      <c r="E35" s="16">
        <f>+D35*13%</f>
        <v>46.017400000000002</v>
      </c>
      <c r="F35" s="16">
        <f t="shared" si="9"/>
        <v>399.99740000000003</v>
      </c>
      <c r="G35" s="18" t="s">
        <v>70</v>
      </c>
      <c r="H35" s="13" t="s">
        <v>71</v>
      </c>
      <c r="I35" s="30" t="s">
        <v>480</v>
      </c>
      <c r="J35" s="6" t="s">
        <v>5</v>
      </c>
      <c r="K35" s="15">
        <v>43131</v>
      </c>
      <c r="L35" s="14">
        <v>929</v>
      </c>
    </row>
    <row r="36" spans="1:12" s="17" customFormat="1" ht="57" customHeight="1" x14ac:dyDescent="0.2">
      <c r="A36" s="5">
        <f t="shared" si="0"/>
        <v>32</v>
      </c>
      <c r="B36" s="6" t="s">
        <v>397</v>
      </c>
      <c r="C36" s="6" t="s">
        <v>359</v>
      </c>
      <c r="D36" s="16">
        <v>245</v>
      </c>
      <c r="E36" s="16">
        <v>0</v>
      </c>
      <c r="F36" s="16">
        <f>SUM(D36:E36)</f>
        <v>245</v>
      </c>
      <c r="G36" s="13" t="s">
        <v>72</v>
      </c>
      <c r="H36" s="13" t="s">
        <v>71</v>
      </c>
      <c r="I36" s="30" t="s">
        <v>480</v>
      </c>
      <c r="J36" s="6" t="s">
        <v>5</v>
      </c>
      <c r="K36" s="15">
        <v>43131</v>
      </c>
      <c r="L36" s="14">
        <v>930</v>
      </c>
    </row>
    <row r="37" spans="1:12" s="17" customFormat="1" ht="57" customHeight="1" x14ac:dyDescent="0.2">
      <c r="A37" s="5">
        <f t="shared" si="0"/>
        <v>33</v>
      </c>
      <c r="B37" s="6" t="s">
        <v>398</v>
      </c>
      <c r="C37" s="6" t="s">
        <v>346</v>
      </c>
      <c r="D37" s="16">
        <v>358.41</v>
      </c>
      <c r="E37" s="16">
        <f>+D37*13%</f>
        <v>46.593300000000006</v>
      </c>
      <c r="F37" s="16">
        <f>SUM(D37:E37)</f>
        <v>405.00330000000002</v>
      </c>
      <c r="G37" s="13" t="s">
        <v>30</v>
      </c>
      <c r="H37" s="13" t="s">
        <v>73</v>
      </c>
      <c r="I37" s="30" t="s">
        <v>481</v>
      </c>
      <c r="J37" s="6" t="s">
        <v>5</v>
      </c>
      <c r="K37" s="15">
        <v>43131</v>
      </c>
      <c r="L37" s="14">
        <v>931</v>
      </c>
    </row>
    <row r="38" spans="1:12" s="17" customFormat="1" ht="69" customHeight="1" x14ac:dyDescent="0.2">
      <c r="A38" s="5">
        <f t="shared" si="0"/>
        <v>34</v>
      </c>
      <c r="B38" s="6" t="s">
        <v>399</v>
      </c>
      <c r="C38" s="6" t="s">
        <v>362</v>
      </c>
      <c r="D38" s="16">
        <v>280</v>
      </c>
      <c r="E38" s="16">
        <f>+D38*13%</f>
        <v>36.4</v>
      </c>
      <c r="F38" s="16">
        <f t="shared" ref="F38:F60" si="11">SUM(D38:E38)</f>
        <v>316.39999999999998</v>
      </c>
      <c r="G38" s="18" t="s">
        <v>74</v>
      </c>
      <c r="H38" s="13" t="s">
        <v>75</v>
      </c>
      <c r="I38" s="30" t="s">
        <v>478</v>
      </c>
      <c r="J38" s="6" t="s">
        <v>5</v>
      </c>
      <c r="K38" s="15">
        <v>43133</v>
      </c>
      <c r="L38" s="14">
        <v>932</v>
      </c>
    </row>
    <row r="39" spans="1:12" s="17" customFormat="1" ht="57" customHeight="1" x14ac:dyDescent="0.2">
      <c r="A39" s="5">
        <f t="shared" si="0"/>
        <v>35</v>
      </c>
      <c r="B39" s="6" t="s">
        <v>400</v>
      </c>
      <c r="C39" s="6" t="s">
        <v>357</v>
      </c>
      <c r="D39" s="16">
        <v>120</v>
      </c>
      <c r="E39" s="16">
        <f>+D39*13%</f>
        <v>15.600000000000001</v>
      </c>
      <c r="F39" s="16">
        <f t="shared" si="11"/>
        <v>135.6</v>
      </c>
      <c r="G39" s="18" t="s">
        <v>76</v>
      </c>
      <c r="H39" s="13" t="s">
        <v>77</v>
      </c>
      <c r="I39" s="30" t="s">
        <v>482</v>
      </c>
      <c r="J39" s="6" t="s">
        <v>5</v>
      </c>
      <c r="K39" s="15">
        <v>43136</v>
      </c>
      <c r="L39" s="14">
        <v>933</v>
      </c>
    </row>
    <row r="40" spans="1:12" s="17" customFormat="1" ht="57" customHeight="1" x14ac:dyDescent="0.2">
      <c r="A40" s="5">
        <f t="shared" si="0"/>
        <v>36</v>
      </c>
      <c r="B40" s="6" t="s">
        <v>401</v>
      </c>
      <c r="C40" s="6" t="s">
        <v>346</v>
      </c>
      <c r="D40" s="16">
        <v>1177</v>
      </c>
      <c r="E40" s="16">
        <f>+D40*13%</f>
        <v>153.01000000000002</v>
      </c>
      <c r="F40" s="16">
        <f t="shared" si="11"/>
        <v>1330.01</v>
      </c>
      <c r="G40" s="18" t="s">
        <v>78</v>
      </c>
      <c r="H40" s="18" t="s">
        <v>79</v>
      </c>
      <c r="I40" s="30" t="s">
        <v>353</v>
      </c>
      <c r="J40" s="6" t="s">
        <v>5</v>
      </c>
      <c r="K40" s="15">
        <v>43136</v>
      </c>
      <c r="L40" s="14">
        <v>935</v>
      </c>
    </row>
    <row r="41" spans="1:12" s="17" customFormat="1" ht="66" customHeight="1" x14ac:dyDescent="0.2">
      <c r="A41" s="5">
        <f t="shared" si="0"/>
        <v>37</v>
      </c>
      <c r="B41" s="6" t="s">
        <v>396</v>
      </c>
      <c r="C41" s="6" t="s">
        <v>359</v>
      </c>
      <c r="D41" s="16">
        <v>2175</v>
      </c>
      <c r="E41" s="16">
        <v>0</v>
      </c>
      <c r="F41" s="16">
        <f t="shared" si="11"/>
        <v>2175</v>
      </c>
      <c r="G41" s="18" t="s">
        <v>34</v>
      </c>
      <c r="H41" s="13" t="s">
        <v>80</v>
      </c>
      <c r="I41" s="30" t="s">
        <v>483</v>
      </c>
      <c r="J41" s="6" t="s">
        <v>5</v>
      </c>
      <c r="K41" s="15">
        <v>43137</v>
      </c>
      <c r="L41" s="14">
        <v>936</v>
      </c>
    </row>
    <row r="42" spans="1:12" s="17" customFormat="1" ht="57" customHeight="1" x14ac:dyDescent="0.2">
      <c r="A42" s="5">
        <f t="shared" si="0"/>
        <v>38</v>
      </c>
      <c r="B42" s="6" t="s">
        <v>402</v>
      </c>
      <c r="C42" s="6" t="s">
        <v>346</v>
      </c>
      <c r="D42" s="16">
        <v>184.4</v>
      </c>
      <c r="E42" s="16">
        <f t="shared" ref="E42:E49" si="12">+D42*13%</f>
        <v>23.972000000000001</v>
      </c>
      <c r="F42" s="16">
        <f t="shared" si="11"/>
        <v>208.37200000000001</v>
      </c>
      <c r="G42" s="18" t="s">
        <v>33</v>
      </c>
      <c r="H42" s="13" t="s">
        <v>36</v>
      </c>
      <c r="I42" s="30" t="s">
        <v>479</v>
      </c>
      <c r="J42" s="6" t="s">
        <v>5</v>
      </c>
      <c r="K42" s="15">
        <v>43138</v>
      </c>
      <c r="L42" s="14">
        <v>937</v>
      </c>
    </row>
    <row r="43" spans="1:12" s="17" customFormat="1" ht="57" customHeight="1" x14ac:dyDescent="0.2">
      <c r="A43" s="5">
        <f t="shared" si="0"/>
        <v>39</v>
      </c>
      <c r="B43" s="6" t="s">
        <v>402</v>
      </c>
      <c r="C43" s="6" t="s">
        <v>346</v>
      </c>
      <c r="D43" s="16">
        <v>195</v>
      </c>
      <c r="E43" s="16">
        <f t="shared" si="12"/>
        <v>25.35</v>
      </c>
      <c r="F43" s="16">
        <f t="shared" si="11"/>
        <v>220.35</v>
      </c>
      <c r="G43" s="18" t="s">
        <v>33</v>
      </c>
      <c r="H43" s="13" t="s">
        <v>38</v>
      </c>
      <c r="I43" s="30" t="s">
        <v>479</v>
      </c>
      <c r="J43" s="6" t="s">
        <v>5</v>
      </c>
      <c r="K43" s="15">
        <v>43138</v>
      </c>
      <c r="L43" s="14">
        <v>938</v>
      </c>
    </row>
    <row r="44" spans="1:12" s="17" customFormat="1" ht="57" customHeight="1" x14ac:dyDescent="0.2">
      <c r="A44" s="5">
        <f t="shared" si="0"/>
        <v>40</v>
      </c>
      <c r="B44" s="6" t="s">
        <v>403</v>
      </c>
      <c r="C44" s="6" t="s">
        <v>346</v>
      </c>
      <c r="D44" s="16">
        <v>66.37</v>
      </c>
      <c r="E44" s="16">
        <f t="shared" si="12"/>
        <v>8.6281000000000017</v>
      </c>
      <c r="F44" s="16">
        <f t="shared" si="11"/>
        <v>74.998100000000008</v>
      </c>
      <c r="G44" s="18" t="s">
        <v>30</v>
      </c>
      <c r="H44" s="13" t="s">
        <v>81</v>
      </c>
      <c r="I44" s="30" t="s">
        <v>479</v>
      </c>
      <c r="J44" s="6" t="s">
        <v>5</v>
      </c>
      <c r="K44" s="15">
        <v>43138</v>
      </c>
      <c r="L44" s="14">
        <v>939</v>
      </c>
    </row>
    <row r="45" spans="1:12" s="17" customFormat="1" ht="57" customHeight="1" x14ac:dyDescent="0.2">
      <c r="A45" s="5">
        <f t="shared" si="0"/>
        <v>41</v>
      </c>
      <c r="B45" s="6" t="s">
        <v>404</v>
      </c>
      <c r="C45" s="6" t="s">
        <v>355</v>
      </c>
      <c r="D45" s="16">
        <v>117.48</v>
      </c>
      <c r="E45" s="16">
        <f t="shared" si="12"/>
        <v>15.272400000000001</v>
      </c>
      <c r="F45" s="16">
        <f t="shared" si="11"/>
        <v>132.75239999999999</v>
      </c>
      <c r="G45" s="18" t="s">
        <v>83</v>
      </c>
      <c r="H45" s="13" t="s">
        <v>84</v>
      </c>
      <c r="I45" s="30" t="s">
        <v>479</v>
      </c>
      <c r="J45" s="6" t="s">
        <v>5</v>
      </c>
      <c r="K45" s="15">
        <v>43139</v>
      </c>
      <c r="L45" s="19">
        <v>940</v>
      </c>
    </row>
    <row r="46" spans="1:12" s="17" customFormat="1" ht="57" customHeight="1" x14ac:dyDescent="0.2">
      <c r="A46" s="5">
        <f t="shared" si="0"/>
        <v>42</v>
      </c>
      <c r="B46" s="6" t="s">
        <v>404</v>
      </c>
      <c r="C46" s="6" t="s">
        <v>355</v>
      </c>
      <c r="D46" s="16">
        <v>108.1</v>
      </c>
      <c r="E46" s="16">
        <f t="shared" si="12"/>
        <v>14.052999999999999</v>
      </c>
      <c r="F46" s="16">
        <f t="shared" si="11"/>
        <v>122.15299999999999</v>
      </c>
      <c r="G46" s="18" t="s">
        <v>82</v>
      </c>
      <c r="H46" s="13" t="s">
        <v>84</v>
      </c>
      <c r="I46" s="30" t="s">
        <v>479</v>
      </c>
      <c r="J46" s="6" t="s">
        <v>5</v>
      </c>
      <c r="K46" s="15">
        <v>43139</v>
      </c>
      <c r="L46" s="14">
        <v>941</v>
      </c>
    </row>
    <row r="47" spans="1:12" s="17" customFormat="1" ht="57" customHeight="1" x14ac:dyDescent="0.2">
      <c r="A47" s="5">
        <f t="shared" si="0"/>
        <v>43</v>
      </c>
      <c r="B47" s="6" t="s">
        <v>403</v>
      </c>
      <c r="C47" s="6" t="s">
        <v>346</v>
      </c>
      <c r="D47" s="16">
        <v>445</v>
      </c>
      <c r="E47" s="16">
        <f t="shared" si="12"/>
        <v>57.85</v>
      </c>
      <c r="F47" s="16">
        <f t="shared" si="11"/>
        <v>502.85</v>
      </c>
      <c r="G47" s="18" t="s">
        <v>33</v>
      </c>
      <c r="H47" s="13" t="s">
        <v>85</v>
      </c>
      <c r="I47" s="30" t="s">
        <v>479</v>
      </c>
      <c r="J47" s="6" t="s">
        <v>5</v>
      </c>
      <c r="K47" s="15">
        <v>43144</v>
      </c>
      <c r="L47" s="14">
        <v>942</v>
      </c>
    </row>
    <row r="48" spans="1:12" s="17" customFormat="1" ht="57" customHeight="1" x14ac:dyDescent="0.2">
      <c r="A48" s="5">
        <f t="shared" si="0"/>
        <v>44</v>
      </c>
      <c r="B48" s="6" t="s">
        <v>400</v>
      </c>
      <c r="C48" s="6" t="s">
        <v>357</v>
      </c>
      <c r="D48" s="16">
        <v>80</v>
      </c>
      <c r="E48" s="16">
        <f t="shared" si="12"/>
        <v>10.4</v>
      </c>
      <c r="F48" s="16">
        <f t="shared" si="11"/>
        <v>90.4</v>
      </c>
      <c r="G48" s="18" t="s">
        <v>76</v>
      </c>
      <c r="H48" s="13" t="s">
        <v>86</v>
      </c>
      <c r="I48" s="30" t="s">
        <v>479</v>
      </c>
      <c r="J48" s="6" t="s">
        <v>5</v>
      </c>
      <c r="K48" s="15">
        <v>43144</v>
      </c>
      <c r="L48" s="14">
        <v>943</v>
      </c>
    </row>
    <row r="49" spans="1:12" s="17" customFormat="1" ht="57" customHeight="1" x14ac:dyDescent="0.2">
      <c r="A49" s="5">
        <f t="shared" si="0"/>
        <v>45</v>
      </c>
      <c r="B49" s="6" t="s">
        <v>405</v>
      </c>
      <c r="C49" s="6" t="s">
        <v>346</v>
      </c>
      <c r="D49" s="16">
        <v>104.18</v>
      </c>
      <c r="E49" s="16">
        <f t="shared" si="12"/>
        <v>13.543400000000002</v>
      </c>
      <c r="F49" s="16">
        <f t="shared" si="11"/>
        <v>117.72340000000001</v>
      </c>
      <c r="G49" s="18" t="s">
        <v>87</v>
      </c>
      <c r="H49" s="13" t="s">
        <v>27</v>
      </c>
      <c r="I49" s="30" t="s">
        <v>479</v>
      </c>
      <c r="J49" s="6" t="s">
        <v>5</v>
      </c>
      <c r="K49" s="15">
        <v>43145</v>
      </c>
      <c r="L49" s="14">
        <v>944</v>
      </c>
    </row>
    <row r="50" spans="1:12" s="17" customFormat="1" ht="57" customHeight="1" x14ac:dyDescent="0.2">
      <c r="A50" s="5">
        <f t="shared" si="0"/>
        <v>46</v>
      </c>
      <c r="B50" s="6" t="s">
        <v>400</v>
      </c>
      <c r="C50" s="6" t="s">
        <v>357</v>
      </c>
      <c r="D50" s="16">
        <v>300</v>
      </c>
      <c r="E50" s="16">
        <f>+D50*13%</f>
        <v>39</v>
      </c>
      <c r="F50" s="16">
        <f t="shared" si="11"/>
        <v>339</v>
      </c>
      <c r="G50" s="18" t="s">
        <v>88</v>
      </c>
      <c r="H50" s="18" t="s">
        <v>89</v>
      </c>
      <c r="I50" s="30" t="s">
        <v>479</v>
      </c>
      <c r="J50" s="6" t="s">
        <v>5</v>
      </c>
      <c r="K50" s="15">
        <v>43146</v>
      </c>
      <c r="L50" s="14">
        <v>945</v>
      </c>
    </row>
    <row r="51" spans="1:12" s="17" customFormat="1" ht="57" customHeight="1" x14ac:dyDescent="0.2">
      <c r="A51" s="5">
        <f t="shared" si="0"/>
        <v>47</v>
      </c>
      <c r="B51" s="6" t="s">
        <v>392</v>
      </c>
      <c r="C51" s="6" t="s">
        <v>346</v>
      </c>
      <c r="D51" s="16">
        <v>138.75</v>
      </c>
      <c r="E51" s="16">
        <f t="shared" ref="E51:E54" si="13">+D51*13%</f>
        <v>18.037500000000001</v>
      </c>
      <c r="F51" s="16">
        <f t="shared" si="11"/>
        <v>156.78749999999999</v>
      </c>
      <c r="G51" s="18" t="s">
        <v>40</v>
      </c>
      <c r="H51" s="13" t="s">
        <v>28</v>
      </c>
      <c r="I51" s="30" t="s">
        <v>479</v>
      </c>
      <c r="J51" s="6" t="s">
        <v>5</v>
      </c>
      <c r="K51" s="15">
        <v>43147</v>
      </c>
      <c r="L51" s="14">
        <v>946</v>
      </c>
    </row>
    <row r="52" spans="1:12" s="17" customFormat="1" ht="57" customHeight="1" x14ac:dyDescent="0.2">
      <c r="A52" s="5">
        <f t="shared" si="0"/>
        <v>48</v>
      </c>
      <c r="B52" s="6" t="s">
        <v>406</v>
      </c>
      <c r="C52" s="6" t="s">
        <v>346</v>
      </c>
      <c r="D52" s="16">
        <v>99</v>
      </c>
      <c r="E52" s="16">
        <f t="shared" si="13"/>
        <v>12.870000000000001</v>
      </c>
      <c r="F52" s="16">
        <f t="shared" si="11"/>
        <v>111.87</v>
      </c>
      <c r="G52" s="18" t="s">
        <v>90</v>
      </c>
      <c r="H52" s="13" t="s">
        <v>91</v>
      </c>
      <c r="I52" s="30" t="s">
        <v>479</v>
      </c>
      <c r="J52" s="6" t="s">
        <v>5</v>
      </c>
      <c r="K52" s="15">
        <v>43150</v>
      </c>
      <c r="L52" s="14">
        <v>947</v>
      </c>
    </row>
    <row r="53" spans="1:12" s="17" customFormat="1" ht="57" customHeight="1" x14ac:dyDescent="0.2">
      <c r="A53" s="5">
        <f t="shared" si="0"/>
        <v>49</v>
      </c>
      <c r="B53" s="6" t="s">
        <v>407</v>
      </c>
      <c r="C53" s="6" t="s">
        <v>346</v>
      </c>
      <c r="D53" s="16">
        <v>376.58</v>
      </c>
      <c r="E53" s="16">
        <f t="shared" si="13"/>
        <v>48.955399999999997</v>
      </c>
      <c r="F53" s="16">
        <f t="shared" si="11"/>
        <v>425.53539999999998</v>
      </c>
      <c r="G53" s="18" t="s">
        <v>33</v>
      </c>
      <c r="H53" s="13" t="s">
        <v>92</v>
      </c>
      <c r="I53" s="30" t="s">
        <v>479</v>
      </c>
      <c r="J53" s="6" t="s">
        <v>5</v>
      </c>
      <c r="K53" s="15">
        <v>43157</v>
      </c>
      <c r="L53" s="14">
        <v>948</v>
      </c>
    </row>
    <row r="54" spans="1:12" s="17" customFormat="1" ht="57" customHeight="1" x14ac:dyDescent="0.2">
      <c r="A54" s="5">
        <f t="shared" si="0"/>
        <v>50</v>
      </c>
      <c r="B54" s="6" t="s">
        <v>408</v>
      </c>
      <c r="C54" s="6" t="s">
        <v>346</v>
      </c>
      <c r="D54" s="16">
        <v>48</v>
      </c>
      <c r="E54" s="16">
        <f t="shared" si="13"/>
        <v>6.24</v>
      </c>
      <c r="F54" s="16">
        <f t="shared" si="11"/>
        <v>54.24</v>
      </c>
      <c r="G54" s="18" t="s">
        <v>95</v>
      </c>
      <c r="H54" s="13" t="s">
        <v>94</v>
      </c>
      <c r="I54" s="30" t="s">
        <v>484</v>
      </c>
      <c r="J54" s="6" t="s">
        <v>5</v>
      </c>
      <c r="K54" s="15">
        <v>43157</v>
      </c>
      <c r="L54" s="14">
        <v>949</v>
      </c>
    </row>
    <row r="55" spans="1:12" s="17" customFormat="1" ht="57" customHeight="1" x14ac:dyDescent="0.2">
      <c r="A55" s="5">
        <f t="shared" si="0"/>
        <v>51</v>
      </c>
      <c r="B55" s="6" t="s">
        <v>408</v>
      </c>
      <c r="C55" s="6" t="s">
        <v>346</v>
      </c>
      <c r="D55" s="16">
        <v>109.56</v>
      </c>
      <c r="E55" s="16">
        <f>+D55*13%</f>
        <v>14.242800000000001</v>
      </c>
      <c r="F55" s="16">
        <f t="shared" si="11"/>
        <v>123.8028</v>
      </c>
      <c r="G55" s="18" t="s">
        <v>96</v>
      </c>
      <c r="H55" s="13" t="s">
        <v>94</v>
      </c>
      <c r="I55" s="30" t="s">
        <v>484</v>
      </c>
      <c r="J55" s="6" t="s">
        <v>5</v>
      </c>
      <c r="K55" s="15">
        <v>43157</v>
      </c>
      <c r="L55" s="14">
        <v>950</v>
      </c>
    </row>
    <row r="56" spans="1:12" s="17" customFormat="1" ht="57" customHeight="1" x14ac:dyDescent="0.2">
      <c r="A56" s="5">
        <f t="shared" si="0"/>
        <v>52</v>
      </c>
      <c r="B56" s="6" t="s">
        <v>408</v>
      </c>
      <c r="C56" s="6" t="s">
        <v>346</v>
      </c>
      <c r="D56" s="16">
        <v>1389.79</v>
      </c>
      <c r="E56" s="16">
        <f t="shared" ref="E56:E57" si="14">+D56*13%</f>
        <v>180.67269999999999</v>
      </c>
      <c r="F56" s="16">
        <f t="shared" si="11"/>
        <v>1570.4627</v>
      </c>
      <c r="G56" s="18" t="s">
        <v>93</v>
      </c>
      <c r="H56" s="13" t="s">
        <v>94</v>
      </c>
      <c r="I56" s="30" t="s">
        <v>484</v>
      </c>
      <c r="J56" s="6" t="s">
        <v>5</v>
      </c>
      <c r="K56" s="15">
        <v>43157</v>
      </c>
      <c r="L56" s="14">
        <v>951</v>
      </c>
    </row>
    <row r="57" spans="1:12" s="17" customFormat="1" ht="57" customHeight="1" x14ac:dyDescent="0.2">
      <c r="A57" s="5">
        <f t="shared" si="0"/>
        <v>53</v>
      </c>
      <c r="B57" s="6" t="s">
        <v>404</v>
      </c>
      <c r="C57" s="6" t="s">
        <v>356</v>
      </c>
      <c r="D57" s="16">
        <v>162.83000000000001</v>
      </c>
      <c r="E57" s="16">
        <f t="shared" si="14"/>
        <v>21.167900000000003</v>
      </c>
      <c r="F57" s="16">
        <f t="shared" si="11"/>
        <v>183.99790000000002</v>
      </c>
      <c r="G57" s="18" t="s">
        <v>31</v>
      </c>
      <c r="H57" s="13" t="s">
        <v>84</v>
      </c>
      <c r="I57" s="30" t="s">
        <v>479</v>
      </c>
      <c r="J57" s="6" t="s">
        <v>5</v>
      </c>
      <c r="K57" s="15">
        <v>43158</v>
      </c>
      <c r="L57" s="14">
        <v>952</v>
      </c>
    </row>
    <row r="58" spans="1:12" s="17" customFormat="1" ht="57" customHeight="1" x14ac:dyDescent="0.2">
      <c r="A58" s="5">
        <f t="shared" si="0"/>
        <v>54</v>
      </c>
      <c r="B58" s="6" t="s">
        <v>409</v>
      </c>
      <c r="C58" s="6" t="s">
        <v>346</v>
      </c>
      <c r="D58" s="16">
        <v>66.55</v>
      </c>
      <c r="E58" s="16">
        <v>8.65</v>
      </c>
      <c r="F58" s="16">
        <f t="shared" si="11"/>
        <v>75.2</v>
      </c>
      <c r="G58" s="18" t="s">
        <v>87</v>
      </c>
      <c r="H58" s="13" t="s">
        <v>97</v>
      </c>
      <c r="I58" s="30" t="s">
        <v>479</v>
      </c>
      <c r="J58" s="6" t="s">
        <v>5</v>
      </c>
      <c r="K58" s="15">
        <v>43159</v>
      </c>
      <c r="L58" s="14">
        <v>953</v>
      </c>
    </row>
    <row r="59" spans="1:12" s="17" customFormat="1" ht="57" customHeight="1" x14ac:dyDescent="0.2">
      <c r="A59" s="5">
        <f t="shared" si="0"/>
        <v>55</v>
      </c>
      <c r="B59" s="6" t="s">
        <v>410</v>
      </c>
      <c r="C59" s="6" t="s">
        <v>346</v>
      </c>
      <c r="D59" s="16">
        <v>1203.54</v>
      </c>
      <c r="E59" s="16">
        <f>+D59*13%</f>
        <v>156.46020000000001</v>
      </c>
      <c r="F59" s="16">
        <f t="shared" si="11"/>
        <v>1360.0001999999999</v>
      </c>
      <c r="G59" s="18" t="s">
        <v>30</v>
      </c>
      <c r="H59" s="13" t="s">
        <v>105</v>
      </c>
      <c r="I59" s="30" t="s">
        <v>479</v>
      </c>
      <c r="J59" s="6" t="s">
        <v>5</v>
      </c>
      <c r="K59" s="15">
        <v>43160</v>
      </c>
      <c r="L59" s="14" t="s">
        <v>106</v>
      </c>
    </row>
    <row r="60" spans="1:12" s="17" customFormat="1" ht="57" customHeight="1" x14ac:dyDescent="0.2">
      <c r="A60" s="5">
        <f t="shared" si="0"/>
        <v>56</v>
      </c>
      <c r="B60" s="6" t="s">
        <v>411</v>
      </c>
      <c r="C60" s="6" t="s">
        <v>346</v>
      </c>
      <c r="D60" s="16">
        <v>209.73</v>
      </c>
      <c r="E60" s="16">
        <f>+D60*13%</f>
        <v>27.264900000000001</v>
      </c>
      <c r="F60" s="16">
        <f t="shared" si="11"/>
        <v>236.9949</v>
      </c>
      <c r="G60" s="18" t="s">
        <v>25</v>
      </c>
      <c r="H60" s="13" t="s">
        <v>98</v>
      </c>
      <c r="I60" s="30" t="s">
        <v>479</v>
      </c>
      <c r="J60" s="6" t="s">
        <v>5</v>
      </c>
      <c r="K60" s="15">
        <v>43160</v>
      </c>
      <c r="L60" s="14">
        <v>954</v>
      </c>
    </row>
    <row r="61" spans="1:12" s="17" customFormat="1" ht="57" customHeight="1" x14ac:dyDescent="0.2">
      <c r="A61" s="5">
        <f t="shared" si="0"/>
        <v>57</v>
      </c>
      <c r="B61" s="6" t="s">
        <v>412</v>
      </c>
      <c r="C61" s="6" t="s">
        <v>346</v>
      </c>
      <c r="D61" s="16">
        <v>77.87</v>
      </c>
      <c r="E61" s="16">
        <f t="shared" ref="E61:E70" si="15">+D61*13%</f>
        <v>10.123100000000001</v>
      </c>
      <c r="F61" s="16">
        <f>+E61+D61</f>
        <v>87.993099999999998</v>
      </c>
      <c r="G61" s="18" t="s">
        <v>99</v>
      </c>
      <c r="H61" s="13" t="s">
        <v>100</v>
      </c>
      <c r="I61" s="30" t="s">
        <v>479</v>
      </c>
      <c r="J61" s="6" t="s">
        <v>5</v>
      </c>
      <c r="K61" s="15">
        <v>43160</v>
      </c>
      <c r="L61" s="14">
        <v>955</v>
      </c>
    </row>
    <row r="62" spans="1:12" s="17" customFormat="1" ht="57" customHeight="1" x14ac:dyDescent="0.2">
      <c r="A62" s="5">
        <f t="shared" si="0"/>
        <v>58</v>
      </c>
      <c r="B62" s="6" t="s">
        <v>413</v>
      </c>
      <c r="C62" s="6" t="s">
        <v>346</v>
      </c>
      <c r="D62" s="16">
        <v>112.8</v>
      </c>
      <c r="E62" s="16">
        <f t="shared" si="15"/>
        <v>14.664</v>
      </c>
      <c r="F62" s="16">
        <f t="shared" ref="F62:F65" si="16">+E62+D62</f>
        <v>127.464</v>
      </c>
      <c r="G62" s="18" t="s">
        <v>33</v>
      </c>
      <c r="H62" s="13" t="s">
        <v>101</v>
      </c>
      <c r="I62" s="30" t="s">
        <v>479</v>
      </c>
      <c r="J62" s="6" t="s">
        <v>5</v>
      </c>
      <c r="K62" s="15">
        <v>43160</v>
      </c>
      <c r="L62" s="14">
        <v>956</v>
      </c>
    </row>
    <row r="63" spans="1:12" s="17" customFormat="1" ht="57" customHeight="1" x14ac:dyDescent="0.2">
      <c r="A63" s="5">
        <f t="shared" si="0"/>
        <v>59</v>
      </c>
      <c r="B63" s="6" t="s">
        <v>413</v>
      </c>
      <c r="C63" s="6" t="s">
        <v>346</v>
      </c>
      <c r="D63" s="16">
        <v>87.5</v>
      </c>
      <c r="E63" s="16">
        <f t="shared" si="15"/>
        <v>11.375</v>
      </c>
      <c r="F63" s="16">
        <f t="shared" si="16"/>
        <v>98.875</v>
      </c>
      <c r="G63" s="18" t="s">
        <v>33</v>
      </c>
      <c r="H63" s="13" t="s">
        <v>102</v>
      </c>
      <c r="I63" s="30" t="s">
        <v>479</v>
      </c>
      <c r="J63" s="6" t="s">
        <v>5</v>
      </c>
      <c r="K63" s="15">
        <v>43160</v>
      </c>
      <c r="L63" s="14">
        <v>957</v>
      </c>
    </row>
    <row r="64" spans="1:12" s="17" customFormat="1" ht="57" customHeight="1" x14ac:dyDescent="0.2">
      <c r="A64" s="5">
        <f t="shared" si="0"/>
        <v>60</v>
      </c>
      <c r="B64" s="6" t="s">
        <v>413</v>
      </c>
      <c r="C64" s="6" t="s">
        <v>346</v>
      </c>
      <c r="D64" s="16">
        <v>62.98</v>
      </c>
      <c r="E64" s="16">
        <f t="shared" si="15"/>
        <v>8.1874000000000002</v>
      </c>
      <c r="F64" s="16">
        <f t="shared" si="16"/>
        <v>71.167400000000001</v>
      </c>
      <c r="G64" s="18" t="s">
        <v>33</v>
      </c>
      <c r="H64" s="13" t="s">
        <v>103</v>
      </c>
      <c r="I64" s="30" t="s">
        <v>479</v>
      </c>
      <c r="J64" s="6" t="s">
        <v>5</v>
      </c>
      <c r="K64" s="15">
        <v>43160</v>
      </c>
      <c r="L64" s="14">
        <v>958</v>
      </c>
    </row>
    <row r="65" spans="1:12" s="17" customFormat="1" ht="68.25" customHeight="1" x14ac:dyDescent="0.2">
      <c r="A65" s="5">
        <f t="shared" si="0"/>
        <v>61</v>
      </c>
      <c r="B65" s="6" t="s">
        <v>414</v>
      </c>
      <c r="C65" s="6" t="s">
        <v>346</v>
      </c>
      <c r="D65" s="16">
        <v>176.99</v>
      </c>
      <c r="E65" s="16">
        <f t="shared" si="15"/>
        <v>23.008700000000001</v>
      </c>
      <c r="F65" s="16">
        <f t="shared" si="16"/>
        <v>199.99870000000001</v>
      </c>
      <c r="G65" s="18" t="s">
        <v>30</v>
      </c>
      <c r="H65" s="13" t="s">
        <v>104</v>
      </c>
      <c r="I65" s="30" t="s">
        <v>479</v>
      </c>
      <c r="J65" s="6" t="s">
        <v>5</v>
      </c>
      <c r="K65" s="15">
        <v>43164</v>
      </c>
      <c r="L65" s="14">
        <v>959</v>
      </c>
    </row>
    <row r="66" spans="1:12" s="17" customFormat="1" ht="57" customHeight="1" x14ac:dyDescent="0.2">
      <c r="A66" s="5">
        <f t="shared" si="0"/>
        <v>62</v>
      </c>
      <c r="B66" s="6" t="s">
        <v>415</v>
      </c>
      <c r="C66" s="6" t="s">
        <v>355</v>
      </c>
      <c r="D66" s="16">
        <v>144.9</v>
      </c>
      <c r="E66" s="16">
        <f t="shared" si="15"/>
        <v>18.837</v>
      </c>
      <c r="F66" s="16">
        <f>+D66+E66</f>
        <v>163.73699999999999</v>
      </c>
      <c r="G66" s="18" t="s">
        <v>83</v>
      </c>
      <c r="H66" s="13" t="s">
        <v>107</v>
      </c>
      <c r="I66" s="30" t="s">
        <v>479</v>
      </c>
      <c r="J66" s="6" t="s">
        <v>5</v>
      </c>
      <c r="K66" s="15">
        <v>43168</v>
      </c>
      <c r="L66" s="14">
        <v>960</v>
      </c>
    </row>
    <row r="67" spans="1:12" s="17" customFormat="1" ht="57" customHeight="1" x14ac:dyDescent="0.2">
      <c r="A67" s="5">
        <f t="shared" si="0"/>
        <v>63</v>
      </c>
      <c r="B67" s="6" t="s">
        <v>416</v>
      </c>
      <c r="C67" s="6" t="s">
        <v>346</v>
      </c>
      <c r="D67" s="16">
        <v>178.8</v>
      </c>
      <c r="E67" s="16">
        <f t="shared" si="15"/>
        <v>23.244000000000003</v>
      </c>
      <c r="F67" s="16">
        <f t="shared" ref="F67:F75" si="17">+D67+E67</f>
        <v>202.04400000000001</v>
      </c>
      <c r="G67" s="18" t="s">
        <v>33</v>
      </c>
      <c r="H67" s="13" t="s">
        <v>108</v>
      </c>
      <c r="I67" s="30" t="s">
        <v>479</v>
      </c>
      <c r="J67" s="6" t="s">
        <v>5</v>
      </c>
      <c r="K67" s="15">
        <v>43174</v>
      </c>
      <c r="L67" s="14">
        <v>961</v>
      </c>
    </row>
    <row r="68" spans="1:12" s="17" customFormat="1" ht="57" customHeight="1" x14ac:dyDescent="0.2">
      <c r="A68" s="5">
        <f t="shared" si="0"/>
        <v>64</v>
      </c>
      <c r="B68" s="6" t="s">
        <v>416</v>
      </c>
      <c r="C68" s="6" t="s">
        <v>346</v>
      </c>
      <c r="D68" s="16">
        <v>38.89</v>
      </c>
      <c r="E68" s="16">
        <f t="shared" si="15"/>
        <v>5.0556999999999999</v>
      </c>
      <c r="F68" s="16">
        <f t="shared" si="17"/>
        <v>43.945700000000002</v>
      </c>
      <c r="G68" s="18" t="s">
        <v>33</v>
      </c>
      <c r="H68" s="13" t="s">
        <v>109</v>
      </c>
      <c r="I68" s="30" t="s">
        <v>479</v>
      </c>
      <c r="J68" s="6" t="s">
        <v>5</v>
      </c>
      <c r="K68" s="15">
        <v>43174</v>
      </c>
      <c r="L68" s="14">
        <v>962</v>
      </c>
    </row>
    <row r="69" spans="1:12" s="17" customFormat="1" ht="57" customHeight="1" x14ac:dyDescent="0.2">
      <c r="A69" s="5">
        <f t="shared" si="0"/>
        <v>65</v>
      </c>
      <c r="B69" s="6" t="s">
        <v>416</v>
      </c>
      <c r="C69" s="6" t="s">
        <v>346</v>
      </c>
      <c r="D69" s="16">
        <v>87.3</v>
      </c>
      <c r="E69" s="16">
        <f t="shared" si="15"/>
        <v>11.349</v>
      </c>
      <c r="F69" s="16">
        <f t="shared" si="17"/>
        <v>98.649000000000001</v>
      </c>
      <c r="G69" s="18" t="s">
        <v>33</v>
      </c>
      <c r="H69" s="13" t="s">
        <v>109</v>
      </c>
      <c r="I69" s="30" t="s">
        <v>479</v>
      </c>
      <c r="J69" s="6" t="s">
        <v>5</v>
      </c>
      <c r="K69" s="15">
        <v>43174</v>
      </c>
      <c r="L69" s="14">
        <v>963</v>
      </c>
    </row>
    <row r="70" spans="1:12" s="17" customFormat="1" ht="57" customHeight="1" x14ac:dyDescent="0.2">
      <c r="A70" s="5">
        <f t="shared" ref="A70:A133" si="18">+A69+1</f>
        <v>66</v>
      </c>
      <c r="B70" s="6" t="s">
        <v>416</v>
      </c>
      <c r="C70" s="6" t="s">
        <v>346</v>
      </c>
      <c r="D70" s="16">
        <v>179.01</v>
      </c>
      <c r="E70" s="16">
        <f t="shared" si="15"/>
        <v>23.2713</v>
      </c>
      <c r="F70" s="16">
        <f t="shared" si="17"/>
        <v>202.28129999999999</v>
      </c>
      <c r="G70" s="18" t="s">
        <v>33</v>
      </c>
      <c r="H70" s="13" t="s">
        <v>109</v>
      </c>
      <c r="I70" s="30" t="s">
        <v>479</v>
      </c>
      <c r="J70" s="6" t="s">
        <v>5</v>
      </c>
      <c r="K70" s="15">
        <v>43174</v>
      </c>
      <c r="L70" s="14">
        <v>964</v>
      </c>
    </row>
    <row r="71" spans="1:12" s="17" customFormat="1" ht="57" customHeight="1" x14ac:dyDescent="0.2">
      <c r="A71" s="5">
        <f t="shared" si="18"/>
        <v>67</v>
      </c>
      <c r="B71" s="6" t="s">
        <v>417</v>
      </c>
      <c r="C71" s="6" t="s">
        <v>360</v>
      </c>
      <c r="D71" s="16">
        <v>126.99</v>
      </c>
      <c r="E71" s="16">
        <f>+D71*13%</f>
        <v>16.508700000000001</v>
      </c>
      <c r="F71" s="16">
        <f t="shared" si="17"/>
        <v>143.49869999999999</v>
      </c>
      <c r="G71" s="18" t="s">
        <v>110</v>
      </c>
      <c r="H71" s="13" t="s">
        <v>111</v>
      </c>
      <c r="I71" s="30" t="s">
        <v>479</v>
      </c>
      <c r="J71" s="6" t="s">
        <v>5</v>
      </c>
      <c r="K71" s="15">
        <v>43175</v>
      </c>
      <c r="L71" s="14">
        <v>965</v>
      </c>
    </row>
    <row r="72" spans="1:12" s="17" customFormat="1" ht="57" customHeight="1" x14ac:dyDescent="0.2">
      <c r="A72" s="5">
        <f t="shared" si="18"/>
        <v>68</v>
      </c>
      <c r="B72" s="6" t="s">
        <v>416</v>
      </c>
      <c r="C72" s="6" t="s">
        <v>346</v>
      </c>
      <c r="D72" s="16">
        <v>65</v>
      </c>
      <c r="E72" s="16">
        <f t="shared" ref="E72" si="19">+D72*13%</f>
        <v>8.4500000000000011</v>
      </c>
      <c r="F72" s="16">
        <f t="shared" si="17"/>
        <v>73.45</v>
      </c>
      <c r="G72" s="18" t="s">
        <v>33</v>
      </c>
      <c r="H72" s="13" t="s">
        <v>112</v>
      </c>
      <c r="I72" s="30" t="s">
        <v>479</v>
      </c>
      <c r="J72" s="6" t="s">
        <v>5</v>
      </c>
      <c r="K72" s="15">
        <v>43179</v>
      </c>
      <c r="L72" s="14">
        <v>966</v>
      </c>
    </row>
    <row r="73" spans="1:12" s="17" customFormat="1" ht="57" customHeight="1" x14ac:dyDescent="0.2">
      <c r="A73" s="5">
        <f t="shared" si="18"/>
        <v>69</v>
      </c>
      <c r="B73" s="6" t="s">
        <v>416</v>
      </c>
      <c r="C73" s="6" t="s">
        <v>346</v>
      </c>
      <c r="D73" s="16">
        <v>258.60000000000002</v>
      </c>
      <c r="E73" s="16">
        <f>+D73*13%</f>
        <v>33.618000000000002</v>
      </c>
      <c r="F73" s="16">
        <f t="shared" si="17"/>
        <v>292.21800000000002</v>
      </c>
      <c r="G73" s="18" t="s">
        <v>33</v>
      </c>
      <c r="H73" s="13" t="s">
        <v>113</v>
      </c>
      <c r="I73" s="30" t="s">
        <v>479</v>
      </c>
      <c r="J73" s="6" t="s">
        <v>5</v>
      </c>
      <c r="K73" s="15">
        <v>43179</v>
      </c>
      <c r="L73" s="14">
        <v>967</v>
      </c>
    </row>
    <row r="74" spans="1:12" s="17" customFormat="1" ht="57" customHeight="1" x14ac:dyDescent="0.2">
      <c r="A74" s="5">
        <f t="shared" si="18"/>
        <v>70</v>
      </c>
      <c r="B74" s="6" t="s">
        <v>416</v>
      </c>
      <c r="C74" s="6" t="s">
        <v>346</v>
      </c>
      <c r="D74" s="16">
        <v>15</v>
      </c>
      <c r="E74" s="16">
        <f t="shared" ref="E74:E75" si="20">+D74*13%</f>
        <v>1.9500000000000002</v>
      </c>
      <c r="F74" s="16">
        <f t="shared" si="17"/>
        <v>16.95</v>
      </c>
      <c r="G74" s="18" t="s">
        <v>33</v>
      </c>
      <c r="H74" s="13" t="s">
        <v>114</v>
      </c>
      <c r="I74" s="30" t="s">
        <v>479</v>
      </c>
      <c r="J74" s="6" t="s">
        <v>5</v>
      </c>
      <c r="K74" s="15">
        <v>43179</v>
      </c>
      <c r="L74" s="14">
        <v>968</v>
      </c>
    </row>
    <row r="75" spans="1:12" s="17" customFormat="1" ht="57" customHeight="1" x14ac:dyDescent="0.2">
      <c r="A75" s="5">
        <f t="shared" si="18"/>
        <v>71</v>
      </c>
      <c r="B75" s="6" t="s">
        <v>418</v>
      </c>
      <c r="C75" s="6" t="s">
        <v>346</v>
      </c>
      <c r="D75" s="16">
        <v>52.65</v>
      </c>
      <c r="E75" s="16">
        <f t="shared" si="20"/>
        <v>6.8445</v>
      </c>
      <c r="F75" s="16">
        <f t="shared" si="17"/>
        <v>59.494500000000002</v>
      </c>
      <c r="G75" s="18" t="s">
        <v>51</v>
      </c>
      <c r="H75" s="13" t="s">
        <v>115</v>
      </c>
      <c r="I75" s="30" t="s">
        <v>479</v>
      </c>
      <c r="J75" s="6" t="s">
        <v>5</v>
      </c>
      <c r="K75" s="15">
        <v>43179</v>
      </c>
      <c r="L75" s="14">
        <v>969</v>
      </c>
    </row>
    <row r="76" spans="1:12" s="17" customFormat="1" ht="57" customHeight="1" x14ac:dyDescent="0.2">
      <c r="A76" s="5">
        <f t="shared" si="18"/>
        <v>72</v>
      </c>
      <c r="B76" s="6" t="s">
        <v>419</v>
      </c>
      <c r="C76" s="6" t="s">
        <v>355</v>
      </c>
      <c r="D76" s="16">
        <v>5400</v>
      </c>
      <c r="E76" s="16">
        <v>0</v>
      </c>
      <c r="F76" s="16">
        <f>+E76+D76</f>
        <v>5400</v>
      </c>
      <c r="G76" s="18" t="s">
        <v>244</v>
      </c>
      <c r="H76" s="13" t="s">
        <v>245</v>
      </c>
      <c r="I76" s="30" t="s">
        <v>485</v>
      </c>
      <c r="J76" s="6" t="s">
        <v>5</v>
      </c>
      <c r="K76" s="15">
        <v>43181</v>
      </c>
      <c r="L76" s="14" t="s">
        <v>246</v>
      </c>
    </row>
    <row r="77" spans="1:12" s="17" customFormat="1" ht="57" customHeight="1" x14ac:dyDescent="0.2">
      <c r="A77" s="5">
        <f t="shared" si="18"/>
        <v>73</v>
      </c>
      <c r="B77" s="6" t="s">
        <v>420</v>
      </c>
      <c r="C77" s="6" t="s">
        <v>358</v>
      </c>
      <c r="D77" s="16">
        <v>147</v>
      </c>
      <c r="E77" s="16">
        <v>0</v>
      </c>
      <c r="F77" s="16">
        <f t="shared" ref="F77:F79" si="21">+D77+E77</f>
        <v>147</v>
      </c>
      <c r="G77" s="18" t="s">
        <v>116</v>
      </c>
      <c r="H77" s="13" t="s">
        <v>117</v>
      </c>
      <c r="I77" s="30" t="s">
        <v>479</v>
      </c>
      <c r="J77" s="6" t="s">
        <v>5</v>
      </c>
      <c r="K77" s="15">
        <v>43181</v>
      </c>
      <c r="L77" s="14">
        <v>972</v>
      </c>
    </row>
    <row r="78" spans="1:12" s="17" customFormat="1" ht="57" customHeight="1" x14ac:dyDescent="0.2">
      <c r="A78" s="5">
        <f t="shared" si="18"/>
        <v>74</v>
      </c>
      <c r="B78" s="6" t="s">
        <v>422</v>
      </c>
      <c r="C78" s="6" t="s">
        <v>346</v>
      </c>
      <c r="D78" s="16">
        <v>4088.4</v>
      </c>
      <c r="E78" s="16">
        <f t="shared" ref="E78:E79" si="22">+D78*13%</f>
        <v>531.49200000000008</v>
      </c>
      <c r="F78" s="16">
        <f t="shared" si="21"/>
        <v>4619.8919999999998</v>
      </c>
      <c r="G78" s="18" t="s">
        <v>120</v>
      </c>
      <c r="H78" s="13" t="s">
        <v>421</v>
      </c>
      <c r="I78" s="30" t="s">
        <v>486</v>
      </c>
      <c r="J78" s="6" t="s">
        <v>5</v>
      </c>
      <c r="K78" s="15">
        <v>43181</v>
      </c>
      <c r="L78" s="14">
        <v>973</v>
      </c>
    </row>
    <row r="79" spans="1:12" s="17" customFormat="1" ht="57" customHeight="1" x14ac:dyDescent="0.2">
      <c r="A79" s="5">
        <f t="shared" si="18"/>
        <v>75</v>
      </c>
      <c r="B79" s="6" t="s">
        <v>422</v>
      </c>
      <c r="C79" s="6" t="s">
        <v>346</v>
      </c>
      <c r="D79" s="16">
        <v>2786.83</v>
      </c>
      <c r="E79" s="16">
        <f t="shared" si="22"/>
        <v>362.28789999999998</v>
      </c>
      <c r="F79" s="16">
        <f t="shared" si="21"/>
        <v>3149.1178999999997</v>
      </c>
      <c r="G79" s="18" t="s">
        <v>121</v>
      </c>
      <c r="H79" s="13" t="s">
        <v>122</v>
      </c>
      <c r="I79" s="30" t="s">
        <v>486</v>
      </c>
      <c r="J79" s="6" t="s">
        <v>5</v>
      </c>
      <c r="K79" s="15">
        <v>43181</v>
      </c>
      <c r="L79" s="14">
        <v>974</v>
      </c>
    </row>
    <row r="80" spans="1:12" s="17" customFormat="1" ht="57" customHeight="1" x14ac:dyDescent="0.2">
      <c r="A80" s="5">
        <f t="shared" si="18"/>
        <v>76</v>
      </c>
      <c r="B80" s="6" t="s">
        <v>422</v>
      </c>
      <c r="C80" s="6" t="s">
        <v>346</v>
      </c>
      <c r="D80" s="16">
        <v>305.31</v>
      </c>
      <c r="E80" s="16">
        <f>+D80*13%</f>
        <v>39.690300000000001</v>
      </c>
      <c r="F80" s="16">
        <f>+E80+D80</f>
        <v>345.00029999999998</v>
      </c>
      <c r="G80" s="18" t="s">
        <v>123</v>
      </c>
      <c r="H80" s="13" t="s">
        <v>124</v>
      </c>
      <c r="I80" s="30" t="s">
        <v>486</v>
      </c>
      <c r="J80" s="6" t="s">
        <v>5</v>
      </c>
      <c r="K80" s="15">
        <v>43181</v>
      </c>
      <c r="L80" s="14">
        <v>975</v>
      </c>
    </row>
    <row r="81" spans="1:12" s="17" customFormat="1" ht="57" customHeight="1" x14ac:dyDescent="0.2">
      <c r="A81" s="5">
        <f t="shared" si="18"/>
        <v>77</v>
      </c>
      <c r="B81" s="6" t="s">
        <v>416</v>
      </c>
      <c r="C81" s="6" t="s">
        <v>346</v>
      </c>
      <c r="D81" s="16">
        <v>98</v>
      </c>
      <c r="E81" s="16">
        <f t="shared" ref="E81:E82" si="23">+D81*13%</f>
        <v>12.74</v>
      </c>
      <c r="F81" s="16">
        <f t="shared" ref="F81:F97" si="24">+E81+D81</f>
        <v>110.74</v>
      </c>
      <c r="G81" s="18" t="s">
        <v>118</v>
      </c>
      <c r="H81" s="13" t="s">
        <v>119</v>
      </c>
      <c r="I81" s="30" t="s">
        <v>479</v>
      </c>
      <c r="J81" s="6" t="s">
        <v>5</v>
      </c>
      <c r="K81" s="15">
        <v>43185</v>
      </c>
      <c r="L81" s="14">
        <v>976</v>
      </c>
    </row>
    <row r="82" spans="1:12" s="17" customFormat="1" ht="57" customHeight="1" x14ac:dyDescent="0.2">
      <c r="A82" s="5">
        <f t="shared" si="18"/>
        <v>78</v>
      </c>
      <c r="B82" s="6" t="s">
        <v>423</v>
      </c>
      <c r="C82" s="6" t="s">
        <v>355</v>
      </c>
      <c r="D82" s="16">
        <v>648.15</v>
      </c>
      <c r="E82" s="16">
        <f t="shared" si="23"/>
        <v>84.259500000000003</v>
      </c>
      <c r="F82" s="16">
        <f t="shared" si="24"/>
        <v>732.40949999999998</v>
      </c>
      <c r="G82" s="18" t="s">
        <v>125</v>
      </c>
      <c r="H82" s="13" t="s">
        <v>126</v>
      </c>
      <c r="I82" s="30" t="s">
        <v>479</v>
      </c>
      <c r="J82" s="6" t="s">
        <v>5</v>
      </c>
      <c r="K82" s="15">
        <v>43193</v>
      </c>
      <c r="L82" s="14">
        <v>977</v>
      </c>
    </row>
    <row r="83" spans="1:12" s="17" customFormat="1" ht="57" customHeight="1" x14ac:dyDescent="0.2">
      <c r="A83" s="5">
        <f t="shared" si="18"/>
        <v>79</v>
      </c>
      <c r="B83" s="6" t="s">
        <v>424</v>
      </c>
      <c r="C83" s="6" t="s">
        <v>346</v>
      </c>
      <c r="D83" s="16">
        <v>72.349999999999994</v>
      </c>
      <c r="E83" s="16">
        <f>+D83*13%</f>
        <v>9.4055</v>
      </c>
      <c r="F83" s="16">
        <f t="shared" si="24"/>
        <v>81.755499999999998</v>
      </c>
      <c r="G83" s="13" t="s">
        <v>40</v>
      </c>
      <c r="H83" s="13" t="s">
        <v>28</v>
      </c>
      <c r="I83" s="30" t="s">
        <v>479</v>
      </c>
      <c r="J83" s="6" t="s">
        <v>5</v>
      </c>
      <c r="K83" s="15">
        <v>43193</v>
      </c>
      <c r="L83" s="14">
        <v>978</v>
      </c>
    </row>
    <row r="84" spans="1:12" s="17" customFormat="1" ht="57" customHeight="1" x14ac:dyDescent="0.2">
      <c r="A84" s="5">
        <f t="shared" si="18"/>
        <v>80</v>
      </c>
      <c r="B84" s="6" t="s">
        <v>425</v>
      </c>
      <c r="C84" s="6" t="s">
        <v>356</v>
      </c>
      <c r="D84" s="16">
        <v>206</v>
      </c>
      <c r="E84" s="16">
        <f t="shared" ref="E84:E85" si="25">+D84*13%</f>
        <v>26.78</v>
      </c>
      <c r="F84" s="16">
        <f t="shared" si="24"/>
        <v>232.78</v>
      </c>
      <c r="G84" s="13" t="s">
        <v>74</v>
      </c>
      <c r="H84" s="13" t="s">
        <v>127</v>
      </c>
      <c r="I84" s="30" t="s">
        <v>487</v>
      </c>
      <c r="J84" s="6" t="s">
        <v>5</v>
      </c>
      <c r="K84" s="15">
        <v>43193</v>
      </c>
      <c r="L84" s="14">
        <v>979</v>
      </c>
    </row>
    <row r="85" spans="1:12" s="17" customFormat="1" ht="57" customHeight="1" x14ac:dyDescent="0.2">
      <c r="A85" s="5">
        <f t="shared" si="18"/>
        <v>81</v>
      </c>
      <c r="B85" s="6" t="s">
        <v>426</v>
      </c>
      <c r="C85" s="6" t="s">
        <v>363</v>
      </c>
      <c r="D85" s="16">
        <v>145</v>
      </c>
      <c r="E85" s="16">
        <f t="shared" si="25"/>
        <v>18.850000000000001</v>
      </c>
      <c r="F85" s="16">
        <f t="shared" si="24"/>
        <v>163.85</v>
      </c>
      <c r="G85" s="13" t="s">
        <v>93</v>
      </c>
      <c r="H85" s="13" t="s">
        <v>128</v>
      </c>
      <c r="I85" s="30" t="s">
        <v>487</v>
      </c>
      <c r="J85" s="6" t="s">
        <v>5</v>
      </c>
      <c r="K85" s="15">
        <v>43193</v>
      </c>
      <c r="L85" s="14">
        <v>980</v>
      </c>
    </row>
    <row r="86" spans="1:12" s="17" customFormat="1" ht="57" customHeight="1" x14ac:dyDescent="0.2">
      <c r="A86" s="5">
        <f t="shared" si="18"/>
        <v>82</v>
      </c>
      <c r="B86" s="6" t="s">
        <v>416</v>
      </c>
      <c r="C86" s="6" t="s">
        <v>346</v>
      </c>
      <c r="D86" s="16">
        <v>1150</v>
      </c>
      <c r="E86" s="16">
        <f>+D86*13%</f>
        <v>149.5</v>
      </c>
      <c r="F86" s="16">
        <f t="shared" si="24"/>
        <v>1299.5</v>
      </c>
      <c r="G86" s="18" t="s">
        <v>33</v>
      </c>
      <c r="H86" s="13" t="s">
        <v>129</v>
      </c>
      <c r="I86" s="30" t="s">
        <v>479</v>
      </c>
      <c r="J86" s="6" t="s">
        <v>5</v>
      </c>
      <c r="K86" s="15">
        <v>43193</v>
      </c>
      <c r="L86" s="14">
        <v>981</v>
      </c>
    </row>
    <row r="87" spans="1:12" s="17" customFormat="1" ht="57" customHeight="1" x14ac:dyDescent="0.2">
      <c r="A87" s="5">
        <f t="shared" si="18"/>
        <v>83</v>
      </c>
      <c r="B87" s="12" t="s">
        <v>427</v>
      </c>
      <c r="C87" s="12" t="s">
        <v>355</v>
      </c>
      <c r="D87" s="16">
        <v>122.12</v>
      </c>
      <c r="E87" s="16">
        <f t="shared" ref="E87:E91" si="26">+D87*13%</f>
        <v>15.8756</v>
      </c>
      <c r="F87" s="16">
        <f t="shared" si="24"/>
        <v>137.9956</v>
      </c>
      <c r="G87" s="18" t="s">
        <v>131</v>
      </c>
      <c r="H87" s="13" t="s">
        <v>130</v>
      </c>
      <c r="I87" s="30" t="s">
        <v>353</v>
      </c>
      <c r="J87" s="12" t="s">
        <v>5</v>
      </c>
      <c r="K87" s="15">
        <v>43193</v>
      </c>
      <c r="L87" s="14">
        <v>982</v>
      </c>
    </row>
    <row r="88" spans="1:12" s="17" customFormat="1" ht="57" customHeight="1" x14ac:dyDescent="0.2">
      <c r="A88" s="5">
        <f t="shared" si="18"/>
        <v>84</v>
      </c>
      <c r="B88" s="12" t="s">
        <v>429</v>
      </c>
      <c r="C88" s="12" t="s">
        <v>355</v>
      </c>
      <c r="D88" s="16">
        <v>102.61</v>
      </c>
      <c r="E88" s="16">
        <f t="shared" si="26"/>
        <v>13.3393</v>
      </c>
      <c r="F88" s="16">
        <f t="shared" si="24"/>
        <v>115.94929999999999</v>
      </c>
      <c r="G88" s="18" t="s">
        <v>132</v>
      </c>
      <c r="H88" s="13" t="s">
        <v>428</v>
      </c>
      <c r="I88" s="30" t="s">
        <v>479</v>
      </c>
      <c r="J88" s="12" t="s">
        <v>5</v>
      </c>
      <c r="K88" s="15">
        <v>43193</v>
      </c>
      <c r="L88" s="14">
        <v>983</v>
      </c>
    </row>
    <row r="89" spans="1:12" s="17" customFormat="1" ht="57" customHeight="1" x14ac:dyDescent="0.2">
      <c r="A89" s="5">
        <f t="shared" si="18"/>
        <v>85</v>
      </c>
      <c r="B89" s="12" t="s">
        <v>430</v>
      </c>
      <c r="C89" s="12" t="s">
        <v>361</v>
      </c>
      <c r="D89" s="16">
        <v>45</v>
      </c>
      <c r="E89" s="16">
        <f t="shared" si="26"/>
        <v>5.8500000000000005</v>
      </c>
      <c r="F89" s="16">
        <f t="shared" si="24"/>
        <v>50.85</v>
      </c>
      <c r="G89" s="18" t="s">
        <v>65</v>
      </c>
      <c r="H89" s="13" t="s">
        <v>66</v>
      </c>
      <c r="I89" s="30" t="s">
        <v>479</v>
      </c>
      <c r="J89" s="12" t="s">
        <v>5</v>
      </c>
      <c r="K89" s="15">
        <v>43201</v>
      </c>
      <c r="L89" s="14">
        <v>984</v>
      </c>
    </row>
    <row r="90" spans="1:12" s="17" customFormat="1" ht="57" customHeight="1" x14ac:dyDescent="0.2">
      <c r="A90" s="5">
        <f t="shared" si="18"/>
        <v>86</v>
      </c>
      <c r="B90" s="12" t="s">
        <v>431</v>
      </c>
      <c r="C90" s="12" t="s">
        <v>357</v>
      </c>
      <c r="D90" s="16">
        <v>26371.68</v>
      </c>
      <c r="E90" s="16">
        <f t="shared" si="26"/>
        <v>3428.3184000000001</v>
      </c>
      <c r="F90" s="16">
        <f t="shared" si="24"/>
        <v>29799.9984</v>
      </c>
      <c r="G90" s="18" t="s">
        <v>247</v>
      </c>
      <c r="H90" s="13" t="s">
        <v>248</v>
      </c>
      <c r="I90" s="30" t="s">
        <v>479</v>
      </c>
      <c r="J90" s="12" t="s">
        <v>5</v>
      </c>
      <c r="K90" s="15">
        <v>43201</v>
      </c>
      <c r="L90" s="14" t="s">
        <v>249</v>
      </c>
    </row>
    <row r="91" spans="1:12" s="17" customFormat="1" ht="57" customHeight="1" x14ac:dyDescent="0.2">
      <c r="A91" s="5">
        <f t="shared" si="18"/>
        <v>87</v>
      </c>
      <c r="B91" s="12" t="s">
        <v>432</v>
      </c>
      <c r="C91" s="12" t="s">
        <v>346</v>
      </c>
      <c r="D91" s="16">
        <v>835.4</v>
      </c>
      <c r="E91" s="16">
        <f t="shared" si="26"/>
        <v>108.602</v>
      </c>
      <c r="F91" s="16">
        <f t="shared" si="24"/>
        <v>944.00199999999995</v>
      </c>
      <c r="G91" s="18" t="s">
        <v>133</v>
      </c>
      <c r="H91" s="13" t="s">
        <v>134</v>
      </c>
      <c r="I91" s="30" t="s">
        <v>479</v>
      </c>
      <c r="J91" s="12" t="s">
        <v>5</v>
      </c>
      <c r="K91" s="15">
        <v>43193</v>
      </c>
      <c r="L91" s="14">
        <v>985</v>
      </c>
    </row>
    <row r="92" spans="1:12" s="17" customFormat="1" ht="57" customHeight="1" x14ac:dyDescent="0.2">
      <c r="A92" s="5">
        <f t="shared" si="18"/>
        <v>88</v>
      </c>
      <c r="B92" s="12" t="s">
        <v>433</v>
      </c>
      <c r="C92" s="12" t="s">
        <v>357</v>
      </c>
      <c r="D92" s="16">
        <v>98</v>
      </c>
      <c r="E92" s="16">
        <v>0</v>
      </c>
      <c r="F92" s="16">
        <f t="shared" si="24"/>
        <v>98</v>
      </c>
      <c r="G92" s="18" t="s">
        <v>135</v>
      </c>
      <c r="H92" s="13" t="s">
        <v>136</v>
      </c>
      <c r="I92" s="30" t="s">
        <v>479</v>
      </c>
      <c r="J92" s="12" t="s">
        <v>5</v>
      </c>
      <c r="K92" s="15">
        <v>43203</v>
      </c>
      <c r="L92" s="14">
        <v>986</v>
      </c>
    </row>
    <row r="93" spans="1:12" s="17" customFormat="1" ht="57" customHeight="1" x14ac:dyDescent="0.2">
      <c r="A93" s="5">
        <f t="shared" si="18"/>
        <v>89</v>
      </c>
      <c r="B93" s="12" t="s">
        <v>407</v>
      </c>
      <c r="C93" s="12" t="s">
        <v>346</v>
      </c>
      <c r="D93" s="16">
        <v>201</v>
      </c>
      <c r="E93" s="16">
        <f t="shared" ref="E93" si="27">+D93*13%</f>
        <v>26.130000000000003</v>
      </c>
      <c r="F93" s="16">
        <f t="shared" si="24"/>
        <v>227.13</v>
      </c>
      <c r="G93" s="18" t="s">
        <v>33</v>
      </c>
      <c r="H93" s="13" t="s">
        <v>114</v>
      </c>
      <c r="I93" s="30" t="s">
        <v>479</v>
      </c>
      <c r="J93" s="12" t="s">
        <v>5</v>
      </c>
      <c r="K93" s="15">
        <v>43203</v>
      </c>
      <c r="L93" s="14">
        <v>987</v>
      </c>
    </row>
    <row r="94" spans="1:12" s="17" customFormat="1" ht="57" customHeight="1" x14ac:dyDescent="0.2">
      <c r="A94" s="5">
        <f t="shared" si="18"/>
        <v>90</v>
      </c>
      <c r="B94" s="12" t="s">
        <v>434</v>
      </c>
      <c r="C94" s="12" t="s">
        <v>357</v>
      </c>
      <c r="D94" s="16">
        <v>190</v>
      </c>
      <c r="E94" s="16">
        <v>0</v>
      </c>
      <c r="F94" s="16">
        <f t="shared" si="24"/>
        <v>190</v>
      </c>
      <c r="G94" s="18" t="s">
        <v>137</v>
      </c>
      <c r="H94" s="13" t="s">
        <v>138</v>
      </c>
      <c r="I94" s="30" t="s">
        <v>479</v>
      </c>
      <c r="J94" s="12" t="s">
        <v>5</v>
      </c>
      <c r="K94" s="15">
        <v>43203</v>
      </c>
      <c r="L94" s="14">
        <v>988</v>
      </c>
    </row>
    <row r="95" spans="1:12" s="17" customFormat="1" ht="57" customHeight="1" x14ac:dyDescent="0.2">
      <c r="A95" s="5">
        <f t="shared" si="18"/>
        <v>91</v>
      </c>
      <c r="B95" s="12" t="s">
        <v>407</v>
      </c>
      <c r="C95" s="12" t="s">
        <v>346</v>
      </c>
      <c r="D95" s="16">
        <v>583.49</v>
      </c>
      <c r="E95" s="16">
        <f>+D95*13%</f>
        <v>75.853700000000003</v>
      </c>
      <c r="F95" s="16">
        <f t="shared" si="24"/>
        <v>659.34370000000001</v>
      </c>
      <c r="G95" s="18" t="s">
        <v>33</v>
      </c>
      <c r="H95" s="13" t="s">
        <v>139</v>
      </c>
      <c r="I95" s="30" t="s">
        <v>479</v>
      </c>
      <c r="J95" s="12" t="s">
        <v>5</v>
      </c>
      <c r="K95" s="15">
        <v>43207</v>
      </c>
      <c r="L95" s="14">
        <v>989</v>
      </c>
    </row>
    <row r="96" spans="1:12" s="17" customFormat="1" ht="57" customHeight="1" x14ac:dyDescent="0.2">
      <c r="A96" s="5">
        <f t="shared" si="18"/>
        <v>92</v>
      </c>
      <c r="B96" s="12" t="s">
        <v>407</v>
      </c>
      <c r="C96" s="12" t="s">
        <v>346</v>
      </c>
      <c r="D96" s="16">
        <v>234.6</v>
      </c>
      <c r="E96" s="16">
        <f>+D96*13%</f>
        <v>30.498000000000001</v>
      </c>
      <c r="F96" s="16">
        <f t="shared" si="24"/>
        <v>265.09800000000001</v>
      </c>
      <c r="G96" s="18" t="s">
        <v>33</v>
      </c>
      <c r="H96" s="13" t="s">
        <v>140</v>
      </c>
      <c r="I96" s="30" t="s">
        <v>479</v>
      </c>
      <c r="J96" s="12" t="s">
        <v>5</v>
      </c>
      <c r="K96" s="15">
        <v>43207</v>
      </c>
      <c r="L96" s="14">
        <v>990</v>
      </c>
    </row>
    <row r="97" spans="1:12" s="17" customFormat="1" ht="57" customHeight="1" x14ac:dyDescent="0.2">
      <c r="A97" s="14">
        <f t="shared" si="18"/>
        <v>93</v>
      </c>
      <c r="B97" s="12" t="s">
        <v>435</v>
      </c>
      <c r="C97" s="12" t="s">
        <v>357</v>
      </c>
      <c r="D97" s="16">
        <f>539+77.72</f>
        <v>616.72</v>
      </c>
      <c r="E97" s="16">
        <f>70.07+7</f>
        <v>77.069999999999993</v>
      </c>
      <c r="F97" s="16">
        <f t="shared" si="24"/>
        <v>693.79</v>
      </c>
      <c r="G97" s="18" t="s">
        <v>141</v>
      </c>
      <c r="H97" s="13" t="s">
        <v>142</v>
      </c>
      <c r="I97" s="30" t="s">
        <v>479</v>
      </c>
      <c r="J97" s="12" t="s">
        <v>5</v>
      </c>
      <c r="K97" s="15">
        <v>43208</v>
      </c>
      <c r="L97" s="14">
        <v>991</v>
      </c>
    </row>
    <row r="98" spans="1:12" s="17" customFormat="1" ht="57" customHeight="1" x14ac:dyDescent="0.2">
      <c r="A98" s="5">
        <f t="shared" si="18"/>
        <v>94</v>
      </c>
      <c r="B98" s="12" t="s">
        <v>436</v>
      </c>
      <c r="C98" s="12" t="s">
        <v>359</v>
      </c>
      <c r="D98" s="16">
        <v>280</v>
      </c>
      <c r="E98" s="16">
        <v>0</v>
      </c>
      <c r="F98" s="16">
        <f>+E98+D98</f>
        <v>280</v>
      </c>
      <c r="G98" s="18" t="s">
        <v>35</v>
      </c>
      <c r="H98" s="13" t="s">
        <v>143</v>
      </c>
      <c r="I98" s="30" t="s">
        <v>488</v>
      </c>
      <c r="J98" s="12" t="s">
        <v>5</v>
      </c>
      <c r="K98" s="15">
        <v>43210</v>
      </c>
      <c r="L98" s="14">
        <v>992</v>
      </c>
    </row>
    <row r="99" spans="1:12" s="17" customFormat="1" ht="68.25" customHeight="1" x14ac:dyDescent="0.2">
      <c r="A99" s="5">
        <f t="shared" si="18"/>
        <v>95</v>
      </c>
      <c r="B99" s="12" t="s">
        <v>397</v>
      </c>
      <c r="C99" s="12" t="s">
        <v>359</v>
      </c>
      <c r="D99" s="16">
        <v>115</v>
      </c>
      <c r="E99" s="16">
        <v>0</v>
      </c>
      <c r="F99" s="16">
        <f>+E99+D99</f>
        <v>115</v>
      </c>
      <c r="G99" s="18" t="s">
        <v>146</v>
      </c>
      <c r="H99" s="13" t="s">
        <v>145</v>
      </c>
      <c r="I99" s="30" t="s">
        <v>480</v>
      </c>
      <c r="J99" s="12" t="s">
        <v>5</v>
      </c>
      <c r="K99" s="15">
        <v>43210</v>
      </c>
      <c r="L99" s="14">
        <v>993</v>
      </c>
    </row>
    <row r="100" spans="1:12" s="17" customFormat="1" ht="63.75" customHeight="1" x14ac:dyDescent="0.2">
      <c r="A100" s="5">
        <f t="shared" si="18"/>
        <v>96</v>
      </c>
      <c r="B100" s="12" t="s">
        <v>397</v>
      </c>
      <c r="C100" s="12" t="s">
        <v>359</v>
      </c>
      <c r="D100" s="16">
        <v>333.34</v>
      </c>
      <c r="E100" s="16">
        <v>0</v>
      </c>
      <c r="F100" s="16">
        <f t="shared" ref="F100:F126" si="28">+E100+D100</f>
        <v>333.34</v>
      </c>
      <c r="G100" s="18" t="s">
        <v>144</v>
      </c>
      <c r="H100" s="13" t="s">
        <v>147</v>
      </c>
      <c r="I100" s="30" t="s">
        <v>480</v>
      </c>
      <c r="J100" s="12" t="s">
        <v>5</v>
      </c>
      <c r="K100" s="15">
        <v>43210</v>
      </c>
      <c r="L100" s="14">
        <v>994</v>
      </c>
    </row>
    <row r="101" spans="1:12" s="17" customFormat="1" ht="57" customHeight="1" x14ac:dyDescent="0.2">
      <c r="A101" s="5">
        <f t="shared" si="18"/>
        <v>97</v>
      </c>
      <c r="B101" s="12" t="s">
        <v>437</v>
      </c>
      <c r="C101" s="12" t="s">
        <v>364</v>
      </c>
      <c r="D101" s="16">
        <v>200</v>
      </c>
      <c r="E101" s="16">
        <f t="shared" ref="E101:E103" si="29">+D101*13%</f>
        <v>26</v>
      </c>
      <c r="F101" s="16">
        <f t="shared" si="28"/>
        <v>226</v>
      </c>
      <c r="G101" s="18" t="s">
        <v>148</v>
      </c>
      <c r="H101" s="13" t="s">
        <v>149</v>
      </c>
      <c r="I101" s="30" t="s">
        <v>479</v>
      </c>
      <c r="J101" s="12" t="s">
        <v>5</v>
      </c>
      <c r="K101" s="15">
        <v>43210</v>
      </c>
      <c r="L101" s="14">
        <v>995</v>
      </c>
    </row>
    <row r="102" spans="1:12" s="17" customFormat="1" ht="57" customHeight="1" x14ac:dyDescent="0.2">
      <c r="A102" s="5">
        <f t="shared" si="18"/>
        <v>98</v>
      </c>
      <c r="B102" s="12" t="s">
        <v>413</v>
      </c>
      <c r="C102" s="12" t="s">
        <v>346</v>
      </c>
      <c r="D102" s="16">
        <v>160</v>
      </c>
      <c r="E102" s="16">
        <f t="shared" si="29"/>
        <v>20.8</v>
      </c>
      <c r="F102" s="16">
        <f t="shared" si="28"/>
        <v>180.8</v>
      </c>
      <c r="G102" s="18" t="s">
        <v>33</v>
      </c>
      <c r="H102" s="13" t="s">
        <v>150</v>
      </c>
      <c r="I102" s="30" t="s">
        <v>479</v>
      </c>
      <c r="J102" s="12" t="s">
        <v>5</v>
      </c>
      <c r="K102" s="15">
        <v>43215</v>
      </c>
      <c r="L102" s="14">
        <v>996</v>
      </c>
    </row>
    <row r="103" spans="1:12" s="17" customFormat="1" ht="57" customHeight="1" x14ac:dyDescent="0.2">
      <c r="A103" s="5">
        <f t="shared" si="18"/>
        <v>99</v>
      </c>
      <c r="B103" s="12" t="s">
        <v>438</v>
      </c>
      <c r="C103" s="12" t="s">
        <v>358</v>
      </c>
      <c r="D103" s="16">
        <v>187.5</v>
      </c>
      <c r="E103" s="16">
        <f t="shared" si="29"/>
        <v>24.375</v>
      </c>
      <c r="F103" s="16">
        <f t="shared" si="28"/>
        <v>211.875</v>
      </c>
      <c r="G103" s="18" t="s">
        <v>46</v>
      </c>
      <c r="H103" s="13" t="s">
        <v>152</v>
      </c>
      <c r="I103" s="30" t="s">
        <v>479</v>
      </c>
      <c r="J103" s="12" t="s">
        <v>5</v>
      </c>
      <c r="K103" s="15">
        <v>43217</v>
      </c>
      <c r="L103" s="14">
        <v>997</v>
      </c>
    </row>
    <row r="104" spans="1:12" s="17" customFormat="1" ht="57" customHeight="1" x14ac:dyDescent="0.2">
      <c r="A104" s="5">
        <f t="shared" si="18"/>
        <v>100</v>
      </c>
      <c r="B104" s="12" t="s">
        <v>438</v>
      </c>
      <c r="C104" s="12" t="s">
        <v>358</v>
      </c>
      <c r="D104" s="16">
        <v>172.57</v>
      </c>
      <c r="E104" s="16">
        <v>0</v>
      </c>
      <c r="F104" s="16">
        <f t="shared" si="28"/>
        <v>172.57</v>
      </c>
      <c r="G104" s="18" t="s">
        <v>151</v>
      </c>
      <c r="H104" s="13" t="s">
        <v>152</v>
      </c>
      <c r="I104" s="30" t="s">
        <v>479</v>
      </c>
      <c r="J104" s="12" t="s">
        <v>5</v>
      </c>
      <c r="K104" s="15">
        <v>43217</v>
      </c>
      <c r="L104" s="14">
        <v>998</v>
      </c>
    </row>
    <row r="105" spans="1:12" s="17" customFormat="1" ht="57" customHeight="1" x14ac:dyDescent="0.2">
      <c r="A105" s="5">
        <f t="shared" si="18"/>
        <v>101</v>
      </c>
      <c r="B105" s="12" t="s">
        <v>413</v>
      </c>
      <c r="C105" s="12" t="s">
        <v>346</v>
      </c>
      <c r="D105" s="16">
        <v>312.37</v>
      </c>
      <c r="E105" s="16">
        <f>+D105*13%</f>
        <v>40.6081</v>
      </c>
      <c r="F105" s="16">
        <f t="shared" si="28"/>
        <v>352.97809999999998</v>
      </c>
      <c r="G105" s="18" t="s">
        <v>33</v>
      </c>
      <c r="H105" s="13" t="s">
        <v>153</v>
      </c>
      <c r="I105" s="30" t="s">
        <v>479</v>
      </c>
      <c r="J105" s="12" t="s">
        <v>5</v>
      </c>
      <c r="K105" s="15">
        <v>43223</v>
      </c>
      <c r="L105" s="14">
        <v>999</v>
      </c>
    </row>
    <row r="106" spans="1:12" s="17" customFormat="1" ht="57" customHeight="1" x14ac:dyDescent="0.2">
      <c r="A106" s="5">
        <f t="shared" si="18"/>
        <v>102</v>
      </c>
      <c r="B106" s="12" t="s">
        <v>390</v>
      </c>
      <c r="C106" s="12" t="s">
        <v>346</v>
      </c>
      <c r="D106" s="16">
        <v>6000</v>
      </c>
      <c r="E106" s="16">
        <v>0</v>
      </c>
      <c r="F106" s="16">
        <f t="shared" si="28"/>
        <v>6000</v>
      </c>
      <c r="G106" s="18" t="s">
        <v>60</v>
      </c>
      <c r="H106" s="13" t="s">
        <v>154</v>
      </c>
      <c r="I106" s="30" t="s">
        <v>486</v>
      </c>
      <c r="J106" s="12" t="s">
        <v>5</v>
      </c>
      <c r="K106" s="15">
        <v>43223</v>
      </c>
      <c r="L106" s="14">
        <v>1000</v>
      </c>
    </row>
    <row r="107" spans="1:12" s="17" customFormat="1" ht="57" customHeight="1" x14ac:dyDescent="0.2">
      <c r="A107" s="5">
        <f t="shared" si="18"/>
        <v>103</v>
      </c>
      <c r="B107" s="12" t="s">
        <v>436</v>
      </c>
      <c r="C107" s="12" t="s">
        <v>346</v>
      </c>
      <c r="D107" s="16">
        <v>276.5</v>
      </c>
      <c r="E107" s="16">
        <v>0</v>
      </c>
      <c r="F107" s="16">
        <f t="shared" si="28"/>
        <v>276.5</v>
      </c>
      <c r="G107" s="18" t="s">
        <v>35</v>
      </c>
      <c r="H107" s="13" t="s">
        <v>202</v>
      </c>
      <c r="I107" s="30" t="s">
        <v>479</v>
      </c>
      <c r="J107" s="12" t="s">
        <v>5</v>
      </c>
      <c r="K107" s="15">
        <v>43224</v>
      </c>
      <c r="L107" s="14">
        <v>1001</v>
      </c>
    </row>
    <row r="108" spans="1:12" s="17" customFormat="1" ht="63.75" customHeight="1" x14ac:dyDescent="0.2">
      <c r="A108" s="5">
        <f t="shared" si="18"/>
        <v>104</v>
      </c>
      <c r="B108" s="12" t="s">
        <v>436</v>
      </c>
      <c r="C108" s="12" t="s">
        <v>359</v>
      </c>
      <c r="D108" s="16">
        <v>900</v>
      </c>
      <c r="E108" s="16">
        <v>0</v>
      </c>
      <c r="F108" s="16">
        <f>+E108+D108+900</f>
        <v>1800</v>
      </c>
      <c r="G108" s="18" t="s">
        <v>35</v>
      </c>
      <c r="H108" s="13" t="s">
        <v>155</v>
      </c>
      <c r="I108" s="30" t="s">
        <v>479</v>
      </c>
      <c r="J108" s="12" t="s">
        <v>5</v>
      </c>
      <c r="K108" s="15">
        <v>43228</v>
      </c>
      <c r="L108" s="14">
        <v>1002</v>
      </c>
    </row>
    <row r="109" spans="1:12" s="17" customFormat="1" ht="57" customHeight="1" x14ac:dyDescent="0.2">
      <c r="A109" s="14">
        <f t="shared" si="18"/>
        <v>105</v>
      </c>
      <c r="B109" s="12" t="s">
        <v>435</v>
      </c>
      <c r="C109" s="12" t="s">
        <v>357</v>
      </c>
      <c r="D109" s="16">
        <f>456+91.63</f>
        <v>547.63</v>
      </c>
      <c r="E109" s="16">
        <v>59.28</v>
      </c>
      <c r="F109" s="16">
        <f t="shared" si="28"/>
        <v>606.91</v>
      </c>
      <c r="G109" s="18" t="s">
        <v>156</v>
      </c>
      <c r="H109" s="13" t="s">
        <v>157</v>
      </c>
      <c r="I109" s="30" t="s">
        <v>479</v>
      </c>
      <c r="J109" s="12" t="s">
        <v>5</v>
      </c>
      <c r="K109" s="15">
        <v>43229</v>
      </c>
      <c r="L109" s="14">
        <v>1003</v>
      </c>
    </row>
    <row r="110" spans="1:12" s="17" customFormat="1" ht="57" customHeight="1" x14ac:dyDescent="0.2">
      <c r="A110" s="14">
        <f t="shared" si="18"/>
        <v>106</v>
      </c>
      <c r="B110" s="12" t="s">
        <v>413</v>
      </c>
      <c r="C110" s="12" t="s">
        <v>346</v>
      </c>
      <c r="D110" s="16">
        <v>269.5</v>
      </c>
      <c r="E110" s="16">
        <f t="shared" ref="E110" si="30">+D110*13%</f>
        <v>35.035000000000004</v>
      </c>
      <c r="F110" s="16">
        <f t="shared" si="28"/>
        <v>304.53500000000003</v>
      </c>
      <c r="G110" s="18" t="s">
        <v>33</v>
      </c>
      <c r="H110" s="13" t="s">
        <v>158</v>
      </c>
      <c r="I110" s="30" t="s">
        <v>479</v>
      </c>
      <c r="J110" s="12" t="s">
        <v>5</v>
      </c>
      <c r="K110" s="15">
        <v>43231</v>
      </c>
      <c r="L110" s="14">
        <v>1004</v>
      </c>
    </row>
    <row r="111" spans="1:12" s="17" customFormat="1" ht="57" customHeight="1" x14ac:dyDescent="0.2">
      <c r="A111" s="14">
        <f t="shared" si="18"/>
        <v>107</v>
      </c>
      <c r="B111" s="12" t="s">
        <v>435</v>
      </c>
      <c r="C111" s="12" t="s">
        <v>357</v>
      </c>
      <c r="D111" s="16">
        <f>473+376.64</f>
        <v>849.64</v>
      </c>
      <c r="E111" s="16">
        <v>61.49</v>
      </c>
      <c r="F111" s="16">
        <f t="shared" si="28"/>
        <v>911.13</v>
      </c>
      <c r="G111" s="18" t="s">
        <v>159</v>
      </c>
      <c r="H111" s="13" t="s">
        <v>160</v>
      </c>
      <c r="I111" s="30" t="s">
        <v>479</v>
      </c>
      <c r="J111" s="12" t="s">
        <v>5</v>
      </c>
      <c r="K111" s="15">
        <v>43234</v>
      </c>
      <c r="L111" s="14">
        <v>1105</v>
      </c>
    </row>
    <row r="112" spans="1:12" s="17" customFormat="1" ht="57" customHeight="1" x14ac:dyDescent="0.2">
      <c r="A112" s="5">
        <f t="shared" si="18"/>
        <v>108</v>
      </c>
      <c r="B112" s="12" t="s">
        <v>393</v>
      </c>
      <c r="C112" s="12" t="s">
        <v>346</v>
      </c>
      <c r="D112" s="16">
        <v>120</v>
      </c>
      <c r="E112" s="16">
        <v>0</v>
      </c>
      <c r="F112" s="16">
        <f t="shared" si="28"/>
        <v>120</v>
      </c>
      <c r="G112" s="18" t="s">
        <v>64</v>
      </c>
      <c r="H112" s="13" t="s">
        <v>161</v>
      </c>
      <c r="I112" s="30" t="s">
        <v>479</v>
      </c>
      <c r="J112" s="12" t="s">
        <v>5</v>
      </c>
      <c r="K112" s="15">
        <v>43235</v>
      </c>
      <c r="L112" s="14">
        <v>1006</v>
      </c>
    </row>
    <row r="113" spans="1:12" s="17" customFormat="1" ht="57" customHeight="1" x14ac:dyDescent="0.2">
      <c r="A113" s="5">
        <f t="shared" si="18"/>
        <v>109</v>
      </c>
      <c r="B113" s="12" t="s">
        <v>439</v>
      </c>
      <c r="C113" s="12" t="s">
        <v>360</v>
      </c>
      <c r="D113" s="16">
        <v>280</v>
      </c>
      <c r="E113" s="16">
        <v>0</v>
      </c>
      <c r="F113" s="16">
        <f t="shared" si="28"/>
        <v>280</v>
      </c>
      <c r="G113" s="18" t="s">
        <v>35</v>
      </c>
      <c r="H113" s="13" t="s">
        <v>162</v>
      </c>
      <c r="I113" s="30" t="s">
        <v>479</v>
      </c>
      <c r="J113" s="12" t="s">
        <v>5</v>
      </c>
      <c r="K113" s="15">
        <v>43205</v>
      </c>
      <c r="L113" s="14">
        <v>1007</v>
      </c>
    </row>
    <row r="114" spans="1:12" s="17" customFormat="1" ht="57" customHeight="1" x14ac:dyDescent="0.2">
      <c r="A114" s="5">
        <f t="shared" si="18"/>
        <v>110</v>
      </c>
      <c r="B114" s="12" t="s">
        <v>440</v>
      </c>
      <c r="C114" s="12" t="s">
        <v>365</v>
      </c>
      <c r="D114" s="16">
        <v>220</v>
      </c>
      <c r="E114" s="16">
        <f>+D114*13%</f>
        <v>28.6</v>
      </c>
      <c r="F114" s="16">
        <f t="shared" si="28"/>
        <v>248.6</v>
      </c>
      <c r="G114" s="18" t="s">
        <v>163</v>
      </c>
      <c r="H114" s="13" t="s">
        <v>164</v>
      </c>
      <c r="I114" s="30" t="s">
        <v>479</v>
      </c>
      <c r="J114" s="12" t="s">
        <v>5</v>
      </c>
      <c r="K114" s="15">
        <v>43238</v>
      </c>
      <c r="L114" s="14">
        <v>1008</v>
      </c>
    </row>
    <row r="115" spans="1:12" s="17" customFormat="1" ht="57" customHeight="1" x14ac:dyDescent="0.2">
      <c r="A115" s="5">
        <f t="shared" si="18"/>
        <v>111</v>
      </c>
      <c r="B115" s="12" t="s">
        <v>441</v>
      </c>
      <c r="C115" s="12" t="s">
        <v>365</v>
      </c>
      <c r="D115" s="16">
        <v>980</v>
      </c>
      <c r="E115" s="16">
        <f>+D115*13%</f>
        <v>127.4</v>
      </c>
      <c r="F115" s="16">
        <f t="shared" si="28"/>
        <v>1107.4000000000001</v>
      </c>
      <c r="G115" s="18" t="s">
        <v>165</v>
      </c>
      <c r="H115" s="13" t="s">
        <v>166</v>
      </c>
      <c r="I115" s="30" t="s">
        <v>479</v>
      </c>
      <c r="J115" s="12" t="s">
        <v>5</v>
      </c>
      <c r="K115" s="15">
        <v>43238</v>
      </c>
      <c r="L115" s="14">
        <v>1009</v>
      </c>
    </row>
    <row r="116" spans="1:12" s="17" customFormat="1" ht="57" customHeight="1" x14ac:dyDescent="0.2">
      <c r="A116" s="5">
        <f t="shared" si="18"/>
        <v>112</v>
      </c>
      <c r="B116" s="12" t="s">
        <v>392</v>
      </c>
      <c r="C116" s="12" t="s">
        <v>346</v>
      </c>
      <c r="D116" s="16">
        <v>142.72</v>
      </c>
      <c r="E116" s="16">
        <f>+D116*13%</f>
        <v>18.553599999999999</v>
      </c>
      <c r="F116" s="16">
        <f t="shared" si="28"/>
        <v>161.27359999999999</v>
      </c>
      <c r="G116" s="18" t="s">
        <v>40</v>
      </c>
      <c r="H116" s="13" t="s">
        <v>167</v>
      </c>
      <c r="I116" s="30" t="s">
        <v>479</v>
      </c>
      <c r="J116" s="12" t="s">
        <v>5</v>
      </c>
      <c r="K116" s="15">
        <v>43238</v>
      </c>
      <c r="L116" s="14">
        <v>1010</v>
      </c>
    </row>
    <row r="117" spans="1:12" s="17" customFormat="1" ht="57" customHeight="1" x14ac:dyDescent="0.2">
      <c r="A117" s="5">
        <f t="shared" si="18"/>
        <v>113</v>
      </c>
      <c r="B117" s="12" t="s">
        <v>442</v>
      </c>
      <c r="C117" s="12" t="s">
        <v>366</v>
      </c>
      <c r="D117" s="16">
        <v>168.14</v>
      </c>
      <c r="E117" s="16">
        <f t="shared" ref="E117:E118" si="31">+D117*13%</f>
        <v>21.8582</v>
      </c>
      <c r="F117" s="16">
        <f t="shared" si="28"/>
        <v>189.9982</v>
      </c>
      <c r="G117" s="18" t="s">
        <v>168</v>
      </c>
      <c r="H117" s="13" t="s">
        <v>169</v>
      </c>
      <c r="I117" s="30" t="s">
        <v>479</v>
      </c>
      <c r="J117" s="12" t="s">
        <v>5</v>
      </c>
      <c r="K117" s="15">
        <v>43238</v>
      </c>
      <c r="L117" s="14">
        <v>1011</v>
      </c>
    </row>
    <row r="118" spans="1:12" s="17" customFormat="1" ht="57" customHeight="1" x14ac:dyDescent="0.2">
      <c r="A118" s="5">
        <f t="shared" si="18"/>
        <v>114</v>
      </c>
      <c r="B118" s="12" t="s">
        <v>443</v>
      </c>
      <c r="C118" s="12" t="s">
        <v>346</v>
      </c>
      <c r="D118" s="16">
        <v>175</v>
      </c>
      <c r="E118" s="16">
        <f t="shared" si="31"/>
        <v>22.75</v>
      </c>
      <c r="F118" s="16">
        <f t="shared" si="28"/>
        <v>197.75</v>
      </c>
      <c r="G118" s="18" t="s">
        <v>120</v>
      </c>
      <c r="H118" s="13" t="s">
        <v>170</v>
      </c>
      <c r="I118" s="30" t="s">
        <v>479</v>
      </c>
      <c r="J118" s="12" t="s">
        <v>5</v>
      </c>
      <c r="K118" s="15">
        <v>43238</v>
      </c>
      <c r="L118" s="14">
        <v>1012</v>
      </c>
    </row>
    <row r="119" spans="1:12" s="17" customFormat="1" ht="57" customHeight="1" x14ac:dyDescent="0.2">
      <c r="A119" s="5">
        <f t="shared" si="18"/>
        <v>115</v>
      </c>
      <c r="B119" s="12" t="s">
        <v>444</v>
      </c>
      <c r="C119" s="12" t="s">
        <v>360</v>
      </c>
      <c r="D119" s="16">
        <v>273</v>
      </c>
      <c r="E119" s="16">
        <v>0</v>
      </c>
      <c r="F119" s="16">
        <f t="shared" si="28"/>
        <v>273</v>
      </c>
      <c r="G119" s="18" t="s">
        <v>35</v>
      </c>
      <c r="H119" s="13" t="s">
        <v>171</v>
      </c>
      <c r="I119" s="30" t="s">
        <v>479</v>
      </c>
      <c r="J119" s="12" t="s">
        <v>5</v>
      </c>
      <c r="K119" s="15">
        <v>43238</v>
      </c>
      <c r="L119" s="14">
        <v>1013</v>
      </c>
    </row>
    <row r="120" spans="1:12" s="17" customFormat="1" ht="57" customHeight="1" x14ac:dyDescent="0.2">
      <c r="A120" s="5">
        <f t="shared" si="18"/>
        <v>116</v>
      </c>
      <c r="B120" s="12" t="s">
        <v>445</v>
      </c>
      <c r="C120" s="12" t="s">
        <v>346</v>
      </c>
      <c r="D120" s="16">
        <v>171.42</v>
      </c>
      <c r="E120" s="16">
        <v>0</v>
      </c>
      <c r="F120" s="16">
        <f t="shared" si="28"/>
        <v>171.42</v>
      </c>
      <c r="G120" s="18" t="s">
        <v>172</v>
      </c>
      <c r="H120" s="13" t="s">
        <v>174</v>
      </c>
      <c r="I120" s="30" t="s">
        <v>479</v>
      </c>
      <c r="J120" s="12" t="s">
        <v>5</v>
      </c>
      <c r="K120" s="15">
        <v>43241</v>
      </c>
      <c r="L120" s="14">
        <v>1014</v>
      </c>
    </row>
    <row r="121" spans="1:12" s="17" customFormat="1" ht="57" customHeight="1" x14ac:dyDescent="0.2">
      <c r="A121" s="5">
        <f t="shared" si="18"/>
        <v>117</v>
      </c>
      <c r="B121" s="12" t="s">
        <v>446</v>
      </c>
      <c r="C121" s="12" t="s">
        <v>346</v>
      </c>
      <c r="D121" s="16">
        <v>277.64999999999998</v>
      </c>
      <c r="E121" s="16">
        <f t="shared" ref="E121" si="32">+D121*13%</f>
        <v>36.094499999999996</v>
      </c>
      <c r="F121" s="16">
        <f t="shared" si="28"/>
        <v>313.74449999999996</v>
      </c>
      <c r="G121" s="18" t="s">
        <v>172</v>
      </c>
      <c r="H121" s="13" t="s">
        <v>173</v>
      </c>
      <c r="I121" s="30" t="s">
        <v>479</v>
      </c>
      <c r="J121" s="12" t="s">
        <v>5</v>
      </c>
      <c r="K121" s="15">
        <v>43241</v>
      </c>
      <c r="L121" s="14">
        <v>1015</v>
      </c>
    </row>
    <row r="122" spans="1:12" s="17" customFormat="1" ht="57" customHeight="1" x14ac:dyDescent="0.2">
      <c r="A122" s="5">
        <f t="shared" si="18"/>
        <v>118</v>
      </c>
      <c r="B122" s="12" t="s">
        <v>447</v>
      </c>
      <c r="C122" s="12" t="s">
        <v>362</v>
      </c>
      <c r="D122" s="16">
        <v>1265.49</v>
      </c>
      <c r="E122" s="16">
        <f>+D122*13%</f>
        <v>164.5137</v>
      </c>
      <c r="F122" s="16">
        <f t="shared" si="28"/>
        <v>1430.0037</v>
      </c>
      <c r="G122" s="18" t="s">
        <v>95</v>
      </c>
      <c r="H122" s="13" t="s">
        <v>175</v>
      </c>
      <c r="I122" s="30" t="s">
        <v>489</v>
      </c>
      <c r="J122" s="12" t="s">
        <v>5</v>
      </c>
      <c r="K122" s="15">
        <v>43241</v>
      </c>
      <c r="L122" s="14" t="s">
        <v>176</v>
      </c>
    </row>
    <row r="123" spans="1:12" s="17" customFormat="1" ht="57" customHeight="1" x14ac:dyDescent="0.2">
      <c r="A123" s="5">
        <f t="shared" si="18"/>
        <v>119</v>
      </c>
      <c r="B123" s="12" t="s">
        <v>448</v>
      </c>
      <c r="C123" s="12" t="s">
        <v>359</v>
      </c>
      <c r="D123" s="16">
        <v>840</v>
      </c>
      <c r="E123" s="16">
        <v>0</v>
      </c>
      <c r="F123" s="16">
        <f t="shared" si="28"/>
        <v>840</v>
      </c>
      <c r="G123" s="18" t="s">
        <v>35</v>
      </c>
      <c r="H123" s="13" t="s">
        <v>203</v>
      </c>
      <c r="I123" s="30" t="s">
        <v>479</v>
      </c>
      <c r="J123" s="12" t="s">
        <v>5</v>
      </c>
      <c r="K123" s="15">
        <v>43241</v>
      </c>
      <c r="L123" s="14">
        <v>1018</v>
      </c>
    </row>
    <row r="124" spans="1:12" s="17" customFormat="1" ht="57" customHeight="1" x14ac:dyDescent="0.2">
      <c r="A124" s="5">
        <f t="shared" si="18"/>
        <v>120</v>
      </c>
      <c r="B124" s="12" t="s">
        <v>449</v>
      </c>
      <c r="C124" s="12" t="s">
        <v>365</v>
      </c>
      <c r="D124" s="16">
        <v>1912.5</v>
      </c>
      <c r="E124" s="16">
        <v>0</v>
      </c>
      <c r="F124" s="16">
        <f t="shared" si="28"/>
        <v>1912.5</v>
      </c>
      <c r="G124" s="18" t="s">
        <v>35</v>
      </c>
      <c r="H124" s="13" t="s">
        <v>178</v>
      </c>
      <c r="I124" s="30" t="s">
        <v>479</v>
      </c>
      <c r="J124" s="12" t="s">
        <v>5</v>
      </c>
      <c r="K124" s="15">
        <v>43241</v>
      </c>
      <c r="L124" s="14">
        <v>1019</v>
      </c>
    </row>
    <row r="125" spans="1:12" s="17" customFormat="1" ht="57" customHeight="1" x14ac:dyDescent="0.2">
      <c r="A125" s="5">
        <f t="shared" si="18"/>
        <v>121</v>
      </c>
      <c r="B125" s="12" t="s">
        <v>404</v>
      </c>
      <c r="C125" s="12" t="s">
        <v>355</v>
      </c>
      <c r="D125" s="16">
        <v>337.4</v>
      </c>
      <c r="E125" s="16">
        <f t="shared" ref="E125" si="33">+D125*13%</f>
        <v>43.862000000000002</v>
      </c>
      <c r="F125" s="16">
        <f t="shared" si="28"/>
        <v>381.262</v>
      </c>
      <c r="G125" s="18" t="s">
        <v>82</v>
      </c>
      <c r="H125" s="13" t="s">
        <v>177</v>
      </c>
      <c r="I125" s="30" t="s">
        <v>479</v>
      </c>
      <c r="J125" s="12" t="s">
        <v>5</v>
      </c>
      <c r="K125" s="15">
        <v>43241</v>
      </c>
      <c r="L125" s="14">
        <v>1020</v>
      </c>
    </row>
    <row r="126" spans="1:12" s="17" customFormat="1" ht="57" customHeight="1" x14ac:dyDescent="0.2">
      <c r="A126" s="5">
        <f t="shared" si="18"/>
        <v>122</v>
      </c>
      <c r="B126" s="12" t="s">
        <v>450</v>
      </c>
      <c r="C126" s="12" t="s">
        <v>365</v>
      </c>
      <c r="D126" s="16">
        <v>393.81</v>
      </c>
      <c r="E126" s="16">
        <f>+D126*13%</f>
        <v>51.195300000000003</v>
      </c>
      <c r="F126" s="16">
        <f t="shared" si="28"/>
        <v>445.00530000000003</v>
      </c>
      <c r="G126" s="18" t="s">
        <v>179</v>
      </c>
      <c r="H126" s="13" t="s">
        <v>180</v>
      </c>
      <c r="I126" s="30" t="s">
        <v>479</v>
      </c>
      <c r="J126" s="12" t="s">
        <v>5</v>
      </c>
      <c r="K126" s="15">
        <v>43242</v>
      </c>
      <c r="L126" s="14">
        <v>1021</v>
      </c>
    </row>
    <row r="127" spans="1:12" s="17" customFormat="1" ht="57" customHeight="1" x14ac:dyDescent="0.2">
      <c r="A127" s="5">
        <f t="shared" si="18"/>
        <v>123</v>
      </c>
      <c r="B127" s="12" t="s">
        <v>413</v>
      </c>
      <c r="C127" s="12" t="s">
        <v>346</v>
      </c>
      <c r="D127" s="16">
        <f>+F127/1.13</f>
        <v>778.54867256637169</v>
      </c>
      <c r="E127" s="16">
        <f>+D127*13%</f>
        <v>101.21132743362833</v>
      </c>
      <c r="F127" s="16">
        <v>879.76</v>
      </c>
      <c r="G127" s="18" t="s">
        <v>181</v>
      </c>
      <c r="H127" s="13" t="s">
        <v>182</v>
      </c>
      <c r="I127" s="30" t="s">
        <v>479</v>
      </c>
      <c r="J127" s="12" t="s">
        <v>5</v>
      </c>
      <c r="K127" s="15">
        <v>43242</v>
      </c>
      <c r="L127" s="14">
        <v>255913</v>
      </c>
    </row>
    <row r="128" spans="1:12" s="17" customFormat="1" ht="57" customHeight="1" x14ac:dyDescent="0.2">
      <c r="A128" s="5">
        <f t="shared" si="18"/>
        <v>124</v>
      </c>
      <c r="B128" s="12" t="s">
        <v>413</v>
      </c>
      <c r="C128" s="12" t="s">
        <v>346</v>
      </c>
      <c r="D128" s="16">
        <v>120</v>
      </c>
      <c r="E128" s="16">
        <f>+D128*13%</f>
        <v>15.600000000000001</v>
      </c>
      <c r="F128" s="16">
        <f>+E128+D128</f>
        <v>135.6</v>
      </c>
      <c r="G128" s="18" t="s">
        <v>183</v>
      </c>
      <c r="H128" s="13" t="s">
        <v>184</v>
      </c>
      <c r="I128" s="30" t="s">
        <v>479</v>
      </c>
      <c r="J128" s="12" t="s">
        <v>5</v>
      </c>
      <c r="K128" s="15">
        <v>43242</v>
      </c>
      <c r="L128" s="14">
        <v>1022</v>
      </c>
    </row>
    <row r="129" spans="1:12" s="17" customFormat="1" ht="57" customHeight="1" x14ac:dyDescent="0.2">
      <c r="A129" s="5">
        <f t="shared" si="18"/>
        <v>125</v>
      </c>
      <c r="B129" s="12" t="s">
        <v>413</v>
      </c>
      <c r="C129" s="12" t="s">
        <v>346</v>
      </c>
      <c r="D129" s="16">
        <v>234.8</v>
      </c>
      <c r="E129" s="16">
        <f t="shared" ref="E129" si="34">+D129*13%</f>
        <v>30.524000000000001</v>
      </c>
      <c r="F129" s="16">
        <f>+E129+D129</f>
        <v>265.32400000000001</v>
      </c>
      <c r="G129" s="18" t="s">
        <v>183</v>
      </c>
      <c r="H129" s="13" t="s">
        <v>185</v>
      </c>
      <c r="I129" s="30" t="s">
        <v>479</v>
      </c>
      <c r="J129" s="12" t="s">
        <v>5</v>
      </c>
      <c r="K129" s="15">
        <v>43242</v>
      </c>
      <c r="L129" s="14">
        <v>1023</v>
      </c>
    </row>
    <row r="130" spans="1:12" s="17" customFormat="1" ht="69" customHeight="1" x14ac:dyDescent="0.2">
      <c r="A130" s="5">
        <f t="shared" si="18"/>
        <v>126</v>
      </c>
      <c r="B130" s="12" t="s">
        <v>413</v>
      </c>
      <c r="C130" s="12" t="s">
        <v>346</v>
      </c>
      <c r="D130" s="16">
        <v>230.08</v>
      </c>
      <c r="E130" s="16">
        <f>+D130*13%</f>
        <v>29.910400000000003</v>
      </c>
      <c r="F130" s="16">
        <f>+E130+D130</f>
        <v>259.99040000000002</v>
      </c>
      <c r="G130" s="18" t="s">
        <v>183</v>
      </c>
      <c r="H130" s="13" t="s">
        <v>186</v>
      </c>
      <c r="I130" s="30" t="s">
        <v>479</v>
      </c>
      <c r="J130" s="12" t="s">
        <v>5</v>
      </c>
      <c r="K130" s="15">
        <v>43242</v>
      </c>
      <c r="L130" s="14">
        <v>1024</v>
      </c>
    </row>
    <row r="131" spans="1:12" s="17" customFormat="1" ht="57" customHeight="1" x14ac:dyDescent="0.2">
      <c r="A131" s="5">
        <f t="shared" si="18"/>
        <v>127</v>
      </c>
      <c r="B131" s="12" t="s">
        <v>451</v>
      </c>
      <c r="C131" s="12" t="s">
        <v>359</v>
      </c>
      <c r="D131" s="16">
        <v>155.55000000000001</v>
      </c>
      <c r="E131" s="16">
        <v>0</v>
      </c>
      <c r="F131" s="16">
        <f t="shared" ref="F131:F145" si="35">+E131+D131</f>
        <v>155.55000000000001</v>
      </c>
      <c r="G131" s="18" t="s">
        <v>187</v>
      </c>
      <c r="H131" s="13" t="s">
        <v>204</v>
      </c>
      <c r="I131" s="30" t="s">
        <v>480</v>
      </c>
      <c r="J131" s="12" t="s">
        <v>5</v>
      </c>
      <c r="K131" s="15">
        <v>43242</v>
      </c>
      <c r="L131" s="14">
        <v>1025</v>
      </c>
    </row>
    <row r="132" spans="1:12" s="17" customFormat="1" ht="57" customHeight="1" x14ac:dyDescent="0.2">
      <c r="A132" s="5">
        <f t="shared" si="18"/>
        <v>128</v>
      </c>
      <c r="B132" s="12" t="s">
        <v>451</v>
      </c>
      <c r="C132" s="12" t="s">
        <v>359</v>
      </c>
      <c r="D132" s="16">
        <v>277.77</v>
      </c>
      <c r="E132" s="16">
        <v>0</v>
      </c>
      <c r="F132" s="16">
        <f t="shared" si="35"/>
        <v>277.77</v>
      </c>
      <c r="G132" s="18" t="s">
        <v>188</v>
      </c>
      <c r="H132" s="13" t="s">
        <v>205</v>
      </c>
      <c r="I132" s="30" t="s">
        <v>480</v>
      </c>
      <c r="J132" s="12" t="s">
        <v>5</v>
      </c>
      <c r="K132" s="15">
        <v>43242</v>
      </c>
      <c r="L132" s="14">
        <v>1026</v>
      </c>
    </row>
    <row r="133" spans="1:12" s="17" customFormat="1" ht="57" customHeight="1" x14ac:dyDescent="0.2">
      <c r="A133" s="5">
        <f t="shared" si="18"/>
        <v>129</v>
      </c>
      <c r="B133" s="12" t="s">
        <v>451</v>
      </c>
      <c r="C133" s="12" t="s">
        <v>359</v>
      </c>
      <c r="D133" s="16">
        <v>300</v>
      </c>
      <c r="E133" s="16">
        <v>0</v>
      </c>
      <c r="F133" s="16">
        <f t="shared" si="35"/>
        <v>300</v>
      </c>
      <c r="G133" s="18" t="s">
        <v>189</v>
      </c>
      <c r="H133" s="13" t="s">
        <v>206</v>
      </c>
      <c r="I133" s="30" t="s">
        <v>480</v>
      </c>
      <c r="J133" s="12" t="s">
        <v>5</v>
      </c>
      <c r="K133" s="15">
        <v>43242</v>
      </c>
      <c r="L133" s="14">
        <v>1027</v>
      </c>
    </row>
    <row r="134" spans="1:12" s="17" customFormat="1" ht="57" customHeight="1" x14ac:dyDescent="0.2">
      <c r="A134" s="5">
        <f t="shared" ref="A134:A164" si="36">+A133+1</f>
        <v>130</v>
      </c>
      <c r="B134" s="12" t="s">
        <v>451</v>
      </c>
      <c r="C134" s="12" t="s">
        <v>359</v>
      </c>
      <c r="D134" s="16">
        <v>222.22</v>
      </c>
      <c r="E134" s="16">
        <v>0</v>
      </c>
      <c r="F134" s="16">
        <f t="shared" si="35"/>
        <v>222.22</v>
      </c>
      <c r="G134" s="18" t="s">
        <v>190</v>
      </c>
      <c r="H134" s="13" t="s">
        <v>206</v>
      </c>
      <c r="I134" s="30" t="s">
        <v>480</v>
      </c>
      <c r="J134" s="12" t="s">
        <v>5</v>
      </c>
      <c r="K134" s="15">
        <v>43242</v>
      </c>
      <c r="L134" s="14">
        <v>1028</v>
      </c>
    </row>
    <row r="135" spans="1:12" s="17" customFormat="1" ht="57" customHeight="1" x14ac:dyDescent="0.2">
      <c r="A135" s="5">
        <f t="shared" si="36"/>
        <v>131</v>
      </c>
      <c r="B135" s="12" t="s">
        <v>452</v>
      </c>
      <c r="C135" s="12" t="s">
        <v>365</v>
      </c>
      <c r="D135" s="16">
        <v>250</v>
      </c>
      <c r="E135" s="16">
        <v>0</v>
      </c>
      <c r="F135" s="16">
        <f t="shared" si="35"/>
        <v>250</v>
      </c>
      <c r="G135" s="18" t="s">
        <v>191</v>
      </c>
      <c r="H135" s="13" t="s">
        <v>192</v>
      </c>
      <c r="I135" s="30" t="s">
        <v>480</v>
      </c>
      <c r="J135" s="12" t="s">
        <v>5</v>
      </c>
      <c r="K135" s="15">
        <v>43248</v>
      </c>
      <c r="L135" s="14">
        <v>1030</v>
      </c>
    </row>
    <row r="136" spans="1:12" s="17" customFormat="1" ht="57" customHeight="1" x14ac:dyDescent="0.2">
      <c r="A136" s="5">
        <f t="shared" si="36"/>
        <v>132</v>
      </c>
      <c r="B136" s="12" t="s">
        <v>453</v>
      </c>
      <c r="C136" s="12" t="s">
        <v>367</v>
      </c>
      <c r="D136" s="16">
        <v>110</v>
      </c>
      <c r="E136" s="16">
        <f t="shared" ref="E136:E137" si="37">+D136*13%</f>
        <v>14.3</v>
      </c>
      <c r="F136" s="16">
        <f t="shared" si="35"/>
        <v>124.3</v>
      </c>
      <c r="G136" s="18" t="s">
        <v>193</v>
      </c>
      <c r="H136" s="13" t="s">
        <v>194</v>
      </c>
      <c r="I136" s="30" t="s">
        <v>479</v>
      </c>
      <c r="J136" s="12" t="s">
        <v>5</v>
      </c>
      <c r="K136" s="15">
        <v>43249</v>
      </c>
      <c r="L136" s="14">
        <v>1031</v>
      </c>
    </row>
    <row r="137" spans="1:12" s="17" customFormat="1" ht="57" customHeight="1" x14ac:dyDescent="0.2">
      <c r="A137" s="5">
        <f t="shared" si="36"/>
        <v>133</v>
      </c>
      <c r="B137" s="12" t="s">
        <v>454</v>
      </c>
      <c r="C137" s="12" t="s">
        <v>346</v>
      </c>
      <c r="D137" s="16">
        <v>521.52</v>
      </c>
      <c r="E137" s="16">
        <f t="shared" si="37"/>
        <v>67.797600000000003</v>
      </c>
      <c r="F137" s="16">
        <f t="shared" si="35"/>
        <v>589.31759999999997</v>
      </c>
      <c r="G137" s="18" t="s">
        <v>82</v>
      </c>
      <c r="H137" s="13" t="s">
        <v>196</v>
      </c>
      <c r="I137" s="30" t="s">
        <v>490</v>
      </c>
      <c r="J137" s="12" t="s">
        <v>5</v>
      </c>
      <c r="K137" s="15">
        <v>43249</v>
      </c>
      <c r="L137" s="14">
        <v>1032</v>
      </c>
    </row>
    <row r="138" spans="1:12" s="17" customFormat="1" ht="57" customHeight="1" x14ac:dyDescent="0.2">
      <c r="A138" s="5">
        <f t="shared" si="36"/>
        <v>134</v>
      </c>
      <c r="B138" s="12" t="s">
        <v>455</v>
      </c>
      <c r="C138" s="12" t="s">
        <v>346</v>
      </c>
      <c r="D138" s="16">
        <v>118.46</v>
      </c>
      <c r="E138" s="16">
        <f>+D138*13%</f>
        <v>15.399799999999999</v>
      </c>
      <c r="F138" s="16">
        <f t="shared" si="35"/>
        <v>133.85980000000001</v>
      </c>
      <c r="G138" s="18" t="s">
        <v>195</v>
      </c>
      <c r="H138" s="13" t="s">
        <v>197</v>
      </c>
      <c r="I138" s="30" t="s">
        <v>479</v>
      </c>
      <c r="J138" s="12" t="s">
        <v>5</v>
      </c>
      <c r="K138" s="15">
        <v>43249</v>
      </c>
      <c r="L138" s="14">
        <v>1033</v>
      </c>
    </row>
    <row r="139" spans="1:12" s="17" customFormat="1" ht="57" customHeight="1" x14ac:dyDescent="0.2">
      <c r="A139" s="5">
        <f t="shared" si="36"/>
        <v>135</v>
      </c>
      <c r="B139" s="12" t="s">
        <v>456</v>
      </c>
      <c r="C139" s="12" t="s">
        <v>359</v>
      </c>
      <c r="D139" s="16">
        <v>840</v>
      </c>
      <c r="E139" s="16">
        <v>0</v>
      </c>
      <c r="F139" s="16">
        <f t="shared" si="35"/>
        <v>840</v>
      </c>
      <c r="G139" s="18" t="s">
        <v>35</v>
      </c>
      <c r="H139" s="13" t="s">
        <v>198</v>
      </c>
      <c r="I139" s="30" t="s">
        <v>479</v>
      </c>
      <c r="J139" s="12" t="s">
        <v>5</v>
      </c>
      <c r="K139" s="15">
        <v>43249</v>
      </c>
      <c r="L139" s="14">
        <v>1034</v>
      </c>
    </row>
    <row r="140" spans="1:12" s="17" customFormat="1" ht="57" customHeight="1" x14ac:dyDescent="0.2">
      <c r="A140" s="5">
        <f t="shared" si="36"/>
        <v>136</v>
      </c>
      <c r="B140" s="12" t="s">
        <v>443</v>
      </c>
      <c r="C140" s="12" t="s">
        <v>346</v>
      </c>
      <c r="D140" s="16">
        <v>254.4</v>
      </c>
      <c r="E140" s="16">
        <f t="shared" ref="E140:E141" si="38">+D140*13%</f>
        <v>33.072000000000003</v>
      </c>
      <c r="F140" s="16">
        <f t="shared" si="35"/>
        <v>287.47199999999998</v>
      </c>
      <c r="G140" s="18" t="s">
        <v>33</v>
      </c>
      <c r="H140" s="13" t="s">
        <v>36</v>
      </c>
      <c r="I140" s="30" t="s">
        <v>479</v>
      </c>
      <c r="J140" s="12" t="s">
        <v>5</v>
      </c>
      <c r="K140" s="15">
        <v>43249</v>
      </c>
      <c r="L140" s="14">
        <v>1035</v>
      </c>
    </row>
    <row r="141" spans="1:12" s="17" customFormat="1" ht="67.5" customHeight="1" x14ac:dyDescent="0.2">
      <c r="A141" s="5">
        <f t="shared" si="36"/>
        <v>137</v>
      </c>
      <c r="B141" s="12" t="s">
        <v>457</v>
      </c>
      <c r="C141" s="12" t="s">
        <v>356</v>
      </c>
      <c r="D141" s="16">
        <v>2250</v>
      </c>
      <c r="E141" s="16">
        <f t="shared" si="38"/>
        <v>292.5</v>
      </c>
      <c r="F141" s="16">
        <f t="shared" si="35"/>
        <v>2542.5</v>
      </c>
      <c r="G141" s="18" t="s">
        <v>199</v>
      </c>
      <c r="H141" s="13" t="s">
        <v>200</v>
      </c>
      <c r="I141" s="30" t="s">
        <v>491</v>
      </c>
      <c r="J141" s="12" t="s">
        <v>5</v>
      </c>
      <c r="K141" s="15">
        <v>43251</v>
      </c>
      <c r="L141" s="14" t="s">
        <v>201</v>
      </c>
    </row>
    <row r="142" spans="1:12" s="17" customFormat="1" ht="57" customHeight="1" x14ac:dyDescent="0.2">
      <c r="A142" s="5">
        <f t="shared" si="36"/>
        <v>138</v>
      </c>
      <c r="B142" s="12" t="s">
        <v>458</v>
      </c>
      <c r="C142" s="12" t="s">
        <v>368</v>
      </c>
      <c r="D142" s="16">
        <v>2500</v>
      </c>
      <c r="E142" s="16">
        <f>+D142*13%</f>
        <v>325</v>
      </c>
      <c r="F142" s="16">
        <f t="shared" si="35"/>
        <v>2825</v>
      </c>
      <c r="G142" s="18" t="s">
        <v>235</v>
      </c>
      <c r="H142" s="13" t="s">
        <v>236</v>
      </c>
      <c r="I142" s="30" t="s">
        <v>353</v>
      </c>
      <c r="J142" s="12" t="s">
        <v>5</v>
      </c>
      <c r="K142" s="15">
        <v>43255</v>
      </c>
      <c r="L142" s="14" t="s">
        <v>237</v>
      </c>
    </row>
    <row r="143" spans="1:12" s="17" customFormat="1" ht="57" customHeight="1" x14ac:dyDescent="0.2">
      <c r="A143" s="5">
        <f t="shared" si="36"/>
        <v>139</v>
      </c>
      <c r="B143" s="12" t="s">
        <v>459</v>
      </c>
      <c r="C143" s="12" t="s">
        <v>368</v>
      </c>
      <c r="D143" s="16">
        <v>3000</v>
      </c>
      <c r="E143" s="16">
        <f>+D143*13%</f>
        <v>390</v>
      </c>
      <c r="F143" s="16">
        <f t="shared" si="35"/>
        <v>3390</v>
      </c>
      <c r="G143" s="18" t="s">
        <v>235</v>
      </c>
      <c r="H143" s="13" t="s">
        <v>238</v>
      </c>
      <c r="I143" s="30" t="s">
        <v>353</v>
      </c>
      <c r="J143" s="12" t="s">
        <v>5</v>
      </c>
      <c r="K143" s="15">
        <v>43255</v>
      </c>
      <c r="L143" s="14" t="s">
        <v>239</v>
      </c>
    </row>
    <row r="144" spans="1:12" s="17" customFormat="1" ht="57" customHeight="1" x14ac:dyDescent="0.2">
      <c r="A144" s="5">
        <f t="shared" si="36"/>
        <v>140</v>
      </c>
      <c r="B144" s="12" t="s">
        <v>460</v>
      </c>
      <c r="C144" s="12" t="s">
        <v>346</v>
      </c>
      <c r="D144" s="16">
        <v>331.86</v>
      </c>
      <c r="E144" s="16">
        <f>+D144*13%</f>
        <v>43.141800000000003</v>
      </c>
      <c r="F144" s="16">
        <f t="shared" si="35"/>
        <v>375.0018</v>
      </c>
      <c r="G144" s="18" t="s">
        <v>207</v>
      </c>
      <c r="H144" s="13" t="s">
        <v>208</v>
      </c>
      <c r="I144" s="30" t="s">
        <v>479</v>
      </c>
      <c r="J144" s="12" t="s">
        <v>5</v>
      </c>
      <c r="K144" s="15">
        <v>43257</v>
      </c>
      <c r="L144" s="14">
        <v>1039</v>
      </c>
    </row>
    <row r="145" spans="1:12" s="17" customFormat="1" ht="57" customHeight="1" x14ac:dyDescent="0.2">
      <c r="A145" s="5">
        <f t="shared" si="36"/>
        <v>141</v>
      </c>
      <c r="B145" s="12" t="s">
        <v>461</v>
      </c>
      <c r="C145" s="12" t="s">
        <v>356</v>
      </c>
      <c r="D145" s="16">
        <v>840</v>
      </c>
      <c r="E145" s="16">
        <f>+D145*13%</f>
        <v>109.2</v>
      </c>
      <c r="F145" s="16">
        <f t="shared" si="35"/>
        <v>949.2</v>
      </c>
      <c r="G145" s="18" t="s">
        <v>209</v>
      </c>
      <c r="H145" s="13" t="s">
        <v>210</v>
      </c>
      <c r="I145" s="30" t="s">
        <v>492</v>
      </c>
      <c r="J145" s="12" t="s">
        <v>5</v>
      </c>
      <c r="K145" s="15">
        <v>43257</v>
      </c>
      <c r="L145" s="14">
        <v>1041</v>
      </c>
    </row>
    <row r="146" spans="1:12" s="17" customFormat="1" ht="57" customHeight="1" x14ac:dyDescent="0.2">
      <c r="A146" s="5">
        <f t="shared" si="36"/>
        <v>142</v>
      </c>
      <c r="B146" s="12" t="s">
        <v>448</v>
      </c>
      <c r="C146" s="12" t="s">
        <v>359</v>
      </c>
      <c r="D146" s="16">
        <v>2400</v>
      </c>
      <c r="E146" s="16">
        <v>0</v>
      </c>
      <c r="F146" s="16">
        <f>+E146+D146</f>
        <v>2400</v>
      </c>
      <c r="G146" s="18" t="s">
        <v>35</v>
      </c>
      <c r="H146" s="13" t="s">
        <v>211</v>
      </c>
      <c r="I146" s="30" t="s">
        <v>479</v>
      </c>
      <c r="J146" s="12" t="s">
        <v>5</v>
      </c>
      <c r="K146" s="15">
        <v>43258</v>
      </c>
      <c r="L146" s="14">
        <v>1042</v>
      </c>
    </row>
    <row r="147" spans="1:12" s="17" customFormat="1" ht="57" customHeight="1" x14ac:dyDescent="0.2">
      <c r="A147" s="5">
        <f t="shared" si="36"/>
        <v>143</v>
      </c>
      <c r="B147" s="12" t="s">
        <v>462</v>
      </c>
      <c r="C147" s="12" t="s">
        <v>360</v>
      </c>
      <c r="D147" s="16">
        <v>242</v>
      </c>
      <c r="E147" s="16">
        <v>0</v>
      </c>
      <c r="F147" s="16">
        <f>+D147+E147</f>
        <v>242</v>
      </c>
      <c r="G147" s="18" t="s">
        <v>35</v>
      </c>
      <c r="H147" s="13" t="s">
        <v>212</v>
      </c>
      <c r="I147" s="30" t="s">
        <v>479</v>
      </c>
      <c r="J147" s="12" t="s">
        <v>5</v>
      </c>
      <c r="K147" s="15">
        <v>3</v>
      </c>
      <c r="L147" s="14">
        <v>1043</v>
      </c>
    </row>
    <row r="148" spans="1:12" s="17" customFormat="1" ht="57" customHeight="1" x14ac:dyDescent="0.2">
      <c r="A148" s="5">
        <f t="shared" si="36"/>
        <v>144</v>
      </c>
      <c r="B148" s="12" t="s">
        <v>463</v>
      </c>
      <c r="C148" s="12" t="s">
        <v>355</v>
      </c>
      <c r="D148" s="16">
        <v>212.39</v>
      </c>
      <c r="E148" s="16">
        <f>+D148*13%</f>
        <v>27.610699999999998</v>
      </c>
      <c r="F148" s="16">
        <f>+E148+D148</f>
        <v>240.00069999999999</v>
      </c>
      <c r="G148" s="18" t="s">
        <v>30</v>
      </c>
      <c r="H148" s="13" t="s">
        <v>213</v>
      </c>
      <c r="I148" s="30" t="s">
        <v>479</v>
      </c>
      <c r="J148" s="12" t="s">
        <v>5</v>
      </c>
      <c r="K148" s="15">
        <v>43264</v>
      </c>
      <c r="L148" s="14">
        <v>1044</v>
      </c>
    </row>
    <row r="149" spans="1:12" s="17" customFormat="1" ht="57" customHeight="1" x14ac:dyDescent="0.2">
      <c r="A149" s="5">
        <f t="shared" si="36"/>
        <v>145</v>
      </c>
      <c r="B149" s="12" t="s">
        <v>407</v>
      </c>
      <c r="C149" s="12" t="s">
        <v>346</v>
      </c>
      <c r="D149" s="16">
        <v>351.37</v>
      </c>
      <c r="E149" s="16">
        <f>+D149*13%</f>
        <v>45.678100000000001</v>
      </c>
      <c r="F149" s="16">
        <f t="shared" ref="F149:F164" si="39">+E149+D149</f>
        <v>397.04809999999998</v>
      </c>
      <c r="G149" s="18" t="s">
        <v>214</v>
      </c>
      <c r="H149" s="13" t="s">
        <v>215</v>
      </c>
      <c r="I149" s="30" t="s">
        <v>479</v>
      </c>
      <c r="J149" s="12" t="s">
        <v>5</v>
      </c>
      <c r="K149" s="15">
        <v>43264</v>
      </c>
      <c r="L149" s="14">
        <v>1045</v>
      </c>
    </row>
    <row r="150" spans="1:12" s="17" customFormat="1" ht="57" customHeight="1" x14ac:dyDescent="0.2">
      <c r="A150" s="5">
        <f t="shared" si="36"/>
        <v>146</v>
      </c>
      <c r="B150" s="12" t="s">
        <v>387</v>
      </c>
      <c r="C150" s="12" t="s">
        <v>360</v>
      </c>
      <c r="D150" s="16">
        <v>400</v>
      </c>
      <c r="E150" s="16">
        <v>0</v>
      </c>
      <c r="F150" s="16">
        <f t="shared" si="39"/>
        <v>400</v>
      </c>
      <c r="G150" s="18" t="s">
        <v>35</v>
      </c>
      <c r="H150" s="13" t="s">
        <v>216</v>
      </c>
      <c r="I150" s="30" t="s">
        <v>479</v>
      </c>
      <c r="J150" s="12" t="s">
        <v>5</v>
      </c>
      <c r="K150" s="15">
        <v>43265</v>
      </c>
      <c r="L150" s="14">
        <v>1046</v>
      </c>
    </row>
    <row r="151" spans="1:12" s="17" customFormat="1" ht="57" customHeight="1" x14ac:dyDescent="0.2">
      <c r="A151" s="5">
        <f t="shared" si="36"/>
        <v>147</v>
      </c>
      <c r="B151" s="12" t="s">
        <v>407</v>
      </c>
      <c r="C151" s="12" t="s">
        <v>346</v>
      </c>
      <c r="D151" s="16">
        <v>157.30000000000001</v>
      </c>
      <c r="E151" s="16">
        <f t="shared" ref="E151:E155" si="40">+D151*13%</f>
        <v>20.449000000000002</v>
      </c>
      <c r="F151" s="16">
        <f t="shared" si="39"/>
        <v>177.74900000000002</v>
      </c>
      <c r="G151" s="18" t="s">
        <v>214</v>
      </c>
      <c r="H151" s="13" t="s">
        <v>217</v>
      </c>
      <c r="I151" s="30" t="s">
        <v>479</v>
      </c>
      <c r="J151" s="12" t="s">
        <v>5</v>
      </c>
      <c r="K151" s="15">
        <v>43269</v>
      </c>
      <c r="L151" s="14">
        <v>1048</v>
      </c>
    </row>
    <row r="152" spans="1:12" s="17" customFormat="1" ht="57" customHeight="1" x14ac:dyDescent="0.2">
      <c r="A152" s="5">
        <f t="shared" si="36"/>
        <v>148</v>
      </c>
      <c r="B152" s="12" t="s">
        <v>407</v>
      </c>
      <c r="C152" s="12" t="s">
        <v>346</v>
      </c>
      <c r="D152" s="16">
        <v>112.8</v>
      </c>
      <c r="E152" s="16">
        <f t="shared" si="40"/>
        <v>14.664</v>
      </c>
      <c r="F152" s="16">
        <f t="shared" si="39"/>
        <v>127.464</v>
      </c>
      <c r="G152" s="18" t="s">
        <v>214</v>
      </c>
      <c r="H152" s="13" t="s">
        <v>218</v>
      </c>
      <c r="I152" s="30" t="s">
        <v>479</v>
      </c>
      <c r="J152" s="12" t="s">
        <v>5</v>
      </c>
      <c r="K152" s="15">
        <v>43269</v>
      </c>
      <c r="L152" s="14">
        <v>1049</v>
      </c>
    </row>
    <row r="153" spans="1:12" s="17" customFormat="1" ht="57" customHeight="1" x14ac:dyDescent="0.2">
      <c r="A153" s="5">
        <f t="shared" si="36"/>
        <v>149</v>
      </c>
      <c r="B153" s="12" t="s">
        <v>464</v>
      </c>
      <c r="C153" s="12" t="s">
        <v>361</v>
      </c>
      <c r="D153" s="16">
        <v>96.01</v>
      </c>
      <c r="E153" s="16">
        <f t="shared" si="40"/>
        <v>12.481300000000001</v>
      </c>
      <c r="F153" s="16">
        <f t="shared" si="39"/>
        <v>108.49130000000001</v>
      </c>
      <c r="G153" s="18" t="s">
        <v>65</v>
      </c>
      <c r="H153" s="13" t="s">
        <v>219</v>
      </c>
      <c r="I153" s="30" t="s">
        <v>479</v>
      </c>
      <c r="J153" s="12" t="s">
        <v>5</v>
      </c>
      <c r="K153" s="15">
        <v>43270</v>
      </c>
      <c r="L153" s="14">
        <v>1050</v>
      </c>
    </row>
    <row r="154" spans="1:12" s="17" customFormat="1" ht="57" customHeight="1" x14ac:dyDescent="0.2">
      <c r="A154" s="5">
        <f t="shared" si="36"/>
        <v>150</v>
      </c>
      <c r="B154" s="12" t="s">
        <v>392</v>
      </c>
      <c r="C154" s="12" t="s">
        <v>346</v>
      </c>
      <c r="D154" s="16">
        <v>91.99</v>
      </c>
      <c r="E154" s="16">
        <f t="shared" si="40"/>
        <v>11.9587</v>
      </c>
      <c r="F154" s="16">
        <f t="shared" si="39"/>
        <v>103.9487</v>
      </c>
      <c r="G154" s="18" t="s">
        <v>40</v>
      </c>
      <c r="H154" s="13" t="s">
        <v>28</v>
      </c>
      <c r="I154" s="30" t="s">
        <v>479</v>
      </c>
      <c r="J154" s="12" t="s">
        <v>5</v>
      </c>
      <c r="K154" s="15">
        <v>43270</v>
      </c>
      <c r="L154" s="14">
        <v>1054</v>
      </c>
    </row>
    <row r="155" spans="1:12" s="17" customFormat="1" ht="57" customHeight="1" x14ac:dyDescent="0.2">
      <c r="A155" s="5">
        <f t="shared" si="36"/>
        <v>151</v>
      </c>
      <c r="B155" s="12" t="s">
        <v>465</v>
      </c>
      <c r="C155" s="12" t="s">
        <v>355</v>
      </c>
      <c r="D155" s="16">
        <v>383.32</v>
      </c>
      <c r="E155" s="16">
        <f t="shared" si="40"/>
        <v>49.831600000000002</v>
      </c>
      <c r="F155" s="16">
        <f t="shared" si="39"/>
        <v>433.15159999999997</v>
      </c>
      <c r="G155" s="18" t="s">
        <v>48</v>
      </c>
      <c r="H155" s="13" t="s">
        <v>220</v>
      </c>
      <c r="I155" s="30" t="s">
        <v>479</v>
      </c>
      <c r="J155" s="12" t="s">
        <v>5</v>
      </c>
      <c r="K155" s="15">
        <v>43271</v>
      </c>
      <c r="L155" s="14">
        <v>1052</v>
      </c>
    </row>
    <row r="156" spans="1:12" s="17" customFormat="1" ht="57" customHeight="1" x14ac:dyDescent="0.2">
      <c r="A156" s="5">
        <f t="shared" si="36"/>
        <v>152</v>
      </c>
      <c r="B156" s="12" t="s">
        <v>466</v>
      </c>
      <c r="C156" s="12" t="s">
        <v>360</v>
      </c>
      <c r="D156" s="16">
        <v>385</v>
      </c>
      <c r="E156" s="16">
        <f>+D156*13%</f>
        <v>50.050000000000004</v>
      </c>
      <c r="F156" s="16">
        <f t="shared" si="39"/>
        <v>435.05</v>
      </c>
      <c r="G156" s="18" t="s">
        <v>221</v>
      </c>
      <c r="H156" s="13" t="s">
        <v>222</v>
      </c>
      <c r="I156" s="30" t="s">
        <v>484</v>
      </c>
      <c r="J156" s="12" t="s">
        <v>5</v>
      </c>
      <c r="K156" s="15">
        <v>43273</v>
      </c>
      <c r="L156" s="14">
        <v>1053</v>
      </c>
    </row>
    <row r="157" spans="1:12" s="17" customFormat="1" ht="57" customHeight="1" x14ac:dyDescent="0.2">
      <c r="A157" s="5">
        <f t="shared" si="36"/>
        <v>153</v>
      </c>
      <c r="B157" s="12" t="s">
        <v>474</v>
      </c>
      <c r="C157" s="12" t="s">
        <v>356</v>
      </c>
      <c r="D157" s="16">
        <v>96</v>
      </c>
      <c r="E157" s="16">
        <f>+D157*13%</f>
        <v>12.48</v>
      </c>
      <c r="F157" s="16">
        <f t="shared" si="39"/>
        <v>108.48</v>
      </c>
      <c r="G157" s="18" t="s">
        <v>223</v>
      </c>
      <c r="H157" s="13" t="s">
        <v>224</v>
      </c>
      <c r="I157" s="30" t="s">
        <v>479</v>
      </c>
      <c r="J157" s="12" t="s">
        <v>5</v>
      </c>
      <c r="K157" s="15">
        <v>43273</v>
      </c>
      <c r="L157" s="14">
        <v>1054</v>
      </c>
    </row>
    <row r="158" spans="1:12" s="17" customFormat="1" ht="57" customHeight="1" x14ac:dyDescent="0.2">
      <c r="A158" s="5">
        <f t="shared" si="36"/>
        <v>154</v>
      </c>
      <c r="B158" s="12" t="s">
        <v>473</v>
      </c>
      <c r="C158" s="12" t="s">
        <v>359</v>
      </c>
      <c r="D158" s="16">
        <v>2400</v>
      </c>
      <c r="E158" s="16">
        <v>0</v>
      </c>
      <c r="F158" s="16">
        <f t="shared" si="39"/>
        <v>2400</v>
      </c>
      <c r="G158" s="18" t="s">
        <v>35</v>
      </c>
      <c r="H158" s="13" t="s">
        <v>225</v>
      </c>
      <c r="I158" s="30" t="s">
        <v>479</v>
      </c>
      <c r="J158" s="12" t="s">
        <v>5</v>
      </c>
      <c r="K158" s="15">
        <v>43273</v>
      </c>
      <c r="L158" s="14">
        <v>1055</v>
      </c>
    </row>
    <row r="159" spans="1:12" s="17" customFormat="1" ht="57" customHeight="1" x14ac:dyDescent="0.2">
      <c r="A159" s="5">
        <f t="shared" si="36"/>
        <v>155</v>
      </c>
      <c r="B159" s="12" t="s">
        <v>467</v>
      </c>
      <c r="C159" s="12" t="s">
        <v>346</v>
      </c>
      <c r="D159" s="16">
        <v>75.66</v>
      </c>
      <c r="E159" s="16">
        <f t="shared" ref="E159" si="41">+D159*13%</f>
        <v>9.8358000000000008</v>
      </c>
      <c r="F159" s="16">
        <f t="shared" si="39"/>
        <v>85.495800000000003</v>
      </c>
      <c r="G159" s="18" t="s">
        <v>51</v>
      </c>
      <c r="H159" s="13" t="s">
        <v>226</v>
      </c>
      <c r="I159" s="30" t="s">
        <v>479</v>
      </c>
      <c r="J159" s="12" t="s">
        <v>5</v>
      </c>
      <c r="K159" s="15">
        <v>43274</v>
      </c>
      <c r="L159" s="14">
        <v>1057</v>
      </c>
    </row>
    <row r="160" spans="1:12" s="17" customFormat="1" ht="57" customHeight="1" x14ac:dyDescent="0.2">
      <c r="A160" s="5">
        <f t="shared" si="36"/>
        <v>156</v>
      </c>
      <c r="B160" s="12" t="s">
        <v>472</v>
      </c>
      <c r="C160" s="12" t="s">
        <v>346</v>
      </c>
      <c r="D160" s="16">
        <v>7.96</v>
      </c>
      <c r="E160" s="16">
        <v>1.04</v>
      </c>
      <c r="F160" s="16">
        <f t="shared" si="39"/>
        <v>9</v>
      </c>
      <c r="G160" s="18" t="s">
        <v>51</v>
      </c>
      <c r="H160" s="13" t="s">
        <v>227</v>
      </c>
      <c r="I160" s="30" t="s">
        <v>479</v>
      </c>
      <c r="J160" s="12" t="s">
        <v>5</v>
      </c>
      <c r="K160" s="15">
        <v>43274</v>
      </c>
      <c r="L160" s="14">
        <v>1058</v>
      </c>
    </row>
    <row r="161" spans="1:12" s="17" customFormat="1" ht="57" customHeight="1" x14ac:dyDescent="0.2">
      <c r="A161" s="5">
        <f t="shared" si="36"/>
        <v>157</v>
      </c>
      <c r="B161" s="12" t="s">
        <v>468</v>
      </c>
      <c r="C161" s="12" t="s">
        <v>346</v>
      </c>
      <c r="D161" s="16">
        <v>60.3</v>
      </c>
      <c r="E161" s="16">
        <f t="shared" ref="E161:E163" si="42">+D161*13%</f>
        <v>7.8389999999999995</v>
      </c>
      <c r="F161" s="16">
        <f t="shared" si="39"/>
        <v>68.138999999999996</v>
      </c>
      <c r="G161" s="18" t="s">
        <v>228</v>
      </c>
      <c r="H161" s="13" t="s">
        <v>229</v>
      </c>
      <c r="I161" s="30" t="s">
        <v>479</v>
      </c>
      <c r="J161" s="12" t="s">
        <v>5</v>
      </c>
      <c r="K161" s="15">
        <v>43277</v>
      </c>
      <c r="L161" s="14">
        <v>1059</v>
      </c>
    </row>
    <row r="162" spans="1:12" s="17" customFormat="1" ht="57" customHeight="1" x14ac:dyDescent="0.2">
      <c r="A162" s="5">
        <f t="shared" si="36"/>
        <v>158</v>
      </c>
      <c r="B162" s="12" t="s">
        <v>469</v>
      </c>
      <c r="C162" s="12" t="s">
        <v>346</v>
      </c>
      <c r="D162" s="16">
        <v>158.76</v>
      </c>
      <c r="E162" s="16">
        <f t="shared" si="42"/>
        <v>20.6388</v>
      </c>
      <c r="F162" s="16">
        <f t="shared" si="39"/>
        <v>179.39879999999999</v>
      </c>
      <c r="G162" s="18" t="s">
        <v>96</v>
      </c>
      <c r="H162" s="13" t="s">
        <v>230</v>
      </c>
      <c r="I162" s="30" t="s">
        <v>490</v>
      </c>
      <c r="J162" s="12" t="s">
        <v>5</v>
      </c>
      <c r="K162" s="15">
        <v>43279</v>
      </c>
      <c r="L162" s="14">
        <v>1060</v>
      </c>
    </row>
    <row r="163" spans="1:12" s="17" customFormat="1" ht="57" customHeight="1" x14ac:dyDescent="0.2">
      <c r="A163" s="5">
        <f t="shared" si="36"/>
        <v>159</v>
      </c>
      <c r="B163" s="12" t="s">
        <v>469</v>
      </c>
      <c r="C163" s="12" t="s">
        <v>346</v>
      </c>
      <c r="D163" s="16">
        <v>1035.68</v>
      </c>
      <c r="E163" s="16">
        <f t="shared" si="42"/>
        <v>134.63840000000002</v>
      </c>
      <c r="F163" s="16">
        <f t="shared" si="39"/>
        <v>1170.3184000000001</v>
      </c>
      <c r="G163" s="18" t="s">
        <v>93</v>
      </c>
      <c r="H163" s="13" t="s">
        <v>230</v>
      </c>
      <c r="I163" s="30" t="s">
        <v>490</v>
      </c>
      <c r="J163" s="12" t="s">
        <v>5</v>
      </c>
      <c r="K163" s="15">
        <v>43279</v>
      </c>
      <c r="L163" s="14">
        <v>1061</v>
      </c>
    </row>
    <row r="164" spans="1:12" s="17" customFormat="1" ht="57" customHeight="1" x14ac:dyDescent="0.2">
      <c r="A164" s="5">
        <f t="shared" si="36"/>
        <v>160</v>
      </c>
      <c r="B164" s="12" t="s">
        <v>469</v>
      </c>
      <c r="C164" s="12" t="s">
        <v>346</v>
      </c>
      <c r="D164" s="16">
        <v>120.1</v>
      </c>
      <c r="E164" s="16">
        <f>+D164*13%</f>
        <v>15.613</v>
      </c>
      <c r="F164" s="16">
        <f t="shared" si="39"/>
        <v>135.71299999999999</v>
      </c>
      <c r="G164" s="18" t="s">
        <v>231</v>
      </c>
      <c r="H164" s="13" t="s">
        <v>230</v>
      </c>
      <c r="I164" s="30" t="s">
        <v>490</v>
      </c>
      <c r="J164" s="12" t="s">
        <v>5</v>
      </c>
      <c r="K164" s="15">
        <v>42549</v>
      </c>
      <c r="L164" s="14">
        <v>1062</v>
      </c>
    </row>
    <row r="165" spans="1:12" s="17" customFormat="1" ht="57" customHeight="1" x14ac:dyDescent="0.2">
      <c r="A165" s="5">
        <f>+A164+1</f>
        <v>161</v>
      </c>
      <c r="B165" s="12" t="s">
        <v>470</v>
      </c>
      <c r="C165" s="12" t="s">
        <v>346</v>
      </c>
      <c r="D165" s="16">
        <v>112.8</v>
      </c>
      <c r="E165" s="16">
        <f t="shared" ref="E165:E166" si="43">+D165*13%</f>
        <v>14.664</v>
      </c>
      <c r="F165" s="16">
        <f>+E165+D165</f>
        <v>127.464</v>
      </c>
      <c r="G165" s="18" t="s">
        <v>232</v>
      </c>
      <c r="H165" s="13" t="s">
        <v>37</v>
      </c>
      <c r="I165" s="30" t="s">
        <v>479</v>
      </c>
      <c r="J165" s="12" t="s">
        <v>5</v>
      </c>
      <c r="K165" s="15">
        <v>43279</v>
      </c>
      <c r="L165" s="14">
        <v>1063</v>
      </c>
    </row>
    <row r="166" spans="1:12" s="17" customFormat="1" ht="57" customHeight="1" x14ac:dyDescent="0.2">
      <c r="A166" s="5">
        <f>+A165+1</f>
        <v>162</v>
      </c>
      <c r="B166" s="12" t="s">
        <v>471</v>
      </c>
      <c r="C166" s="12" t="s">
        <v>359</v>
      </c>
      <c r="D166" s="16">
        <v>756</v>
      </c>
      <c r="E166" s="16">
        <f t="shared" si="43"/>
        <v>98.28</v>
      </c>
      <c r="F166" s="16">
        <f>+E166+D166</f>
        <v>854.28</v>
      </c>
      <c r="G166" s="18" t="s">
        <v>233</v>
      </c>
      <c r="H166" s="13" t="s">
        <v>234</v>
      </c>
      <c r="I166" s="30" t="s">
        <v>493</v>
      </c>
      <c r="J166" s="12" t="s">
        <v>5</v>
      </c>
      <c r="K166" s="15">
        <v>43280</v>
      </c>
      <c r="L166" s="14">
        <v>1064</v>
      </c>
    </row>
    <row r="167" spans="1:12" ht="39" hidden="1" customHeight="1" x14ac:dyDescent="0.25">
      <c r="A167" s="20"/>
      <c r="B167" s="20"/>
      <c r="C167" s="20"/>
      <c r="D167" s="24">
        <f>SUM(D5:D166)</f>
        <v>208360.82867256619</v>
      </c>
      <c r="E167" s="24">
        <f>SUM(E5:E166)</f>
        <v>22091.724627433643</v>
      </c>
      <c r="F167" s="24">
        <f>SUM(F5:F166)</f>
        <v>231352.55330000009</v>
      </c>
      <c r="G167" s="21"/>
      <c r="H167" s="22" t="s">
        <v>29</v>
      </c>
      <c r="I167" s="23"/>
      <c r="J167" s="20"/>
      <c r="K167" s="23"/>
      <c r="L167" s="23"/>
    </row>
    <row r="168" spans="1:12" x14ac:dyDescent="0.2">
      <c r="G168" s="25"/>
    </row>
    <row r="169" spans="1:12" x14ac:dyDescent="0.2">
      <c r="G169" s="25"/>
    </row>
    <row r="170" spans="1:12" x14ac:dyDescent="0.2">
      <c r="G170" s="25"/>
    </row>
    <row r="171" spans="1:12" x14ac:dyDescent="0.2">
      <c r="G171" s="25"/>
    </row>
    <row r="172" spans="1:12" x14ac:dyDescent="0.2">
      <c r="G172" s="25"/>
    </row>
    <row r="173" spans="1:12" x14ac:dyDescent="0.2">
      <c r="G173" s="25"/>
    </row>
    <row r="174" spans="1:12" x14ac:dyDescent="0.2">
      <c r="G174" s="25"/>
    </row>
    <row r="175" spans="1:12" x14ac:dyDescent="0.2">
      <c r="G175" s="25"/>
    </row>
    <row r="176" spans="1:12" x14ac:dyDescent="0.2">
      <c r="G176" s="25"/>
    </row>
    <row r="177" spans="7:7" x14ac:dyDescent="0.2">
      <c r="G177" s="25"/>
    </row>
    <row r="178" spans="7:7" x14ac:dyDescent="0.2">
      <c r="G178" s="25"/>
    </row>
    <row r="179" spans="7:7" x14ac:dyDescent="0.2">
      <c r="G179" s="25"/>
    </row>
    <row r="180" spans="7:7" x14ac:dyDescent="0.2">
      <c r="G180" s="25"/>
    </row>
    <row r="181" spans="7:7" x14ac:dyDescent="0.2">
      <c r="G181" s="25"/>
    </row>
    <row r="182" spans="7:7" x14ac:dyDescent="0.2">
      <c r="G182" s="25"/>
    </row>
    <row r="183" spans="7:7" x14ac:dyDescent="0.2">
      <c r="G183" s="25"/>
    </row>
    <row r="184" spans="7:7" x14ac:dyDescent="0.2">
      <c r="G184" s="25"/>
    </row>
    <row r="185" spans="7:7" x14ac:dyDescent="0.2">
      <c r="G185" s="25"/>
    </row>
    <row r="186" spans="7:7" x14ac:dyDescent="0.2">
      <c r="G186" s="25"/>
    </row>
    <row r="187" spans="7:7" x14ac:dyDescent="0.2">
      <c r="G187" s="25"/>
    </row>
    <row r="188" spans="7:7" x14ac:dyDescent="0.2">
      <c r="G188" s="25"/>
    </row>
    <row r="189" spans="7:7" x14ac:dyDescent="0.2">
      <c r="G189" s="25"/>
    </row>
    <row r="190" spans="7:7" x14ac:dyDescent="0.2">
      <c r="G190" s="25"/>
    </row>
    <row r="191" spans="7:7" x14ac:dyDescent="0.2">
      <c r="G191" s="25"/>
    </row>
    <row r="192" spans="7:7" x14ac:dyDescent="0.2">
      <c r="G192" s="25"/>
    </row>
    <row r="193" spans="7:7" x14ac:dyDescent="0.2">
      <c r="G193" s="25"/>
    </row>
    <row r="194" spans="7:7" x14ac:dyDescent="0.2">
      <c r="G194" s="25"/>
    </row>
    <row r="195" spans="7:7" x14ac:dyDescent="0.2">
      <c r="G195" s="25"/>
    </row>
    <row r="196" spans="7:7" x14ac:dyDescent="0.2">
      <c r="G196" s="25"/>
    </row>
    <row r="197" spans="7:7" x14ac:dyDescent="0.2">
      <c r="G197" s="25"/>
    </row>
    <row r="198" spans="7:7" x14ac:dyDescent="0.2">
      <c r="G198" s="25"/>
    </row>
    <row r="199" spans="7:7" x14ac:dyDescent="0.2">
      <c r="G199" s="25"/>
    </row>
  </sheetData>
  <protectedRanges>
    <protectedRange password="CC08" sqref="L40:L42 L45 G23:I23 K22:K166 L47:L166 G22:H22 G24:H27 G28:I166" name="Rango1"/>
    <protectedRange password="CC08" sqref="L22:L39 L46 L43:L44" name="Rango1_4"/>
    <protectedRange password="CC08" sqref="L18:L21" name="Rango1_6"/>
    <protectedRange password="CC08" sqref="L5:L10 G15:H21 I15 K5:K15 G5:I14 I17 I20:I22 I24:I27" name="Rango1_8"/>
    <protectedRange password="CC08" sqref="K16:K17 I16 L11:L17" name="Rango1_4_2"/>
  </protectedRanges>
  <autoFilter ref="A4:L59" xr:uid="{00000000-0009-0000-0000-000000000000}"/>
  <mergeCells count="3">
    <mergeCell ref="A1:L1"/>
    <mergeCell ref="A2:L2"/>
    <mergeCell ref="A3:L3"/>
  </mergeCells>
  <printOptions horizontalCentered="1"/>
  <pageMargins left="0.23622047244094491" right="0.23622047244094491" top="0.19685039370078741" bottom="0.19685039370078741" header="0" footer="0"/>
  <pageSetup scale="56" fitToHeight="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"/>
  <sheetViews>
    <sheetView tabSelected="1" view="pageBreakPreview" zoomScale="80" zoomScaleNormal="80" zoomScaleSheetLayoutView="75" workbookViewId="0">
      <pane ySplit="4" topLeftCell="A5" activePane="bottomLeft" state="frozen"/>
      <selection activeCell="E319" sqref="E319"/>
      <selection pane="bottomLeft" activeCell="H8" sqref="H8"/>
    </sheetView>
  </sheetViews>
  <sheetFormatPr baseColWidth="10" defaultRowHeight="12" x14ac:dyDescent="0.2"/>
  <cols>
    <col min="1" max="1" width="8.33203125" style="1" customWidth="1"/>
    <col min="2" max="2" width="47.1640625" style="1" customWidth="1"/>
    <col min="3" max="3" width="28.83203125" style="1" customWidth="1"/>
    <col min="4" max="4" width="21.5" style="1" hidden="1" customWidth="1"/>
    <col min="5" max="5" width="20.5" style="1" hidden="1" customWidth="1"/>
    <col min="6" max="6" width="24" style="1" customWidth="1"/>
    <col min="7" max="7" width="40.83203125" style="1" customWidth="1"/>
    <col min="8" max="8" width="58.6640625" style="1" customWidth="1"/>
    <col min="9" max="9" width="21.1640625" style="1" customWidth="1"/>
    <col min="10" max="10" width="19.6640625" style="1" bestFit="1" customWidth="1"/>
    <col min="11" max="11" width="21.1640625" style="1" customWidth="1"/>
    <col min="12" max="12" width="22.1640625" style="1" customWidth="1"/>
    <col min="13" max="16384" width="12" style="1"/>
  </cols>
  <sheetData>
    <row r="1" spans="1:12" ht="30" customHeight="1" x14ac:dyDescent="0.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" customHeight="1" x14ac:dyDescent="0.45">
      <c r="A2" s="27" t="s">
        <v>349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.75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4" customFormat="1" ht="59.25" customHeight="1" x14ac:dyDescent="0.2">
      <c r="A4" s="2" t="s">
        <v>339</v>
      </c>
      <c r="B4" s="2" t="s">
        <v>475</v>
      </c>
      <c r="C4" s="2" t="s">
        <v>341</v>
      </c>
      <c r="D4" s="3" t="s">
        <v>3</v>
      </c>
      <c r="E4" s="3" t="s">
        <v>4</v>
      </c>
      <c r="F4" s="2" t="s">
        <v>348</v>
      </c>
      <c r="G4" s="2" t="s">
        <v>476</v>
      </c>
      <c r="H4" s="2" t="s">
        <v>342</v>
      </c>
      <c r="I4" s="2" t="s">
        <v>352</v>
      </c>
      <c r="J4" s="2" t="s">
        <v>343</v>
      </c>
      <c r="K4" s="2" t="s">
        <v>2</v>
      </c>
      <c r="L4" s="2" t="s">
        <v>1</v>
      </c>
    </row>
    <row r="5" spans="1:12" s="11" customFormat="1" ht="57" customHeight="1" x14ac:dyDescent="0.2">
      <c r="A5" s="5">
        <v>1</v>
      </c>
      <c r="B5" s="8" t="s">
        <v>413</v>
      </c>
      <c r="C5" s="5" t="s">
        <v>346</v>
      </c>
      <c r="D5" s="10">
        <v>416.35</v>
      </c>
      <c r="E5" s="10">
        <f>+D5*13%</f>
        <v>54.125500000000002</v>
      </c>
      <c r="F5" s="10">
        <f>SUM(D5:E5)</f>
        <v>470.47550000000001</v>
      </c>
      <c r="G5" s="7" t="s">
        <v>33</v>
      </c>
      <c r="H5" s="8" t="s">
        <v>250</v>
      </c>
      <c r="I5" s="30" t="s">
        <v>479</v>
      </c>
      <c r="J5" s="6" t="s">
        <v>5</v>
      </c>
      <c r="K5" s="9">
        <v>43286</v>
      </c>
      <c r="L5" s="5">
        <v>1065</v>
      </c>
    </row>
    <row r="6" spans="1:12" s="11" customFormat="1" ht="57" customHeight="1" x14ac:dyDescent="0.2">
      <c r="A6" s="5">
        <f t="shared" ref="A6:A69" si="0">+A5+1</f>
        <v>2</v>
      </c>
      <c r="B6" s="8" t="s">
        <v>413</v>
      </c>
      <c r="C6" s="5" t="s">
        <v>346</v>
      </c>
      <c r="D6" s="10">
        <v>62.98</v>
      </c>
      <c r="E6" s="10">
        <f t="shared" ref="E6:E9" si="1">D6*13%</f>
        <v>8.1874000000000002</v>
      </c>
      <c r="F6" s="10">
        <f t="shared" ref="F6" si="2">SUM(D6:E6)</f>
        <v>71.167400000000001</v>
      </c>
      <c r="G6" s="7" t="s">
        <v>33</v>
      </c>
      <c r="H6" s="8" t="s">
        <v>251</v>
      </c>
      <c r="I6" s="30" t="s">
        <v>479</v>
      </c>
      <c r="J6" s="6" t="s">
        <v>5</v>
      </c>
      <c r="K6" s="9">
        <v>43286</v>
      </c>
      <c r="L6" s="5">
        <v>1066</v>
      </c>
    </row>
    <row r="7" spans="1:12" s="11" customFormat="1" ht="57" customHeight="1" x14ac:dyDescent="0.2">
      <c r="A7" s="5">
        <f t="shared" si="0"/>
        <v>3</v>
      </c>
      <c r="B7" s="8" t="s">
        <v>413</v>
      </c>
      <c r="C7" s="5" t="s">
        <v>346</v>
      </c>
      <c r="D7" s="10">
        <v>471.68</v>
      </c>
      <c r="E7" s="10">
        <f t="shared" si="1"/>
        <v>61.318400000000004</v>
      </c>
      <c r="F7" s="10">
        <f>SUM(D7:E7)</f>
        <v>532.99840000000006</v>
      </c>
      <c r="G7" s="7" t="s">
        <v>33</v>
      </c>
      <c r="H7" s="8" t="s">
        <v>112</v>
      </c>
      <c r="I7" s="30" t="s">
        <v>479</v>
      </c>
      <c r="J7" s="6" t="s">
        <v>5</v>
      </c>
      <c r="K7" s="9">
        <v>43290</v>
      </c>
      <c r="L7" s="5">
        <v>1067</v>
      </c>
    </row>
    <row r="8" spans="1:12" s="11" customFormat="1" ht="57" customHeight="1" x14ac:dyDescent="0.2">
      <c r="A8" s="5">
        <f t="shared" si="0"/>
        <v>4</v>
      </c>
      <c r="B8" s="8" t="s">
        <v>413</v>
      </c>
      <c r="C8" s="5" t="s">
        <v>346</v>
      </c>
      <c r="D8" s="10">
        <v>119.42</v>
      </c>
      <c r="E8" s="10">
        <f t="shared" si="1"/>
        <v>15.524600000000001</v>
      </c>
      <c r="F8" s="10">
        <f t="shared" ref="F8:F18" si="3">SUM(D8:E8)</f>
        <v>134.94460000000001</v>
      </c>
      <c r="G8" s="7" t="s">
        <v>33</v>
      </c>
      <c r="H8" s="8" t="s">
        <v>250</v>
      </c>
      <c r="I8" s="30" t="s">
        <v>479</v>
      </c>
      <c r="J8" s="6" t="s">
        <v>5</v>
      </c>
      <c r="K8" s="9">
        <v>43292</v>
      </c>
      <c r="L8" s="5">
        <v>1068</v>
      </c>
    </row>
    <row r="9" spans="1:12" s="11" customFormat="1" ht="57" customHeight="1" x14ac:dyDescent="0.2">
      <c r="A9" s="5">
        <f t="shared" si="0"/>
        <v>5</v>
      </c>
      <c r="B9" s="8" t="s">
        <v>413</v>
      </c>
      <c r="C9" s="5" t="s">
        <v>346</v>
      </c>
      <c r="D9" s="10">
        <v>140</v>
      </c>
      <c r="E9" s="10">
        <f t="shared" si="1"/>
        <v>18.2</v>
      </c>
      <c r="F9" s="10">
        <f t="shared" si="3"/>
        <v>158.19999999999999</v>
      </c>
      <c r="G9" s="7" t="s">
        <v>33</v>
      </c>
      <c r="H9" s="8" t="s">
        <v>218</v>
      </c>
      <c r="I9" s="30" t="s">
        <v>479</v>
      </c>
      <c r="J9" s="6" t="s">
        <v>5</v>
      </c>
      <c r="K9" s="9">
        <v>43292</v>
      </c>
      <c r="L9" s="5">
        <v>1069</v>
      </c>
    </row>
    <row r="10" spans="1:12" s="11" customFormat="1" ht="57" customHeight="1" x14ac:dyDescent="0.2">
      <c r="A10" s="5">
        <f t="shared" si="0"/>
        <v>6</v>
      </c>
      <c r="B10" s="8" t="s">
        <v>495</v>
      </c>
      <c r="C10" s="30" t="s">
        <v>359</v>
      </c>
      <c r="D10" s="10">
        <v>2400</v>
      </c>
      <c r="E10" s="10">
        <v>0</v>
      </c>
      <c r="F10" s="10">
        <f t="shared" si="3"/>
        <v>2400</v>
      </c>
      <c r="G10" s="7" t="s">
        <v>35</v>
      </c>
      <c r="H10" s="8" t="s">
        <v>252</v>
      </c>
      <c r="I10" s="30" t="s">
        <v>479</v>
      </c>
      <c r="J10" s="6" t="s">
        <v>5</v>
      </c>
      <c r="K10" s="9">
        <v>43297</v>
      </c>
      <c r="L10" s="5">
        <v>1070</v>
      </c>
    </row>
    <row r="11" spans="1:12" s="11" customFormat="1" ht="57" customHeight="1" x14ac:dyDescent="0.2">
      <c r="A11" s="5">
        <f t="shared" si="0"/>
        <v>7</v>
      </c>
      <c r="B11" s="8" t="s">
        <v>496</v>
      </c>
      <c r="C11" s="30" t="s">
        <v>346</v>
      </c>
      <c r="D11" s="10">
        <v>65.569999999999993</v>
      </c>
      <c r="E11" s="10">
        <f t="shared" ref="E11:E12" si="4">D11*13%</f>
        <v>8.5240999999999989</v>
      </c>
      <c r="F11" s="10">
        <f t="shared" si="3"/>
        <v>74.094099999999997</v>
      </c>
      <c r="G11" s="7" t="s">
        <v>254</v>
      </c>
      <c r="H11" s="8" t="s">
        <v>255</v>
      </c>
      <c r="I11" s="30" t="s">
        <v>479</v>
      </c>
      <c r="J11" s="6" t="s">
        <v>5</v>
      </c>
      <c r="K11" s="9">
        <v>43300</v>
      </c>
      <c r="L11" s="5">
        <v>1071</v>
      </c>
    </row>
    <row r="12" spans="1:12" s="11" customFormat="1" ht="57" customHeight="1" x14ac:dyDescent="0.2">
      <c r="A12" s="5">
        <f t="shared" si="0"/>
        <v>8</v>
      </c>
      <c r="B12" s="8" t="s">
        <v>413</v>
      </c>
      <c r="C12" s="30" t="s">
        <v>346</v>
      </c>
      <c r="D12" s="10">
        <v>111.5</v>
      </c>
      <c r="E12" s="10">
        <f t="shared" si="4"/>
        <v>14.495000000000001</v>
      </c>
      <c r="F12" s="10">
        <f t="shared" si="3"/>
        <v>125.995</v>
      </c>
      <c r="G12" s="7" t="s">
        <v>33</v>
      </c>
      <c r="H12" s="8" t="s">
        <v>253</v>
      </c>
      <c r="I12" s="30" t="s">
        <v>479</v>
      </c>
      <c r="J12" s="6" t="s">
        <v>5</v>
      </c>
      <c r="K12" s="9">
        <v>43300</v>
      </c>
      <c r="L12" s="5">
        <v>1072</v>
      </c>
    </row>
    <row r="13" spans="1:12" s="17" customFormat="1" ht="57" customHeight="1" x14ac:dyDescent="0.2">
      <c r="A13" s="5">
        <f t="shared" si="0"/>
        <v>9</v>
      </c>
      <c r="B13" s="8" t="s">
        <v>503</v>
      </c>
      <c r="C13" s="30" t="s">
        <v>346</v>
      </c>
      <c r="D13" s="16">
        <v>109.9</v>
      </c>
      <c r="E13" s="10">
        <v>0</v>
      </c>
      <c r="F13" s="16">
        <f t="shared" si="3"/>
        <v>109.9</v>
      </c>
      <c r="G13" s="13" t="s">
        <v>258</v>
      </c>
      <c r="H13" s="13" t="s">
        <v>259</v>
      </c>
      <c r="I13" s="30" t="s">
        <v>479</v>
      </c>
      <c r="J13" s="6" t="s">
        <v>5</v>
      </c>
      <c r="K13" s="15">
        <v>43308</v>
      </c>
      <c r="L13" s="14">
        <v>1074</v>
      </c>
    </row>
    <row r="14" spans="1:12" s="17" customFormat="1" ht="57" customHeight="1" x14ac:dyDescent="0.2">
      <c r="A14" s="5">
        <f t="shared" si="0"/>
        <v>10</v>
      </c>
      <c r="B14" s="8" t="s">
        <v>404</v>
      </c>
      <c r="C14" s="30" t="s">
        <v>355</v>
      </c>
      <c r="D14" s="16">
        <v>145.02000000000001</v>
      </c>
      <c r="E14" s="10">
        <f>+D14*13%</f>
        <v>18.852600000000002</v>
      </c>
      <c r="F14" s="16">
        <f t="shared" si="3"/>
        <v>163.87260000000001</v>
      </c>
      <c r="G14" s="13" t="s">
        <v>261</v>
      </c>
      <c r="H14" s="13" t="s">
        <v>260</v>
      </c>
      <c r="I14" s="30" t="s">
        <v>479</v>
      </c>
      <c r="J14" s="6" t="s">
        <v>5</v>
      </c>
      <c r="K14" s="15">
        <v>43308</v>
      </c>
      <c r="L14" s="14">
        <v>1075</v>
      </c>
    </row>
    <row r="15" spans="1:12" s="17" customFormat="1" ht="57" customHeight="1" x14ac:dyDescent="0.2">
      <c r="A15" s="5">
        <f t="shared" si="0"/>
        <v>11</v>
      </c>
      <c r="B15" s="8" t="s">
        <v>504</v>
      </c>
      <c r="C15" s="30" t="s">
        <v>346</v>
      </c>
      <c r="D15" s="16">
        <v>85</v>
      </c>
      <c r="E15" s="16">
        <f>+D15*13%</f>
        <v>11.05</v>
      </c>
      <c r="F15" s="16">
        <f t="shared" si="3"/>
        <v>96.05</v>
      </c>
      <c r="G15" s="13" t="s">
        <v>335</v>
      </c>
      <c r="H15" s="13" t="s">
        <v>336</v>
      </c>
      <c r="I15" s="30" t="s">
        <v>479</v>
      </c>
      <c r="J15" s="6" t="s">
        <v>5</v>
      </c>
      <c r="K15" s="15">
        <v>43673</v>
      </c>
      <c r="L15" s="14">
        <v>1076</v>
      </c>
    </row>
    <row r="16" spans="1:12" s="17" customFormat="1" ht="57" customHeight="1" x14ac:dyDescent="0.2">
      <c r="A16" s="5">
        <f t="shared" si="0"/>
        <v>12</v>
      </c>
      <c r="B16" s="8" t="s">
        <v>535</v>
      </c>
      <c r="C16" s="30" t="s">
        <v>356</v>
      </c>
      <c r="D16" s="16">
        <v>120</v>
      </c>
      <c r="E16" s="16">
        <f>+D16*13%</f>
        <v>15.600000000000001</v>
      </c>
      <c r="F16" s="16">
        <f t="shared" si="3"/>
        <v>135.6</v>
      </c>
      <c r="G16" s="13" t="s">
        <v>337</v>
      </c>
      <c r="H16" s="13" t="s">
        <v>338</v>
      </c>
      <c r="I16" s="30" t="s">
        <v>479</v>
      </c>
      <c r="J16" s="6" t="s">
        <v>5</v>
      </c>
      <c r="K16" s="15">
        <v>43308</v>
      </c>
      <c r="L16" s="14">
        <v>1077</v>
      </c>
    </row>
    <row r="17" spans="1:12" s="17" customFormat="1" ht="57" customHeight="1" x14ac:dyDescent="0.2">
      <c r="A17" s="5">
        <f t="shared" si="0"/>
        <v>13</v>
      </c>
      <c r="B17" s="8" t="s">
        <v>505</v>
      </c>
      <c r="C17" s="30" t="s">
        <v>357</v>
      </c>
      <c r="D17" s="16">
        <v>176.11</v>
      </c>
      <c r="E17" s="16">
        <f>+D17*13%</f>
        <v>22.894300000000001</v>
      </c>
      <c r="F17" s="16">
        <f t="shared" si="3"/>
        <v>199.0043</v>
      </c>
      <c r="G17" s="13" t="s">
        <v>256</v>
      </c>
      <c r="H17" s="13" t="s">
        <v>257</v>
      </c>
      <c r="I17" s="30" t="s">
        <v>479</v>
      </c>
      <c r="J17" s="6" t="s">
        <v>5</v>
      </c>
      <c r="K17" s="15">
        <v>43312</v>
      </c>
      <c r="L17" s="14">
        <v>1078</v>
      </c>
    </row>
    <row r="18" spans="1:12" s="17" customFormat="1" ht="57" customHeight="1" x14ac:dyDescent="0.2">
      <c r="A18" s="5">
        <f t="shared" si="0"/>
        <v>14</v>
      </c>
      <c r="B18" s="8" t="s">
        <v>506</v>
      </c>
      <c r="C18" s="30" t="s">
        <v>346</v>
      </c>
      <c r="D18" s="16">
        <v>6000</v>
      </c>
      <c r="E18" s="16">
        <v>0</v>
      </c>
      <c r="F18" s="16">
        <f t="shared" si="3"/>
        <v>6000</v>
      </c>
      <c r="G18" s="13" t="s">
        <v>262</v>
      </c>
      <c r="H18" s="13" t="s">
        <v>263</v>
      </c>
      <c r="I18" s="30" t="s">
        <v>479</v>
      </c>
      <c r="J18" s="6" t="s">
        <v>5</v>
      </c>
      <c r="K18" s="15">
        <v>43320</v>
      </c>
      <c r="L18" s="14">
        <v>1079</v>
      </c>
    </row>
    <row r="19" spans="1:12" s="17" customFormat="1" ht="57" customHeight="1" x14ac:dyDescent="0.2">
      <c r="A19" s="5">
        <f t="shared" si="0"/>
        <v>15</v>
      </c>
      <c r="B19" s="8" t="s">
        <v>507</v>
      </c>
      <c r="C19" s="30" t="s">
        <v>359</v>
      </c>
      <c r="D19" s="16">
        <v>2400</v>
      </c>
      <c r="E19" s="16">
        <v>0</v>
      </c>
      <c r="F19" s="16">
        <f>SUM(D19:E19)</f>
        <v>2400</v>
      </c>
      <c r="G19" s="13" t="s">
        <v>35</v>
      </c>
      <c r="H19" s="13" t="s">
        <v>264</v>
      </c>
      <c r="I19" s="30" t="s">
        <v>479</v>
      </c>
      <c r="J19" s="6" t="s">
        <v>5</v>
      </c>
      <c r="K19" s="15">
        <v>43320</v>
      </c>
      <c r="L19" s="14">
        <v>1080</v>
      </c>
    </row>
    <row r="20" spans="1:12" s="17" customFormat="1" ht="57" customHeight="1" x14ac:dyDescent="0.2">
      <c r="A20" s="5">
        <f t="shared" si="0"/>
        <v>16</v>
      </c>
      <c r="B20" s="8" t="s">
        <v>508</v>
      </c>
      <c r="C20" s="30" t="s">
        <v>346</v>
      </c>
      <c r="D20" s="16">
        <v>1388.93</v>
      </c>
      <c r="E20" s="16">
        <f t="shared" ref="E20" si="5">+D20*13%</f>
        <v>180.5609</v>
      </c>
      <c r="F20" s="16">
        <f>SUM(D20:E20)</f>
        <v>1569.4909</v>
      </c>
      <c r="G20" s="13" t="s">
        <v>33</v>
      </c>
      <c r="H20" s="13" t="s">
        <v>265</v>
      </c>
      <c r="I20" s="30" t="s">
        <v>479</v>
      </c>
      <c r="J20" s="6" t="s">
        <v>5</v>
      </c>
      <c r="K20" s="15">
        <v>43322</v>
      </c>
      <c r="L20" s="14">
        <v>1081</v>
      </c>
    </row>
    <row r="21" spans="1:12" s="17" customFormat="1" ht="57" customHeight="1" x14ac:dyDescent="0.2">
      <c r="A21" s="5">
        <f t="shared" si="0"/>
        <v>17</v>
      </c>
      <c r="B21" s="8" t="s">
        <v>509</v>
      </c>
      <c r="C21" s="30" t="s">
        <v>359</v>
      </c>
      <c r="D21" s="16">
        <v>200</v>
      </c>
      <c r="E21" s="16">
        <f>+D21*13%</f>
        <v>26</v>
      </c>
      <c r="F21" s="16">
        <f>SUM(D21:E21)</f>
        <v>226</v>
      </c>
      <c r="G21" s="13" t="s">
        <v>266</v>
      </c>
      <c r="H21" s="13" t="s">
        <v>267</v>
      </c>
      <c r="I21" s="30" t="s">
        <v>479</v>
      </c>
      <c r="J21" s="6" t="s">
        <v>5</v>
      </c>
      <c r="K21" s="15">
        <v>43326</v>
      </c>
      <c r="L21" s="14">
        <v>1082</v>
      </c>
    </row>
    <row r="22" spans="1:12" s="17" customFormat="1" ht="69" customHeight="1" x14ac:dyDescent="0.2">
      <c r="A22" s="5">
        <f t="shared" si="0"/>
        <v>18</v>
      </c>
      <c r="B22" s="8" t="s">
        <v>413</v>
      </c>
      <c r="C22" s="30" t="s">
        <v>346</v>
      </c>
      <c r="D22" s="16">
        <v>62.88</v>
      </c>
      <c r="E22" s="16">
        <f>+D22*13%</f>
        <v>8.1744000000000003</v>
      </c>
      <c r="F22" s="16">
        <f t="shared" ref="F22:F27" si="6">SUM(D22:E22)</f>
        <v>71.054400000000001</v>
      </c>
      <c r="G22" s="18" t="s">
        <v>33</v>
      </c>
      <c r="H22" s="13" t="s">
        <v>268</v>
      </c>
      <c r="I22" s="30" t="s">
        <v>479</v>
      </c>
      <c r="J22" s="6" t="s">
        <v>5</v>
      </c>
      <c r="K22" s="15">
        <v>43327</v>
      </c>
      <c r="L22" s="14">
        <v>1083</v>
      </c>
    </row>
    <row r="23" spans="1:12" s="17" customFormat="1" ht="69" customHeight="1" x14ac:dyDescent="0.2">
      <c r="A23" s="5">
        <f t="shared" si="0"/>
        <v>19</v>
      </c>
      <c r="B23" s="8" t="s">
        <v>413</v>
      </c>
      <c r="C23" s="30" t="s">
        <v>346</v>
      </c>
      <c r="D23" s="16">
        <v>86.83</v>
      </c>
      <c r="E23" s="16">
        <f t="shared" ref="E23" si="7">+D23*13%</f>
        <v>11.2879</v>
      </c>
      <c r="F23" s="16">
        <f t="shared" si="6"/>
        <v>98.117899999999992</v>
      </c>
      <c r="G23" s="18" t="s">
        <v>33</v>
      </c>
      <c r="H23" s="13" t="s">
        <v>218</v>
      </c>
      <c r="I23" s="30" t="s">
        <v>479</v>
      </c>
      <c r="J23" s="6" t="s">
        <v>5</v>
      </c>
      <c r="K23" s="15">
        <v>43328</v>
      </c>
      <c r="L23" s="14">
        <v>1085</v>
      </c>
    </row>
    <row r="24" spans="1:12" s="17" customFormat="1" ht="69" customHeight="1" x14ac:dyDescent="0.2">
      <c r="A24" s="5">
        <f t="shared" si="0"/>
        <v>20</v>
      </c>
      <c r="B24" s="8" t="s">
        <v>510</v>
      </c>
      <c r="C24" s="30" t="s">
        <v>359</v>
      </c>
      <c r="D24" s="16">
        <v>800</v>
      </c>
      <c r="E24" s="16">
        <v>0</v>
      </c>
      <c r="F24" s="16">
        <f t="shared" si="6"/>
        <v>800</v>
      </c>
      <c r="G24" s="18" t="s">
        <v>35</v>
      </c>
      <c r="H24" s="13" t="s">
        <v>269</v>
      </c>
      <c r="I24" s="30" t="s">
        <v>479</v>
      </c>
      <c r="J24" s="6" t="s">
        <v>5</v>
      </c>
      <c r="K24" s="15">
        <v>43339</v>
      </c>
      <c r="L24" s="14">
        <v>1086</v>
      </c>
    </row>
    <row r="25" spans="1:12" s="17" customFormat="1" ht="57" customHeight="1" x14ac:dyDescent="0.2">
      <c r="A25" s="5">
        <f t="shared" si="0"/>
        <v>21</v>
      </c>
      <c r="B25" s="8" t="s">
        <v>511</v>
      </c>
      <c r="C25" s="30" t="s">
        <v>355</v>
      </c>
      <c r="D25" s="16">
        <v>245.75</v>
      </c>
      <c r="E25" s="16">
        <f t="shared" ref="E25" si="8">+D25*13%</f>
        <v>31.947500000000002</v>
      </c>
      <c r="F25" s="16">
        <f t="shared" si="6"/>
        <v>277.69749999999999</v>
      </c>
      <c r="G25" s="18" t="s">
        <v>270</v>
      </c>
      <c r="H25" s="13" t="s">
        <v>271</v>
      </c>
      <c r="I25" s="30" t="s">
        <v>479</v>
      </c>
      <c r="J25" s="6" t="s">
        <v>5</v>
      </c>
      <c r="K25" s="15">
        <v>43340</v>
      </c>
      <c r="L25" s="14">
        <v>1087</v>
      </c>
    </row>
    <row r="26" spans="1:12" s="17" customFormat="1" ht="57" customHeight="1" x14ac:dyDescent="0.2">
      <c r="A26" s="5">
        <f t="shared" si="0"/>
        <v>22</v>
      </c>
      <c r="B26" s="8" t="s">
        <v>512</v>
      </c>
      <c r="C26" s="30" t="s">
        <v>346</v>
      </c>
      <c r="D26" s="16">
        <v>96</v>
      </c>
      <c r="E26" s="16">
        <v>0</v>
      </c>
      <c r="F26" s="16">
        <f t="shared" si="6"/>
        <v>96</v>
      </c>
      <c r="G26" s="18" t="s">
        <v>64</v>
      </c>
      <c r="H26" s="13" t="s">
        <v>63</v>
      </c>
      <c r="I26" s="30" t="s">
        <v>479</v>
      </c>
      <c r="J26" s="6" t="s">
        <v>5</v>
      </c>
      <c r="K26" s="15">
        <v>43346</v>
      </c>
      <c r="L26" s="14">
        <v>1088</v>
      </c>
    </row>
    <row r="27" spans="1:12" s="17" customFormat="1" ht="57" customHeight="1" x14ac:dyDescent="0.2">
      <c r="A27" s="5">
        <f t="shared" si="0"/>
        <v>23</v>
      </c>
      <c r="B27" s="8" t="s">
        <v>536</v>
      </c>
      <c r="C27" s="30" t="s">
        <v>359</v>
      </c>
      <c r="D27" s="16">
        <v>800</v>
      </c>
      <c r="E27" s="16">
        <v>0</v>
      </c>
      <c r="F27" s="16">
        <f t="shared" si="6"/>
        <v>800</v>
      </c>
      <c r="G27" s="18" t="s">
        <v>35</v>
      </c>
      <c r="H27" s="13" t="s">
        <v>269</v>
      </c>
      <c r="I27" s="30" t="s">
        <v>479</v>
      </c>
      <c r="J27" s="6" t="s">
        <v>5</v>
      </c>
      <c r="K27" s="15">
        <v>43346</v>
      </c>
      <c r="L27" s="14">
        <v>1089</v>
      </c>
    </row>
    <row r="28" spans="1:12" s="17" customFormat="1" ht="57" customHeight="1" x14ac:dyDescent="0.2">
      <c r="A28" s="5">
        <f t="shared" si="0"/>
        <v>24</v>
      </c>
      <c r="B28" s="8" t="s">
        <v>537</v>
      </c>
      <c r="C28" s="30" t="s">
        <v>346</v>
      </c>
      <c r="D28" s="16">
        <v>79.650000000000006</v>
      </c>
      <c r="E28" s="16">
        <f t="shared" ref="E28:E34" si="9">+D28*13%</f>
        <v>10.354500000000002</v>
      </c>
      <c r="F28" s="16">
        <f>SUM(D28:E28)</f>
        <v>90.004500000000007</v>
      </c>
      <c r="G28" s="18" t="s">
        <v>272</v>
      </c>
      <c r="H28" s="13" t="s">
        <v>273</v>
      </c>
      <c r="I28" s="30" t="s">
        <v>479</v>
      </c>
      <c r="J28" s="6" t="s">
        <v>5</v>
      </c>
      <c r="K28" s="15">
        <v>43346</v>
      </c>
      <c r="L28" s="14">
        <v>1090</v>
      </c>
    </row>
    <row r="29" spans="1:12" s="17" customFormat="1" ht="57" customHeight="1" x14ac:dyDescent="0.2">
      <c r="A29" s="5">
        <f t="shared" si="0"/>
        <v>25</v>
      </c>
      <c r="B29" s="8" t="s">
        <v>538</v>
      </c>
      <c r="C29" s="30" t="s">
        <v>346</v>
      </c>
      <c r="D29" s="16">
        <v>463.4</v>
      </c>
      <c r="E29" s="16">
        <f t="shared" si="9"/>
        <v>60.241999999999997</v>
      </c>
      <c r="F29" s="16">
        <f>SUM(D29:E29)</f>
        <v>523.64199999999994</v>
      </c>
      <c r="G29" s="18" t="s">
        <v>33</v>
      </c>
      <c r="H29" s="13" t="s">
        <v>274</v>
      </c>
      <c r="I29" s="30" t="s">
        <v>479</v>
      </c>
      <c r="J29" s="6" t="s">
        <v>5</v>
      </c>
      <c r="K29" s="15">
        <v>43346</v>
      </c>
      <c r="L29" s="14">
        <v>1091</v>
      </c>
    </row>
    <row r="30" spans="1:12" s="17" customFormat="1" ht="57" customHeight="1" x14ac:dyDescent="0.2">
      <c r="A30" s="5">
        <f t="shared" si="0"/>
        <v>26</v>
      </c>
      <c r="B30" s="8" t="s">
        <v>539</v>
      </c>
      <c r="C30" s="30" t="s">
        <v>346</v>
      </c>
      <c r="D30" s="16">
        <v>436</v>
      </c>
      <c r="E30" s="16">
        <f t="shared" si="9"/>
        <v>56.68</v>
      </c>
      <c r="F30" s="16">
        <f t="shared" ref="F30:F35" si="10">SUM(D30:E30)</f>
        <v>492.68</v>
      </c>
      <c r="G30" s="18" t="s">
        <v>33</v>
      </c>
      <c r="H30" s="13" t="s">
        <v>275</v>
      </c>
      <c r="I30" s="30" t="s">
        <v>479</v>
      </c>
      <c r="J30" s="6" t="s">
        <v>5</v>
      </c>
      <c r="K30" s="15">
        <v>43346</v>
      </c>
      <c r="L30" s="14">
        <v>1092</v>
      </c>
    </row>
    <row r="31" spans="1:12" s="17" customFormat="1" ht="57" customHeight="1" x14ac:dyDescent="0.2">
      <c r="A31" s="5">
        <f t="shared" si="0"/>
        <v>27</v>
      </c>
      <c r="B31" s="8" t="s">
        <v>540</v>
      </c>
      <c r="C31" s="30" t="s">
        <v>346</v>
      </c>
      <c r="D31" s="16">
        <v>454.7</v>
      </c>
      <c r="E31" s="16">
        <f t="shared" si="9"/>
        <v>59.110999999999997</v>
      </c>
      <c r="F31" s="16">
        <f t="shared" si="10"/>
        <v>513.81100000000004</v>
      </c>
      <c r="G31" s="18" t="s">
        <v>33</v>
      </c>
      <c r="H31" s="13" t="s">
        <v>276</v>
      </c>
      <c r="I31" s="30" t="s">
        <v>479</v>
      </c>
      <c r="J31" s="6" t="s">
        <v>5</v>
      </c>
      <c r="K31" s="15">
        <v>43346</v>
      </c>
      <c r="L31" s="14">
        <v>1093</v>
      </c>
    </row>
    <row r="32" spans="1:12" s="17" customFormat="1" ht="57" customHeight="1" x14ac:dyDescent="0.2">
      <c r="A32" s="5">
        <f t="shared" si="0"/>
        <v>28</v>
      </c>
      <c r="B32" s="8" t="s">
        <v>541</v>
      </c>
      <c r="C32" s="30" t="s">
        <v>346</v>
      </c>
      <c r="D32" s="16">
        <v>186.5</v>
      </c>
      <c r="E32" s="16">
        <f t="shared" si="9"/>
        <v>24.245000000000001</v>
      </c>
      <c r="F32" s="16">
        <f t="shared" si="10"/>
        <v>210.745</v>
      </c>
      <c r="G32" s="18" t="s">
        <v>33</v>
      </c>
      <c r="H32" s="13" t="s">
        <v>280</v>
      </c>
      <c r="I32" s="30" t="s">
        <v>479</v>
      </c>
      <c r="J32" s="6" t="s">
        <v>5</v>
      </c>
      <c r="K32" s="15">
        <v>43348</v>
      </c>
      <c r="L32" s="14">
        <v>1094</v>
      </c>
    </row>
    <row r="33" spans="1:12" s="17" customFormat="1" ht="57" customHeight="1" x14ac:dyDescent="0.2">
      <c r="A33" s="5">
        <f t="shared" si="0"/>
        <v>29</v>
      </c>
      <c r="B33" s="8" t="s">
        <v>542</v>
      </c>
      <c r="C33" s="30" t="s">
        <v>346</v>
      </c>
      <c r="D33" s="16">
        <v>53</v>
      </c>
      <c r="E33" s="16">
        <f t="shared" si="9"/>
        <v>6.8900000000000006</v>
      </c>
      <c r="F33" s="16">
        <f t="shared" si="10"/>
        <v>59.89</v>
      </c>
      <c r="G33" s="18" t="s">
        <v>33</v>
      </c>
      <c r="H33" s="13" t="s">
        <v>281</v>
      </c>
      <c r="I33" s="30" t="s">
        <v>479</v>
      </c>
      <c r="J33" s="6" t="s">
        <v>5</v>
      </c>
      <c r="K33" s="15">
        <v>43348</v>
      </c>
      <c r="L33" s="14">
        <v>1095</v>
      </c>
    </row>
    <row r="34" spans="1:12" s="17" customFormat="1" ht="67.5" customHeight="1" x14ac:dyDescent="0.2">
      <c r="A34" s="5">
        <f t="shared" si="0"/>
        <v>30</v>
      </c>
      <c r="B34" s="8" t="s">
        <v>543</v>
      </c>
      <c r="C34" s="30" t="s">
        <v>346</v>
      </c>
      <c r="D34" s="16">
        <v>241.65</v>
      </c>
      <c r="E34" s="16">
        <f t="shared" si="9"/>
        <v>31.4145</v>
      </c>
      <c r="F34" s="16">
        <f t="shared" si="10"/>
        <v>273.06450000000001</v>
      </c>
      <c r="G34" s="18" t="s">
        <v>33</v>
      </c>
      <c r="H34" s="13" t="s">
        <v>277</v>
      </c>
      <c r="I34" s="30" t="s">
        <v>479</v>
      </c>
      <c r="J34" s="6" t="s">
        <v>5</v>
      </c>
      <c r="K34" s="15">
        <v>43350</v>
      </c>
      <c r="L34" s="14">
        <v>1096</v>
      </c>
    </row>
    <row r="35" spans="1:12" s="17" customFormat="1" ht="57" customHeight="1" x14ac:dyDescent="0.2">
      <c r="A35" s="5">
        <f t="shared" si="0"/>
        <v>31</v>
      </c>
      <c r="B35" s="8" t="s">
        <v>498</v>
      </c>
      <c r="C35" s="30" t="s">
        <v>360</v>
      </c>
      <c r="D35" s="16">
        <v>1350</v>
      </c>
      <c r="E35" s="16">
        <v>0</v>
      </c>
      <c r="F35" s="16">
        <f t="shared" si="10"/>
        <v>1350</v>
      </c>
      <c r="G35" s="18" t="s">
        <v>279</v>
      </c>
      <c r="H35" s="13" t="s">
        <v>284</v>
      </c>
      <c r="I35" s="30" t="s">
        <v>479</v>
      </c>
      <c r="J35" s="6" t="s">
        <v>5</v>
      </c>
      <c r="K35" s="15">
        <v>43350</v>
      </c>
      <c r="L35" s="14">
        <v>1097</v>
      </c>
    </row>
    <row r="36" spans="1:12" s="17" customFormat="1" ht="63.75" customHeight="1" x14ac:dyDescent="0.2">
      <c r="A36" s="5">
        <f t="shared" si="0"/>
        <v>32</v>
      </c>
      <c r="B36" s="8" t="s">
        <v>544</v>
      </c>
      <c r="C36" s="30" t="s">
        <v>360</v>
      </c>
      <c r="D36" s="16">
        <v>223</v>
      </c>
      <c r="E36" s="16">
        <v>0</v>
      </c>
      <c r="F36" s="16">
        <f>SUM(D36:E36)</f>
        <v>223</v>
      </c>
      <c r="G36" s="13" t="s">
        <v>282</v>
      </c>
      <c r="H36" s="13" t="s">
        <v>283</v>
      </c>
      <c r="I36" s="30" t="s">
        <v>479</v>
      </c>
      <c r="J36" s="6" t="s">
        <v>5</v>
      </c>
      <c r="K36" s="15">
        <v>43350</v>
      </c>
      <c r="L36" s="14">
        <v>1098</v>
      </c>
    </row>
    <row r="37" spans="1:12" s="17" customFormat="1" ht="61.5" customHeight="1" x14ac:dyDescent="0.2">
      <c r="A37" s="5">
        <f t="shared" si="0"/>
        <v>33</v>
      </c>
      <c r="B37" s="8" t="s">
        <v>544</v>
      </c>
      <c r="C37" s="30" t="s">
        <v>360</v>
      </c>
      <c r="D37" s="16">
        <v>250</v>
      </c>
      <c r="E37" s="16">
        <v>0</v>
      </c>
      <c r="F37" s="16">
        <f>SUM(D37:E37)</f>
        <v>250</v>
      </c>
      <c r="G37" s="18" t="s">
        <v>278</v>
      </c>
      <c r="H37" s="13" t="s">
        <v>283</v>
      </c>
      <c r="I37" s="30" t="s">
        <v>479</v>
      </c>
      <c r="J37" s="6" t="s">
        <v>5</v>
      </c>
      <c r="K37" s="15">
        <v>43350</v>
      </c>
      <c r="L37" s="14">
        <v>1099</v>
      </c>
    </row>
    <row r="38" spans="1:12" s="17" customFormat="1" ht="69" customHeight="1" x14ac:dyDescent="0.2">
      <c r="A38" s="5">
        <f t="shared" si="0"/>
        <v>34</v>
      </c>
      <c r="B38" s="8" t="s">
        <v>513</v>
      </c>
      <c r="C38" s="30" t="s">
        <v>359</v>
      </c>
      <c r="D38" s="16">
        <v>800</v>
      </c>
      <c r="E38" s="16">
        <v>0</v>
      </c>
      <c r="F38" s="16">
        <f t="shared" ref="F38:F59" si="11">SUM(D38:E38)</f>
        <v>800</v>
      </c>
      <c r="G38" s="18" t="s">
        <v>279</v>
      </c>
      <c r="H38" s="13" t="s">
        <v>494</v>
      </c>
      <c r="I38" s="30" t="s">
        <v>479</v>
      </c>
      <c r="J38" s="6" t="s">
        <v>5</v>
      </c>
      <c r="K38" s="15">
        <v>43353</v>
      </c>
      <c r="L38" s="14">
        <v>1100</v>
      </c>
    </row>
    <row r="39" spans="1:12" s="17" customFormat="1" ht="57" customHeight="1" x14ac:dyDescent="0.2">
      <c r="A39" s="5">
        <f t="shared" si="0"/>
        <v>35</v>
      </c>
      <c r="B39" s="8" t="s">
        <v>514</v>
      </c>
      <c r="C39" s="30" t="s">
        <v>346</v>
      </c>
      <c r="D39" s="16">
        <v>110</v>
      </c>
      <c r="E39" s="16">
        <f>+D39*13%</f>
        <v>14.3</v>
      </c>
      <c r="F39" s="16">
        <f t="shared" si="11"/>
        <v>124.3</v>
      </c>
      <c r="G39" s="18" t="s">
        <v>33</v>
      </c>
      <c r="H39" s="13" t="s">
        <v>285</v>
      </c>
      <c r="I39" s="30" t="s">
        <v>479</v>
      </c>
      <c r="J39" s="6" t="s">
        <v>5</v>
      </c>
      <c r="K39" s="15">
        <v>43360</v>
      </c>
      <c r="L39" s="14">
        <v>1101</v>
      </c>
    </row>
    <row r="40" spans="1:12" s="17" customFormat="1" ht="57" customHeight="1" x14ac:dyDescent="0.2">
      <c r="A40" s="5">
        <f t="shared" si="0"/>
        <v>36</v>
      </c>
      <c r="B40" s="8" t="s">
        <v>515</v>
      </c>
      <c r="C40" s="30" t="s">
        <v>359</v>
      </c>
      <c r="D40" s="16">
        <f>640+160</f>
        <v>800</v>
      </c>
      <c r="E40" s="16">
        <v>0</v>
      </c>
      <c r="F40" s="16">
        <f t="shared" si="11"/>
        <v>800</v>
      </c>
      <c r="G40" s="18" t="s">
        <v>35</v>
      </c>
      <c r="H40" s="13" t="s">
        <v>286</v>
      </c>
      <c r="I40" s="30" t="s">
        <v>479</v>
      </c>
      <c r="J40" s="6" t="s">
        <v>5</v>
      </c>
      <c r="K40" s="15">
        <v>43361</v>
      </c>
      <c r="L40" s="14" t="s">
        <v>301</v>
      </c>
    </row>
    <row r="41" spans="1:12" s="17" customFormat="1" ht="57" customHeight="1" x14ac:dyDescent="0.2">
      <c r="A41" s="5">
        <f t="shared" si="0"/>
        <v>37</v>
      </c>
      <c r="B41" s="8" t="s">
        <v>496</v>
      </c>
      <c r="C41" s="30" t="s">
        <v>346</v>
      </c>
      <c r="D41" s="16">
        <v>83.42</v>
      </c>
      <c r="E41" s="16">
        <f>+D41*13%</f>
        <v>10.8446</v>
      </c>
      <c r="F41" s="16">
        <f t="shared" si="11"/>
        <v>94.264600000000002</v>
      </c>
      <c r="G41" s="18" t="s">
        <v>254</v>
      </c>
      <c r="H41" s="18" t="s">
        <v>255</v>
      </c>
      <c r="I41" s="30" t="s">
        <v>479</v>
      </c>
      <c r="J41" s="6" t="s">
        <v>5</v>
      </c>
      <c r="K41" s="15">
        <v>43363</v>
      </c>
      <c r="L41" s="14">
        <v>1103</v>
      </c>
    </row>
    <row r="42" spans="1:12" s="17" customFormat="1" ht="57" customHeight="1" x14ac:dyDescent="0.2">
      <c r="A42" s="5">
        <f t="shared" si="0"/>
        <v>38</v>
      </c>
      <c r="B42" s="8" t="s">
        <v>516</v>
      </c>
      <c r="C42" s="30" t="s">
        <v>356</v>
      </c>
      <c r="D42" s="16">
        <v>125.49</v>
      </c>
      <c r="E42" s="16">
        <f t="shared" ref="E42:E43" si="12">+D42*13%</f>
        <v>16.313700000000001</v>
      </c>
      <c r="F42" s="16">
        <f t="shared" si="11"/>
        <v>141.80369999999999</v>
      </c>
      <c r="G42" s="18" t="s">
        <v>287</v>
      </c>
      <c r="H42" s="13" t="s">
        <v>288</v>
      </c>
      <c r="I42" s="30" t="s">
        <v>479</v>
      </c>
      <c r="J42" s="6" t="s">
        <v>5</v>
      </c>
      <c r="K42" s="15">
        <v>43367</v>
      </c>
      <c r="L42" s="14">
        <v>1105</v>
      </c>
    </row>
    <row r="43" spans="1:12" s="17" customFormat="1" ht="57" customHeight="1" x14ac:dyDescent="0.2">
      <c r="A43" s="5">
        <f t="shared" si="0"/>
        <v>39</v>
      </c>
      <c r="B43" s="8" t="s">
        <v>517</v>
      </c>
      <c r="C43" s="30" t="s">
        <v>359</v>
      </c>
      <c r="D43" s="16">
        <v>884.96</v>
      </c>
      <c r="E43" s="16">
        <f t="shared" si="12"/>
        <v>115.04480000000001</v>
      </c>
      <c r="F43" s="16">
        <f t="shared" si="11"/>
        <v>1000.0048</v>
      </c>
      <c r="G43" s="18" t="s">
        <v>289</v>
      </c>
      <c r="H43" s="13" t="s">
        <v>290</v>
      </c>
      <c r="I43" s="30" t="s">
        <v>479</v>
      </c>
      <c r="J43" s="6" t="s">
        <v>5</v>
      </c>
      <c r="K43" s="15">
        <v>43363</v>
      </c>
      <c r="L43" s="14">
        <v>1106</v>
      </c>
    </row>
    <row r="44" spans="1:12" s="17" customFormat="1" ht="57" customHeight="1" x14ac:dyDescent="0.2">
      <c r="A44" s="5">
        <f t="shared" si="0"/>
        <v>40</v>
      </c>
      <c r="B44" s="8" t="s">
        <v>518</v>
      </c>
      <c r="C44" s="30" t="s">
        <v>359</v>
      </c>
      <c r="D44" s="16">
        <v>220</v>
      </c>
      <c r="E44" s="16">
        <v>0</v>
      </c>
      <c r="F44" s="16">
        <f t="shared" si="11"/>
        <v>220</v>
      </c>
      <c r="G44" s="18" t="s">
        <v>35</v>
      </c>
      <c r="H44" s="13" t="s">
        <v>292</v>
      </c>
      <c r="I44" s="30" t="s">
        <v>479</v>
      </c>
      <c r="J44" s="6" t="s">
        <v>5</v>
      </c>
      <c r="K44" s="15">
        <v>43371</v>
      </c>
      <c r="L44" s="14">
        <v>1107</v>
      </c>
    </row>
    <row r="45" spans="1:12" s="17" customFormat="1" ht="65.25" customHeight="1" x14ac:dyDescent="0.2">
      <c r="A45" s="5">
        <f t="shared" si="0"/>
        <v>41</v>
      </c>
      <c r="B45" s="8" t="s">
        <v>544</v>
      </c>
      <c r="C45" s="30" t="s">
        <v>360</v>
      </c>
      <c r="D45" s="16">
        <v>167</v>
      </c>
      <c r="E45" s="16">
        <v>0</v>
      </c>
      <c r="F45" s="16">
        <f t="shared" si="11"/>
        <v>167</v>
      </c>
      <c r="G45" s="18" t="s">
        <v>291</v>
      </c>
      <c r="H45" s="13" t="s">
        <v>283</v>
      </c>
      <c r="I45" s="30" t="s">
        <v>479</v>
      </c>
      <c r="J45" s="6" t="s">
        <v>5</v>
      </c>
      <c r="K45" s="15">
        <v>43371</v>
      </c>
      <c r="L45" s="19">
        <v>1108</v>
      </c>
    </row>
    <row r="46" spans="1:12" s="17" customFormat="1" ht="57" customHeight="1" x14ac:dyDescent="0.2">
      <c r="A46" s="5">
        <f t="shared" si="0"/>
        <v>42</v>
      </c>
      <c r="B46" s="8" t="s">
        <v>519</v>
      </c>
      <c r="C46" s="30" t="s">
        <v>359</v>
      </c>
      <c r="D46" s="16">
        <v>800</v>
      </c>
      <c r="E46" s="16">
        <v>0</v>
      </c>
      <c r="F46" s="16">
        <f t="shared" si="11"/>
        <v>800</v>
      </c>
      <c r="G46" s="18" t="s">
        <v>35</v>
      </c>
      <c r="H46" s="13" t="s">
        <v>293</v>
      </c>
      <c r="I46" s="30" t="s">
        <v>479</v>
      </c>
      <c r="J46" s="6" t="s">
        <v>5</v>
      </c>
      <c r="K46" s="15">
        <v>43374</v>
      </c>
      <c r="L46" s="14">
        <v>1109</v>
      </c>
    </row>
    <row r="47" spans="1:12" s="17" customFormat="1" ht="57" customHeight="1" x14ac:dyDescent="0.2">
      <c r="A47" s="5">
        <f t="shared" si="0"/>
        <v>43</v>
      </c>
      <c r="B47" s="8" t="s">
        <v>545</v>
      </c>
      <c r="C47" s="30" t="s">
        <v>346</v>
      </c>
      <c r="D47" s="16">
        <v>175</v>
      </c>
      <c r="E47" s="16">
        <f t="shared" ref="E47:E49" si="13">+D47*13%</f>
        <v>22.75</v>
      </c>
      <c r="F47" s="16">
        <f t="shared" si="11"/>
        <v>197.75</v>
      </c>
      <c r="G47" s="18" t="s">
        <v>33</v>
      </c>
      <c r="H47" s="13" t="s">
        <v>294</v>
      </c>
      <c r="I47" s="30" t="s">
        <v>479</v>
      </c>
      <c r="J47" s="6" t="s">
        <v>5</v>
      </c>
      <c r="K47" s="15">
        <v>43375</v>
      </c>
      <c r="L47" s="14">
        <v>1110</v>
      </c>
    </row>
    <row r="48" spans="1:12" s="17" customFormat="1" ht="57" customHeight="1" x14ac:dyDescent="0.2">
      <c r="A48" s="5">
        <f t="shared" si="0"/>
        <v>44</v>
      </c>
      <c r="B48" s="8" t="s">
        <v>545</v>
      </c>
      <c r="C48" s="30" t="s">
        <v>346</v>
      </c>
      <c r="D48" s="16">
        <v>127.15</v>
      </c>
      <c r="E48" s="16">
        <f t="shared" si="13"/>
        <v>16.529500000000002</v>
      </c>
      <c r="F48" s="16">
        <f t="shared" si="11"/>
        <v>143.67950000000002</v>
      </c>
      <c r="G48" s="18" t="s">
        <v>33</v>
      </c>
      <c r="H48" s="13" t="s">
        <v>294</v>
      </c>
      <c r="I48" s="30" t="s">
        <v>479</v>
      </c>
      <c r="J48" s="6" t="s">
        <v>5</v>
      </c>
      <c r="K48" s="15">
        <v>43375</v>
      </c>
      <c r="L48" s="14">
        <v>1111</v>
      </c>
    </row>
    <row r="49" spans="1:12" s="17" customFormat="1" ht="57" customHeight="1" x14ac:dyDescent="0.2">
      <c r="A49" s="5">
        <f t="shared" si="0"/>
        <v>45</v>
      </c>
      <c r="B49" s="8" t="s">
        <v>499</v>
      </c>
      <c r="C49" s="30" t="s">
        <v>346</v>
      </c>
      <c r="D49" s="16">
        <v>114.22</v>
      </c>
      <c r="E49" s="16">
        <f t="shared" si="13"/>
        <v>14.848600000000001</v>
      </c>
      <c r="F49" s="16">
        <f t="shared" si="11"/>
        <v>129.0686</v>
      </c>
      <c r="G49" s="18" t="s">
        <v>295</v>
      </c>
      <c r="H49" s="13" t="s">
        <v>296</v>
      </c>
      <c r="I49" s="30" t="s">
        <v>479</v>
      </c>
      <c r="J49" s="6" t="s">
        <v>5</v>
      </c>
      <c r="K49" s="15">
        <v>43379</v>
      </c>
      <c r="L49" s="14">
        <v>1112</v>
      </c>
    </row>
    <row r="50" spans="1:12" s="17" customFormat="1" ht="57" customHeight="1" x14ac:dyDescent="0.2">
      <c r="A50" s="5">
        <f t="shared" si="0"/>
        <v>46</v>
      </c>
      <c r="B50" s="8" t="s">
        <v>499</v>
      </c>
      <c r="C50" s="30" t="s">
        <v>346</v>
      </c>
      <c r="D50" s="16">
        <v>1443.36</v>
      </c>
      <c r="E50" s="16">
        <f>+D50*13%</f>
        <v>187.63679999999999</v>
      </c>
      <c r="F50" s="16">
        <f t="shared" si="11"/>
        <v>1630.9967999999999</v>
      </c>
      <c r="G50" s="18" t="s">
        <v>297</v>
      </c>
      <c r="H50" s="13" t="s">
        <v>296</v>
      </c>
      <c r="I50" s="30" t="s">
        <v>479</v>
      </c>
      <c r="J50" s="6" t="s">
        <v>5</v>
      </c>
      <c r="K50" s="15">
        <v>43379</v>
      </c>
      <c r="L50" s="14">
        <v>1113</v>
      </c>
    </row>
    <row r="51" spans="1:12" s="17" customFormat="1" ht="57" customHeight="1" x14ac:dyDescent="0.2">
      <c r="A51" s="5">
        <f t="shared" si="0"/>
        <v>47</v>
      </c>
      <c r="B51" s="8" t="s">
        <v>520</v>
      </c>
      <c r="C51" s="30" t="s">
        <v>346</v>
      </c>
      <c r="D51" s="16">
        <v>149.27000000000001</v>
      </c>
      <c r="E51" s="16">
        <f t="shared" ref="E51:E53" si="14">+D51*13%</f>
        <v>19.405100000000001</v>
      </c>
      <c r="F51" s="16">
        <f t="shared" si="11"/>
        <v>168.67510000000001</v>
      </c>
      <c r="G51" s="18" t="s">
        <v>298</v>
      </c>
      <c r="H51" s="13" t="s">
        <v>296</v>
      </c>
      <c r="I51" s="30" t="s">
        <v>479</v>
      </c>
      <c r="J51" s="6" t="s">
        <v>5</v>
      </c>
      <c r="K51" s="15">
        <v>43379</v>
      </c>
      <c r="L51" s="14">
        <v>1114</v>
      </c>
    </row>
    <row r="52" spans="1:12" s="17" customFormat="1" ht="57" customHeight="1" x14ac:dyDescent="0.2">
      <c r="A52" s="5">
        <f t="shared" si="0"/>
        <v>48</v>
      </c>
      <c r="B52" s="8" t="s">
        <v>501</v>
      </c>
      <c r="C52" s="30" t="s">
        <v>358</v>
      </c>
      <c r="D52" s="16">
        <v>130.53</v>
      </c>
      <c r="E52" s="16">
        <f t="shared" si="14"/>
        <v>16.968900000000001</v>
      </c>
      <c r="F52" s="16">
        <f t="shared" si="11"/>
        <v>147.49889999999999</v>
      </c>
      <c r="G52" s="18" t="s">
        <v>299</v>
      </c>
      <c r="H52" s="13" t="s">
        <v>300</v>
      </c>
      <c r="I52" s="30" t="s">
        <v>479</v>
      </c>
      <c r="J52" s="6" t="s">
        <v>5</v>
      </c>
      <c r="K52" s="15">
        <v>43381</v>
      </c>
      <c r="L52" s="14">
        <v>1116</v>
      </c>
    </row>
    <row r="53" spans="1:12" s="17" customFormat="1" ht="57" customHeight="1" x14ac:dyDescent="0.2">
      <c r="A53" s="5">
        <f t="shared" si="0"/>
        <v>49</v>
      </c>
      <c r="B53" s="8" t="s">
        <v>521</v>
      </c>
      <c r="C53" s="30" t="s">
        <v>359</v>
      </c>
      <c r="D53" s="16">
        <v>176.99</v>
      </c>
      <c r="E53" s="16">
        <f t="shared" si="14"/>
        <v>23.008700000000001</v>
      </c>
      <c r="F53" s="16">
        <f t="shared" si="11"/>
        <v>199.99870000000001</v>
      </c>
      <c r="G53" s="18" t="s">
        <v>302</v>
      </c>
      <c r="H53" s="13" t="s">
        <v>303</v>
      </c>
      <c r="I53" s="30" t="s">
        <v>479</v>
      </c>
      <c r="J53" s="6" t="s">
        <v>5</v>
      </c>
      <c r="K53" s="15">
        <v>43381</v>
      </c>
      <c r="L53" s="14">
        <v>1117</v>
      </c>
    </row>
    <row r="54" spans="1:12" s="17" customFormat="1" ht="57" customHeight="1" x14ac:dyDescent="0.2">
      <c r="A54" s="5">
        <f t="shared" si="0"/>
        <v>50</v>
      </c>
      <c r="B54" s="8" t="s">
        <v>522</v>
      </c>
      <c r="C54" s="30" t="s">
        <v>358</v>
      </c>
      <c r="D54" s="16">
        <v>112</v>
      </c>
      <c r="E54" s="16">
        <v>0</v>
      </c>
      <c r="F54" s="16">
        <f t="shared" si="11"/>
        <v>112</v>
      </c>
      <c r="G54" s="18" t="s">
        <v>304</v>
      </c>
      <c r="H54" s="13" t="s">
        <v>305</v>
      </c>
      <c r="I54" s="30" t="s">
        <v>479</v>
      </c>
      <c r="J54" s="6" t="s">
        <v>5</v>
      </c>
      <c r="K54" s="15">
        <v>43381</v>
      </c>
      <c r="L54" s="14">
        <v>1118</v>
      </c>
    </row>
    <row r="55" spans="1:12" s="17" customFormat="1" ht="57" customHeight="1" x14ac:dyDescent="0.2">
      <c r="A55" s="5">
        <f t="shared" si="0"/>
        <v>51</v>
      </c>
      <c r="B55" s="8" t="s">
        <v>523</v>
      </c>
      <c r="C55" s="30" t="s">
        <v>359</v>
      </c>
      <c r="D55" s="16">
        <v>320</v>
      </c>
      <c r="E55" s="16">
        <v>0</v>
      </c>
      <c r="F55" s="16">
        <f t="shared" si="11"/>
        <v>320</v>
      </c>
      <c r="G55" s="18" t="s">
        <v>306</v>
      </c>
      <c r="H55" s="13" t="s">
        <v>310</v>
      </c>
      <c r="I55" s="30" t="s">
        <v>479</v>
      </c>
      <c r="J55" s="6" t="s">
        <v>5</v>
      </c>
      <c r="K55" s="15">
        <v>43381</v>
      </c>
      <c r="L55" s="14">
        <v>1119</v>
      </c>
    </row>
    <row r="56" spans="1:12" s="17" customFormat="1" ht="57" customHeight="1" x14ac:dyDescent="0.2">
      <c r="A56" s="5">
        <f t="shared" si="0"/>
        <v>52</v>
      </c>
      <c r="B56" s="8" t="s">
        <v>497</v>
      </c>
      <c r="C56" s="30" t="s">
        <v>359</v>
      </c>
      <c r="D56" s="16">
        <v>1350</v>
      </c>
      <c r="E56" s="16">
        <v>0</v>
      </c>
      <c r="F56" s="16">
        <f t="shared" si="11"/>
        <v>1350</v>
      </c>
      <c r="G56" s="18" t="s">
        <v>35</v>
      </c>
      <c r="H56" s="13" t="s">
        <v>307</v>
      </c>
      <c r="I56" s="30" t="s">
        <v>479</v>
      </c>
      <c r="J56" s="6" t="s">
        <v>5</v>
      </c>
      <c r="K56" s="15">
        <v>43381</v>
      </c>
      <c r="L56" s="14">
        <v>1120</v>
      </c>
    </row>
    <row r="57" spans="1:12" s="17" customFormat="1" ht="57" customHeight="1" x14ac:dyDescent="0.2">
      <c r="A57" s="5">
        <f t="shared" si="0"/>
        <v>53</v>
      </c>
      <c r="B57" s="8" t="s">
        <v>524</v>
      </c>
      <c r="C57" s="30" t="s">
        <v>359</v>
      </c>
      <c r="D57" s="16">
        <v>223</v>
      </c>
      <c r="E57" s="16">
        <v>0</v>
      </c>
      <c r="F57" s="16">
        <f t="shared" si="11"/>
        <v>223</v>
      </c>
      <c r="G57" s="18" t="s">
        <v>308</v>
      </c>
      <c r="H57" s="13" t="s">
        <v>309</v>
      </c>
      <c r="I57" s="30" t="s">
        <v>479</v>
      </c>
      <c r="J57" s="6" t="s">
        <v>5</v>
      </c>
      <c r="K57" s="15">
        <v>43381</v>
      </c>
      <c r="L57" s="14">
        <v>1121</v>
      </c>
    </row>
    <row r="58" spans="1:12" s="17" customFormat="1" ht="57" customHeight="1" x14ac:dyDescent="0.2">
      <c r="A58" s="5">
        <f t="shared" si="0"/>
        <v>54</v>
      </c>
      <c r="B58" s="8" t="s">
        <v>546</v>
      </c>
      <c r="C58" s="30" t="s">
        <v>359</v>
      </c>
      <c r="D58" s="16">
        <v>112</v>
      </c>
      <c r="E58" s="16">
        <v>0</v>
      </c>
      <c r="F58" s="16">
        <f t="shared" si="11"/>
        <v>112</v>
      </c>
      <c r="G58" s="18" t="s">
        <v>311</v>
      </c>
      <c r="H58" s="13" t="s">
        <v>312</v>
      </c>
      <c r="I58" s="30" t="s">
        <v>479</v>
      </c>
      <c r="J58" s="6" t="s">
        <v>5</v>
      </c>
      <c r="K58" s="15">
        <v>43381</v>
      </c>
      <c r="L58" s="14">
        <v>1123</v>
      </c>
    </row>
    <row r="59" spans="1:12" s="17" customFormat="1" ht="57" customHeight="1" x14ac:dyDescent="0.2">
      <c r="A59" s="5">
        <f t="shared" si="0"/>
        <v>55</v>
      </c>
      <c r="B59" s="8" t="s">
        <v>525</v>
      </c>
      <c r="C59" s="30" t="s">
        <v>359</v>
      </c>
      <c r="D59" s="16">
        <v>199.78</v>
      </c>
      <c r="E59" s="16">
        <f>+D59*13%</f>
        <v>25.971400000000003</v>
      </c>
      <c r="F59" s="16">
        <f t="shared" si="11"/>
        <v>225.75139999999999</v>
      </c>
      <c r="G59" s="18" t="s">
        <v>313</v>
      </c>
      <c r="H59" s="13" t="s">
        <v>314</v>
      </c>
      <c r="I59" s="30" t="s">
        <v>479</v>
      </c>
      <c r="J59" s="6" t="s">
        <v>5</v>
      </c>
      <c r="K59" s="15">
        <v>43384</v>
      </c>
      <c r="L59" s="14">
        <v>1124</v>
      </c>
    </row>
    <row r="60" spans="1:12" s="17" customFormat="1" ht="57" customHeight="1" x14ac:dyDescent="0.2">
      <c r="A60" s="5">
        <f t="shared" si="0"/>
        <v>56</v>
      </c>
      <c r="B60" s="8" t="s">
        <v>512</v>
      </c>
      <c r="C60" s="30" t="s">
        <v>346</v>
      </c>
      <c r="D60" s="16">
        <v>120</v>
      </c>
      <c r="E60" s="16">
        <v>0</v>
      </c>
      <c r="F60" s="16">
        <f>+E60+D60</f>
        <v>120</v>
      </c>
      <c r="G60" s="18" t="s">
        <v>64</v>
      </c>
      <c r="H60" s="13" t="s">
        <v>63</v>
      </c>
      <c r="I60" s="30" t="s">
        <v>479</v>
      </c>
      <c r="J60" s="6" t="s">
        <v>5</v>
      </c>
      <c r="K60" s="15">
        <v>43386</v>
      </c>
      <c r="L60" s="14">
        <v>1125</v>
      </c>
    </row>
    <row r="61" spans="1:12" s="17" customFormat="1" ht="57" customHeight="1" x14ac:dyDescent="0.2">
      <c r="A61" s="5">
        <f t="shared" si="0"/>
        <v>57</v>
      </c>
      <c r="B61" s="8" t="s">
        <v>500</v>
      </c>
      <c r="C61" s="30" t="s">
        <v>346</v>
      </c>
      <c r="D61" s="16">
        <v>92.27</v>
      </c>
      <c r="E61" s="16">
        <f t="shared" ref="E61" si="15">+D61*13%</f>
        <v>11.995100000000001</v>
      </c>
      <c r="F61" s="16">
        <f t="shared" ref="F61:F64" si="16">+E61+D61</f>
        <v>104.26509999999999</v>
      </c>
      <c r="G61" s="18" t="s">
        <v>254</v>
      </c>
      <c r="H61" s="13" t="s">
        <v>315</v>
      </c>
      <c r="I61" s="30" t="s">
        <v>479</v>
      </c>
      <c r="J61" s="6" t="s">
        <v>5</v>
      </c>
      <c r="K61" s="15">
        <v>43386</v>
      </c>
      <c r="L61" s="14">
        <v>1126</v>
      </c>
    </row>
    <row r="62" spans="1:12" s="17" customFormat="1" ht="69.75" customHeight="1" x14ac:dyDescent="0.2">
      <c r="A62" s="5">
        <f t="shared" si="0"/>
        <v>58</v>
      </c>
      <c r="B62" s="8" t="s">
        <v>526</v>
      </c>
      <c r="C62" s="30" t="s">
        <v>359</v>
      </c>
      <c r="D62" s="16">
        <v>800</v>
      </c>
      <c r="E62" s="16">
        <v>0</v>
      </c>
      <c r="F62" s="16">
        <f t="shared" si="16"/>
        <v>800</v>
      </c>
      <c r="G62" s="18" t="s">
        <v>35</v>
      </c>
      <c r="H62" s="13" t="s">
        <v>316</v>
      </c>
      <c r="I62" s="30" t="s">
        <v>479</v>
      </c>
      <c r="J62" s="6" t="s">
        <v>5</v>
      </c>
      <c r="K62" s="15">
        <v>43386</v>
      </c>
      <c r="L62" s="14">
        <v>1127</v>
      </c>
    </row>
    <row r="63" spans="1:12" s="17" customFormat="1" ht="72" customHeight="1" x14ac:dyDescent="0.2">
      <c r="A63" s="5">
        <f t="shared" si="0"/>
        <v>59</v>
      </c>
      <c r="B63" s="8" t="s">
        <v>527</v>
      </c>
      <c r="C63" s="30" t="s">
        <v>359</v>
      </c>
      <c r="D63" s="16">
        <v>1200</v>
      </c>
      <c r="E63" s="16">
        <v>0</v>
      </c>
      <c r="F63" s="16">
        <f t="shared" si="16"/>
        <v>1200</v>
      </c>
      <c r="G63" s="18" t="s">
        <v>35</v>
      </c>
      <c r="H63" s="13" t="s">
        <v>317</v>
      </c>
      <c r="I63" s="30" t="s">
        <v>479</v>
      </c>
      <c r="J63" s="6" t="s">
        <v>5</v>
      </c>
      <c r="K63" s="15">
        <v>43409</v>
      </c>
      <c r="L63" s="14">
        <v>1128</v>
      </c>
    </row>
    <row r="64" spans="1:12" s="17" customFormat="1" ht="68.25" customHeight="1" x14ac:dyDescent="0.2">
      <c r="A64" s="5">
        <f t="shared" si="0"/>
        <v>60</v>
      </c>
      <c r="B64" s="8" t="s">
        <v>528</v>
      </c>
      <c r="C64" s="30" t="s">
        <v>346</v>
      </c>
      <c r="D64" s="16">
        <v>4500</v>
      </c>
      <c r="E64" s="16">
        <v>0</v>
      </c>
      <c r="F64" s="16">
        <f t="shared" si="16"/>
        <v>4500</v>
      </c>
      <c r="G64" s="18" t="s">
        <v>262</v>
      </c>
      <c r="H64" s="13" t="s">
        <v>319</v>
      </c>
      <c r="I64" s="30" t="s">
        <v>479</v>
      </c>
      <c r="J64" s="6" t="s">
        <v>5</v>
      </c>
      <c r="K64" s="15">
        <v>43409</v>
      </c>
      <c r="L64" s="14">
        <v>1129</v>
      </c>
    </row>
    <row r="65" spans="1:12" s="17" customFormat="1" ht="57" customHeight="1" x14ac:dyDescent="0.2">
      <c r="A65" s="5">
        <f t="shared" si="0"/>
        <v>61</v>
      </c>
      <c r="B65" s="8" t="s">
        <v>529</v>
      </c>
      <c r="C65" s="30" t="s">
        <v>346</v>
      </c>
      <c r="D65" s="16">
        <v>1500</v>
      </c>
      <c r="E65" s="16">
        <v>0</v>
      </c>
      <c r="F65" s="16">
        <f>+D65+E65</f>
        <v>1500</v>
      </c>
      <c r="G65" s="18" t="s">
        <v>318</v>
      </c>
      <c r="H65" s="13" t="s">
        <v>327</v>
      </c>
      <c r="I65" s="30" t="s">
        <v>479</v>
      </c>
      <c r="J65" s="6" t="s">
        <v>5</v>
      </c>
      <c r="K65" s="15">
        <v>43409</v>
      </c>
      <c r="L65" s="14">
        <v>1131</v>
      </c>
    </row>
    <row r="66" spans="1:12" s="17" customFormat="1" ht="57" customHeight="1" x14ac:dyDescent="0.2">
      <c r="A66" s="5">
        <f t="shared" si="0"/>
        <v>62</v>
      </c>
      <c r="B66" s="8" t="s">
        <v>502</v>
      </c>
      <c r="C66" s="30" t="s">
        <v>346</v>
      </c>
      <c r="D66" s="16">
        <v>104</v>
      </c>
      <c r="E66" s="16">
        <f t="shared" ref="E66:E68" si="17">+D66*13%</f>
        <v>13.52</v>
      </c>
      <c r="F66" s="16">
        <f t="shared" ref="F66:F73" si="18">+D66+E66</f>
        <v>117.52</v>
      </c>
      <c r="G66" s="18" t="s">
        <v>33</v>
      </c>
      <c r="H66" s="18" t="s">
        <v>320</v>
      </c>
      <c r="I66" s="30" t="s">
        <v>479</v>
      </c>
      <c r="J66" s="6" t="s">
        <v>5</v>
      </c>
      <c r="K66" s="15">
        <v>43411</v>
      </c>
      <c r="L66" s="14">
        <v>1132</v>
      </c>
    </row>
    <row r="67" spans="1:12" s="17" customFormat="1" ht="57" customHeight="1" x14ac:dyDescent="0.2">
      <c r="A67" s="5">
        <f t="shared" si="0"/>
        <v>63</v>
      </c>
      <c r="B67" s="8" t="s">
        <v>502</v>
      </c>
      <c r="C67" s="30" t="s">
        <v>346</v>
      </c>
      <c r="D67" s="16">
        <v>227.82</v>
      </c>
      <c r="E67" s="16">
        <f t="shared" si="17"/>
        <v>29.616600000000002</v>
      </c>
      <c r="F67" s="16">
        <f t="shared" si="18"/>
        <v>257.4366</v>
      </c>
      <c r="G67" s="18" t="s">
        <v>33</v>
      </c>
      <c r="H67" s="18" t="s">
        <v>321</v>
      </c>
      <c r="I67" s="30" t="s">
        <v>479</v>
      </c>
      <c r="J67" s="6" t="s">
        <v>5</v>
      </c>
      <c r="K67" s="15">
        <v>43411</v>
      </c>
      <c r="L67" s="14">
        <v>1133</v>
      </c>
    </row>
    <row r="68" spans="1:12" s="17" customFormat="1" ht="57" customHeight="1" x14ac:dyDescent="0.2">
      <c r="A68" s="5">
        <f t="shared" si="0"/>
        <v>64</v>
      </c>
      <c r="B68" s="8" t="s">
        <v>502</v>
      </c>
      <c r="C68" s="30" t="s">
        <v>346</v>
      </c>
      <c r="D68" s="16">
        <v>448.15</v>
      </c>
      <c r="E68" s="16">
        <f t="shared" si="17"/>
        <v>58.259499999999996</v>
      </c>
      <c r="F68" s="16">
        <f t="shared" si="18"/>
        <v>506.40949999999998</v>
      </c>
      <c r="G68" s="18" t="s">
        <v>33</v>
      </c>
      <c r="H68" s="18" t="s">
        <v>322</v>
      </c>
      <c r="I68" s="30" t="s">
        <v>479</v>
      </c>
      <c r="J68" s="6" t="s">
        <v>5</v>
      </c>
      <c r="K68" s="15">
        <v>43380</v>
      </c>
      <c r="L68" s="14">
        <v>1134</v>
      </c>
    </row>
    <row r="69" spans="1:12" s="17" customFormat="1" ht="57" customHeight="1" x14ac:dyDescent="0.2">
      <c r="A69" s="5">
        <f t="shared" si="0"/>
        <v>65</v>
      </c>
      <c r="B69" s="8" t="s">
        <v>502</v>
      </c>
      <c r="C69" s="30" t="s">
        <v>346</v>
      </c>
      <c r="D69" s="16">
        <v>106.25</v>
      </c>
      <c r="E69" s="16">
        <f>+D69*13%</f>
        <v>13.8125</v>
      </c>
      <c r="F69" s="16">
        <f t="shared" si="18"/>
        <v>120.0625</v>
      </c>
      <c r="G69" s="18" t="s">
        <v>33</v>
      </c>
      <c r="H69" s="18" t="s">
        <v>323</v>
      </c>
      <c r="I69" s="30" t="s">
        <v>479</v>
      </c>
      <c r="J69" s="6" t="s">
        <v>5</v>
      </c>
      <c r="K69" s="15">
        <v>43380</v>
      </c>
      <c r="L69" s="14">
        <v>1135</v>
      </c>
    </row>
    <row r="70" spans="1:12" s="17" customFormat="1" ht="68.25" customHeight="1" x14ac:dyDescent="0.2">
      <c r="A70" s="5">
        <f t="shared" ref="A70:A80" si="19">+A69+1</f>
        <v>66</v>
      </c>
      <c r="B70" s="8" t="s">
        <v>530</v>
      </c>
      <c r="C70" s="30" t="s">
        <v>359</v>
      </c>
      <c r="D70" s="16">
        <v>1200</v>
      </c>
      <c r="E70" s="16">
        <v>0</v>
      </c>
      <c r="F70" s="16">
        <f t="shared" si="18"/>
        <v>1200</v>
      </c>
      <c r="G70" s="18" t="s">
        <v>35</v>
      </c>
      <c r="H70" s="13" t="s">
        <v>324</v>
      </c>
      <c r="I70" s="30" t="s">
        <v>479</v>
      </c>
      <c r="J70" s="6" t="s">
        <v>5</v>
      </c>
      <c r="K70" s="15">
        <v>43423</v>
      </c>
      <c r="L70" s="14">
        <v>1136</v>
      </c>
    </row>
    <row r="71" spans="1:12" s="17" customFormat="1" ht="57" customHeight="1" x14ac:dyDescent="0.2">
      <c r="A71" s="5">
        <f t="shared" si="19"/>
        <v>67</v>
      </c>
      <c r="B71" s="8" t="s">
        <v>531</v>
      </c>
      <c r="C71" s="30" t="s">
        <v>359</v>
      </c>
      <c r="D71" s="16">
        <v>1500</v>
      </c>
      <c r="E71" s="16">
        <v>0</v>
      </c>
      <c r="F71" s="16">
        <f t="shared" si="18"/>
        <v>1500</v>
      </c>
      <c r="G71" s="18" t="s">
        <v>35</v>
      </c>
      <c r="H71" s="13" t="s">
        <v>325</v>
      </c>
      <c r="I71" s="30" t="s">
        <v>479</v>
      </c>
      <c r="J71" s="6" t="s">
        <v>5</v>
      </c>
      <c r="K71" s="15">
        <v>43441</v>
      </c>
      <c r="L71" s="14">
        <v>1137</v>
      </c>
    </row>
    <row r="72" spans="1:12" s="17" customFormat="1" ht="57" customHeight="1" x14ac:dyDescent="0.2">
      <c r="A72" s="5">
        <f t="shared" si="19"/>
        <v>68</v>
      </c>
      <c r="B72" s="8" t="s">
        <v>532</v>
      </c>
      <c r="C72" s="30" t="s">
        <v>359</v>
      </c>
      <c r="D72" s="16">
        <v>320</v>
      </c>
      <c r="E72" s="16">
        <v>0</v>
      </c>
      <c r="F72" s="16">
        <f t="shared" si="18"/>
        <v>320</v>
      </c>
      <c r="G72" s="18" t="s">
        <v>306</v>
      </c>
      <c r="H72" s="13" t="s">
        <v>326</v>
      </c>
      <c r="I72" s="30" t="s">
        <v>479</v>
      </c>
      <c r="J72" s="6" t="s">
        <v>5</v>
      </c>
      <c r="K72" s="15">
        <v>43438</v>
      </c>
      <c r="L72" s="14">
        <v>1138</v>
      </c>
    </row>
    <row r="73" spans="1:12" s="17" customFormat="1" ht="57" customHeight="1" x14ac:dyDescent="0.2">
      <c r="A73" s="5">
        <f t="shared" si="19"/>
        <v>69</v>
      </c>
      <c r="B73" s="8" t="s">
        <v>532</v>
      </c>
      <c r="C73" s="30" t="s">
        <v>359</v>
      </c>
      <c r="D73" s="16">
        <v>223</v>
      </c>
      <c r="E73" s="16">
        <v>0</v>
      </c>
      <c r="F73" s="16">
        <f t="shared" si="18"/>
        <v>223</v>
      </c>
      <c r="G73" s="18" t="s">
        <v>282</v>
      </c>
      <c r="H73" s="13" t="s">
        <v>326</v>
      </c>
      <c r="I73" s="30" t="s">
        <v>479</v>
      </c>
      <c r="J73" s="6" t="s">
        <v>5</v>
      </c>
      <c r="K73" s="15">
        <v>43438</v>
      </c>
      <c r="L73" s="14">
        <v>1139</v>
      </c>
    </row>
    <row r="74" spans="1:12" s="17" customFormat="1" ht="57" customHeight="1" x14ac:dyDescent="0.2">
      <c r="A74" s="5">
        <f t="shared" si="19"/>
        <v>70</v>
      </c>
      <c r="B74" s="8" t="s">
        <v>413</v>
      </c>
      <c r="C74" s="30" t="s">
        <v>346</v>
      </c>
      <c r="D74" s="16">
        <v>118.65</v>
      </c>
      <c r="E74" s="16">
        <v>0</v>
      </c>
      <c r="F74" s="16">
        <f t="shared" ref="F74" si="20">+D74+E74</f>
        <v>118.65</v>
      </c>
      <c r="G74" s="18" t="s">
        <v>33</v>
      </c>
      <c r="H74" s="18" t="s">
        <v>328</v>
      </c>
      <c r="I74" s="30" t="s">
        <v>479</v>
      </c>
      <c r="J74" s="6" t="s">
        <v>5</v>
      </c>
      <c r="K74" s="15">
        <v>43438</v>
      </c>
      <c r="L74" s="14">
        <v>1141</v>
      </c>
    </row>
    <row r="75" spans="1:12" s="17" customFormat="1" ht="57" customHeight="1" x14ac:dyDescent="0.2">
      <c r="A75" s="5">
        <f t="shared" si="19"/>
        <v>71</v>
      </c>
      <c r="B75" s="8" t="s">
        <v>413</v>
      </c>
      <c r="C75" s="30" t="s">
        <v>346</v>
      </c>
      <c r="D75" s="16">
        <f>+F75/1.13</f>
        <v>396.00000000000006</v>
      </c>
      <c r="E75" s="16">
        <f>+D75*13%</f>
        <v>51.480000000000011</v>
      </c>
      <c r="F75" s="16">
        <v>447.48</v>
      </c>
      <c r="G75" s="18" t="s">
        <v>33</v>
      </c>
      <c r="H75" s="18" t="s">
        <v>329</v>
      </c>
      <c r="I75" s="30" t="s">
        <v>479</v>
      </c>
      <c r="J75" s="6" t="s">
        <v>5</v>
      </c>
      <c r="K75" s="15">
        <v>43438</v>
      </c>
      <c r="L75" s="14">
        <v>1142</v>
      </c>
    </row>
    <row r="76" spans="1:12" s="17" customFormat="1" ht="57" customHeight="1" x14ac:dyDescent="0.2">
      <c r="A76" s="5">
        <f t="shared" si="19"/>
        <v>72</v>
      </c>
      <c r="B76" s="8" t="s">
        <v>413</v>
      </c>
      <c r="C76" s="30" t="s">
        <v>346</v>
      </c>
      <c r="D76" s="16">
        <f>+F76/1.13</f>
        <v>130.00000000000003</v>
      </c>
      <c r="E76" s="16">
        <f t="shared" ref="E76:E77" si="21">+D76*13%</f>
        <v>16.900000000000006</v>
      </c>
      <c r="F76" s="16">
        <v>146.9</v>
      </c>
      <c r="G76" s="18" t="s">
        <v>33</v>
      </c>
      <c r="H76" s="18" t="s">
        <v>328</v>
      </c>
      <c r="I76" s="30" t="s">
        <v>479</v>
      </c>
      <c r="J76" s="6" t="s">
        <v>5</v>
      </c>
      <c r="K76" s="15">
        <v>43438</v>
      </c>
      <c r="L76" s="14">
        <v>1143</v>
      </c>
    </row>
    <row r="77" spans="1:12" s="17" customFormat="1" ht="57" customHeight="1" x14ac:dyDescent="0.2">
      <c r="A77" s="5">
        <f t="shared" si="19"/>
        <v>73</v>
      </c>
      <c r="B77" s="8" t="s">
        <v>413</v>
      </c>
      <c r="C77" s="30" t="s">
        <v>346</v>
      </c>
      <c r="D77" s="16">
        <f>+F77/1.13</f>
        <v>172.6991150442478</v>
      </c>
      <c r="E77" s="16">
        <f t="shared" si="21"/>
        <v>22.450884955752215</v>
      </c>
      <c r="F77" s="16">
        <v>195.15</v>
      </c>
      <c r="G77" s="18" t="s">
        <v>33</v>
      </c>
      <c r="H77" s="18" t="s">
        <v>328</v>
      </c>
      <c r="I77" s="30" t="s">
        <v>479</v>
      </c>
      <c r="J77" s="6" t="s">
        <v>5</v>
      </c>
      <c r="K77" s="15">
        <v>43438</v>
      </c>
      <c r="L77" s="14">
        <v>1144</v>
      </c>
    </row>
    <row r="78" spans="1:12" s="17" customFormat="1" ht="57" customHeight="1" x14ac:dyDescent="0.2">
      <c r="A78" s="5">
        <f t="shared" si="19"/>
        <v>74</v>
      </c>
      <c r="B78" s="8" t="s">
        <v>533</v>
      </c>
      <c r="C78" s="30" t="s">
        <v>359</v>
      </c>
      <c r="D78" s="16">
        <v>470</v>
      </c>
      <c r="E78" s="16">
        <v>0</v>
      </c>
      <c r="F78" s="16">
        <f t="shared" ref="F78" si="22">+D78+E78</f>
        <v>470</v>
      </c>
      <c r="G78" s="18" t="s">
        <v>35</v>
      </c>
      <c r="H78" s="13" t="s">
        <v>330</v>
      </c>
      <c r="I78" s="30" t="s">
        <v>479</v>
      </c>
      <c r="J78" s="6" t="s">
        <v>5</v>
      </c>
      <c r="K78" s="15">
        <v>43440</v>
      </c>
      <c r="L78" s="14">
        <v>1145</v>
      </c>
    </row>
    <row r="79" spans="1:12" s="17" customFormat="1" ht="64.5" customHeight="1" x14ac:dyDescent="0.2">
      <c r="A79" s="5">
        <f t="shared" si="19"/>
        <v>75</v>
      </c>
      <c r="B79" s="8" t="s">
        <v>534</v>
      </c>
      <c r="C79" s="30" t="s">
        <v>362</v>
      </c>
      <c r="D79" s="16">
        <v>313</v>
      </c>
      <c r="E79" s="16">
        <f>+D79*13%</f>
        <v>40.690000000000005</v>
      </c>
      <c r="F79" s="16">
        <f>+E79+D79</f>
        <v>353.69</v>
      </c>
      <c r="G79" s="18" t="s">
        <v>332</v>
      </c>
      <c r="H79" s="13" t="s">
        <v>331</v>
      </c>
      <c r="I79" s="30" t="s">
        <v>479</v>
      </c>
      <c r="J79" s="6" t="s">
        <v>5</v>
      </c>
      <c r="K79" s="15">
        <v>43445</v>
      </c>
      <c r="L79" s="14">
        <v>1146</v>
      </c>
    </row>
    <row r="80" spans="1:12" s="17" customFormat="1" ht="57" customHeight="1" x14ac:dyDescent="0.2">
      <c r="A80" s="5">
        <f t="shared" si="19"/>
        <v>76</v>
      </c>
      <c r="B80" s="8" t="s">
        <v>547</v>
      </c>
      <c r="C80" s="30" t="s">
        <v>359</v>
      </c>
      <c r="D80" s="16">
        <v>150</v>
      </c>
      <c r="E80" s="16">
        <f t="shared" ref="E80" si="23">+D80*13%</f>
        <v>19.5</v>
      </c>
      <c r="F80" s="16">
        <f t="shared" ref="F80" si="24">+E80+D80</f>
        <v>169.5</v>
      </c>
      <c r="G80" s="18" t="s">
        <v>333</v>
      </c>
      <c r="H80" s="13" t="s">
        <v>334</v>
      </c>
      <c r="I80" s="30" t="s">
        <v>479</v>
      </c>
      <c r="J80" s="6" t="s">
        <v>5</v>
      </c>
      <c r="K80" s="15">
        <v>43438</v>
      </c>
      <c r="L80" s="14">
        <v>1147</v>
      </c>
    </row>
    <row r="81" spans="1:12" ht="39" hidden="1" customHeight="1" x14ac:dyDescent="0.25">
      <c r="A81" s="20"/>
      <c r="B81" s="20"/>
      <c r="C81" s="20"/>
      <c r="D81" s="24"/>
      <c r="E81" s="24">
        <f>SUM(E5:E80)</f>
        <v>1517.5262849557523</v>
      </c>
      <c r="F81" s="24">
        <f>SUM(F5:F80)</f>
        <v>44475.355400000008</v>
      </c>
      <c r="G81" s="21"/>
      <c r="H81" s="22"/>
      <c r="I81" s="23"/>
      <c r="J81" s="20"/>
      <c r="K81" s="23"/>
      <c r="L81" s="23"/>
    </row>
    <row r="82" spans="1:12" x14ac:dyDescent="0.2">
      <c r="G82" s="25"/>
    </row>
    <row r="83" spans="1:12" x14ac:dyDescent="0.2">
      <c r="G83" s="25"/>
    </row>
    <row r="84" spans="1:12" x14ac:dyDescent="0.2">
      <c r="G84" s="25"/>
    </row>
    <row r="85" spans="1:12" x14ac:dyDescent="0.2">
      <c r="G85" s="25"/>
    </row>
    <row r="86" spans="1:12" x14ac:dyDescent="0.2">
      <c r="G86" s="25"/>
    </row>
    <row r="87" spans="1:12" x14ac:dyDescent="0.2">
      <c r="G87" s="25"/>
    </row>
    <row r="88" spans="1:12" x14ac:dyDescent="0.2">
      <c r="G88" s="25"/>
    </row>
    <row r="89" spans="1:12" x14ac:dyDescent="0.2">
      <c r="G89" s="25"/>
    </row>
    <row r="90" spans="1:12" x14ac:dyDescent="0.2">
      <c r="G90" s="25"/>
    </row>
    <row r="91" spans="1:12" x14ac:dyDescent="0.2">
      <c r="G91" s="25"/>
    </row>
    <row r="92" spans="1:12" x14ac:dyDescent="0.2">
      <c r="G92" s="25"/>
    </row>
    <row r="93" spans="1:12" x14ac:dyDescent="0.2">
      <c r="G93" s="25"/>
    </row>
    <row r="94" spans="1:12" x14ac:dyDescent="0.2">
      <c r="G94" s="25"/>
    </row>
    <row r="95" spans="1:12" x14ac:dyDescent="0.2">
      <c r="G95" s="25"/>
    </row>
    <row r="96" spans="1:12" x14ac:dyDescent="0.2">
      <c r="G96" s="25"/>
    </row>
    <row r="97" spans="7:7" x14ac:dyDescent="0.2">
      <c r="G97" s="25"/>
    </row>
    <row r="98" spans="7:7" x14ac:dyDescent="0.2">
      <c r="G98" s="25"/>
    </row>
    <row r="99" spans="7:7" x14ac:dyDescent="0.2">
      <c r="G99" s="25"/>
    </row>
    <row r="100" spans="7:7" x14ac:dyDescent="0.2">
      <c r="G100" s="25"/>
    </row>
    <row r="101" spans="7:7" x14ac:dyDescent="0.2">
      <c r="G101" s="25"/>
    </row>
    <row r="102" spans="7:7" x14ac:dyDescent="0.2">
      <c r="G102" s="25"/>
    </row>
    <row r="103" spans="7:7" x14ac:dyDescent="0.2">
      <c r="G103" s="25"/>
    </row>
    <row r="104" spans="7:7" x14ac:dyDescent="0.2">
      <c r="G104" s="25"/>
    </row>
    <row r="105" spans="7:7" x14ac:dyDescent="0.2">
      <c r="G105" s="25"/>
    </row>
    <row r="106" spans="7:7" x14ac:dyDescent="0.2">
      <c r="G106" s="25"/>
    </row>
    <row r="107" spans="7:7" x14ac:dyDescent="0.2">
      <c r="G107" s="25"/>
    </row>
    <row r="108" spans="7:7" x14ac:dyDescent="0.2">
      <c r="G108" s="25"/>
    </row>
    <row r="109" spans="7:7" x14ac:dyDescent="0.2">
      <c r="G109" s="25"/>
    </row>
    <row r="110" spans="7:7" x14ac:dyDescent="0.2">
      <c r="G110" s="25"/>
    </row>
    <row r="111" spans="7:7" x14ac:dyDescent="0.2">
      <c r="G111" s="25"/>
    </row>
    <row r="112" spans="7:7" x14ac:dyDescent="0.2">
      <c r="G112" s="25"/>
    </row>
    <row r="113" spans="7:7" x14ac:dyDescent="0.2">
      <c r="G113" s="25"/>
    </row>
  </sheetData>
  <protectedRanges>
    <protectedRange password="CC08" sqref="K46 K45:L45 L40:L42 K22:K44 G22:H80 K47:L80" name="Rango1"/>
    <protectedRange password="CC08" sqref="L22:L39 L46 L43:L44" name="Rango1_4"/>
    <protectedRange password="CC08" sqref="L18:L21" name="Rango1_6"/>
    <protectedRange password="CC08" sqref="K5:L10 K11:K15 G5:H21" name="Rango1_8"/>
    <protectedRange password="CC08" sqref="K16:K17 L11:L17" name="Rango1_4_2"/>
    <protectedRange password="CC08" sqref="I5:I80" name="Rango1_1"/>
  </protectedRanges>
  <autoFilter ref="A4:L58" xr:uid="{00000000-0009-0000-0000-000001000000}"/>
  <mergeCells count="3">
    <mergeCell ref="A1:L1"/>
    <mergeCell ref="A2:L2"/>
    <mergeCell ref="A3:L3"/>
  </mergeCells>
  <printOptions horizontalCentered="1"/>
  <pageMargins left="0.23622047244094491" right="0.23622047244094491" top="0.19685039370078741" bottom="0.19685039370078741" header="0" footer="0"/>
  <pageSetup scale="56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 SEMESTRE</vt:lpstr>
      <vt:lpstr>II SEMESTRE</vt:lpstr>
      <vt:lpstr>'I SEMESTRE'!Área_de_impresión</vt:lpstr>
      <vt:lpstr>'II SEMESTRE'!Área_de_impresión</vt:lpstr>
      <vt:lpstr>'I SEMESTRE'!Títulos_a_imprimir</vt:lpstr>
      <vt:lpstr>'II SEMESTRE'!Títulos_a_imprimir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Delmy Elizabeth Martínez</cp:lastModifiedBy>
  <cp:lastPrinted>2018-07-16T23:01:01Z</cp:lastPrinted>
  <dcterms:created xsi:type="dcterms:W3CDTF">2017-03-22T21:45:01Z</dcterms:created>
  <dcterms:modified xsi:type="dcterms:W3CDTF">2019-05-07T21:49:25Z</dcterms:modified>
</cp:coreProperties>
</file>