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\OneDrive\Escritorio\UAIP\"/>
    </mc:Choice>
  </mc:AlternateContent>
  <bookViews>
    <workbookView xWindow="0" yWindow="0" windowWidth="23040" windowHeight="90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G111" i="1" s="1"/>
  <c r="F110" i="1"/>
  <c r="G110" i="1"/>
  <c r="F109" i="1"/>
  <c r="G109" i="1"/>
  <c r="F108" i="1"/>
  <c r="G108" i="1" s="1"/>
  <c r="E361" i="1" l="1"/>
  <c r="D361" i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F361" i="1" s="1"/>
  <c r="E348" i="1"/>
  <c r="E362" i="1" s="1"/>
  <c r="D348" i="1"/>
  <c r="D362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G322" i="1"/>
  <c r="F322" i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G309" i="1"/>
  <c r="F309" i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G296" i="1"/>
  <c r="F296" i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F282" i="1"/>
  <c r="G282" i="1" s="1"/>
  <c r="F281" i="1"/>
  <c r="G281" i="1" s="1"/>
  <c r="F280" i="1"/>
  <c r="G280" i="1" s="1"/>
  <c r="F279" i="1"/>
  <c r="G279" i="1" s="1"/>
  <c r="E276" i="1"/>
  <c r="D276" i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E264" i="1"/>
  <c r="D264" i="1"/>
  <c r="F263" i="1"/>
  <c r="G263" i="1" s="1"/>
  <c r="F262" i="1"/>
  <c r="G262" i="1" s="1"/>
  <c r="F261" i="1"/>
  <c r="G261" i="1" s="1"/>
  <c r="F260" i="1"/>
  <c r="G260" i="1" s="1"/>
  <c r="F259" i="1"/>
  <c r="F258" i="1"/>
  <c r="G258" i="1" s="1"/>
  <c r="F255" i="1"/>
  <c r="E255" i="1"/>
  <c r="D255" i="1"/>
  <c r="F254" i="1"/>
  <c r="G254" i="1" s="1"/>
  <c r="G255" i="1" s="1"/>
  <c r="E253" i="1"/>
  <c r="D253" i="1"/>
  <c r="F252" i="1"/>
  <c r="G252" i="1" s="1"/>
  <c r="F251" i="1"/>
  <c r="G251" i="1" s="1"/>
  <c r="F250" i="1"/>
  <c r="G250" i="1" s="1"/>
  <c r="F249" i="1"/>
  <c r="E248" i="1"/>
  <c r="D248" i="1"/>
  <c r="F247" i="1"/>
  <c r="G247" i="1" s="1"/>
  <c r="F246" i="1"/>
  <c r="G246" i="1" s="1"/>
  <c r="F245" i="1"/>
  <c r="G245" i="1" s="1"/>
  <c r="E244" i="1"/>
  <c r="D244" i="1"/>
  <c r="F243" i="1"/>
  <c r="F244" i="1" s="1"/>
  <c r="G242" i="1"/>
  <c r="E241" i="1"/>
  <c r="D241" i="1"/>
  <c r="F240" i="1"/>
  <c r="G240" i="1" s="1"/>
  <c r="F239" i="1"/>
  <c r="F241" i="1" s="1"/>
  <c r="E238" i="1"/>
  <c r="D238" i="1"/>
  <c r="F237" i="1"/>
  <c r="F236" i="1"/>
  <c r="G236" i="1" s="1"/>
  <c r="F235" i="1"/>
  <c r="G235" i="1" s="1"/>
  <c r="E234" i="1"/>
  <c r="D234" i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E227" i="1"/>
  <c r="D227" i="1"/>
  <c r="F226" i="1"/>
  <c r="G226" i="1" s="1"/>
  <c r="F225" i="1"/>
  <c r="G225" i="1" s="1"/>
  <c r="F224" i="1"/>
  <c r="G224" i="1" s="1"/>
  <c r="F223" i="1"/>
  <c r="F227" i="1" s="1"/>
  <c r="E222" i="1"/>
  <c r="D222" i="1"/>
  <c r="F221" i="1"/>
  <c r="G221" i="1" s="1"/>
  <c r="F220" i="1"/>
  <c r="G220" i="1" s="1"/>
  <c r="F219" i="1"/>
  <c r="G219" i="1" s="1"/>
  <c r="F218" i="1"/>
  <c r="G218" i="1" s="1"/>
  <c r="F217" i="1"/>
  <c r="G217" i="1" s="1"/>
  <c r="E216" i="1"/>
  <c r="D216" i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E203" i="1"/>
  <c r="D203" i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E194" i="1"/>
  <c r="D194" i="1"/>
  <c r="F193" i="1"/>
  <c r="G193" i="1" s="1"/>
  <c r="F192" i="1"/>
  <c r="G192" i="1" s="1"/>
  <c r="F191" i="1"/>
  <c r="G191" i="1" s="1"/>
  <c r="F190" i="1"/>
  <c r="G190" i="1" s="1"/>
  <c r="F189" i="1"/>
  <c r="E188" i="1"/>
  <c r="D188" i="1"/>
  <c r="F187" i="1"/>
  <c r="G187" i="1" s="1"/>
  <c r="F186" i="1"/>
  <c r="G186" i="1" s="1"/>
  <c r="F185" i="1"/>
  <c r="G185" i="1" s="1"/>
  <c r="F184" i="1"/>
  <c r="G184" i="1" s="1"/>
  <c r="G183" i="1"/>
  <c r="F183" i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E173" i="1"/>
  <c r="D173" i="1"/>
  <c r="F172" i="1"/>
  <c r="F173" i="1" s="1"/>
  <c r="F171" i="1"/>
  <c r="G171" i="1" s="1"/>
  <c r="F170" i="1"/>
  <c r="G170" i="1" s="1"/>
  <c r="E169" i="1"/>
  <c r="D169" i="1"/>
  <c r="F168" i="1"/>
  <c r="F167" i="1"/>
  <c r="G167" i="1" s="1"/>
  <c r="F166" i="1"/>
  <c r="G166" i="1" s="1"/>
  <c r="E165" i="1"/>
  <c r="D165" i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E145" i="1"/>
  <c r="D145" i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E134" i="1"/>
  <c r="D134" i="1"/>
  <c r="F133" i="1"/>
  <c r="G133" i="1" s="1"/>
  <c r="F132" i="1"/>
  <c r="G132" i="1" s="1"/>
  <c r="F131" i="1"/>
  <c r="G131" i="1" s="1"/>
  <c r="F130" i="1"/>
  <c r="G130" i="1" s="1"/>
  <c r="G129" i="1"/>
  <c r="F129" i="1"/>
  <c r="F128" i="1"/>
  <c r="E127" i="1"/>
  <c r="D127" i="1"/>
  <c r="F126" i="1"/>
  <c r="G126" i="1" s="1"/>
  <c r="F125" i="1"/>
  <c r="G125" i="1" s="1"/>
  <c r="G124" i="1"/>
  <c r="F124" i="1"/>
  <c r="F123" i="1"/>
  <c r="G123" i="1" s="1"/>
  <c r="F122" i="1"/>
  <c r="G122" i="1" s="1"/>
  <c r="E121" i="1"/>
  <c r="D121" i="1"/>
  <c r="F120" i="1"/>
  <c r="G120" i="1" s="1"/>
  <c r="G121" i="1" s="1"/>
  <c r="E119" i="1"/>
  <c r="D119" i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07" i="1"/>
  <c r="G107" i="1" s="1"/>
  <c r="F106" i="1"/>
  <c r="G106" i="1" s="1"/>
  <c r="F105" i="1"/>
  <c r="G105" i="1" s="1"/>
  <c r="F104" i="1"/>
  <c r="E103" i="1"/>
  <c r="D103" i="1"/>
  <c r="F102" i="1"/>
  <c r="G102" i="1" s="1"/>
  <c r="F101" i="1"/>
  <c r="G101" i="1" s="1"/>
  <c r="F100" i="1"/>
  <c r="G100" i="1" s="1"/>
  <c r="F99" i="1"/>
  <c r="G99" i="1" s="1"/>
  <c r="F98" i="1"/>
  <c r="G98" i="1" s="1"/>
  <c r="G97" i="1"/>
  <c r="G96" i="1"/>
  <c r="G95" i="1"/>
  <c r="G94" i="1"/>
  <c r="E93" i="1"/>
  <c r="D93" i="1"/>
  <c r="F92" i="1"/>
  <c r="G92" i="1" s="1"/>
  <c r="F91" i="1"/>
  <c r="G91" i="1" s="1"/>
  <c r="F90" i="1"/>
  <c r="G90" i="1" s="1"/>
  <c r="E89" i="1"/>
  <c r="D89" i="1"/>
  <c r="F88" i="1"/>
  <c r="G88" i="1" s="1"/>
  <c r="F87" i="1"/>
  <c r="G87" i="1" s="1"/>
  <c r="E86" i="1"/>
  <c r="D86" i="1"/>
  <c r="F85" i="1"/>
  <c r="G85" i="1" s="1"/>
  <c r="F84" i="1"/>
  <c r="F86" i="1" s="1"/>
  <c r="E83" i="1"/>
  <c r="D83" i="1"/>
  <c r="F82" i="1"/>
  <c r="G82" i="1" s="1"/>
  <c r="F81" i="1"/>
  <c r="G81" i="1" s="1"/>
  <c r="F80" i="1"/>
  <c r="G80" i="1" s="1"/>
  <c r="F79" i="1"/>
  <c r="F83" i="1" s="1"/>
  <c r="E78" i="1"/>
  <c r="D78" i="1"/>
  <c r="F77" i="1"/>
  <c r="G77" i="1" s="1"/>
  <c r="F76" i="1"/>
  <c r="G76" i="1" s="1"/>
  <c r="F75" i="1"/>
  <c r="G75" i="1" s="1"/>
  <c r="F74" i="1"/>
  <c r="G74" i="1" s="1"/>
  <c r="F73" i="1"/>
  <c r="G73" i="1" s="1"/>
  <c r="E72" i="1"/>
  <c r="D72" i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E51" i="1"/>
  <c r="D51" i="1"/>
  <c r="F50" i="1"/>
  <c r="G50" i="1" s="1"/>
  <c r="F49" i="1"/>
  <c r="E48" i="1"/>
  <c r="D48" i="1"/>
  <c r="F47" i="1"/>
  <c r="G47" i="1" s="1"/>
  <c r="F46" i="1"/>
  <c r="G46" i="1" s="1"/>
  <c r="F45" i="1"/>
  <c r="G45" i="1" s="1"/>
  <c r="F44" i="1"/>
  <c r="F48" i="1" s="1"/>
  <c r="E43" i="1"/>
  <c r="D43" i="1"/>
  <c r="F42" i="1"/>
  <c r="G42" i="1" s="1"/>
  <c r="F41" i="1"/>
  <c r="G41" i="1" s="1"/>
  <c r="G40" i="1"/>
  <c r="G39" i="1"/>
  <c r="F38" i="1"/>
  <c r="F43" i="1" s="1"/>
  <c r="E37" i="1"/>
  <c r="D37" i="1"/>
  <c r="F36" i="1"/>
  <c r="F37" i="1" s="1"/>
  <c r="G35" i="1"/>
  <c r="E34" i="1"/>
  <c r="D34" i="1"/>
  <c r="F33" i="1"/>
  <c r="G33" i="1" s="1"/>
  <c r="F32" i="1"/>
  <c r="G32" i="1" s="1"/>
  <c r="F31" i="1"/>
  <c r="G31" i="1" s="1"/>
  <c r="E30" i="1"/>
  <c r="D30" i="1"/>
  <c r="F29" i="1"/>
  <c r="F30" i="1" s="1"/>
  <c r="E28" i="1"/>
  <c r="D28" i="1"/>
  <c r="F27" i="1"/>
  <c r="G27" i="1" s="1"/>
  <c r="F26" i="1"/>
  <c r="G26" i="1" s="1"/>
  <c r="G25" i="1"/>
  <c r="F25" i="1"/>
  <c r="E24" i="1"/>
  <c r="D24" i="1"/>
  <c r="F23" i="1"/>
  <c r="G23" i="1" s="1"/>
  <c r="F22" i="1"/>
  <c r="G22" i="1" s="1"/>
  <c r="F21" i="1"/>
  <c r="G21" i="1" s="1"/>
  <c r="F20" i="1"/>
  <c r="G20" i="1" s="1"/>
  <c r="E19" i="1"/>
  <c r="D19" i="1"/>
  <c r="F18" i="1"/>
  <c r="F19" i="1" s="1"/>
  <c r="G17" i="1"/>
  <c r="E16" i="1"/>
  <c r="D16" i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G24" i="1" l="1"/>
  <c r="D277" i="1"/>
  <c r="F169" i="1"/>
  <c r="D135" i="1"/>
  <c r="F119" i="1"/>
  <c r="D256" i="1"/>
  <c r="F203" i="1"/>
  <c r="F238" i="1"/>
  <c r="G34" i="1"/>
  <c r="G172" i="1"/>
  <c r="G18" i="1"/>
  <c r="F276" i="1"/>
  <c r="F51" i="1"/>
  <c r="F93" i="1"/>
  <c r="E195" i="1"/>
  <c r="F194" i="1"/>
  <c r="G248" i="1"/>
  <c r="G44" i="1"/>
  <c r="G49" i="1"/>
  <c r="G51" i="1" s="1"/>
  <c r="G104" i="1"/>
  <c r="G119" i="1" s="1"/>
  <c r="G168" i="1"/>
  <c r="G169" i="1" s="1"/>
  <c r="G189" i="1"/>
  <c r="G194" i="1" s="1"/>
  <c r="G237" i="1"/>
  <c r="G238" i="1" s="1"/>
  <c r="G265" i="1"/>
  <c r="G276" i="1" s="1"/>
  <c r="E135" i="1"/>
  <c r="F34" i="1"/>
  <c r="G93" i="1"/>
  <c r="D195" i="1"/>
  <c r="E256" i="1"/>
  <c r="F234" i="1"/>
  <c r="F134" i="1"/>
  <c r="G222" i="1"/>
  <c r="G128" i="1"/>
  <c r="F253" i="1"/>
  <c r="F264" i="1"/>
  <c r="F277" i="1" s="1"/>
  <c r="G19" i="1"/>
  <c r="F24" i="1"/>
  <c r="F145" i="1"/>
  <c r="F248" i="1"/>
  <c r="G249" i="1"/>
  <c r="G253" i="1" s="1"/>
  <c r="G259" i="1"/>
  <c r="G264" i="1" s="1"/>
  <c r="G28" i="1"/>
  <c r="G38" i="1"/>
  <c r="G43" i="1" s="1"/>
  <c r="G349" i="1"/>
  <c r="G361" i="1" s="1"/>
  <c r="F216" i="1"/>
  <c r="G78" i="1"/>
  <c r="G204" i="1"/>
  <c r="G216" i="1" s="1"/>
  <c r="G243" i="1"/>
  <c r="G244" i="1" s="1"/>
  <c r="F188" i="1"/>
  <c r="G173" i="1"/>
  <c r="F28" i="1"/>
  <c r="F72" i="1"/>
  <c r="F103" i="1"/>
  <c r="E277" i="1"/>
  <c r="F348" i="1"/>
  <c r="F362" i="1" s="1"/>
  <c r="G16" i="1"/>
  <c r="G134" i="1"/>
  <c r="G103" i="1"/>
  <c r="G127" i="1"/>
  <c r="G48" i="1"/>
  <c r="G89" i="1"/>
  <c r="G165" i="1"/>
  <c r="F16" i="1"/>
  <c r="G36" i="1"/>
  <c r="G37" i="1" s="1"/>
  <c r="G79" i="1"/>
  <c r="G83" i="1" s="1"/>
  <c r="G84" i="1"/>
  <c r="G86" i="1" s="1"/>
  <c r="G174" i="1"/>
  <c r="G188" i="1" s="1"/>
  <c r="G223" i="1"/>
  <c r="G227" i="1" s="1"/>
  <c r="G228" i="1"/>
  <c r="G234" i="1" s="1"/>
  <c r="F89" i="1"/>
  <c r="F121" i="1"/>
  <c r="F165" i="1"/>
  <c r="G52" i="1"/>
  <c r="G72" i="1" s="1"/>
  <c r="G137" i="1"/>
  <c r="G145" i="1" s="1"/>
  <c r="G197" i="1"/>
  <c r="G203" i="1" s="1"/>
  <c r="G239" i="1"/>
  <c r="G241" i="1" s="1"/>
  <c r="F127" i="1"/>
  <c r="G29" i="1"/>
  <c r="G30" i="1" s="1"/>
  <c r="G283" i="1"/>
  <c r="G348" i="1" s="1"/>
  <c r="F78" i="1"/>
  <c r="F222" i="1"/>
  <c r="E363" i="1" l="1"/>
  <c r="E364" i="1" s="1"/>
  <c r="D363" i="1"/>
  <c r="D364" i="1" s="1"/>
  <c r="F256" i="1"/>
  <c r="F195" i="1"/>
  <c r="G277" i="1"/>
  <c r="G135" i="1"/>
  <c r="F135" i="1"/>
  <c r="F363" i="1" s="1"/>
  <c r="F364" i="1" s="1"/>
  <c r="G256" i="1"/>
  <c r="G195" i="1"/>
  <c r="G362" i="1"/>
  <c r="G363" i="1" l="1"/>
  <c r="G364" i="1" s="1"/>
</calcChain>
</file>

<file path=xl/sharedStrings.xml><?xml version="1.0" encoding="utf-8"?>
<sst xmlns="http://schemas.openxmlformats.org/spreadsheetml/2006/main" count="380" uniqueCount="301">
  <si>
    <t>DISTRITO MUNICIPAL DE ACAJUTLA,  DEPARTAMENTO DE SONSONATE OESTE</t>
  </si>
  <si>
    <t>COD.</t>
  </si>
  <si>
    <t>AREA DE GESTION</t>
  </si>
  <si>
    <t>No DE PLAZAS</t>
  </si>
  <si>
    <t>SUELDOS</t>
  </si>
  <si>
    <t>Sueldo</t>
  </si>
  <si>
    <t xml:space="preserve">MONTO </t>
  </si>
  <si>
    <t>UNIDAD PRESUPUESTARIA</t>
  </si>
  <si>
    <t>TITULO DE LA PLAZA</t>
  </si>
  <si>
    <t>Inicial       2024</t>
  </si>
  <si>
    <t>Mensual</t>
  </si>
  <si>
    <t>ANUAL</t>
  </si>
  <si>
    <t>LINEA DE TRABAJO</t>
  </si>
  <si>
    <t>2024</t>
  </si>
  <si>
    <t>01</t>
  </si>
  <si>
    <t xml:space="preserve">   DIRECCION Y ADMINISTRACION MUNICIPAL</t>
  </si>
  <si>
    <t>0101 - Direccion y Administracion Superior</t>
  </si>
  <si>
    <t>Regidor propietario</t>
  </si>
  <si>
    <t>Regidor suplente</t>
  </si>
  <si>
    <t>Total Concejo Municipal</t>
  </si>
  <si>
    <t xml:space="preserve">Sindico Municipal   </t>
  </si>
  <si>
    <t>Secretaria sindico Municipal</t>
  </si>
  <si>
    <t>6 MESES</t>
  </si>
  <si>
    <t>Total Sindicatura Municipal</t>
  </si>
  <si>
    <t xml:space="preserve">Secretaría Municipal  </t>
  </si>
  <si>
    <t>Asistente I</t>
  </si>
  <si>
    <t>Asistente II</t>
  </si>
  <si>
    <t>I MES</t>
  </si>
  <si>
    <t>Secretaria</t>
  </si>
  <si>
    <t>7 MESES</t>
  </si>
  <si>
    <t>Total Secretaria Municipal</t>
  </si>
  <si>
    <t>Auditor interno</t>
  </si>
  <si>
    <t xml:space="preserve">Secretaria </t>
  </si>
  <si>
    <t>Colaborador</t>
  </si>
  <si>
    <t>Total Auditoria Interna</t>
  </si>
  <si>
    <t>Oficial de Cumplimiento</t>
  </si>
  <si>
    <t>Total Oficialia de Cumplimiento</t>
  </si>
  <si>
    <t xml:space="preserve">Alcalde Municipal  </t>
  </si>
  <si>
    <t>Asistente</t>
  </si>
  <si>
    <t>Motorista</t>
  </si>
  <si>
    <t>Total Despacho Municipal</t>
  </si>
  <si>
    <t>Jefe de Asesoria Juridica</t>
  </si>
  <si>
    <t>Total Asesoria Juridica</t>
  </si>
  <si>
    <t>Delegado contravencional</t>
  </si>
  <si>
    <t xml:space="preserve">Subdelegada </t>
  </si>
  <si>
    <t>Total Unidad Contravencional</t>
  </si>
  <si>
    <t>Delegada de la Unidad de Proteccion de Animales de Compañía</t>
  </si>
  <si>
    <t>Medico Veterianario</t>
  </si>
  <si>
    <t>Colaborador I</t>
  </si>
  <si>
    <t>Colaborador II</t>
  </si>
  <si>
    <t>Total Unidad de Proteccion de Animales de Compañía</t>
  </si>
  <si>
    <t>Encargada de Unidad de Mediacion</t>
  </si>
  <si>
    <t xml:space="preserve">Colaborador de Unidad de Mediciacion </t>
  </si>
  <si>
    <t>Total Unidad de Mediacion</t>
  </si>
  <si>
    <t>Director del CAM</t>
  </si>
  <si>
    <t>Sub Director del CAM</t>
  </si>
  <si>
    <t>Secretaria del CAM</t>
  </si>
  <si>
    <t>Motorista del CAM</t>
  </si>
  <si>
    <t>Agente I CAM</t>
  </si>
  <si>
    <t>Agente II CAM</t>
  </si>
  <si>
    <t>Agente III CAM</t>
  </si>
  <si>
    <t>Agente IV CAM</t>
  </si>
  <si>
    <t>Agente V CAM</t>
  </si>
  <si>
    <t>Agente VI CAM</t>
  </si>
  <si>
    <t>Total CAM</t>
  </si>
  <si>
    <t>Jefe de Comunicaciones y relaciones Publicas</t>
  </si>
  <si>
    <t>Encargado de prensa</t>
  </si>
  <si>
    <t>Total Comunicaciones y Relaciones Publicas</t>
  </si>
  <si>
    <t>Encargado de Unidad Ambiental</t>
  </si>
  <si>
    <t>Inspector de Unidad Ambiental</t>
  </si>
  <si>
    <t>Inspector de Unidad Ambiental (into)</t>
  </si>
  <si>
    <t>Colaborador de Unidad Ambiental</t>
  </si>
  <si>
    <t>Total Unidad Ambiental</t>
  </si>
  <si>
    <t>Encargado de Unidad de Mitigacion de Riesgos</t>
  </si>
  <si>
    <t>Motorista de Unidad Ambiental</t>
  </si>
  <si>
    <t>Total Unidad de Mitigacion de Riesgo</t>
  </si>
  <si>
    <t>Encargado de Unidad de Gestion y Cooperacion</t>
  </si>
  <si>
    <t>Colaborador Unidad de Gestion y Cooperacion</t>
  </si>
  <si>
    <t>Total Unidad de Gestion y Cooperacion</t>
  </si>
  <si>
    <t>Gerencia General</t>
  </si>
  <si>
    <t>Asistente de Gerencia</t>
  </si>
  <si>
    <t>Encargada de Control de Combustible</t>
  </si>
  <si>
    <t>Total Gerencia General</t>
  </si>
  <si>
    <t>Jefe de Unidad de Gestion del Talento Humano (UGTH)</t>
  </si>
  <si>
    <t>Subjefe UGTH</t>
  </si>
  <si>
    <t>Secretaria I</t>
  </si>
  <si>
    <t>Secretaria II</t>
  </si>
  <si>
    <t>Colaborador UGTH I</t>
  </si>
  <si>
    <t>Colaborador UGTH II</t>
  </si>
  <si>
    <t>Colaborador UGTH III</t>
  </si>
  <si>
    <t>Total Unidad de Gestion del Talento Humano (UGTH)</t>
  </si>
  <si>
    <t>Encargada de Unidad de Atencion al Cliente</t>
  </si>
  <si>
    <t>Encargado de Seguridad Ocupacional</t>
  </si>
  <si>
    <t>supervisora de ordenanzas</t>
  </si>
  <si>
    <t>Recepcionista</t>
  </si>
  <si>
    <t>Ordenanza I</t>
  </si>
  <si>
    <t>Ordenanza II</t>
  </si>
  <si>
    <t>Ordenanza III</t>
  </si>
  <si>
    <t>Total Atencion al Cliente</t>
  </si>
  <si>
    <t>Oficial de Informacion Publica</t>
  </si>
  <si>
    <t>Total Acceso a la Informacion</t>
  </si>
  <si>
    <t>Encargado de Unidad de gestion Documental de Archivo</t>
  </si>
  <si>
    <t xml:space="preserve">Colaborador I </t>
  </si>
  <si>
    <t xml:space="preserve">Colaborador II </t>
  </si>
  <si>
    <t xml:space="preserve">Colaborador III </t>
  </si>
  <si>
    <t>Total Unidad de Gestion Documetal de Archivo</t>
  </si>
  <si>
    <t>Jefe de Unidad de Tecnologias de la Informacion y Comunicación</t>
  </si>
  <si>
    <t>Sub Jefe de Unidad de Tecnologias de la Informacion y Comunicación</t>
  </si>
  <si>
    <t>Encargado de Soporte Tecnico de equipo</t>
  </si>
  <si>
    <t>Encargado de Redes y Comunicaciones</t>
  </si>
  <si>
    <t>Videovigilancia y radiocomunicacion</t>
  </si>
  <si>
    <t>Encargado de Sistemas informaticos</t>
  </si>
  <si>
    <t>Total Unidad de Tecnologias de la Informacion y Comunicación</t>
  </si>
  <si>
    <t>Sub total</t>
  </si>
  <si>
    <t>0102  Administracion financiera y tributaria</t>
  </si>
  <si>
    <t>Jefe de UCP</t>
  </si>
  <si>
    <t>Asistente UCP</t>
  </si>
  <si>
    <t>Gestor de Compras UCP</t>
  </si>
  <si>
    <t>Colaboradora UCP</t>
  </si>
  <si>
    <t>Encargado de proveeduria</t>
  </si>
  <si>
    <t>Colaborador de proveeduria</t>
  </si>
  <si>
    <t>Total Unidad de Compras Publicas</t>
  </si>
  <si>
    <t>Jefe UATM</t>
  </si>
  <si>
    <t>Asistente de UATM</t>
  </si>
  <si>
    <t>Colaborador de UATM</t>
  </si>
  <si>
    <t>Encargado de Secc.R.C.T.</t>
  </si>
  <si>
    <t>Inspector de empresas</t>
  </si>
  <si>
    <t>Inspector de inmuebles I</t>
  </si>
  <si>
    <t>Colaborador de RCT</t>
  </si>
  <si>
    <t>Encargada de Cuentas Corrientes</t>
  </si>
  <si>
    <t>Colaborador de cuentas corrientes I</t>
  </si>
  <si>
    <t>Colaborador de cuentas corrientes II</t>
  </si>
  <si>
    <t>Colaborador de cuentas corrientes III</t>
  </si>
  <si>
    <t>Colaborador de cuentas corrientes IV</t>
  </si>
  <si>
    <t>Colaborador de cuentas corrientes V</t>
  </si>
  <si>
    <t>Encargado de recuperacion de mora</t>
  </si>
  <si>
    <t>Colaborador de recuperacion de mora I</t>
  </si>
  <si>
    <t>Colaborador de recuperacion de mora II</t>
  </si>
  <si>
    <t>Encargada de Fiscalizacion</t>
  </si>
  <si>
    <t>Notificador I</t>
  </si>
  <si>
    <t>Notificador II</t>
  </si>
  <si>
    <t>Total UATM</t>
  </si>
  <si>
    <t>Jefe UFI</t>
  </si>
  <si>
    <t>Encargado de Analisis Financiero</t>
  </si>
  <si>
    <t>Total UFI</t>
  </si>
  <si>
    <t>Jefe de presupuesto</t>
  </si>
  <si>
    <t>Asistente de presupuesto</t>
  </si>
  <si>
    <t>Colaborador de presupuesto</t>
  </si>
  <si>
    <t>Total Presupuesto</t>
  </si>
  <si>
    <t>Jefe de Tesoreria</t>
  </si>
  <si>
    <t>Encargado de pagos</t>
  </si>
  <si>
    <t>Colector de Aduana</t>
  </si>
  <si>
    <t>Cajera</t>
  </si>
  <si>
    <t>Colaborador de Tesoreria I</t>
  </si>
  <si>
    <t>Colaborador de Tesoreria II</t>
  </si>
  <si>
    <t>Colaborador de Tesoreria III</t>
  </si>
  <si>
    <t>Colaborador de cartas de venta</t>
  </si>
  <si>
    <t>Colaborador IV</t>
  </si>
  <si>
    <t>Ordenanza de Tesoreria</t>
  </si>
  <si>
    <t>Total Tesoreria</t>
  </si>
  <si>
    <t>Jefe de Contabilidad</t>
  </si>
  <si>
    <t>Asistente de Contabilidad</t>
  </si>
  <si>
    <t>Colaborador de Inventarios</t>
  </si>
  <si>
    <t>Colaborador de Contabilidad I</t>
  </si>
  <si>
    <t>Colaborador de Contabilidad II</t>
  </si>
  <si>
    <t>Total Contabilidad</t>
  </si>
  <si>
    <t>0201 BIENESTAR SOCIAL</t>
  </si>
  <si>
    <t>Jefe de Bienestar Social y Prevencion de la violencia</t>
  </si>
  <si>
    <t>Encargado de Bienestar Social y Prevencion de la violencia</t>
  </si>
  <si>
    <t>Asistente de  Bienestar Social y Prevencion de la violencia</t>
  </si>
  <si>
    <t>Encargada de Centro de Bienestar Infantil Metalio</t>
  </si>
  <si>
    <t>Maestra de Centro de Bienestar Infantil</t>
  </si>
  <si>
    <t>Ordenanza I Bienestar Social</t>
  </si>
  <si>
    <t>Total Bienestar Social</t>
  </si>
  <si>
    <t>Jefe de Proyeccion Social</t>
  </si>
  <si>
    <t>Secretaria de proyeccion Social</t>
  </si>
  <si>
    <t>Promotor I</t>
  </si>
  <si>
    <t>Promotor II</t>
  </si>
  <si>
    <t>promotor III</t>
  </si>
  <si>
    <t>Total Proyeccion Social</t>
  </si>
  <si>
    <t>Jefe de Unidad de la Mujer y Genero</t>
  </si>
  <si>
    <t>Encargada de Unidad de la Mujer y Genero</t>
  </si>
  <si>
    <t>Colaborador de la Unidad de la Mujer y Genero</t>
  </si>
  <si>
    <t>Total Unidad de la Mujer y Genero</t>
  </si>
  <si>
    <t xml:space="preserve">Encargada de la Unidad de la  Niñez y Adolescencia </t>
  </si>
  <si>
    <t>Total Unidad de la Niñez y Adolescencia</t>
  </si>
  <si>
    <t>Jefe de Unidad Medica</t>
  </si>
  <si>
    <t>Sub Jefe de Unidad Medica</t>
  </si>
  <si>
    <t>Psicologo</t>
  </si>
  <si>
    <t>Secretaria de Unidad Medica</t>
  </si>
  <si>
    <t>Encargada de promocion en Salud</t>
  </si>
  <si>
    <t>Enfermera</t>
  </si>
  <si>
    <t>Total Unidad Medica</t>
  </si>
  <si>
    <t>Encargado de Unidad de Banda y Filarmonica Municipal</t>
  </si>
  <si>
    <t>Maestro de Musica</t>
  </si>
  <si>
    <t>Maestro de Danza</t>
  </si>
  <si>
    <t>Total Unidad de Banda y Filarmonica Municipal</t>
  </si>
  <si>
    <t>Encargado de Unidad de Reconstruccion y Tejido Social</t>
  </si>
  <si>
    <t xml:space="preserve">Colaborador </t>
  </si>
  <si>
    <t>Total Unidad de Reconstruccion y Tejido Social</t>
  </si>
  <si>
    <t>Encargado de Unidad de Turismo</t>
  </si>
  <si>
    <t>Tec. Asistencia Turistica</t>
  </si>
  <si>
    <t>Total de la Unidad de Turismo</t>
  </si>
  <si>
    <t>Encargado de Cultura</t>
  </si>
  <si>
    <t xml:space="preserve">Asistente </t>
  </si>
  <si>
    <t>Total Unidad de Cultura</t>
  </si>
  <si>
    <t>Encargada de Unidad de Deportes</t>
  </si>
  <si>
    <t>Tecnico en Deportes</t>
  </si>
  <si>
    <t>Promotor en Deportes</t>
  </si>
  <si>
    <t>Total Unidad de Deportes</t>
  </si>
  <si>
    <t>Encargado de Bolsa de Empleo</t>
  </si>
  <si>
    <t>Total Unidad de la Bolsa de Empleos</t>
  </si>
  <si>
    <t>0202 SERVICIOS MUNICIPALES INTERNOS</t>
  </si>
  <si>
    <t>Jefe de Desarrollo Urbano y Proyectos</t>
  </si>
  <si>
    <t>Sub Jefe de Desarrollo Urbano y Proyectos</t>
  </si>
  <si>
    <t>Asistente de Desarrollo Urbano y Proyectos</t>
  </si>
  <si>
    <t>Colaborador I de Desarrollo Urbano y Proyectos</t>
  </si>
  <si>
    <t>Encargado de  Desarrollo Urbano</t>
  </si>
  <si>
    <t>Colaborador de  Desarrollo Urbano</t>
  </si>
  <si>
    <t>Total Desarrollo Urbano y Proyectos</t>
  </si>
  <si>
    <t>Jefe del REF</t>
  </si>
  <si>
    <t>Sub Jefe REF</t>
  </si>
  <si>
    <t>Asistente REF</t>
  </si>
  <si>
    <t>Digitador REF I</t>
  </si>
  <si>
    <t>Digitador REF II</t>
  </si>
  <si>
    <t>Colaborador REF I</t>
  </si>
  <si>
    <t>Colaborador REF II</t>
  </si>
  <si>
    <t>Colaborador REF III</t>
  </si>
  <si>
    <t>Colaborador REF IV</t>
  </si>
  <si>
    <t>Total REF</t>
  </si>
  <si>
    <t>0203 SERVICIOS MUNICIPALES EXTERNOS</t>
  </si>
  <si>
    <t>Jefe de Servicios Publicos</t>
  </si>
  <si>
    <t>Sub Jefe de Servicios Publicos</t>
  </si>
  <si>
    <t>Asistente de Servicios Publicos</t>
  </si>
  <si>
    <t>Secretaria de Servicios Publicos</t>
  </si>
  <si>
    <t>Ordenanza de Servicios Publicos</t>
  </si>
  <si>
    <t>Encargado de Transporte</t>
  </si>
  <si>
    <t>Motorista de vehiculos I</t>
  </si>
  <si>
    <t>Motorista de vehiculos II</t>
  </si>
  <si>
    <t>Motorista de vehiculos III</t>
  </si>
  <si>
    <t>Operador de Equipo</t>
  </si>
  <si>
    <t>Motorista de Desechos I</t>
  </si>
  <si>
    <t>Motorista de Desechos II</t>
  </si>
  <si>
    <t>Motorista de Desechos III</t>
  </si>
  <si>
    <t>Motorista de Desechos IV</t>
  </si>
  <si>
    <t>Encargado de Aseo</t>
  </si>
  <si>
    <t>Peon de Aseo I</t>
  </si>
  <si>
    <t>Peon de Aseo II</t>
  </si>
  <si>
    <t>Peon de Aseo III</t>
  </si>
  <si>
    <t>Peon de Aseo IV</t>
  </si>
  <si>
    <t>Peon de Aseo V</t>
  </si>
  <si>
    <t>Peon de Aseo VI</t>
  </si>
  <si>
    <t>Encargado de Recoleccion Disposicion de Desechos</t>
  </si>
  <si>
    <t>Peon de Recoleccion Desechos I</t>
  </si>
  <si>
    <t>Peon de Recoleccion Desechos II</t>
  </si>
  <si>
    <t>Peon de Recoleccion Desechos III</t>
  </si>
  <si>
    <t>Peon de Recoleccion Desechos IV</t>
  </si>
  <si>
    <t>Peon de Recoleccion Desechos V</t>
  </si>
  <si>
    <t>Peon de Recoleccion Desechos VI</t>
  </si>
  <si>
    <t>Peon de  Saneamiento I</t>
  </si>
  <si>
    <t>Peon de  Saneamiento II</t>
  </si>
  <si>
    <t>Peon de  Saneamiento III</t>
  </si>
  <si>
    <t>Peon de Aseo plaza cultural</t>
  </si>
  <si>
    <t>Encargado de parque y espacios Publicos</t>
  </si>
  <si>
    <t>Encargado de Parque Botanico</t>
  </si>
  <si>
    <t>Encargado de parque Infantil</t>
  </si>
  <si>
    <t>Coordinador del Minipolideportivo</t>
  </si>
  <si>
    <t>Jardinero</t>
  </si>
  <si>
    <t>Peon de Aseo del parque botanico</t>
  </si>
  <si>
    <t>Peon de Aseo del Miniestadio</t>
  </si>
  <si>
    <t>Encargado de cancha  Obelisco</t>
  </si>
  <si>
    <t>Peon de Aseo del parque  metalio</t>
  </si>
  <si>
    <t>Encargado de minipolideportivo de Metalio</t>
  </si>
  <si>
    <t>Encargado de electricistas</t>
  </si>
  <si>
    <t>Electricista I</t>
  </si>
  <si>
    <t>Colaborador de electricista</t>
  </si>
  <si>
    <t>Encargado de cementerio</t>
  </si>
  <si>
    <t>Custodio de Cementerio</t>
  </si>
  <si>
    <t>Encargado de mantenimiento General</t>
  </si>
  <si>
    <t>Bodeguero</t>
  </si>
  <si>
    <t>Pintor</t>
  </si>
  <si>
    <t>Mecanico</t>
  </si>
  <si>
    <t>Auxiliar de Mecanico</t>
  </si>
  <si>
    <t>Total Servicios Publicos Municipales</t>
  </si>
  <si>
    <t>Administrador de Mercados y Terminal</t>
  </si>
  <si>
    <t>Sub jefe de Mercados y Terminal</t>
  </si>
  <si>
    <t>Asistente de Mercados y Terminal</t>
  </si>
  <si>
    <t>Secretaria de Mercados y Terminal</t>
  </si>
  <si>
    <t>Ordenanzas de Mercados Municipales</t>
  </si>
  <si>
    <t>Inspector de Abasto</t>
  </si>
  <si>
    <t>Cobrador I</t>
  </si>
  <si>
    <t>Cobrador II</t>
  </si>
  <si>
    <t>Cobrador III</t>
  </si>
  <si>
    <t>Encargado de Plaza Artesanal</t>
  </si>
  <si>
    <t>Encargado de Plaza Cultural</t>
  </si>
  <si>
    <t>Total Mercado y Terminal</t>
  </si>
  <si>
    <t>TOTAL GENERAL EMPLEADOS</t>
  </si>
  <si>
    <t>TOTAL GENERAL EMPLEADOS Y CONCEJO</t>
  </si>
  <si>
    <t>PLANILLA DE PERSONAL  PERMANENTE  MAYO-DICIEMBRE 2024</t>
  </si>
  <si>
    <t>A</t>
  </si>
  <si>
    <t xml:space="preserve">Ordenanza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</si>
</sst>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\-??_);_(@_)"/>
    <numFmt numFmtId="165" formatCode="_-* #,##0_-;\-* #,##0_-;_-* \-??_-;_-@_-"/>
    <numFmt numFmtId="166" formatCode="000"/>
    <numFmt numFmtId="167" formatCode="_(\$* #,##0.00_);_(\$* \(#,##0.00\);_(\$* \-??_);_(@_)"/>
    <numFmt numFmtId="168" formatCode="_-\$* #,##0.00_-;&quot;-$&quot;* #,##0.00_-;_-\$* \-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7" tint="-0.249977111117893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3" borderId="0" xfId="0" applyFill="1"/>
    <xf numFmtId="165" fontId="4" fillId="3" borderId="10" xfId="1" applyNumberFormat="1" applyFont="1" applyFill="1" applyBorder="1" applyAlignment="1" applyProtection="1">
      <alignment vertical="center"/>
    </xf>
    <xf numFmtId="43" fontId="4" fillId="3" borderId="10" xfId="1" applyFont="1" applyFill="1" applyBorder="1" applyAlignment="1" applyProtection="1">
      <alignment horizontal="center" vertical="center"/>
    </xf>
    <xf numFmtId="43" fontId="4" fillId="3" borderId="11" xfId="1" applyFont="1" applyFill="1" applyBorder="1" applyAlignment="1" applyProtection="1">
      <alignment horizontal="center" vertical="center"/>
    </xf>
    <xf numFmtId="165" fontId="4" fillId="3" borderId="10" xfId="1" applyNumberFormat="1" applyFont="1" applyFill="1" applyBorder="1" applyAlignment="1" applyProtection="1">
      <alignment horizontal="center" vertical="center" wrapText="1"/>
    </xf>
    <xf numFmtId="165" fontId="4" fillId="3" borderId="10" xfId="1" applyNumberFormat="1" applyFont="1" applyFill="1" applyBorder="1" applyAlignment="1" applyProtection="1">
      <alignment horizontal="center" vertical="center"/>
    </xf>
    <xf numFmtId="49" fontId="4" fillId="3" borderId="10" xfId="1" applyNumberFormat="1" applyFont="1" applyFill="1" applyBorder="1" applyAlignment="1" applyProtection="1">
      <alignment horizontal="center" vertical="center"/>
    </xf>
    <xf numFmtId="49" fontId="4" fillId="3" borderId="11" xfId="1" applyNumberFormat="1" applyFont="1" applyFill="1" applyBorder="1" applyAlignment="1" applyProtection="1">
      <alignment horizontal="center" vertical="center"/>
    </xf>
    <xf numFmtId="49" fontId="5" fillId="3" borderId="7" xfId="1" applyNumberFormat="1" applyFont="1" applyFill="1" applyBorder="1" applyAlignment="1" applyProtection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165" fontId="6" fillId="3" borderId="10" xfId="1" applyNumberFormat="1" applyFont="1" applyFill="1" applyBorder="1" applyAlignment="1" applyProtection="1">
      <alignment horizontal="center" vertical="center" wrapText="1"/>
    </xf>
    <xf numFmtId="165" fontId="1" fillId="3" borderId="10" xfId="1" applyNumberFormat="1" applyFill="1" applyBorder="1" applyAlignment="1" applyProtection="1">
      <alignment horizontal="left" vertical="center" wrapText="1"/>
    </xf>
    <xf numFmtId="2" fontId="1" fillId="3" borderId="10" xfId="1" applyNumberFormat="1" applyFill="1" applyBorder="1" applyAlignment="1" applyProtection="1">
      <alignment horizontal="center" vertical="center" wrapText="1"/>
    </xf>
    <xf numFmtId="44" fontId="1" fillId="3" borderId="10" xfId="2" applyFill="1" applyBorder="1" applyAlignment="1" applyProtection="1">
      <alignment vertical="center"/>
    </xf>
    <xf numFmtId="44" fontId="1" fillId="3" borderId="10" xfId="2" applyFill="1" applyBorder="1" applyAlignment="1" applyProtection="1">
      <alignment horizontal="center" vertical="center" wrapText="1"/>
    </xf>
    <xf numFmtId="44" fontId="1" fillId="3" borderId="11" xfId="2" applyFill="1" applyBorder="1" applyAlignment="1" applyProtection="1">
      <alignment horizontal="center" vertical="center" wrapText="1"/>
    </xf>
    <xf numFmtId="165" fontId="3" fillId="4" borderId="10" xfId="1" applyNumberFormat="1" applyFont="1" applyFill="1" applyBorder="1" applyAlignment="1" applyProtection="1">
      <alignment horizontal="left" vertical="center" wrapText="1"/>
    </xf>
    <xf numFmtId="2" fontId="3" fillId="4" borderId="10" xfId="1" applyNumberFormat="1" applyFont="1" applyFill="1" applyBorder="1" applyAlignment="1" applyProtection="1">
      <alignment horizontal="center" vertical="center" wrapText="1"/>
    </xf>
    <xf numFmtId="44" fontId="3" fillId="4" borderId="10" xfId="2" applyFont="1" applyFill="1" applyBorder="1" applyAlignment="1" applyProtection="1">
      <alignment vertical="center"/>
    </xf>
    <xf numFmtId="165" fontId="5" fillId="3" borderId="10" xfId="1" applyNumberFormat="1" applyFont="1" applyFill="1" applyBorder="1" applyAlignment="1" applyProtection="1">
      <alignment horizontal="center" vertical="center" wrapText="1"/>
    </xf>
    <xf numFmtId="165" fontId="3" fillId="3" borderId="10" xfId="1" applyNumberFormat="1" applyFont="1" applyFill="1" applyBorder="1" applyAlignment="1" applyProtection="1">
      <alignment horizontal="center" vertical="center" wrapText="1"/>
    </xf>
    <xf numFmtId="165" fontId="1" fillId="5" borderId="10" xfId="1" applyNumberFormat="1" applyFill="1" applyBorder="1" applyAlignment="1" applyProtection="1">
      <alignment horizontal="left" vertical="center" wrapText="1"/>
    </xf>
    <xf numFmtId="2" fontId="1" fillId="5" borderId="10" xfId="1" applyNumberFormat="1" applyFill="1" applyBorder="1" applyAlignment="1" applyProtection="1">
      <alignment horizontal="center" vertical="center" wrapText="1"/>
    </xf>
    <xf numFmtId="44" fontId="1" fillId="5" borderId="10" xfId="2" applyFill="1" applyBorder="1" applyAlignment="1" applyProtection="1">
      <alignment vertical="center"/>
    </xf>
    <xf numFmtId="44" fontId="1" fillId="5" borderId="10" xfId="2" applyFill="1" applyBorder="1" applyAlignment="1" applyProtection="1">
      <alignment horizontal="center" vertical="center" wrapText="1"/>
    </xf>
    <xf numFmtId="44" fontId="1" fillId="5" borderId="11" xfId="2" applyFill="1" applyBorder="1" applyAlignment="1" applyProtection="1">
      <alignment horizontal="center" vertical="center" wrapText="1"/>
    </xf>
    <xf numFmtId="44" fontId="1" fillId="5" borderId="8" xfId="2" applyFill="1" applyBorder="1" applyAlignment="1" applyProtection="1">
      <alignment horizontal="center" vertical="center" wrapText="1"/>
    </xf>
    <xf numFmtId="165" fontId="1" fillId="6" borderId="10" xfId="1" applyNumberFormat="1" applyFill="1" applyBorder="1" applyAlignment="1" applyProtection="1">
      <alignment horizontal="left" vertical="center" wrapText="1"/>
    </xf>
    <xf numFmtId="2" fontId="1" fillId="6" borderId="10" xfId="1" applyNumberFormat="1" applyFill="1" applyBorder="1" applyAlignment="1" applyProtection="1">
      <alignment horizontal="center" vertical="center" wrapText="1"/>
    </xf>
    <xf numFmtId="44" fontId="1" fillId="6" borderId="10" xfId="2" applyFill="1" applyBorder="1" applyAlignment="1" applyProtection="1">
      <alignment vertical="center"/>
    </xf>
    <xf numFmtId="44" fontId="1" fillId="6" borderId="10" xfId="2" applyFill="1" applyBorder="1" applyAlignment="1" applyProtection="1">
      <alignment horizontal="center" vertical="center" wrapText="1"/>
    </xf>
    <xf numFmtId="44" fontId="1" fillId="6" borderId="8" xfId="2" applyFill="1" applyBorder="1" applyAlignment="1" applyProtection="1">
      <alignment horizontal="center" vertical="center" wrapText="1"/>
    </xf>
    <xf numFmtId="165" fontId="3" fillId="3" borderId="12" xfId="1" applyNumberFormat="1" applyFont="1" applyFill="1" applyBorder="1" applyAlignment="1" applyProtection="1">
      <alignment horizontal="center" vertical="center" wrapText="1"/>
    </xf>
    <xf numFmtId="2" fontId="1" fillId="3" borderId="12" xfId="1" applyNumberFormat="1" applyFill="1" applyBorder="1" applyAlignment="1" applyProtection="1">
      <alignment horizontal="center" vertical="center" wrapText="1"/>
    </xf>
    <xf numFmtId="44" fontId="1" fillId="3" borderId="12" xfId="2" applyFill="1" applyBorder="1" applyAlignment="1" applyProtection="1">
      <alignment vertical="center"/>
    </xf>
    <xf numFmtId="44" fontId="1" fillId="6" borderId="11" xfId="2" applyFill="1" applyBorder="1" applyAlignment="1" applyProtection="1">
      <alignment horizontal="center" vertical="center" wrapText="1"/>
    </xf>
    <xf numFmtId="165" fontId="1" fillId="7" borderId="10" xfId="1" applyNumberFormat="1" applyFill="1" applyBorder="1" applyAlignment="1" applyProtection="1">
      <alignment horizontal="left" vertical="center" wrapText="1"/>
    </xf>
    <xf numFmtId="2" fontId="1" fillId="7" borderId="10" xfId="1" applyNumberFormat="1" applyFill="1" applyBorder="1" applyAlignment="1" applyProtection="1">
      <alignment horizontal="center" vertical="center" wrapText="1"/>
    </xf>
    <xf numFmtId="44" fontId="1" fillId="7" borderId="10" xfId="2" applyFill="1" applyBorder="1" applyAlignment="1" applyProtection="1">
      <alignment vertical="center"/>
    </xf>
    <xf numFmtId="44" fontId="1" fillId="7" borderId="11" xfId="2" applyFill="1" applyBorder="1" applyAlignment="1" applyProtection="1">
      <alignment horizontal="center" vertical="center" wrapText="1"/>
    </xf>
    <xf numFmtId="165" fontId="1" fillId="8" borderId="10" xfId="1" applyNumberFormat="1" applyFill="1" applyBorder="1" applyAlignment="1" applyProtection="1">
      <alignment horizontal="left" vertical="center" wrapText="1"/>
    </xf>
    <xf numFmtId="2" fontId="1" fillId="8" borderId="10" xfId="1" applyNumberFormat="1" applyFill="1" applyBorder="1" applyAlignment="1" applyProtection="1">
      <alignment horizontal="center" vertical="center" wrapText="1"/>
    </xf>
    <xf numFmtId="44" fontId="1" fillId="8" borderId="10" xfId="2" applyFill="1" applyBorder="1" applyAlignment="1" applyProtection="1">
      <alignment vertical="center"/>
    </xf>
    <xf numFmtId="44" fontId="1" fillId="8" borderId="11" xfId="2" applyFill="1" applyBorder="1" applyAlignment="1" applyProtection="1">
      <alignment horizontal="center" vertical="center" wrapText="1"/>
    </xf>
    <xf numFmtId="165" fontId="3" fillId="3" borderId="15" xfId="1" applyNumberFormat="1" applyFont="1" applyFill="1" applyBorder="1" applyAlignment="1" applyProtection="1">
      <alignment horizontal="center" vertical="center" wrapText="1"/>
    </xf>
    <xf numFmtId="165" fontId="3" fillId="3" borderId="16" xfId="1" applyNumberFormat="1" applyFont="1" applyFill="1" applyBorder="1" applyAlignment="1" applyProtection="1">
      <alignment horizontal="center" vertical="center" wrapText="1"/>
    </xf>
    <xf numFmtId="1" fontId="3" fillId="3" borderId="16" xfId="2" applyNumberFormat="1" applyFont="1" applyFill="1" applyBorder="1" applyAlignment="1" applyProtection="1">
      <alignment horizontal="center" vertical="center" wrapText="1"/>
    </xf>
    <xf numFmtId="44" fontId="3" fillId="3" borderId="16" xfId="2" applyFont="1" applyFill="1" applyBorder="1" applyAlignment="1" applyProtection="1">
      <alignment horizontal="center" vertical="center" wrapText="1"/>
    </xf>
    <xf numFmtId="49" fontId="5" fillId="3" borderId="17" xfId="1" applyNumberFormat="1" applyFont="1" applyFill="1" applyBorder="1" applyAlignment="1" applyProtection="1">
      <alignment vertical="center"/>
    </xf>
    <xf numFmtId="0" fontId="0" fillId="9" borderId="20" xfId="0" applyFill="1" applyBorder="1"/>
    <xf numFmtId="0" fontId="0" fillId="9" borderId="21" xfId="0" applyFill="1" applyBorder="1"/>
    <xf numFmtId="49" fontId="5" fillId="3" borderId="7" xfId="1" applyNumberFormat="1" applyFont="1" applyFill="1" applyBorder="1" applyAlignment="1" applyProtection="1">
      <alignment vertical="center"/>
    </xf>
    <xf numFmtId="2" fontId="1" fillId="10" borderId="10" xfId="1" applyNumberFormat="1" applyFill="1" applyBorder="1" applyAlignment="1" applyProtection="1">
      <alignment horizontal="center" vertical="center" wrapText="1"/>
    </xf>
    <xf numFmtId="44" fontId="1" fillId="10" borderId="10" xfId="2" applyFill="1" applyBorder="1" applyAlignment="1" applyProtection="1">
      <alignment vertical="center"/>
    </xf>
    <xf numFmtId="49" fontId="5" fillId="3" borderId="22" xfId="1" applyNumberFormat="1" applyFont="1" applyFill="1" applyBorder="1" applyAlignment="1" applyProtection="1">
      <alignment vertical="center"/>
    </xf>
    <xf numFmtId="165" fontId="1" fillId="11" borderId="10" xfId="1" applyNumberFormat="1" applyFill="1" applyBorder="1" applyAlignment="1" applyProtection="1">
      <alignment horizontal="left" vertical="center" wrapText="1"/>
    </xf>
    <xf numFmtId="2" fontId="1" fillId="12" borderId="10" xfId="1" applyNumberFormat="1" applyFill="1" applyBorder="1" applyAlignment="1" applyProtection="1">
      <alignment horizontal="center" vertical="center" wrapText="1"/>
    </xf>
    <xf numFmtId="44" fontId="1" fillId="12" borderId="10" xfId="2" applyFill="1" applyBorder="1" applyAlignment="1" applyProtection="1">
      <alignment vertical="center"/>
    </xf>
    <xf numFmtId="44" fontId="1" fillId="11" borderId="10" xfId="2" applyFill="1" applyBorder="1" applyAlignment="1" applyProtection="1">
      <alignment vertical="center"/>
    </xf>
    <xf numFmtId="44" fontId="1" fillId="11" borderId="11" xfId="2" applyFill="1" applyBorder="1" applyAlignment="1" applyProtection="1">
      <alignment horizontal="center" vertical="center" wrapText="1"/>
    </xf>
    <xf numFmtId="2" fontId="3" fillId="13" borderId="10" xfId="1" applyNumberFormat="1" applyFont="1" applyFill="1" applyBorder="1" applyAlignment="1" applyProtection="1">
      <alignment horizontal="center" vertical="center" wrapText="1"/>
    </xf>
    <xf numFmtId="44" fontId="3" fillId="13" borderId="10" xfId="2" applyFont="1" applyFill="1" applyBorder="1" applyAlignment="1" applyProtection="1">
      <alignment vertical="center"/>
    </xf>
    <xf numFmtId="165" fontId="1" fillId="3" borderId="23" xfId="1" applyNumberFormat="1" applyFill="1" applyBorder="1" applyAlignment="1" applyProtection="1">
      <alignment horizontal="left" vertical="center" wrapText="1"/>
    </xf>
    <xf numFmtId="2" fontId="1" fillId="10" borderId="23" xfId="1" applyNumberFormat="1" applyFill="1" applyBorder="1" applyAlignment="1" applyProtection="1">
      <alignment horizontal="center" vertical="center" wrapText="1"/>
    </xf>
    <xf numFmtId="44" fontId="1" fillId="10" borderId="23" xfId="2" applyFill="1" applyBorder="1" applyAlignment="1" applyProtection="1">
      <alignment vertical="center"/>
    </xf>
    <xf numFmtId="44" fontId="1" fillId="3" borderId="23" xfId="2" applyFill="1" applyBorder="1" applyAlignment="1" applyProtection="1">
      <alignment vertical="center"/>
    </xf>
    <xf numFmtId="165" fontId="1" fillId="3" borderId="24" xfId="1" applyNumberFormat="1" applyFill="1" applyBorder="1" applyAlignment="1" applyProtection="1">
      <alignment horizontal="left" vertical="center" wrapText="1"/>
    </xf>
    <xf numFmtId="2" fontId="1" fillId="10" borderId="24" xfId="1" applyNumberFormat="1" applyFill="1" applyBorder="1" applyAlignment="1" applyProtection="1">
      <alignment horizontal="center" vertical="center" wrapText="1"/>
    </xf>
    <xf numFmtId="44" fontId="1" fillId="10" borderId="24" xfId="2" applyFill="1" applyBorder="1" applyAlignment="1" applyProtection="1">
      <alignment vertical="center"/>
    </xf>
    <xf numFmtId="44" fontId="1" fillId="3" borderId="24" xfId="2" applyFill="1" applyBorder="1" applyAlignment="1" applyProtection="1">
      <alignment vertical="center"/>
    </xf>
    <xf numFmtId="44" fontId="1" fillId="3" borderId="8" xfId="2" applyFill="1" applyBorder="1" applyAlignment="1" applyProtection="1">
      <alignment horizontal="center" vertical="center" wrapText="1"/>
    </xf>
    <xf numFmtId="2" fontId="1" fillId="14" borderId="10" xfId="1" applyNumberFormat="1" applyFill="1" applyBorder="1" applyAlignment="1" applyProtection="1">
      <alignment horizontal="center" vertical="center" wrapText="1"/>
    </xf>
    <xf numFmtId="44" fontId="1" fillId="14" borderId="10" xfId="2" applyFill="1" applyBorder="1" applyAlignment="1" applyProtection="1">
      <alignment vertical="center"/>
    </xf>
    <xf numFmtId="44" fontId="1" fillId="7" borderId="8" xfId="2" applyFill="1" applyBorder="1" applyAlignment="1" applyProtection="1">
      <alignment horizontal="center" vertical="center" wrapText="1"/>
    </xf>
    <xf numFmtId="2" fontId="1" fillId="15" borderId="10" xfId="1" applyNumberFormat="1" applyFill="1" applyBorder="1" applyAlignment="1" applyProtection="1">
      <alignment horizontal="center" vertical="center" wrapText="1"/>
    </xf>
    <xf numFmtId="44" fontId="1" fillId="15" borderId="10" xfId="2" applyFill="1" applyBorder="1" applyAlignment="1" applyProtection="1">
      <alignment vertical="center"/>
    </xf>
    <xf numFmtId="49" fontId="5" fillId="3" borderId="13" xfId="1" applyNumberFormat="1" applyFont="1" applyFill="1" applyBorder="1" applyAlignment="1" applyProtection="1">
      <alignment vertical="center"/>
    </xf>
    <xf numFmtId="165" fontId="3" fillId="3" borderId="25" xfId="1" applyNumberFormat="1" applyFont="1" applyFill="1" applyBorder="1" applyAlignment="1" applyProtection="1">
      <alignment vertical="center" wrapText="1"/>
    </xf>
    <xf numFmtId="165" fontId="3" fillId="3" borderId="26" xfId="1" applyNumberFormat="1" applyFont="1" applyFill="1" applyBorder="1" applyAlignment="1" applyProtection="1">
      <alignment vertical="center" wrapText="1"/>
    </xf>
    <xf numFmtId="2" fontId="3" fillId="3" borderId="26" xfId="1" applyNumberFormat="1" applyFont="1" applyFill="1" applyBorder="1" applyAlignment="1" applyProtection="1">
      <alignment horizontal="center" vertical="center" wrapText="1"/>
    </xf>
    <xf numFmtId="44" fontId="3" fillId="3" borderId="26" xfId="2" applyFont="1" applyFill="1" applyBorder="1" applyAlignment="1" applyProtection="1">
      <alignment vertical="center"/>
    </xf>
    <xf numFmtId="49" fontId="6" fillId="3" borderId="7" xfId="1" applyNumberFormat="1" applyFont="1" applyFill="1" applyBorder="1" applyAlignment="1" applyProtection="1">
      <alignment horizontal="center" vertical="center"/>
    </xf>
    <xf numFmtId="2" fontId="7" fillId="9" borderId="23" xfId="1" applyNumberFormat="1" applyFont="1" applyFill="1" applyBorder="1" applyAlignment="1" applyProtection="1">
      <alignment vertical="center"/>
    </xf>
    <xf numFmtId="165" fontId="7" fillId="9" borderId="23" xfId="1" applyNumberFormat="1" applyFont="1" applyFill="1" applyBorder="1" applyAlignment="1" applyProtection="1">
      <alignment vertical="center"/>
    </xf>
    <xf numFmtId="165" fontId="7" fillId="9" borderId="27" xfId="1" applyNumberFormat="1" applyFont="1" applyFill="1" applyBorder="1" applyAlignment="1" applyProtection="1">
      <alignment vertical="center"/>
    </xf>
    <xf numFmtId="2" fontId="1" fillId="16" borderId="10" xfId="1" applyNumberFormat="1" applyFill="1" applyBorder="1" applyAlignment="1" applyProtection="1">
      <alignment horizontal="center" vertical="center" wrapText="1"/>
    </xf>
    <xf numFmtId="44" fontId="1" fillId="16" borderId="10" xfId="2" applyFill="1" applyBorder="1" applyAlignment="1" applyProtection="1">
      <alignment vertical="center"/>
    </xf>
    <xf numFmtId="49" fontId="5" fillId="3" borderId="28" xfId="1" applyNumberFormat="1" applyFont="1" applyFill="1" applyBorder="1" applyAlignment="1" applyProtection="1">
      <alignment vertical="center"/>
    </xf>
    <xf numFmtId="49" fontId="5" fillId="3" borderId="15" xfId="1" applyNumberFormat="1" applyFont="1" applyFill="1" applyBorder="1" applyAlignment="1" applyProtection="1">
      <alignment vertical="center"/>
    </xf>
    <xf numFmtId="165" fontId="1" fillId="17" borderId="10" xfId="1" applyNumberFormat="1" applyFill="1" applyBorder="1" applyAlignment="1" applyProtection="1">
      <alignment horizontal="left" vertical="center" wrapText="1"/>
    </xf>
    <xf numFmtId="2" fontId="1" fillId="17" borderId="10" xfId="1" applyNumberFormat="1" applyFill="1" applyBorder="1" applyAlignment="1" applyProtection="1">
      <alignment horizontal="center" vertical="center" wrapText="1"/>
    </xf>
    <xf numFmtId="44" fontId="1" fillId="17" borderId="10" xfId="2" applyFill="1" applyBorder="1" applyAlignment="1" applyProtection="1">
      <alignment vertical="center"/>
    </xf>
    <xf numFmtId="44" fontId="1" fillId="17" borderId="11" xfId="2" applyFill="1" applyBorder="1" applyAlignment="1" applyProtection="1">
      <alignment horizontal="center" vertical="center" wrapText="1"/>
    </xf>
    <xf numFmtId="165" fontId="3" fillId="8" borderId="10" xfId="1" applyNumberFormat="1" applyFont="1" applyFill="1" applyBorder="1" applyAlignment="1" applyProtection="1">
      <alignment horizontal="center" vertical="center" wrapText="1"/>
    </xf>
    <xf numFmtId="165" fontId="1" fillId="18" borderId="10" xfId="1" applyNumberFormat="1" applyFill="1" applyBorder="1" applyAlignment="1" applyProtection="1">
      <alignment horizontal="left" vertical="center" wrapText="1"/>
    </xf>
    <xf numFmtId="2" fontId="1" fillId="18" borderId="10" xfId="1" applyNumberFormat="1" applyFill="1" applyBorder="1" applyAlignment="1" applyProtection="1">
      <alignment horizontal="center" vertical="center" wrapText="1"/>
    </xf>
    <xf numFmtId="44" fontId="1" fillId="18" borderId="10" xfId="2" applyFill="1" applyBorder="1" applyAlignment="1" applyProtection="1">
      <alignment vertical="center"/>
    </xf>
    <xf numFmtId="44" fontId="1" fillId="18" borderId="11" xfId="2" applyFill="1" applyBorder="1" applyAlignment="1" applyProtection="1">
      <alignment horizontal="center" vertical="center" wrapText="1"/>
    </xf>
    <xf numFmtId="165" fontId="3" fillId="4" borderId="12" xfId="1" applyNumberFormat="1" applyFont="1" applyFill="1" applyBorder="1" applyAlignment="1" applyProtection="1">
      <alignment horizontal="left" vertical="center" wrapText="1"/>
    </xf>
    <xf numFmtId="165" fontId="1" fillId="3" borderId="12" xfId="1" applyNumberFormat="1" applyFill="1" applyBorder="1" applyAlignment="1" applyProtection="1">
      <alignment horizontal="left" vertical="center" wrapText="1"/>
    </xf>
    <xf numFmtId="2" fontId="1" fillId="3" borderId="23" xfId="1" applyNumberFormat="1" applyFill="1" applyBorder="1" applyAlignment="1" applyProtection="1">
      <alignment horizontal="center" vertical="center" wrapText="1"/>
    </xf>
    <xf numFmtId="165" fontId="3" fillId="3" borderId="23" xfId="1" applyNumberFormat="1" applyFont="1" applyFill="1" applyBorder="1" applyAlignment="1" applyProtection="1">
      <alignment horizontal="center" vertical="center" wrapText="1"/>
    </xf>
    <xf numFmtId="2" fontId="1" fillId="6" borderId="23" xfId="1" applyNumberFormat="1" applyFill="1" applyBorder="1" applyAlignment="1" applyProtection="1">
      <alignment horizontal="center" vertical="center" wrapText="1"/>
    </xf>
    <xf numFmtId="165" fontId="3" fillId="4" borderId="23" xfId="1" applyNumberFormat="1" applyFont="1" applyFill="1" applyBorder="1" applyAlignment="1" applyProtection="1">
      <alignment horizontal="left" vertical="center" wrapText="1"/>
    </xf>
    <xf numFmtId="2" fontId="3" fillId="4" borderId="23" xfId="1" applyNumberFormat="1" applyFont="1" applyFill="1" applyBorder="1" applyAlignment="1" applyProtection="1">
      <alignment horizontal="center" vertical="center" wrapText="1"/>
    </xf>
    <xf numFmtId="44" fontId="3" fillId="4" borderId="23" xfId="2" applyFont="1" applyFill="1" applyBorder="1" applyAlignment="1" applyProtection="1">
      <alignment vertical="center"/>
    </xf>
    <xf numFmtId="44" fontId="1" fillId="3" borderId="27" xfId="2" applyFill="1" applyBorder="1" applyAlignment="1" applyProtection="1">
      <alignment horizontal="center" vertical="center" wrapText="1"/>
    </xf>
    <xf numFmtId="165" fontId="3" fillId="3" borderId="29" xfId="1" applyNumberFormat="1" applyFont="1" applyFill="1" applyBorder="1" applyAlignment="1" applyProtection="1">
      <alignment horizontal="center" vertical="center" wrapText="1"/>
    </xf>
    <xf numFmtId="165" fontId="3" fillId="4" borderId="16" xfId="1" applyNumberFormat="1" applyFont="1" applyFill="1" applyBorder="1" applyAlignment="1" applyProtection="1">
      <alignment horizontal="left" vertical="center" wrapText="1"/>
    </xf>
    <xf numFmtId="2" fontId="3" fillId="4" borderId="16" xfId="1" applyNumberFormat="1" applyFont="1" applyFill="1" applyBorder="1" applyAlignment="1" applyProtection="1">
      <alignment horizontal="center" vertical="center" wrapText="1"/>
    </xf>
    <xf numFmtId="44" fontId="3" fillId="4" borderId="16" xfId="2" applyFont="1" applyFill="1" applyBorder="1" applyAlignment="1" applyProtection="1">
      <alignment vertical="center"/>
    </xf>
    <xf numFmtId="165" fontId="3" fillId="3" borderId="30" xfId="1" applyNumberFormat="1" applyFont="1" applyFill="1" applyBorder="1" applyAlignment="1" applyProtection="1">
      <alignment horizontal="center" vertical="center" wrapText="1"/>
    </xf>
    <xf numFmtId="165" fontId="3" fillId="3" borderId="31" xfId="1" applyNumberFormat="1" applyFont="1" applyFill="1" applyBorder="1" applyAlignment="1" applyProtection="1">
      <alignment horizontal="left" vertical="center" wrapText="1"/>
    </xf>
    <xf numFmtId="2" fontId="3" fillId="3" borderId="31" xfId="1" applyNumberFormat="1" applyFont="1" applyFill="1" applyBorder="1" applyAlignment="1" applyProtection="1">
      <alignment horizontal="center" vertical="center" wrapText="1"/>
    </xf>
    <xf numFmtId="44" fontId="3" fillId="3" borderId="31" xfId="2" applyFont="1" applyFill="1" applyBorder="1" applyAlignment="1" applyProtection="1">
      <alignment vertical="center"/>
    </xf>
    <xf numFmtId="49" fontId="5" fillId="3" borderId="15" xfId="1" applyNumberFormat="1" applyFont="1" applyFill="1" applyBorder="1" applyAlignment="1" applyProtection="1">
      <alignment horizontal="center" vertical="center"/>
    </xf>
    <xf numFmtId="165" fontId="1" fillId="6" borderId="23" xfId="1" applyNumberFormat="1" applyFill="1" applyBorder="1" applyAlignment="1" applyProtection="1">
      <alignment horizontal="left" vertical="center" wrapText="1"/>
    </xf>
    <xf numFmtId="44" fontId="1" fillId="6" borderId="23" xfId="2" applyFill="1" applyBorder="1" applyAlignment="1" applyProtection="1">
      <alignment vertical="center"/>
    </xf>
    <xf numFmtId="44" fontId="1" fillId="6" borderId="27" xfId="2" applyFill="1" applyBorder="1" applyAlignment="1" applyProtection="1">
      <alignment horizontal="center" vertical="center" wrapText="1"/>
    </xf>
    <xf numFmtId="165" fontId="3" fillId="3" borderId="25" xfId="1" applyNumberFormat="1" applyFont="1" applyFill="1" applyBorder="1" applyAlignment="1" applyProtection="1">
      <alignment horizontal="center" vertical="center" wrapText="1"/>
    </xf>
    <xf numFmtId="165" fontId="3" fillId="3" borderId="26" xfId="1" applyNumberFormat="1" applyFont="1" applyFill="1" applyBorder="1" applyAlignment="1" applyProtection="1">
      <alignment horizontal="left" vertical="center" wrapText="1"/>
    </xf>
    <xf numFmtId="2" fontId="1" fillId="8" borderId="23" xfId="1" applyNumberFormat="1" applyFill="1" applyBorder="1" applyAlignment="1" applyProtection="1">
      <alignment horizontal="center" vertical="center" wrapText="1"/>
    </xf>
    <xf numFmtId="44" fontId="1" fillId="8" borderId="23" xfId="2" applyFill="1" applyBorder="1" applyAlignment="1" applyProtection="1">
      <alignment vertical="center"/>
    </xf>
    <xf numFmtId="44" fontId="1" fillId="8" borderId="27" xfId="2" applyFill="1" applyBorder="1" applyAlignment="1" applyProtection="1">
      <alignment horizontal="center" vertical="center" wrapText="1"/>
    </xf>
    <xf numFmtId="165" fontId="3" fillId="19" borderId="10" xfId="1" applyNumberFormat="1" applyFont="1" applyFill="1" applyBorder="1" applyAlignment="1" applyProtection="1">
      <alignment horizontal="left" vertical="center" wrapText="1"/>
    </xf>
    <xf numFmtId="2" fontId="3" fillId="19" borderId="23" xfId="1" applyNumberFormat="1" applyFont="1" applyFill="1" applyBorder="1" applyAlignment="1" applyProtection="1">
      <alignment horizontal="center" vertical="center" wrapText="1"/>
    </xf>
    <xf numFmtId="44" fontId="3" fillId="19" borderId="23" xfId="2" applyFont="1" applyFill="1" applyBorder="1" applyAlignment="1" applyProtection="1">
      <alignment vertical="center"/>
    </xf>
    <xf numFmtId="49" fontId="5" fillId="3" borderId="32" xfId="1" applyNumberFormat="1" applyFont="1" applyFill="1" applyBorder="1" applyAlignment="1" applyProtection="1">
      <alignment vertical="center"/>
    </xf>
    <xf numFmtId="2" fontId="3" fillId="19" borderId="10" xfId="1" applyNumberFormat="1" applyFont="1" applyFill="1" applyBorder="1" applyAlignment="1" applyProtection="1">
      <alignment horizontal="center" vertical="center" wrapText="1"/>
    </xf>
    <xf numFmtId="44" fontId="3" fillId="19" borderId="10" xfId="2" applyFont="1" applyFill="1" applyBorder="1" applyAlignment="1" applyProtection="1">
      <alignment vertical="center"/>
    </xf>
    <xf numFmtId="165" fontId="3" fillId="3" borderId="0" xfId="1" applyNumberFormat="1" applyFont="1" applyFill="1" applyBorder="1" applyAlignment="1" applyProtection="1">
      <alignment vertical="center" wrapText="1"/>
    </xf>
    <xf numFmtId="44" fontId="3" fillId="3" borderId="31" xfId="2" applyFont="1" applyFill="1" applyBorder="1" applyAlignment="1" applyProtection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/>
    </xf>
    <xf numFmtId="166" fontId="0" fillId="3" borderId="0" xfId="0" applyNumberFormat="1" applyFill="1" applyAlignment="1">
      <alignment horizontal="left" vertical="center" indent="2"/>
    </xf>
    <xf numFmtId="164" fontId="0" fillId="3" borderId="0" xfId="0" applyNumberFormat="1" applyFill="1" applyAlignment="1">
      <alignment vertical="center"/>
    </xf>
    <xf numFmtId="168" fontId="8" fillId="3" borderId="0" xfId="2" applyNumberFormat="1" applyFont="1" applyFill="1" applyBorder="1" applyAlignment="1" applyProtection="1">
      <alignment vertical="center"/>
    </xf>
    <xf numFmtId="168" fontId="9" fillId="3" borderId="0" xfId="2" applyNumberFormat="1" applyFont="1" applyFill="1" applyBorder="1" applyAlignment="1" applyProtection="1">
      <alignment vertical="center"/>
    </xf>
    <xf numFmtId="166" fontId="9" fillId="3" borderId="0" xfId="0" applyNumberFormat="1" applyFont="1" applyFill="1" applyAlignment="1">
      <alignment vertical="center"/>
    </xf>
    <xf numFmtId="9" fontId="1" fillId="3" borderId="0" xfId="3" applyFill="1" applyBorder="1" applyAlignment="1" applyProtection="1">
      <alignment vertical="center"/>
    </xf>
    <xf numFmtId="168" fontId="1" fillId="3" borderId="0" xfId="2" applyNumberFormat="1" applyFill="1" applyBorder="1" applyAlignment="1" applyProtection="1">
      <alignment vertical="center"/>
    </xf>
    <xf numFmtId="164" fontId="10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49" fontId="5" fillId="3" borderId="7" xfId="1" applyNumberFormat="1" applyFont="1" applyFill="1" applyBorder="1" applyAlignment="1" applyProtection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</xf>
    <xf numFmtId="165" fontId="2" fillId="2" borderId="2" xfId="1" applyNumberFormat="1" applyFont="1" applyFill="1" applyBorder="1" applyAlignment="1" applyProtection="1">
      <alignment horizontal="center" vertical="center"/>
    </xf>
    <xf numFmtId="165" fontId="2" fillId="2" borderId="3" xfId="1" applyNumberFormat="1" applyFont="1" applyFill="1" applyBorder="1" applyAlignment="1" applyProtection="1">
      <alignment horizontal="center" vertical="center"/>
    </xf>
    <xf numFmtId="165" fontId="3" fillId="2" borderId="4" xfId="1" applyNumberFormat="1" applyFont="1" applyFill="1" applyBorder="1" applyAlignment="1" applyProtection="1">
      <alignment horizontal="center" vertical="center"/>
    </xf>
    <xf numFmtId="165" fontId="3" fillId="2" borderId="5" xfId="1" applyNumberFormat="1" applyFont="1" applyFill="1" applyBorder="1" applyAlignment="1" applyProtection="1">
      <alignment horizontal="center" vertical="center"/>
    </xf>
    <xf numFmtId="165" fontId="3" fillId="2" borderId="6" xfId="1" applyNumberFormat="1" applyFont="1" applyFill="1" applyBorder="1" applyAlignment="1" applyProtection="1">
      <alignment horizontal="center" vertical="center"/>
    </xf>
    <xf numFmtId="165" fontId="4" fillId="3" borderId="7" xfId="1" applyNumberFormat="1" applyFont="1" applyFill="1" applyBorder="1" applyAlignment="1" applyProtection="1">
      <alignment horizontal="center" vertical="center" wrapText="1"/>
    </xf>
    <xf numFmtId="165" fontId="4" fillId="3" borderId="8" xfId="1" applyNumberFormat="1" applyFont="1" applyFill="1" applyBorder="1" applyAlignment="1" applyProtection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/>
    </xf>
    <xf numFmtId="165" fontId="4" fillId="3" borderId="10" xfId="1" applyNumberFormat="1" applyFont="1" applyFill="1" applyBorder="1" applyAlignment="1" applyProtection="1">
      <alignment horizontal="center" vertical="center" wrapText="1"/>
    </xf>
    <xf numFmtId="165" fontId="4" fillId="3" borderId="8" xfId="1" applyNumberFormat="1" applyFont="1" applyFill="1" applyBorder="1" applyAlignment="1" applyProtection="1">
      <alignment horizontal="center" wrapText="1"/>
    </xf>
    <xf numFmtId="165" fontId="4" fillId="3" borderId="9" xfId="1" applyNumberFormat="1" applyFont="1" applyFill="1" applyBorder="1" applyAlignment="1" applyProtection="1">
      <alignment horizontal="center" wrapText="1"/>
    </xf>
    <xf numFmtId="165" fontId="5" fillId="3" borderId="10" xfId="1" applyNumberFormat="1" applyFont="1" applyFill="1" applyBorder="1" applyAlignment="1" applyProtection="1">
      <alignment horizontal="center" vertical="center" wrapText="1"/>
    </xf>
    <xf numFmtId="165" fontId="5" fillId="3" borderId="11" xfId="1" applyNumberFormat="1" applyFont="1" applyFill="1" applyBorder="1" applyAlignment="1" applyProtection="1">
      <alignment horizontal="center" vertical="center" wrapText="1"/>
    </xf>
    <xf numFmtId="49" fontId="5" fillId="3" borderId="13" xfId="1" applyNumberFormat="1" applyFont="1" applyFill="1" applyBorder="1" applyAlignment="1" applyProtection="1">
      <alignment horizontal="center" vertical="center"/>
    </xf>
    <xf numFmtId="49" fontId="5" fillId="3" borderId="14" xfId="1" applyNumberFormat="1" applyFont="1" applyFill="1" applyBorder="1" applyAlignment="1" applyProtection="1">
      <alignment horizontal="center" vertical="center"/>
    </xf>
    <xf numFmtId="165" fontId="6" fillId="3" borderId="8" xfId="1" applyNumberFormat="1" applyFont="1" applyFill="1" applyBorder="1" applyAlignment="1" applyProtection="1">
      <alignment horizontal="center" vertical="center" wrapText="1"/>
    </xf>
    <xf numFmtId="165" fontId="6" fillId="3" borderId="9" xfId="1" applyNumberFormat="1" applyFont="1" applyFill="1" applyBorder="1" applyAlignment="1" applyProtection="1">
      <alignment horizontal="center" vertical="center" wrapText="1"/>
    </xf>
    <xf numFmtId="165" fontId="3" fillId="9" borderId="18" xfId="1" applyNumberFormat="1" applyFont="1" applyFill="1" applyBorder="1" applyAlignment="1" applyProtection="1">
      <alignment horizontal="center" vertical="center" wrapText="1"/>
    </xf>
    <xf numFmtId="165" fontId="3" fillId="9" borderId="19" xfId="1" applyNumberFormat="1" applyFont="1" applyFill="1" applyBorder="1" applyAlignment="1" applyProtection="1">
      <alignment horizontal="center" vertical="center" wrapText="1"/>
    </xf>
    <xf numFmtId="165" fontId="7" fillId="9" borderId="18" xfId="1" applyNumberFormat="1" applyFont="1" applyFill="1" applyBorder="1" applyAlignment="1" applyProtection="1">
      <alignment horizontal="center" vertical="center" wrapText="1"/>
    </xf>
    <xf numFmtId="165" fontId="7" fillId="9" borderId="19" xfId="1" applyNumberFormat="1" applyFont="1" applyFill="1" applyBorder="1" applyAlignment="1" applyProtection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68" fontId="1" fillId="3" borderId="0" xfId="2" applyNumberFormat="1" applyFill="1" applyBorder="1" applyAlignment="1" applyProtection="1">
      <alignment horizontal="center" vertical="center"/>
    </xf>
    <xf numFmtId="165" fontId="3" fillId="3" borderId="33" xfId="1" applyNumberFormat="1" applyFont="1" applyFill="1" applyBorder="1" applyAlignment="1" applyProtection="1">
      <alignment horizontal="center" vertical="center" wrapText="1"/>
    </xf>
    <xf numFmtId="165" fontId="3" fillId="3" borderId="34" xfId="1" applyNumberFormat="1" applyFont="1" applyFill="1" applyBorder="1" applyAlignment="1" applyProtection="1">
      <alignment horizontal="center" vertical="center" wrapText="1"/>
    </xf>
    <xf numFmtId="43" fontId="1" fillId="3" borderId="0" xfId="1" applyFill="1" applyBorder="1" applyAlignment="1" applyProtection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5" fontId="0" fillId="6" borderId="10" xfId="1" applyNumberFormat="1" applyFont="1" applyFill="1" applyBorder="1" applyAlignment="1" applyProtection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5"/>
  <sheetViews>
    <sheetView tabSelected="1" topLeftCell="A119" workbookViewId="0">
      <selection activeCell="C122" sqref="C122"/>
    </sheetView>
  </sheetViews>
  <sheetFormatPr baseColWidth="10" defaultColWidth="11.44140625" defaultRowHeight="14.4" x14ac:dyDescent="0.3"/>
  <cols>
    <col min="1" max="1" width="6.33203125" style="1" bestFit="1" customWidth="1"/>
    <col min="2" max="2" width="9.33203125" style="1" customWidth="1"/>
    <col min="3" max="3" width="30.33203125" style="1" customWidth="1"/>
    <col min="4" max="4" width="10.5546875" style="1" customWidth="1"/>
    <col min="5" max="5" width="20.6640625" style="1" bestFit="1" customWidth="1"/>
    <col min="6" max="6" width="13.6640625" style="1" customWidth="1"/>
    <col min="7" max="7" width="15.88671875" style="1" customWidth="1"/>
    <col min="8" max="16384" width="11.44140625" style="1"/>
  </cols>
  <sheetData>
    <row r="1" spans="1:7" ht="35.1" customHeight="1" x14ac:dyDescent="0.3">
      <c r="A1" s="148" t="s">
        <v>298</v>
      </c>
      <c r="B1" s="149"/>
      <c r="C1" s="149"/>
      <c r="D1" s="149"/>
      <c r="E1" s="149"/>
      <c r="F1" s="149"/>
      <c r="G1" s="150"/>
    </row>
    <row r="2" spans="1:7" ht="35.1" customHeight="1" x14ac:dyDescent="0.3">
      <c r="A2" s="151" t="s">
        <v>0</v>
      </c>
      <c r="B2" s="152"/>
      <c r="C2" s="152"/>
      <c r="D2" s="152"/>
      <c r="E2" s="152"/>
      <c r="F2" s="152"/>
      <c r="G2" s="153"/>
    </row>
    <row r="3" spans="1:7" x14ac:dyDescent="0.3">
      <c r="A3" s="154" t="s">
        <v>1</v>
      </c>
      <c r="B3" s="155" t="s">
        <v>2</v>
      </c>
      <c r="C3" s="156"/>
      <c r="D3" s="157" t="s">
        <v>3</v>
      </c>
      <c r="E3" s="2" t="s">
        <v>4</v>
      </c>
      <c r="F3" s="3" t="s">
        <v>5</v>
      </c>
      <c r="G3" s="4" t="s">
        <v>6</v>
      </c>
    </row>
    <row r="4" spans="1:7" ht="30.6" x14ac:dyDescent="0.3">
      <c r="A4" s="154"/>
      <c r="B4" s="5" t="s">
        <v>7</v>
      </c>
      <c r="C4" s="6" t="s">
        <v>8</v>
      </c>
      <c r="D4" s="157"/>
      <c r="E4" s="157" t="s">
        <v>9</v>
      </c>
      <c r="F4" s="3" t="s">
        <v>10</v>
      </c>
      <c r="G4" s="4" t="s">
        <v>11</v>
      </c>
    </row>
    <row r="5" spans="1:7" x14ac:dyDescent="0.3">
      <c r="A5" s="154"/>
      <c r="B5" s="158" t="s">
        <v>12</v>
      </c>
      <c r="C5" s="159"/>
      <c r="D5" s="157"/>
      <c r="E5" s="157"/>
      <c r="F5" s="7" t="s">
        <v>13</v>
      </c>
      <c r="G5" s="8" t="s">
        <v>13</v>
      </c>
    </row>
    <row r="6" spans="1:7" ht="35.1" customHeight="1" x14ac:dyDescent="0.3">
      <c r="A6" s="9" t="s">
        <v>14</v>
      </c>
      <c r="B6" s="160" t="s">
        <v>15</v>
      </c>
      <c r="C6" s="160"/>
      <c r="D6" s="160"/>
      <c r="E6" s="160"/>
      <c r="F6" s="160"/>
      <c r="G6" s="161"/>
    </row>
    <row r="7" spans="1:7" ht="57" customHeight="1" x14ac:dyDescent="0.3">
      <c r="A7" s="147"/>
      <c r="B7" s="164" t="s">
        <v>16</v>
      </c>
      <c r="C7" s="165"/>
      <c r="D7" s="10"/>
      <c r="E7" s="10"/>
      <c r="F7" s="10"/>
      <c r="G7" s="11"/>
    </row>
    <row r="8" spans="1:7" ht="57" customHeight="1" x14ac:dyDescent="0.3">
      <c r="A8" s="147"/>
      <c r="B8" s="12"/>
      <c r="C8" s="13" t="s">
        <v>17</v>
      </c>
      <c r="D8" s="14">
        <v>1</v>
      </c>
      <c r="E8" s="15">
        <v>2200</v>
      </c>
      <c r="F8" s="16">
        <f>D8*E8</f>
        <v>2200</v>
      </c>
      <c r="G8" s="17">
        <f>F8*9</f>
        <v>19800</v>
      </c>
    </row>
    <row r="9" spans="1:7" ht="57" customHeight="1" x14ac:dyDescent="0.3">
      <c r="A9" s="147"/>
      <c r="B9" s="12"/>
      <c r="C9" s="13" t="s">
        <v>17</v>
      </c>
      <c r="D9" s="14">
        <v>1</v>
      </c>
      <c r="E9" s="15">
        <v>2200</v>
      </c>
      <c r="F9" s="16">
        <f t="shared" ref="F9:F15" si="0">D9*E9</f>
        <v>2200</v>
      </c>
      <c r="G9" s="17">
        <f t="shared" ref="G9:G15" si="1">F9*9</f>
        <v>19800</v>
      </c>
    </row>
    <row r="10" spans="1:7" ht="57" customHeight="1" x14ac:dyDescent="0.3">
      <c r="A10" s="147"/>
      <c r="B10" s="12"/>
      <c r="C10" s="13" t="s">
        <v>17</v>
      </c>
      <c r="D10" s="14">
        <v>1</v>
      </c>
      <c r="E10" s="15">
        <v>2200</v>
      </c>
      <c r="F10" s="16">
        <f t="shared" si="0"/>
        <v>2200</v>
      </c>
      <c r="G10" s="17">
        <f t="shared" si="1"/>
        <v>19800</v>
      </c>
    </row>
    <row r="11" spans="1:7" ht="57" customHeight="1" x14ac:dyDescent="0.3">
      <c r="A11" s="147"/>
      <c r="B11" s="12"/>
      <c r="C11" s="13" t="s">
        <v>17</v>
      </c>
      <c r="D11" s="14">
        <v>1</v>
      </c>
      <c r="E11" s="15">
        <v>2200</v>
      </c>
      <c r="F11" s="16">
        <f t="shared" si="0"/>
        <v>2200</v>
      </c>
      <c r="G11" s="17">
        <f t="shared" si="1"/>
        <v>19800</v>
      </c>
    </row>
    <row r="12" spans="1:7" ht="57" customHeight="1" x14ac:dyDescent="0.3">
      <c r="A12" s="147"/>
      <c r="B12" s="12"/>
      <c r="C12" s="13" t="s">
        <v>18</v>
      </c>
      <c r="D12" s="14">
        <v>1</v>
      </c>
      <c r="E12" s="15">
        <v>2200</v>
      </c>
      <c r="F12" s="16">
        <f t="shared" si="0"/>
        <v>2200</v>
      </c>
      <c r="G12" s="17">
        <f t="shared" si="1"/>
        <v>19800</v>
      </c>
    </row>
    <row r="13" spans="1:7" ht="57" customHeight="1" x14ac:dyDescent="0.3">
      <c r="A13" s="147"/>
      <c r="B13" s="12"/>
      <c r="C13" s="13" t="s">
        <v>18</v>
      </c>
      <c r="D13" s="14">
        <v>1</v>
      </c>
      <c r="E13" s="15">
        <v>2200</v>
      </c>
      <c r="F13" s="16">
        <f t="shared" si="0"/>
        <v>2200</v>
      </c>
      <c r="G13" s="17">
        <f t="shared" si="1"/>
        <v>19800</v>
      </c>
    </row>
    <row r="14" spans="1:7" ht="57" customHeight="1" x14ac:dyDescent="0.3">
      <c r="A14" s="147"/>
      <c r="B14" s="12"/>
      <c r="C14" s="13" t="s">
        <v>18</v>
      </c>
      <c r="D14" s="14">
        <v>1</v>
      </c>
      <c r="E14" s="15">
        <v>2200</v>
      </c>
      <c r="F14" s="16">
        <f t="shared" si="0"/>
        <v>2200</v>
      </c>
      <c r="G14" s="17">
        <f t="shared" si="1"/>
        <v>19800</v>
      </c>
    </row>
    <row r="15" spans="1:7" ht="57" customHeight="1" x14ac:dyDescent="0.3">
      <c r="A15" s="147"/>
      <c r="B15" s="12"/>
      <c r="C15" s="13" t="s">
        <v>18</v>
      </c>
      <c r="D15" s="14">
        <v>1</v>
      </c>
      <c r="E15" s="15">
        <v>2200</v>
      </c>
      <c r="F15" s="16">
        <f t="shared" si="0"/>
        <v>2200</v>
      </c>
      <c r="G15" s="17">
        <f t="shared" si="1"/>
        <v>19800</v>
      </c>
    </row>
    <row r="16" spans="1:7" ht="57" customHeight="1" x14ac:dyDescent="0.3">
      <c r="A16" s="147"/>
      <c r="B16" s="12"/>
      <c r="C16" s="18" t="s">
        <v>19</v>
      </c>
      <c r="D16" s="19">
        <f>+D8+D9+D10+D12+D11+D13+D14+D15</f>
        <v>8</v>
      </c>
      <c r="E16" s="20">
        <f>+E8+E9+E10+E11+E12+E13+E14+E15</f>
        <v>17600</v>
      </c>
      <c r="F16" s="20">
        <f>+F8+F9+F10+F11+F12+F13+F14+F15</f>
        <v>17600</v>
      </c>
      <c r="G16" s="20">
        <f>+G8+G9+G10+G11+G12+G13+G14+G15</f>
        <v>158400</v>
      </c>
    </row>
    <row r="17" spans="1:8" ht="57" customHeight="1" x14ac:dyDescent="0.3">
      <c r="A17" s="147"/>
      <c r="B17" s="21"/>
      <c r="C17" s="13" t="s">
        <v>20</v>
      </c>
      <c r="D17" s="14">
        <v>1</v>
      </c>
      <c r="E17" s="15">
        <v>3500</v>
      </c>
      <c r="F17" s="16">
        <v>3500</v>
      </c>
      <c r="G17" s="17">
        <f>F17*8</f>
        <v>28000</v>
      </c>
    </row>
    <row r="18" spans="1:8" ht="40.35" customHeight="1" x14ac:dyDescent="0.3">
      <c r="A18" s="147"/>
      <c r="B18" s="22"/>
      <c r="C18" s="23" t="s">
        <v>21</v>
      </c>
      <c r="D18" s="24">
        <v>1</v>
      </c>
      <c r="E18" s="25">
        <v>500</v>
      </c>
      <c r="F18" s="26">
        <f>D18*E18</f>
        <v>500</v>
      </c>
      <c r="G18" s="27">
        <f>F18*6</f>
        <v>3000</v>
      </c>
      <c r="H18" s="1" t="s">
        <v>22</v>
      </c>
    </row>
    <row r="19" spans="1:8" ht="40.35" customHeight="1" x14ac:dyDescent="0.3">
      <c r="A19" s="147"/>
      <c r="B19" s="22"/>
      <c r="C19" s="18" t="s">
        <v>23</v>
      </c>
      <c r="D19" s="19">
        <f>+D17+D18</f>
        <v>2</v>
      </c>
      <c r="E19" s="20">
        <f>+E17+E18</f>
        <v>4000</v>
      </c>
      <c r="F19" s="20">
        <f>+F17+F18</f>
        <v>4000</v>
      </c>
      <c r="G19" s="20">
        <f>+G17+G18</f>
        <v>31000</v>
      </c>
    </row>
    <row r="20" spans="1:8" ht="40.35" customHeight="1" x14ac:dyDescent="0.3">
      <c r="A20" s="147"/>
      <c r="B20" s="22"/>
      <c r="C20" s="13" t="s">
        <v>24</v>
      </c>
      <c r="D20" s="14">
        <v>1</v>
      </c>
      <c r="E20" s="15">
        <v>1600</v>
      </c>
      <c r="F20" s="16">
        <f>D20*E20</f>
        <v>1600</v>
      </c>
      <c r="G20" s="17">
        <f>F20*8</f>
        <v>12800</v>
      </c>
    </row>
    <row r="21" spans="1:8" ht="40.35" customHeight="1" x14ac:dyDescent="0.3">
      <c r="A21" s="147"/>
      <c r="B21" s="22"/>
      <c r="C21" s="13" t="s">
        <v>25</v>
      </c>
      <c r="D21" s="14">
        <v>1</v>
      </c>
      <c r="E21" s="15">
        <v>1250</v>
      </c>
      <c r="F21" s="16">
        <f>D21*E21</f>
        <v>1250</v>
      </c>
      <c r="G21" s="17">
        <f>F21*8</f>
        <v>10000</v>
      </c>
    </row>
    <row r="22" spans="1:8" ht="40.35" customHeight="1" x14ac:dyDescent="0.3">
      <c r="A22" s="147"/>
      <c r="B22" s="22"/>
      <c r="C22" s="23" t="s">
        <v>26</v>
      </c>
      <c r="D22" s="24">
        <v>1</v>
      </c>
      <c r="E22" s="25">
        <v>700</v>
      </c>
      <c r="F22" s="26">
        <f>D22*E22</f>
        <v>700</v>
      </c>
      <c r="G22" s="27">
        <f>F22*1</f>
        <v>700</v>
      </c>
      <c r="H22" s="1" t="s">
        <v>27</v>
      </c>
    </row>
    <row r="23" spans="1:8" ht="40.35" customHeight="1" x14ac:dyDescent="0.3">
      <c r="A23" s="147"/>
      <c r="B23" s="22"/>
      <c r="C23" s="23" t="s">
        <v>28</v>
      </c>
      <c r="D23" s="24">
        <v>1</v>
      </c>
      <c r="E23" s="25">
        <v>500</v>
      </c>
      <c r="F23" s="26">
        <f>D23*E23</f>
        <v>500</v>
      </c>
      <c r="G23" s="27">
        <f>F23*7</f>
        <v>3500</v>
      </c>
      <c r="H23" s="1" t="s">
        <v>29</v>
      </c>
    </row>
    <row r="24" spans="1:8" ht="40.35" customHeight="1" x14ac:dyDescent="0.3">
      <c r="A24" s="147"/>
      <c r="B24" s="22"/>
      <c r="C24" s="18" t="s">
        <v>30</v>
      </c>
      <c r="D24" s="19">
        <f>+D20+D21+D22+D23</f>
        <v>4</v>
      </c>
      <c r="E24" s="20">
        <f>+E20+E21+E22+E23</f>
        <v>4050</v>
      </c>
      <c r="F24" s="20">
        <f>+F20+F21+F22+F23</f>
        <v>4050</v>
      </c>
      <c r="G24" s="20">
        <f>+G20+G21+G22+G23</f>
        <v>27000</v>
      </c>
    </row>
    <row r="25" spans="1:8" ht="40.35" customHeight="1" x14ac:dyDescent="0.3">
      <c r="A25" s="147"/>
      <c r="B25" s="22"/>
      <c r="C25" s="13" t="s">
        <v>31</v>
      </c>
      <c r="D25" s="14">
        <v>1</v>
      </c>
      <c r="E25" s="15">
        <v>1100</v>
      </c>
      <c r="F25" s="15">
        <f>D25*E25</f>
        <v>1100</v>
      </c>
      <c r="G25" s="17">
        <f>F25*8</f>
        <v>8800</v>
      </c>
    </row>
    <row r="26" spans="1:8" ht="40.35" customHeight="1" x14ac:dyDescent="0.3">
      <c r="A26" s="147"/>
      <c r="B26" s="22"/>
      <c r="C26" s="13" t="s">
        <v>32</v>
      </c>
      <c r="D26" s="14">
        <v>1</v>
      </c>
      <c r="E26" s="15">
        <v>647</v>
      </c>
      <c r="F26" s="15">
        <f>D26*E26</f>
        <v>647</v>
      </c>
      <c r="G26" s="17">
        <f>F26*8</f>
        <v>5176</v>
      </c>
    </row>
    <row r="27" spans="1:8" ht="40.35" customHeight="1" x14ac:dyDescent="0.3">
      <c r="A27" s="147"/>
      <c r="B27" s="22"/>
      <c r="C27" s="13" t="s">
        <v>33</v>
      </c>
      <c r="D27" s="14">
        <v>1</v>
      </c>
      <c r="E27" s="15">
        <v>697</v>
      </c>
      <c r="F27" s="15">
        <f>D27*E27</f>
        <v>697</v>
      </c>
      <c r="G27" s="17">
        <f>F27*8</f>
        <v>5576</v>
      </c>
    </row>
    <row r="28" spans="1:8" ht="40.35" customHeight="1" x14ac:dyDescent="0.3">
      <c r="A28" s="147"/>
      <c r="B28" s="22"/>
      <c r="C28" s="18" t="s">
        <v>34</v>
      </c>
      <c r="D28" s="19">
        <f>+D25+D26+D27</f>
        <v>3</v>
      </c>
      <c r="E28" s="20">
        <f>+E25+E26+E27</f>
        <v>2444</v>
      </c>
      <c r="F28" s="20">
        <f>+F25+F26+F27</f>
        <v>2444</v>
      </c>
      <c r="G28" s="20">
        <f>+G25+G26+G27</f>
        <v>19552</v>
      </c>
    </row>
    <row r="29" spans="1:8" ht="40.35" customHeight="1" x14ac:dyDescent="0.3">
      <c r="A29" s="147"/>
      <c r="B29" s="22"/>
      <c r="C29" s="13" t="s">
        <v>35</v>
      </c>
      <c r="D29" s="14">
        <v>1</v>
      </c>
      <c r="E29" s="15">
        <v>1200</v>
      </c>
      <c r="F29" s="15">
        <f>D29*E29</f>
        <v>1200</v>
      </c>
      <c r="G29" s="17">
        <f>F29*1</f>
        <v>1200</v>
      </c>
    </row>
    <row r="30" spans="1:8" ht="40.35" customHeight="1" x14ac:dyDescent="0.3">
      <c r="A30" s="147"/>
      <c r="B30" s="22"/>
      <c r="C30" s="18" t="s">
        <v>36</v>
      </c>
      <c r="D30" s="19">
        <f>+D29</f>
        <v>1</v>
      </c>
      <c r="E30" s="20">
        <f>+E29</f>
        <v>1200</v>
      </c>
      <c r="F30" s="20">
        <f>+F29</f>
        <v>1200</v>
      </c>
      <c r="G30" s="20">
        <f>+G29</f>
        <v>1200</v>
      </c>
    </row>
    <row r="31" spans="1:8" ht="40.35" customHeight="1" x14ac:dyDescent="0.3">
      <c r="A31" s="147"/>
      <c r="B31" s="22"/>
      <c r="C31" s="13" t="s">
        <v>37</v>
      </c>
      <c r="D31" s="14">
        <v>1</v>
      </c>
      <c r="E31" s="15">
        <v>5000</v>
      </c>
      <c r="F31" s="16">
        <f>D31*E31</f>
        <v>5000</v>
      </c>
      <c r="G31" s="17">
        <f>F31*8</f>
        <v>40000</v>
      </c>
    </row>
    <row r="32" spans="1:8" ht="40.35" customHeight="1" x14ac:dyDescent="0.3">
      <c r="A32" s="147"/>
      <c r="B32" s="22"/>
      <c r="C32" s="23" t="s">
        <v>38</v>
      </c>
      <c r="D32" s="24">
        <v>1</v>
      </c>
      <c r="E32" s="25">
        <v>800</v>
      </c>
      <c r="F32" s="26">
        <f>D32*E32</f>
        <v>800</v>
      </c>
      <c r="G32" s="28">
        <f>F32*7</f>
        <v>5600</v>
      </c>
    </row>
    <row r="33" spans="1:7" ht="40.35" customHeight="1" x14ac:dyDescent="0.3">
      <c r="A33" s="147"/>
      <c r="B33" s="22"/>
      <c r="C33" s="29" t="s">
        <v>39</v>
      </c>
      <c r="D33" s="30">
        <v>1</v>
      </c>
      <c r="E33" s="31">
        <v>500</v>
      </c>
      <c r="F33" s="32">
        <f>D33*E33</f>
        <v>500</v>
      </c>
      <c r="G33" s="33">
        <f>F33*7</f>
        <v>3500</v>
      </c>
    </row>
    <row r="34" spans="1:7" ht="40.35" customHeight="1" x14ac:dyDescent="0.3">
      <c r="A34" s="147"/>
      <c r="B34" s="22"/>
      <c r="C34" s="18" t="s">
        <v>40</v>
      </c>
      <c r="D34" s="19">
        <f>+D31+D32+D33</f>
        <v>3</v>
      </c>
      <c r="E34" s="20">
        <f>+E31+E32+E33</f>
        <v>6300</v>
      </c>
      <c r="F34" s="20">
        <f>+F31+F32+F33</f>
        <v>6300</v>
      </c>
      <c r="G34" s="20">
        <f>+G31+G32+G33</f>
        <v>49100</v>
      </c>
    </row>
    <row r="35" spans="1:7" ht="40.35" customHeight="1" x14ac:dyDescent="0.3">
      <c r="A35" s="147"/>
      <c r="B35" s="22"/>
      <c r="C35" s="23" t="s">
        <v>41</v>
      </c>
      <c r="D35" s="24">
        <v>1</v>
      </c>
      <c r="E35" s="25">
        <v>1300</v>
      </c>
      <c r="F35" s="25">
        <v>1300</v>
      </c>
      <c r="G35" s="27">
        <f>F35*7</f>
        <v>9100</v>
      </c>
    </row>
    <row r="36" spans="1:7" ht="40.35" customHeight="1" x14ac:dyDescent="0.3">
      <c r="A36" s="147"/>
      <c r="B36" s="34"/>
      <c r="C36" s="13" t="s">
        <v>38</v>
      </c>
      <c r="D36" s="35">
        <v>1</v>
      </c>
      <c r="E36" s="36">
        <v>1000</v>
      </c>
      <c r="F36" s="36">
        <f>D36*E36</f>
        <v>1000</v>
      </c>
      <c r="G36" s="17">
        <f>F36*8</f>
        <v>8000</v>
      </c>
    </row>
    <row r="37" spans="1:7" ht="40.35" customHeight="1" x14ac:dyDescent="0.3">
      <c r="A37" s="162"/>
      <c r="B37" s="22"/>
      <c r="C37" s="18" t="s">
        <v>42</v>
      </c>
      <c r="D37" s="19">
        <f>+D35+D36</f>
        <v>2</v>
      </c>
      <c r="E37" s="20">
        <f>+E36+E35</f>
        <v>2300</v>
      </c>
      <c r="F37" s="20">
        <f>+F36+F35</f>
        <v>2300</v>
      </c>
      <c r="G37" s="20">
        <f>+G36+G35</f>
        <v>17100</v>
      </c>
    </row>
    <row r="38" spans="1:7" ht="40.35" customHeight="1" x14ac:dyDescent="0.3">
      <c r="A38" s="162"/>
      <c r="B38" s="22"/>
      <c r="C38" s="23" t="s">
        <v>43</v>
      </c>
      <c r="D38" s="24">
        <v>1</v>
      </c>
      <c r="E38" s="25">
        <v>1000</v>
      </c>
      <c r="F38" s="25">
        <f t="shared" ref="F38:F85" si="2">D38*E38</f>
        <v>1000</v>
      </c>
      <c r="G38" s="27">
        <f>F38*7</f>
        <v>7000</v>
      </c>
    </row>
    <row r="39" spans="1:7" ht="40.35" customHeight="1" x14ac:dyDescent="0.3">
      <c r="A39" s="162"/>
      <c r="B39" s="22"/>
      <c r="C39" s="23" t="s">
        <v>38</v>
      </c>
      <c r="D39" s="24">
        <v>1</v>
      </c>
      <c r="E39" s="25">
        <v>700</v>
      </c>
      <c r="F39" s="25">
        <v>700</v>
      </c>
      <c r="G39" s="27">
        <f>F39*7</f>
        <v>4900</v>
      </c>
    </row>
    <row r="40" spans="1:7" ht="40.35" customHeight="1" x14ac:dyDescent="0.3">
      <c r="A40" s="162"/>
      <c r="B40" s="22"/>
      <c r="C40" s="23" t="s">
        <v>28</v>
      </c>
      <c r="D40" s="24">
        <v>1</v>
      </c>
      <c r="E40" s="25">
        <v>500</v>
      </c>
      <c r="F40" s="25">
        <v>500</v>
      </c>
      <c r="G40" s="27">
        <f>F40*1</f>
        <v>500</v>
      </c>
    </row>
    <row r="41" spans="1:7" ht="40.35" customHeight="1" x14ac:dyDescent="0.3">
      <c r="A41" s="162"/>
      <c r="B41" s="22"/>
      <c r="C41" s="13" t="s">
        <v>44</v>
      </c>
      <c r="D41" s="14">
        <v>1</v>
      </c>
      <c r="E41" s="15">
        <v>775</v>
      </c>
      <c r="F41" s="15">
        <f t="shared" si="2"/>
        <v>775</v>
      </c>
      <c r="G41" s="17">
        <f>F41*8</f>
        <v>6200</v>
      </c>
    </row>
    <row r="42" spans="1:7" ht="40.35" customHeight="1" x14ac:dyDescent="0.3">
      <c r="A42" s="162"/>
      <c r="B42" s="22"/>
      <c r="C42" s="13" t="s">
        <v>33</v>
      </c>
      <c r="D42" s="14">
        <v>1</v>
      </c>
      <c r="E42" s="15">
        <v>547</v>
      </c>
      <c r="F42" s="15">
        <f t="shared" si="2"/>
        <v>547</v>
      </c>
      <c r="G42" s="17">
        <f>F42*8</f>
        <v>4376</v>
      </c>
    </row>
    <row r="43" spans="1:7" ht="40.35" customHeight="1" x14ac:dyDescent="0.3">
      <c r="A43" s="162"/>
      <c r="B43" s="22"/>
      <c r="C43" s="18" t="s">
        <v>45</v>
      </c>
      <c r="D43" s="19">
        <f>+D38+D39+D40+D41+D42</f>
        <v>5</v>
      </c>
      <c r="E43" s="20">
        <f>+E38+E39+E40+E41+E42</f>
        <v>3522</v>
      </c>
      <c r="F43" s="20">
        <f>+F38+F39+F40+F41+F42</f>
        <v>3522</v>
      </c>
      <c r="G43" s="20">
        <f>+G38+G39+G40+G41+G42</f>
        <v>22976</v>
      </c>
    </row>
    <row r="44" spans="1:7" ht="40.35" customHeight="1" x14ac:dyDescent="0.3">
      <c r="A44" s="162"/>
      <c r="B44" s="22"/>
      <c r="C44" s="13" t="s">
        <v>46</v>
      </c>
      <c r="D44" s="14">
        <v>1</v>
      </c>
      <c r="E44" s="15">
        <v>780</v>
      </c>
      <c r="F44" s="15">
        <f t="shared" si="2"/>
        <v>780</v>
      </c>
      <c r="G44" s="17">
        <f>F44*8</f>
        <v>6240</v>
      </c>
    </row>
    <row r="45" spans="1:7" ht="40.35" customHeight="1" x14ac:dyDescent="0.3">
      <c r="A45" s="162"/>
      <c r="B45" s="22"/>
      <c r="C45" s="29" t="s">
        <v>47</v>
      </c>
      <c r="D45" s="30">
        <v>1</v>
      </c>
      <c r="E45" s="31">
        <v>700</v>
      </c>
      <c r="F45" s="31">
        <f t="shared" si="2"/>
        <v>700</v>
      </c>
      <c r="G45" s="37">
        <f>F45*6</f>
        <v>4200</v>
      </c>
    </row>
    <row r="46" spans="1:7" ht="40.35" customHeight="1" x14ac:dyDescent="0.3">
      <c r="A46" s="162"/>
      <c r="B46" s="22"/>
      <c r="C46" s="13" t="s">
        <v>48</v>
      </c>
      <c r="D46" s="14">
        <v>1</v>
      </c>
      <c r="E46" s="15">
        <v>597</v>
      </c>
      <c r="F46" s="15">
        <f>D46*E46</f>
        <v>597</v>
      </c>
      <c r="G46" s="17">
        <f>F46*8</f>
        <v>4776</v>
      </c>
    </row>
    <row r="47" spans="1:7" ht="40.35" customHeight="1" x14ac:dyDescent="0.3">
      <c r="A47" s="162"/>
      <c r="B47" s="22"/>
      <c r="C47" s="13" t="s">
        <v>49</v>
      </c>
      <c r="D47" s="14">
        <v>1</v>
      </c>
      <c r="E47" s="15">
        <v>597</v>
      </c>
      <c r="F47" s="15">
        <f>D47*E47</f>
        <v>597</v>
      </c>
      <c r="G47" s="17">
        <f>F47*8</f>
        <v>4776</v>
      </c>
    </row>
    <row r="48" spans="1:7" ht="40.35" customHeight="1" x14ac:dyDescent="0.3">
      <c r="A48" s="162"/>
      <c r="B48" s="22"/>
      <c r="C48" s="18" t="s">
        <v>50</v>
      </c>
      <c r="D48" s="19">
        <f>+D44+D45+D46+D47</f>
        <v>4</v>
      </c>
      <c r="E48" s="20">
        <f>+E44+E46+E45+E47</f>
        <v>2674</v>
      </c>
      <c r="F48" s="20">
        <f>+F44+F46+F45+F47</f>
        <v>2674</v>
      </c>
      <c r="G48" s="20">
        <f>+G44+G46+G45+G47</f>
        <v>19992</v>
      </c>
    </row>
    <row r="49" spans="1:7" ht="40.35" customHeight="1" x14ac:dyDescent="0.3">
      <c r="A49" s="162"/>
      <c r="B49" s="22"/>
      <c r="C49" s="13" t="s">
        <v>51</v>
      </c>
      <c r="D49" s="14">
        <v>1</v>
      </c>
      <c r="E49" s="15">
        <v>800</v>
      </c>
      <c r="F49" s="15">
        <f t="shared" si="2"/>
        <v>800</v>
      </c>
      <c r="G49" s="17">
        <f>F49*8</f>
        <v>6400</v>
      </c>
    </row>
    <row r="50" spans="1:7" ht="40.35" customHeight="1" x14ac:dyDescent="0.3">
      <c r="A50" s="162"/>
      <c r="B50" s="22"/>
      <c r="C50" s="13" t="s">
        <v>52</v>
      </c>
      <c r="D50" s="14">
        <v>1</v>
      </c>
      <c r="E50" s="15">
        <v>597</v>
      </c>
      <c r="F50" s="15">
        <f t="shared" si="2"/>
        <v>597</v>
      </c>
      <c r="G50" s="17">
        <f>F50*8</f>
        <v>4776</v>
      </c>
    </row>
    <row r="51" spans="1:7" ht="40.35" customHeight="1" x14ac:dyDescent="0.3">
      <c r="A51" s="162"/>
      <c r="B51" s="22"/>
      <c r="C51" s="18" t="s">
        <v>53</v>
      </c>
      <c r="D51" s="19">
        <f>+D49+D50</f>
        <v>2</v>
      </c>
      <c r="E51" s="20">
        <f>+E49+E50</f>
        <v>1397</v>
      </c>
      <c r="F51" s="20">
        <f>+F49+F50</f>
        <v>1397</v>
      </c>
      <c r="G51" s="20">
        <f>+G49+G50</f>
        <v>11176</v>
      </c>
    </row>
    <row r="52" spans="1:7" ht="40.35" customHeight="1" x14ac:dyDescent="0.3">
      <c r="A52" s="162"/>
      <c r="B52" s="22"/>
      <c r="C52" s="13" t="s">
        <v>54</v>
      </c>
      <c r="D52" s="14">
        <v>1</v>
      </c>
      <c r="E52" s="15">
        <v>1000</v>
      </c>
      <c r="F52" s="15">
        <f t="shared" si="2"/>
        <v>1000</v>
      </c>
      <c r="G52" s="17">
        <f>F52*8</f>
        <v>8000</v>
      </c>
    </row>
    <row r="53" spans="1:7" ht="40.35" customHeight="1" x14ac:dyDescent="0.3">
      <c r="A53" s="162"/>
      <c r="B53" s="22"/>
      <c r="C53" s="13" t="s">
        <v>55</v>
      </c>
      <c r="D53" s="14">
        <v>1</v>
      </c>
      <c r="E53" s="15">
        <v>800</v>
      </c>
      <c r="F53" s="15">
        <f t="shared" si="2"/>
        <v>800</v>
      </c>
      <c r="G53" s="17">
        <f t="shared" ref="G53:G68" si="3">F53*8</f>
        <v>6400</v>
      </c>
    </row>
    <row r="54" spans="1:7" ht="40.35" customHeight="1" x14ac:dyDescent="0.3">
      <c r="A54" s="162"/>
      <c r="B54" s="22"/>
      <c r="C54" s="13" t="s">
        <v>56</v>
      </c>
      <c r="D54" s="14">
        <v>1</v>
      </c>
      <c r="E54" s="15">
        <v>517</v>
      </c>
      <c r="F54" s="15">
        <f t="shared" si="2"/>
        <v>517</v>
      </c>
      <c r="G54" s="17">
        <f t="shared" si="3"/>
        <v>4136</v>
      </c>
    </row>
    <row r="55" spans="1:7" ht="40.35" customHeight="1" x14ac:dyDescent="0.3">
      <c r="A55" s="162"/>
      <c r="B55" s="22"/>
      <c r="C55" s="13" t="s">
        <v>57</v>
      </c>
      <c r="D55" s="14">
        <v>1</v>
      </c>
      <c r="E55" s="15">
        <v>697</v>
      </c>
      <c r="F55" s="15">
        <f t="shared" si="2"/>
        <v>697</v>
      </c>
      <c r="G55" s="17">
        <f t="shared" si="3"/>
        <v>5576</v>
      </c>
    </row>
    <row r="56" spans="1:7" ht="40.35" customHeight="1" x14ac:dyDescent="0.3">
      <c r="A56" s="162"/>
      <c r="B56" s="22"/>
      <c r="C56" s="13" t="s">
        <v>58</v>
      </c>
      <c r="D56" s="14">
        <v>1</v>
      </c>
      <c r="E56" s="15">
        <v>735.15</v>
      </c>
      <c r="F56" s="15">
        <f t="shared" si="2"/>
        <v>735.15</v>
      </c>
      <c r="G56" s="17">
        <f t="shared" si="3"/>
        <v>5881.2</v>
      </c>
    </row>
    <row r="57" spans="1:7" ht="40.35" customHeight="1" x14ac:dyDescent="0.3">
      <c r="A57" s="162"/>
      <c r="B57" s="22"/>
      <c r="C57" s="13" t="s">
        <v>58</v>
      </c>
      <c r="D57" s="14">
        <v>1</v>
      </c>
      <c r="E57" s="15">
        <v>735.15</v>
      </c>
      <c r="F57" s="15">
        <f t="shared" si="2"/>
        <v>735.15</v>
      </c>
      <c r="G57" s="17">
        <f t="shared" si="3"/>
        <v>5881.2</v>
      </c>
    </row>
    <row r="58" spans="1:7" ht="40.35" customHeight="1" x14ac:dyDescent="0.3">
      <c r="A58" s="162"/>
      <c r="B58" s="22"/>
      <c r="C58" s="13" t="s">
        <v>59</v>
      </c>
      <c r="D58" s="14">
        <v>1</v>
      </c>
      <c r="E58" s="15">
        <v>677</v>
      </c>
      <c r="F58" s="15">
        <f t="shared" si="2"/>
        <v>677</v>
      </c>
      <c r="G58" s="17">
        <f t="shared" si="3"/>
        <v>5416</v>
      </c>
    </row>
    <row r="59" spans="1:7" ht="40.35" customHeight="1" x14ac:dyDescent="0.3">
      <c r="A59" s="162"/>
      <c r="B59" s="22"/>
      <c r="C59" s="13" t="s">
        <v>59</v>
      </c>
      <c r="D59" s="14">
        <v>1</v>
      </c>
      <c r="E59" s="15">
        <v>650</v>
      </c>
      <c r="F59" s="15">
        <f t="shared" si="2"/>
        <v>650</v>
      </c>
      <c r="G59" s="17">
        <f t="shared" si="3"/>
        <v>5200</v>
      </c>
    </row>
    <row r="60" spans="1:7" ht="40.35" customHeight="1" x14ac:dyDescent="0.3">
      <c r="A60" s="162"/>
      <c r="B60" s="22"/>
      <c r="C60" s="13" t="s">
        <v>59</v>
      </c>
      <c r="D60" s="14">
        <v>1</v>
      </c>
      <c r="E60" s="15">
        <v>600</v>
      </c>
      <c r="F60" s="15">
        <f t="shared" si="2"/>
        <v>600</v>
      </c>
      <c r="G60" s="17">
        <f t="shared" si="3"/>
        <v>4800</v>
      </c>
    </row>
    <row r="61" spans="1:7" ht="40.35" customHeight="1" x14ac:dyDescent="0.3">
      <c r="A61" s="162"/>
      <c r="B61" s="22"/>
      <c r="C61" s="13" t="s">
        <v>60</v>
      </c>
      <c r="D61" s="14">
        <v>1</v>
      </c>
      <c r="E61" s="15">
        <v>900</v>
      </c>
      <c r="F61" s="15">
        <f>D61*E61</f>
        <v>900</v>
      </c>
      <c r="G61" s="17">
        <f t="shared" si="3"/>
        <v>7200</v>
      </c>
    </row>
    <row r="62" spans="1:7" ht="40.35" customHeight="1" x14ac:dyDescent="0.3">
      <c r="A62" s="162"/>
      <c r="B62" s="22"/>
      <c r="C62" s="13" t="s">
        <v>60</v>
      </c>
      <c r="D62" s="14">
        <v>8</v>
      </c>
      <c r="E62" s="15">
        <v>597</v>
      </c>
      <c r="F62" s="15">
        <f t="shared" si="2"/>
        <v>4776</v>
      </c>
      <c r="G62" s="17">
        <f t="shared" si="3"/>
        <v>38208</v>
      </c>
    </row>
    <row r="63" spans="1:7" ht="40.35" customHeight="1" x14ac:dyDescent="0.3">
      <c r="A63" s="162"/>
      <c r="B63" s="22"/>
      <c r="C63" s="13" t="s">
        <v>60</v>
      </c>
      <c r="D63" s="14">
        <v>2</v>
      </c>
      <c r="E63" s="15">
        <v>597</v>
      </c>
      <c r="F63" s="15">
        <f t="shared" si="2"/>
        <v>1194</v>
      </c>
      <c r="G63" s="17">
        <f t="shared" si="3"/>
        <v>9552</v>
      </c>
    </row>
    <row r="64" spans="1:7" ht="40.35" customHeight="1" x14ac:dyDescent="0.3">
      <c r="A64" s="162"/>
      <c r="B64" s="22"/>
      <c r="C64" s="13" t="s">
        <v>61</v>
      </c>
      <c r="D64" s="14">
        <v>2</v>
      </c>
      <c r="E64" s="15">
        <v>547</v>
      </c>
      <c r="F64" s="15">
        <f>D64*E64</f>
        <v>1094</v>
      </c>
      <c r="G64" s="17">
        <f t="shared" si="3"/>
        <v>8752</v>
      </c>
    </row>
    <row r="65" spans="1:7" ht="40.35" customHeight="1" x14ac:dyDescent="0.3">
      <c r="A65" s="162"/>
      <c r="B65" s="22"/>
      <c r="C65" s="13" t="s">
        <v>62</v>
      </c>
      <c r="D65" s="14">
        <v>3</v>
      </c>
      <c r="E65" s="15">
        <v>517</v>
      </c>
      <c r="F65" s="15">
        <f t="shared" si="2"/>
        <v>1551</v>
      </c>
      <c r="G65" s="17">
        <f t="shared" si="3"/>
        <v>12408</v>
      </c>
    </row>
    <row r="66" spans="1:7" ht="40.35" customHeight="1" x14ac:dyDescent="0.3">
      <c r="A66" s="162"/>
      <c r="B66" s="22"/>
      <c r="C66" s="13" t="s">
        <v>62</v>
      </c>
      <c r="D66" s="14">
        <v>1</v>
      </c>
      <c r="E66" s="15">
        <v>517</v>
      </c>
      <c r="F66" s="15">
        <f>D66*E66</f>
        <v>517</v>
      </c>
      <c r="G66" s="17">
        <f t="shared" si="3"/>
        <v>4136</v>
      </c>
    </row>
    <row r="67" spans="1:7" ht="40.35" customHeight="1" x14ac:dyDescent="0.3">
      <c r="A67" s="162"/>
      <c r="B67" s="22"/>
      <c r="C67" s="13" t="s">
        <v>63</v>
      </c>
      <c r="D67" s="14">
        <v>1</v>
      </c>
      <c r="E67" s="15">
        <v>467</v>
      </c>
      <c r="F67" s="15">
        <f t="shared" si="2"/>
        <v>467</v>
      </c>
      <c r="G67" s="17">
        <f t="shared" si="3"/>
        <v>3736</v>
      </c>
    </row>
    <row r="68" spans="1:7" ht="40.35" customHeight="1" x14ac:dyDescent="0.3">
      <c r="A68" s="162"/>
      <c r="B68" s="22"/>
      <c r="C68" s="13" t="s">
        <v>63</v>
      </c>
      <c r="D68" s="14">
        <v>12</v>
      </c>
      <c r="E68" s="15">
        <v>417</v>
      </c>
      <c r="F68" s="15">
        <f t="shared" si="2"/>
        <v>5004</v>
      </c>
      <c r="G68" s="17">
        <f t="shared" si="3"/>
        <v>40032</v>
      </c>
    </row>
    <row r="69" spans="1:7" ht="40.35" customHeight="1" x14ac:dyDescent="0.3">
      <c r="A69" s="162"/>
      <c r="B69" s="22"/>
      <c r="C69" s="13" t="s">
        <v>63</v>
      </c>
      <c r="D69" s="14">
        <v>1</v>
      </c>
      <c r="E69" s="15">
        <v>417</v>
      </c>
      <c r="F69" s="15">
        <f>D69*E69</f>
        <v>417</v>
      </c>
      <c r="G69" s="17">
        <f>F69*8</f>
        <v>3336</v>
      </c>
    </row>
    <row r="70" spans="1:7" ht="40.35" customHeight="1" x14ac:dyDescent="0.3">
      <c r="A70" s="162"/>
      <c r="B70" s="22"/>
      <c r="C70" s="29" t="s">
        <v>63</v>
      </c>
      <c r="D70" s="30">
        <v>1</v>
      </c>
      <c r="E70" s="31">
        <v>417</v>
      </c>
      <c r="F70" s="31">
        <f>D70*E70</f>
        <v>417</v>
      </c>
      <c r="G70" s="37">
        <f>F70*1</f>
        <v>417</v>
      </c>
    </row>
    <row r="71" spans="1:7" ht="40.35" customHeight="1" x14ac:dyDescent="0.3">
      <c r="A71" s="162"/>
      <c r="B71" s="22"/>
      <c r="C71" s="29" t="s">
        <v>63</v>
      </c>
      <c r="D71" s="30">
        <v>10</v>
      </c>
      <c r="E71" s="31">
        <v>417</v>
      </c>
      <c r="F71" s="31">
        <f>D71*E71</f>
        <v>4170</v>
      </c>
      <c r="G71" s="37">
        <f>F71*2</f>
        <v>8340</v>
      </c>
    </row>
    <row r="72" spans="1:7" ht="40.35" customHeight="1" x14ac:dyDescent="0.3">
      <c r="A72" s="162"/>
      <c r="B72" s="22"/>
      <c r="C72" s="18" t="s">
        <v>64</v>
      </c>
      <c r="D72" s="19">
        <f>+D52+D53+D54+D55+D56+D57+D58+D59+D60+D61+D62+D63+D64+D65+D66+D67+D68+D69+D71+D70</f>
        <v>51</v>
      </c>
      <c r="E72" s="20">
        <f>+E52+E53+E54+E55+E56+E57+E58+E59+E60+E61+E62+E63+E64+E65+E66+E67+E68+E71+E69+E70</f>
        <v>12221.3</v>
      </c>
      <c r="F72" s="20">
        <f>+F52+F53+F54+F55+F56+F57+F58+F59+F60+F61+F62+F63+F64+F65+F66+F67+F68+F71+F69+F70</f>
        <v>26918.3</v>
      </c>
      <c r="G72" s="20">
        <f>+G52+G53+G54+G55+G56+G57+G58+G59+G60+G61+G62+G63+G64+G65+G66+G67+G68+G71+G69+G70</f>
        <v>187407.4</v>
      </c>
    </row>
    <row r="73" spans="1:7" ht="40.35" customHeight="1" x14ac:dyDescent="0.3">
      <c r="A73" s="162"/>
      <c r="B73" s="22"/>
      <c r="C73" s="13" t="s">
        <v>65</v>
      </c>
      <c r="D73" s="14">
        <v>1</v>
      </c>
      <c r="E73" s="15">
        <v>1025</v>
      </c>
      <c r="F73" s="15">
        <f t="shared" si="2"/>
        <v>1025</v>
      </c>
      <c r="G73" s="17">
        <f>F73*8</f>
        <v>8200</v>
      </c>
    </row>
    <row r="74" spans="1:7" ht="40.35" customHeight="1" x14ac:dyDescent="0.3">
      <c r="A74" s="162"/>
      <c r="B74" s="22"/>
      <c r="C74" s="13" t="s">
        <v>32</v>
      </c>
      <c r="D74" s="14">
        <v>1</v>
      </c>
      <c r="E74" s="15">
        <v>500</v>
      </c>
      <c r="F74" s="15">
        <f t="shared" si="2"/>
        <v>500</v>
      </c>
      <c r="G74" s="17">
        <f>F74*8</f>
        <v>4000</v>
      </c>
    </row>
    <row r="75" spans="1:7" ht="40.35" customHeight="1" x14ac:dyDescent="0.3">
      <c r="A75" s="162"/>
      <c r="B75" s="22"/>
      <c r="C75" s="13" t="s">
        <v>66</v>
      </c>
      <c r="D75" s="14">
        <v>1</v>
      </c>
      <c r="E75" s="15">
        <v>700</v>
      </c>
      <c r="F75" s="15">
        <f t="shared" si="2"/>
        <v>700</v>
      </c>
      <c r="G75" s="17">
        <f>F75*8</f>
        <v>5600</v>
      </c>
    </row>
    <row r="76" spans="1:7" ht="40.35" customHeight="1" x14ac:dyDescent="0.3">
      <c r="A76" s="162"/>
      <c r="B76" s="22"/>
      <c r="C76" s="13" t="s">
        <v>48</v>
      </c>
      <c r="D76" s="14">
        <v>1</v>
      </c>
      <c r="E76" s="15">
        <v>500</v>
      </c>
      <c r="F76" s="15">
        <f t="shared" si="2"/>
        <v>500</v>
      </c>
      <c r="G76" s="17">
        <f>F76*8</f>
        <v>4000</v>
      </c>
    </row>
    <row r="77" spans="1:7" ht="40.35" customHeight="1" x14ac:dyDescent="0.3">
      <c r="A77" s="162"/>
      <c r="B77" s="22"/>
      <c r="C77" s="13" t="s">
        <v>49</v>
      </c>
      <c r="D77" s="14">
        <v>2</v>
      </c>
      <c r="E77" s="15">
        <v>417</v>
      </c>
      <c r="F77" s="15">
        <f t="shared" si="2"/>
        <v>834</v>
      </c>
      <c r="G77" s="17">
        <f>F77*8</f>
        <v>6672</v>
      </c>
    </row>
    <row r="78" spans="1:7" ht="40.35" customHeight="1" x14ac:dyDescent="0.3">
      <c r="A78" s="162"/>
      <c r="B78" s="22"/>
      <c r="C78" s="18" t="s">
        <v>67</v>
      </c>
      <c r="D78" s="19">
        <f>+D73+D74+D75+D76+D77</f>
        <v>6</v>
      </c>
      <c r="E78" s="20">
        <f>+E73+E74+E75+E76+E77</f>
        <v>3142</v>
      </c>
      <c r="F78" s="20">
        <f>+F73+F74+F75+F76+F77</f>
        <v>3559</v>
      </c>
      <c r="G78" s="20">
        <f>+G73+G74+G75+G76+G77</f>
        <v>28472</v>
      </c>
    </row>
    <row r="79" spans="1:7" ht="40.35" customHeight="1" x14ac:dyDescent="0.3">
      <c r="A79" s="162"/>
      <c r="B79" s="22"/>
      <c r="C79" s="13" t="s">
        <v>68</v>
      </c>
      <c r="D79" s="14">
        <v>1</v>
      </c>
      <c r="E79" s="15">
        <v>800</v>
      </c>
      <c r="F79" s="15">
        <f t="shared" si="2"/>
        <v>800</v>
      </c>
      <c r="G79" s="17">
        <f>F79*8</f>
        <v>6400</v>
      </c>
    </row>
    <row r="80" spans="1:7" ht="40.35" customHeight="1" x14ac:dyDescent="0.3">
      <c r="A80" s="162"/>
      <c r="B80" s="22"/>
      <c r="C80" s="38" t="s">
        <v>69</v>
      </c>
      <c r="D80" s="39">
        <v>1</v>
      </c>
      <c r="E80" s="40">
        <v>697</v>
      </c>
      <c r="F80" s="40">
        <f t="shared" si="2"/>
        <v>697</v>
      </c>
      <c r="G80" s="41">
        <f>F80*7</f>
        <v>4879</v>
      </c>
    </row>
    <row r="81" spans="1:7" ht="40.35" customHeight="1" x14ac:dyDescent="0.3">
      <c r="A81" s="162"/>
      <c r="B81" s="22"/>
      <c r="C81" s="42" t="s">
        <v>70</v>
      </c>
      <c r="D81" s="43">
        <v>1</v>
      </c>
      <c r="E81" s="44">
        <v>697</v>
      </c>
      <c r="F81" s="44">
        <f>D81*E81</f>
        <v>697</v>
      </c>
      <c r="G81" s="45">
        <f>F81*2</f>
        <v>1394</v>
      </c>
    </row>
    <row r="82" spans="1:7" ht="40.35" customHeight="1" x14ac:dyDescent="0.3">
      <c r="A82" s="162"/>
      <c r="B82" s="22"/>
      <c r="C82" s="13" t="s">
        <v>71</v>
      </c>
      <c r="D82" s="14">
        <v>1</v>
      </c>
      <c r="E82" s="15">
        <v>697</v>
      </c>
      <c r="F82" s="15">
        <f t="shared" si="2"/>
        <v>697</v>
      </c>
      <c r="G82" s="17">
        <f>F82*8</f>
        <v>5576</v>
      </c>
    </row>
    <row r="83" spans="1:7" ht="40.35" customHeight="1" x14ac:dyDescent="0.3">
      <c r="A83" s="162"/>
      <c r="B83" s="22"/>
      <c r="C83" s="18" t="s">
        <v>72</v>
      </c>
      <c r="D83" s="19">
        <f>+D79+D80+D82+D81</f>
        <v>4</v>
      </c>
      <c r="E83" s="20">
        <f>+E79+E80+E82+E81</f>
        <v>2891</v>
      </c>
      <c r="F83" s="20">
        <f>+F79+F80+F82+F81</f>
        <v>2891</v>
      </c>
      <c r="G83" s="20">
        <f>+G79+G80+G82+G81</f>
        <v>18249</v>
      </c>
    </row>
    <row r="84" spans="1:7" ht="40.35" customHeight="1" x14ac:dyDescent="0.3">
      <c r="A84" s="162"/>
      <c r="B84" s="22"/>
      <c r="C84" s="13" t="s">
        <v>73</v>
      </c>
      <c r="D84" s="14">
        <v>1</v>
      </c>
      <c r="E84" s="15">
        <v>900</v>
      </c>
      <c r="F84" s="15">
        <f t="shared" si="2"/>
        <v>900</v>
      </c>
      <c r="G84" s="17">
        <f>F84*8</f>
        <v>7200</v>
      </c>
    </row>
    <row r="85" spans="1:7" ht="40.35" customHeight="1" x14ac:dyDescent="0.3">
      <c r="A85" s="162"/>
      <c r="B85" s="22"/>
      <c r="C85" s="13" t="s">
        <v>74</v>
      </c>
      <c r="D85" s="14">
        <v>1</v>
      </c>
      <c r="E85" s="15">
        <v>417</v>
      </c>
      <c r="F85" s="15">
        <f t="shared" si="2"/>
        <v>417</v>
      </c>
      <c r="G85" s="17">
        <f>F85*8</f>
        <v>3336</v>
      </c>
    </row>
    <row r="86" spans="1:7" ht="40.35" customHeight="1" x14ac:dyDescent="0.3">
      <c r="A86" s="162"/>
      <c r="B86" s="22"/>
      <c r="C86" s="18" t="s">
        <v>75</v>
      </c>
      <c r="D86" s="19">
        <f>+D84+D85</f>
        <v>2</v>
      </c>
      <c r="E86" s="20">
        <f>+E84+E85</f>
        <v>1317</v>
      </c>
      <c r="F86" s="20">
        <f>+F84+F85</f>
        <v>1317</v>
      </c>
      <c r="G86" s="20">
        <f>+G84+G85</f>
        <v>10536</v>
      </c>
    </row>
    <row r="87" spans="1:7" ht="40.35" customHeight="1" x14ac:dyDescent="0.3">
      <c r="A87" s="162"/>
      <c r="B87" s="22"/>
      <c r="C87" s="13" t="s">
        <v>76</v>
      </c>
      <c r="D87" s="14">
        <v>1</v>
      </c>
      <c r="E87" s="15">
        <v>1000</v>
      </c>
      <c r="F87" s="15">
        <f t="shared" ref="F87:F129" si="4">D87*E87</f>
        <v>1000</v>
      </c>
      <c r="G87" s="17">
        <f>F87*8</f>
        <v>8000</v>
      </c>
    </row>
    <row r="88" spans="1:7" ht="40.35" customHeight="1" x14ac:dyDescent="0.3">
      <c r="A88" s="162"/>
      <c r="B88" s="22"/>
      <c r="C88" s="13" t="s">
        <v>77</v>
      </c>
      <c r="D88" s="14">
        <v>1</v>
      </c>
      <c r="E88" s="15">
        <v>500</v>
      </c>
      <c r="F88" s="15">
        <f t="shared" si="4"/>
        <v>500</v>
      </c>
      <c r="G88" s="17">
        <f>F88*8</f>
        <v>4000</v>
      </c>
    </row>
    <row r="89" spans="1:7" ht="40.35" customHeight="1" x14ac:dyDescent="0.3">
      <c r="A89" s="162"/>
      <c r="B89" s="22"/>
      <c r="C89" s="18" t="s">
        <v>78</v>
      </c>
      <c r="D89" s="19">
        <f>+D87+D88</f>
        <v>2</v>
      </c>
      <c r="E89" s="20">
        <f>+E87+E88</f>
        <v>1500</v>
      </c>
      <c r="F89" s="20">
        <f>+F87+F88</f>
        <v>1500</v>
      </c>
      <c r="G89" s="20">
        <f>+G87+G88</f>
        <v>12000</v>
      </c>
    </row>
    <row r="90" spans="1:7" ht="40.35" customHeight="1" x14ac:dyDescent="0.3">
      <c r="A90" s="162"/>
      <c r="B90" s="22"/>
      <c r="C90" s="13" t="s">
        <v>79</v>
      </c>
      <c r="D90" s="14">
        <v>1</v>
      </c>
      <c r="E90" s="15">
        <v>1900</v>
      </c>
      <c r="F90" s="15">
        <f t="shared" si="4"/>
        <v>1900</v>
      </c>
      <c r="G90" s="17">
        <f>F90*8</f>
        <v>15200</v>
      </c>
    </row>
    <row r="91" spans="1:7" ht="40.35" customHeight="1" x14ac:dyDescent="0.3">
      <c r="A91" s="162"/>
      <c r="B91" s="22"/>
      <c r="C91" s="13" t="s">
        <v>80</v>
      </c>
      <c r="D91" s="14">
        <v>1</v>
      </c>
      <c r="E91" s="15">
        <v>1000</v>
      </c>
      <c r="F91" s="15">
        <f>+E91*D91</f>
        <v>1000</v>
      </c>
      <c r="G91" s="15">
        <f>+F91*8</f>
        <v>8000</v>
      </c>
    </row>
    <row r="92" spans="1:7" ht="40.35" customHeight="1" x14ac:dyDescent="0.3">
      <c r="A92" s="162"/>
      <c r="B92" s="22"/>
      <c r="C92" s="13" t="s">
        <v>81</v>
      </c>
      <c r="D92" s="14">
        <v>1</v>
      </c>
      <c r="E92" s="15">
        <v>800</v>
      </c>
      <c r="F92" s="15">
        <f t="shared" si="4"/>
        <v>800</v>
      </c>
      <c r="G92" s="17">
        <f>F92*8</f>
        <v>6400</v>
      </c>
    </row>
    <row r="93" spans="1:7" ht="40.35" customHeight="1" x14ac:dyDescent="0.3">
      <c r="A93" s="162"/>
      <c r="B93" s="22"/>
      <c r="C93" s="18" t="s">
        <v>82</v>
      </c>
      <c r="D93" s="19">
        <f>+D90+D92+D91</f>
        <v>3</v>
      </c>
      <c r="E93" s="20">
        <f>+E90+E92+E91</f>
        <v>3700</v>
      </c>
      <c r="F93" s="20">
        <f>+F90+F92+F91</f>
        <v>3700</v>
      </c>
      <c r="G93" s="20">
        <f>+G90+G92+G91</f>
        <v>29600</v>
      </c>
    </row>
    <row r="94" spans="1:7" ht="40.35" customHeight="1" x14ac:dyDescent="0.3">
      <c r="A94" s="162"/>
      <c r="B94" s="22"/>
      <c r="C94" s="13" t="s">
        <v>83</v>
      </c>
      <c r="D94" s="14">
        <v>1</v>
      </c>
      <c r="E94" s="15">
        <v>1600</v>
      </c>
      <c r="F94" s="15">
        <v>1600</v>
      </c>
      <c r="G94" s="17">
        <f>F94*8</f>
        <v>12800</v>
      </c>
    </row>
    <row r="95" spans="1:7" ht="40.35" customHeight="1" x14ac:dyDescent="0.3">
      <c r="A95" s="162"/>
      <c r="B95" s="22"/>
      <c r="C95" s="23" t="s">
        <v>84</v>
      </c>
      <c r="D95" s="24">
        <v>1</v>
      </c>
      <c r="E95" s="25">
        <v>1200</v>
      </c>
      <c r="F95" s="25">
        <v>1200</v>
      </c>
      <c r="G95" s="27">
        <f>F95*7</f>
        <v>8400</v>
      </c>
    </row>
    <row r="96" spans="1:7" ht="40.35" customHeight="1" x14ac:dyDescent="0.3">
      <c r="A96" s="162"/>
      <c r="B96" s="22"/>
      <c r="C96" s="23" t="s">
        <v>25</v>
      </c>
      <c r="D96" s="24">
        <v>1</v>
      </c>
      <c r="E96" s="25">
        <v>1000</v>
      </c>
      <c r="F96" s="25">
        <v>1000</v>
      </c>
      <c r="G96" s="27">
        <f>F96*1</f>
        <v>1000</v>
      </c>
    </row>
    <row r="97" spans="1:7" ht="40.35" customHeight="1" x14ac:dyDescent="0.3">
      <c r="A97" s="162"/>
      <c r="B97" s="22"/>
      <c r="C97" s="23" t="s">
        <v>26</v>
      </c>
      <c r="D97" s="24">
        <v>1</v>
      </c>
      <c r="E97" s="25">
        <v>880</v>
      </c>
      <c r="F97" s="25">
        <v>880</v>
      </c>
      <c r="G97" s="27">
        <f>F97*7</f>
        <v>6160</v>
      </c>
    </row>
    <row r="98" spans="1:7" ht="40.35" customHeight="1" x14ac:dyDescent="0.3">
      <c r="A98" s="162"/>
      <c r="B98" s="22"/>
      <c r="C98" s="23" t="s">
        <v>85</v>
      </c>
      <c r="D98" s="24">
        <v>1</v>
      </c>
      <c r="E98" s="25">
        <v>780</v>
      </c>
      <c r="F98" s="25">
        <f t="shared" si="4"/>
        <v>780</v>
      </c>
      <c r="G98" s="27">
        <f>F98*1</f>
        <v>780</v>
      </c>
    </row>
    <row r="99" spans="1:7" ht="40.35" customHeight="1" x14ac:dyDescent="0.3">
      <c r="A99" s="162"/>
      <c r="B99" s="22"/>
      <c r="C99" s="23" t="s">
        <v>86</v>
      </c>
      <c r="D99" s="24">
        <v>1</v>
      </c>
      <c r="E99" s="25">
        <v>600</v>
      </c>
      <c r="F99" s="25">
        <f>D99*E99</f>
        <v>600</v>
      </c>
      <c r="G99" s="27">
        <f>F99*7</f>
        <v>4200</v>
      </c>
    </row>
    <row r="100" spans="1:7" ht="40.35" customHeight="1" x14ac:dyDescent="0.3">
      <c r="A100" s="162"/>
      <c r="B100" s="22"/>
      <c r="C100" s="29" t="s">
        <v>87</v>
      </c>
      <c r="D100" s="30">
        <v>1</v>
      </c>
      <c r="E100" s="31">
        <v>600</v>
      </c>
      <c r="F100" s="31">
        <f>D100*E100</f>
        <v>600</v>
      </c>
      <c r="G100" s="37">
        <f>F100*1</f>
        <v>600</v>
      </c>
    </row>
    <row r="101" spans="1:7" ht="40.35" customHeight="1" x14ac:dyDescent="0.3">
      <c r="A101" s="162"/>
      <c r="B101" s="22"/>
      <c r="C101" s="13" t="s">
        <v>88</v>
      </c>
      <c r="D101" s="14">
        <v>1</v>
      </c>
      <c r="E101" s="15">
        <v>417</v>
      </c>
      <c r="F101" s="15">
        <f t="shared" si="4"/>
        <v>417</v>
      </c>
      <c r="G101" s="17">
        <f>F101*8</f>
        <v>3336</v>
      </c>
    </row>
    <row r="102" spans="1:7" ht="40.35" customHeight="1" x14ac:dyDescent="0.3">
      <c r="A102" s="162"/>
      <c r="B102" s="22"/>
      <c r="C102" s="13" t="s">
        <v>89</v>
      </c>
      <c r="D102" s="14">
        <v>1</v>
      </c>
      <c r="E102" s="15">
        <v>417</v>
      </c>
      <c r="F102" s="15">
        <f t="shared" si="4"/>
        <v>417</v>
      </c>
      <c r="G102" s="17">
        <f>F102*8</f>
        <v>3336</v>
      </c>
    </row>
    <row r="103" spans="1:7" ht="40.35" customHeight="1" x14ac:dyDescent="0.3">
      <c r="A103" s="162"/>
      <c r="B103" s="22"/>
      <c r="C103" s="18" t="s">
        <v>90</v>
      </c>
      <c r="D103" s="19">
        <f>+D94+D95+D96+D97+D98+D99+D100+D101+D102</f>
        <v>9</v>
      </c>
      <c r="E103" s="20">
        <f>+E94+E95+E96+E97+E98+E99+E100+E101+E102</f>
        <v>7494</v>
      </c>
      <c r="F103" s="20">
        <f>+F94+F95+F96+F97+F98+F99+F100+F101+F102</f>
        <v>7494</v>
      </c>
      <c r="G103" s="20">
        <f>+G94+G95+G96+G97+G98+G99+G100+G101+G102</f>
        <v>40612</v>
      </c>
    </row>
    <row r="104" spans="1:7" ht="40.35" customHeight="1" x14ac:dyDescent="0.3">
      <c r="A104" s="162"/>
      <c r="B104" s="22"/>
      <c r="C104" s="13" t="s">
        <v>91</v>
      </c>
      <c r="D104" s="14">
        <v>1</v>
      </c>
      <c r="E104" s="15">
        <v>800</v>
      </c>
      <c r="F104" s="15">
        <f t="shared" si="4"/>
        <v>800</v>
      </c>
      <c r="G104" s="17">
        <f>F104*8</f>
        <v>6400</v>
      </c>
    </row>
    <row r="105" spans="1:7" ht="40.35" customHeight="1" x14ac:dyDescent="0.3">
      <c r="A105" s="162"/>
      <c r="B105" s="22"/>
      <c r="C105" s="13" t="s">
        <v>92</v>
      </c>
      <c r="D105" s="14">
        <v>1</v>
      </c>
      <c r="E105" s="15">
        <v>847</v>
      </c>
      <c r="F105" s="15">
        <f t="shared" si="4"/>
        <v>847</v>
      </c>
      <c r="G105" s="17">
        <f t="shared" ref="G105:G117" si="5">F105*8</f>
        <v>6776</v>
      </c>
    </row>
    <row r="106" spans="1:7" ht="40.35" customHeight="1" x14ac:dyDescent="0.3">
      <c r="A106" s="162"/>
      <c r="B106" s="22"/>
      <c r="C106" s="13" t="s">
        <v>93</v>
      </c>
      <c r="D106" s="14">
        <v>1</v>
      </c>
      <c r="E106" s="15">
        <v>700</v>
      </c>
      <c r="F106" s="15">
        <f t="shared" si="4"/>
        <v>700</v>
      </c>
      <c r="G106" s="17">
        <f t="shared" si="5"/>
        <v>5600</v>
      </c>
    </row>
    <row r="107" spans="1:7" ht="40.35" customHeight="1" x14ac:dyDescent="0.3">
      <c r="A107" s="162"/>
      <c r="B107" s="22"/>
      <c r="C107" s="13" t="s">
        <v>94</v>
      </c>
      <c r="D107" s="14">
        <v>1</v>
      </c>
      <c r="E107" s="15">
        <v>597</v>
      </c>
      <c r="F107" s="15">
        <f t="shared" si="4"/>
        <v>597</v>
      </c>
      <c r="G107" s="17">
        <f t="shared" si="5"/>
        <v>4776</v>
      </c>
    </row>
    <row r="108" spans="1:7" ht="40.35" customHeight="1" x14ac:dyDescent="0.3">
      <c r="A108" s="162"/>
      <c r="B108" s="22"/>
      <c r="C108" s="176" t="s">
        <v>300</v>
      </c>
      <c r="D108" s="30">
        <v>1</v>
      </c>
      <c r="E108" s="31">
        <v>417</v>
      </c>
      <c r="F108" s="31">
        <f t="shared" si="4"/>
        <v>417</v>
      </c>
      <c r="G108" s="37">
        <f t="shared" si="5"/>
        <v>3336</v>
      </c>
    </row>
    <row r="109" spans="1:7" ht="40.35" customHeight="1" x14ac:dyDescent="0.3">
      <c r="A109" s="162"/>
      <c r="B109" s="22"/>
      <c r="C109" s="176" t="s">
        <v>300</v>
      </c>
      <c r="D109" s="30">
        <v>1</v>
      </c>
      <c r="E109" s="31">
        <v>417</v>
      </c>
      <c r="F109" s="31">
        <f t="shared" si="4"/>
        <v>417</v>
      </c>
      <c r="G109" s="37">
        <f t="shared" si="5"/>
        <v>3336</v>
      </c>
    </row>
    <row r="110" spans="1:7" ht="40.35" customHeight="1" x14ac:dyDescent="0.3">
      <c r="A110" s="162"/>
      <c r="B110" s="22"/>
      <c r="C110" s="176" t="s">
        <v>300</v>
      </c>
      <c r="D110" s="30">
        <v>1</v>
      </c>
      <c r="E110" s="31">
        <v>417</v>
      </c>
      <c r="F110" s="31">
        <f t="shared" si="4"/>
        <v>417</v>
      </c>
      <c r="G110" s="37">
        <f t="shared" si="5"/>
        <v>3336</v>
      </c>
    </row>
    <row r="111" spans="1:7" ht="40.35" customHeight="1" x14ac:dyDescent="0.3">
      <c r="A111" s="162"/>
      <c r="B111" s="22"/>
      <c r="C111" s="176" t="s">
        <v>300</v>
      </c>
      <c r="D111" s="30">
        <v>1</v>
      </c>
      <c r="E111" s="31">
        <v>417</v>
      </c>
      <c r="F111" s="31">
        <f t="shared" si="4"/>
        <v>417</v>
      </c>
      <c r="G111" s="37">
        <f t="shared" si="5"/>
        <v>3336</v>
      </c>
    </row>
    <row r="112" spans="1:7" ht="40.35" customHeight="1" x14ac:dyDescent="0.3">
      <c r="A112" s="162"/>
      <c r="B112" s="22"/>
      <c r="C112" s="13" t="s">
        <v>95</v>
      </c>
      <c r="D112" s="14">
        <v>1</v>
      </c>
      <c r="E112" s="15">
        <v>735.15</v>
      </c>
      <c r="F112" s="15">
        <f t="shared" si="4"/>
        <v>735.15</v>
      </c>
      <c r="G112" s="17">
        <f t="shared" si="5"/>
        <v>5881.2</v>
      </c>
    </row>
    <row r="113" spans="1:7" ht="40.35" customHeight="1" x14ac:dyDescent="0.3">
      <c r="A113" s="162"/>
      <c r="B113" s="22"/>
      <c r="C113" s="13" t="s">
        <v>95</v>
      </c>
      <c r="D113" s="14">
        <v>1</v>
      </c>
      <c r="E113" s="15">
        <v>712.29</v>
      </c>
      <c r="F113" s="15">
        <f t="shared" si="4"/>
        <v>712.29</v>
      </c>
      <c r="G113" s="17">
        <f t="shared" si="5"/>
        <v>5698.32</v>
      </c>
    </row>
    <row r="114" spans="1:7" ht="40.35" customHeight="1" x14ac:dyDescent="0.3">
      <c r="A114" s="162"/>
      <c r="B114" s="22"/>
      <c r="C114" s="13" t="s">
        <v>95</v>
      </c>
      <c r="D114" s="14">
        <v>1</v>
      </c>
      <c r="E114" s="15">
        <v>677</v>
      </c>
      <c r="F114" s="15">
        <f t="shared" si="4"/>
        <v>677</v>
      </c>
      <c r="G114" s="17">
        <f t="shared" si="5"/>
        <v>5416</v>
      </c>
    </row>
    <row r="115" spans="1:7" ht="40.35" customHeight="1" x14ac:dyDescent="0.3">
      <c r="A115" s="162"/>
      <c r="B115" s="22"/>
      <c r="C115" s="13" t="s">
        <v>96</v>
      </c>
      <c r="D115" s="14">
        <v>2</v>
      </c>
      <c r="E115" s="15">
        <v>597</v>
      </c>
      <c r="F115" s="15">
        <f t="shared" si="4"/>
        <v>1194</v>
      </c>
      <c r="G115" s="17">
        <f t="shared" si="5"/>
        <v>9552</v>
      </c>
    </row>
    <row r="116" spans="1:7" ht="40.35" customHeight="1" x14ac:dyDescent="0.3">
      <c r="A116" s="162"/>
      <c r="B116" s="22"/>
      <c r="C116" s="13" t="s">
        <v>96</v>
      </c>
      <c r="D116" s="14">
        <v>1</v>
      </c>
      <c r="E116" s="15">
        <v>517</v>
      </c>
      <c r="F116" s="15">
        <f t="shared" si="4"/>
        <v>517</v>
      </c>
      <c r="G116" s="17">
        <f t="shared" si="5"/>
        <v>4136</v>
      </c>
    </row>
    <row r="117" spans="1:7" ht="40.35" customHeight="1" x14ac:dyDescent="0.3">
      <c r="A117" s="162"/>
      <c r="B117" s="22"/>
      <c r="C117" s="13" t="s">
        <v>97</v>
      </c>
      <c r="D117" s="14">
        <v>5</v>
      </c>
      <c r="E117" s="15">
        <v>417</v>
      </c>
      <c r="F117" s="15">
        <f t="shared" si="4"/>
        <v>2085</v>
      </c>
      <c r="G117" s="17">
        <f t="shared" si="5"/>
        <v>16680</v>
      </c>
    </row>
    <row r="118" spans="1:7" ht="40.35" customHeight="1" x14ac:dyDescent="0.3">
      <c r="A118" s="162"/>
      <c r="B118" s="22"/>
      <c r="C118" s="13" t="s">
        <v>97</v>
      </c>
      <c r="D118" s="14">
        <v>4</v>
      </c>
      <c r="E118" s="15">
        <v>417</v>
      </c>
      <c r="F118" s="15">
        <f>D118*E118</f>
        <v>1668</v>
      </c>
      <c r="G118" s="17">
        <f>F118*5</f>
        <v>8340</v>
      </c>
    </row>
    <row r="119" spans="1:7" ht="40.35" customHeight="1" x14ac:dyDescent="0.3">
      <c r="A119" s="162"/>
      <c r="B119" s="22"/>
      <c r="C119" s="18" t="s">
        <v>98</v>
      </c>
      <c r="D119" s="19">
        <f>+D104+D105+D106+D107+D112+D113+D114+D115+D116+D117+D118</f>
        <v>19</v>
      </c>
      <c r="E119" s="20">
        <f>+E104+E105+E106+E107+E112+E113+E114+E115+E116+E117+E118</f>
        <v>7016.4400000000005</v>
      </c>
      <c r="F119" s="20">
        <f>+F104+F105+F106+F107+F112+F113+F114+F115+F116+F117+F118</f>
        <v>10532.44</v>
      </c>
      <c r="G119" s="20">
        <f>+G104+G105+G106+G107+G112+G113+G114+G115+G116+G117+G118</f>
        <v>79255.520000000004</v>
      </c>
    </row>
    <row r="120" spans="1:7" ht="40.35" customHeight="1" x14ac:dyDescent="0.3">
      <c r="A120" s="162"/>
      <c r="B120" s="22"/>
      <c r="C120" s="13" t="s">
        <v>99</v>
      </c>
      <c r="D120" s="14">
        <v>1</v>
      </c>
      <c r="E120" s="15">
        <v>725</v>
      </c>
      <c r="F120" s="15">
        <f t="shared" si="4"/>
        <v>725</v>
      </c>
      <c r="G120" s="17">
        <f>F120*8</f>
        <v>5800</v>
      </c>
    </row>
    <row r="121" spans="1:7" ht="40.35" customHeight="1" x14ac:dyDescent="0.3">
      <c r="A121" s="162"/>
      <c r="B121" s="22"/>
      <c r="C121" s="18" t="s">
        <v>100</v>
      </c>
      <c r="D121" s="19">
        <f>+D120</f>
        <v>1</v>
      </c>
      <c r="E121" s="20">
        <f>+E120</f>
        <v>725</v>
      </c>
      <c r="F121" s="20">
        <f>+F120</f>
        <v>725</v>
      </c>
      <c r="G121" s="20">
        <f>+G120</f>
        <v>5800</v>
      </c>
    </row>
    <row r="122" spans="1:7" ht="40.35" customHeight="1" x14ac:dyDescent="0.3">
      <c r="A122" s="162"/>
      <c r="B122" s="22"/>
      <c r="C122" s="13" t="s">
        <v>101</v>
      </c>
      <c r="D122" s="14">
        <v>1</v>
      </c>
      <c r="E122" s="15">
        <v>814.86</v>
      </c>
      <c r="F122" s="15">
        <f t="shared" si="4"/>
        <v>814.86</v>
      </c>
      <c r="G122" s="17">
        <f>F122*8</f>
        <v>6518.88</v>
      </c>
    </row>
    <row r="123" spans="1:7" ht="40.35" customHeight="1" x14ac:dyDescent="0.3">
      <c r="A123" s="162"/>
      <c r="B123" s="22"/>
      <c r="C123" s="13" t="s">
        <v>102</v>
      </c>
      <c r="D123" s="14">
        <v>1</v>
      </c>
      <c r="E123" s="15">
        <v>735</v>
      </c>
      <c r="F123" s="15">
        <f t="shared" si="4"/>
        <v>735</v>
      </c>
      <c r="G123" s="17">
        <f>F123*8</f>
        <v>5880</v>
      </c>
    </row>
    <row r="124" spans="1:7" ht="40.35" customHeight="1" x14ac:dyDescent="0.3">
      <c r="A124" s="162"/>
      <c r="B124" s="22"/>
      <c r="C124" s="13" t="s">
        <v>102</v>
      </c>
      <c r="D124" s="14">
        <v>1</v>
      </c>
      <c r="E124" s="15">
        <v>677</v>
      </c>
      <c r="F124" s="15">
        <f t="shared" si="4"/>
        <v>677</v>
      </c>
      <c r="G124" s="17">
        <f>F124*8</f>
        <v>5416</v>
      </c>
    </row>
    <row r="125" spans="1:7" ht="40.35" customHeight="1" x14ac:dyDescent="0.3">
      <c r="A125" s="162"/>
      <c r="B125" s="22"/>
      <c r="C125" s="13" t="s">
        <v>103</v>
      </c>
      <c r="D125" s="14">
        <v>1</v>
      </c>
      <c r="E125" s="15">
        <v>607</v>
      </c>
      <c r="F125" s="15">
        <f t="shared" si="4"/>
        <v>607</v>
      </c>
      <c r="G125" s="17">
        <f>F125*8</f>
        <v>4856</v>
      </c>
    </row>
    <row r="126" spans="1:7" ht="40.35" customHeight="1" x14ac:dyDescent="0.3">
      <c r="A126" s="162"/>
      <c r="B126" s="22"/>
      <c r="C126" s="13" t="s">
        <v>104</v>
      </c>
      <c r="D126" s="14">
        <v>1</v>
      </c>
      <c r="E126" s="15">
        <v>417</v>
      </c>
      <c r="F126" s="15">
        <f t="shared" si="4"/>
        <v>417</v>
      </c>
      <c r="G126" s="17">
        <f>F126*8</f>
        <v>3336</v>
      </c>
    </row>
    <row r="127" spans="1:7" ht="40.35" customHeight="1" x14ac:dyDescent="0.3">
      <c r="A127" s="162"/>
      <c r="B127" s="22"/>
      <c r="C127" s="18" t="s">
        <v>105</v>
      </c>
      <c r="D127" s="19">
        <f>+D122+D123+D124+D125+D126</f>
        <v>5</v>
      </c>
      <c r="E127" s="20">
        <f>+E122+E123+E124+E125+E126</f>
        <v>3250.86</v>
      </c>
      <c r="F127" s="20">
        <f>+F122+F123+F124+F125+F126</f>
        <v>3250.86</v>
      </c>
      <c r="G127" s="20">
        <f>+G122+G123+G124+G125+G126</f>
        <v>26006.880000000001</v>
      </c>
    </row>
    <row r="128" spans="1:7" ht="40.35" customHeight="1" x14ac:dyDescent="0.3">
      <c r="A128" s="162"/>
      <c r="B128" s="22"/>
      <c r="C128" s="13" t="s">
        <v>106</v>
      </c>
      <c r="D128" s="14">
        <v>1</v>
      </c>
      <c r="E128" s="15">
        <v>1000</v>
      </c>
      <c r="F128" s="15">
        <f t="shared" si="4"/>
        <v>1000</v>
      </c>
      <c r="G128" s="17">
        <f>F128*8</f>
        <v>8000</v>
      </c>
    </row>
    <row r="129" spans="1:7" ht="40.35" customHeight="1" x14ac:dyDescent="0.3">
      <c r="A129" s="162"/>
      <c r="B129" s="22"/>
      <c r="C129" s="13" t="s">
        <v>107</v>
      </c>
      <c r="D129" s="14">
        <v>1</v>
      </c>
      <c r="E129" s="15">
        <v>842</v>
      </c>
      <c r="F129" s="15">
        <f t="shared" si="4"/>
        <v>842</v>
      </c>
      <c r="G129" s="17">
        <f>F129*8</f>
        <v>6736</v>
      </c>
    </row>
    <row r="130" spans="1:7" ht="40.35" customHeight="1" x14ac:dyDescent="0.3">
      <c r="A130" s="162"/>
      <c r="B130" s="22"/>
      <c r="C130" s="23" t="s">
        <v>108</v>
      </c>
      <c r="D130" s="24">
        <v>1</v>
      </c>
      <c r="E130" s="25">
        <v>1000</v>
      </c>
      <c r="F130" s="25">
        <f>D130*E130</f>
        <v>1000</v>
      </c>
      <c r="G130" s="27">
        <f>F130*1</f>
        <v>1000</v>
      </c>
    </row>
    <row r="131" spans="1:7" ht="40.35" customHeight="1" x14ac:dyDescent="0.3">
      <c r="A131" s="162"/>
      <c r="B131" s="22"/>
      <c r="C131" s="13" t="s">
        <v>109</v>
      </c>
      <c r="D131" s="14">
        <v>1</v>
      </c>
      <c r="E131" s="15">
        <v>792</v>
      </c>
      <c r="F131" s="15">
        <f>D131*E131</f>
        <v>792</v>
      </c>
      <c r="G131" s="17">
        <f>F131*8</f>
        <v>6336</v>
      </c>
    </row>
    <row r="132" spans="1:7" ht="40.35" customHeight="1" x14ac:dyDescent="0.3">
      <c r="A132" s="162"/>
      <c r="B132" s="22"/>
      <c r="C132" s="13" t="s">
        <v>110</v>
      </c>
      <c r="D132" s="14">
        <v>1</v>
      </c>
      <c r="E132" s="15">
        <v>550</v>
      </c>
      <c r="F132" s="15">
        <f>D132*E132</f>
        <v>550</v>
      </c>
      <c r="G132" s="17">
        <f>F132*8</f>
        <v>4400</v>
      </c>
    </row>
    <row r="133" spans="1:7" ht="40.35" customHeight="1" x14ac:dyDescent="0.3">
      <c r="A133" s="162"/>
      <c r="B133" s="22"/>
      <c r="C133" s="13" t="s">
        <v>111</v>
      </c>
      <c r="D133" s="14">
        <v>1</v>
      </c>
      <c r="E133" s="15">
        <v>500</v>
      </c>
      <c r="F133" s="15">
        <f>D133*E133</f>
        <v>500</v>
      </c>
      <c r="G133" s="17">
        <f>F133*8</f>
        <v>4000</v>
      </c>
    </row>
    <row r="134" spans="1:7" ht="40.35" customHeight="1" x14ac:dyDescent="0.3">
      <c r="A134" s="162"/>
      <c r="B134" s="22"/>
      <c r="C134" s="18" t="s">
        <v>112</v>
      </c>
      <c r="D134" s="19">
        <f>+D128+D129+D130+D131+D132+D133</f>
        <v>6</v>
      </c>
      <c r="E134" s="20">
        <f>+E128+E129+E130+E131+E132+E133</f>
        <v>4684</v>
      </c>
      <c r="F134" s="20">
        <f>+F128+F129+F130+F131+F132+F133</f>
        <v>4684</v>
      </c>
      <c r="G134" s="20">
        <f>+G128+G129+G130+G131+G132+G133</f>
        <v>30472</v>
      </c>
    </row>
    <row r="135" spans="1:7" ht="40.35" customHeight="1" thickBot="1" x14ac:dyDescent="0.35">
      <c r="A135" s="163"/>
      <c r="B135" s="46"/>
      <c r="C135" s="47" t="s">
        <v>113</v>
      </c>
      <c r="D135" s="48">
        <f>+D19+D24+D28+D34+D37+D43+D48+D51+D72+D78+D83+D86+D89+D93+D103+D119+D121+D127+D134+D30</f>
        <v>134</v>
      </c>
      <c r="E135" s="49">
        <f>+E19+E24+E28+E34+E37+E43+E48+E51+E72+E78+E83+E86+E89+E93+E103+E119+E121+E127+E134+E30</f>
        <v>75828.600000000006</v>
      </c>
      <c r="F135" s="49">
        <f>+F19+F24+F28+F34+F37+F43+F48+F51+F72+F78+F83+F86+F89+F93+F103+F119+F121+F127+F134+F30</f>
        <v>94458.6</v>
      </c>
      <c r="G135" s="49">
        <f>+G19+G24+G28+G34+G37+G43+G48+G51+G72+G78+G83+G86+G89+G93+G103+G119+G121+G127+G134+G30</f>
        <v>667506.80000000005</v>
      </c>
    </row>
    <row r="136" spans="1:7" ht="43.35" customHeight="1" x14ac:dyDescent="0.3">
      <c r="A136" s="50"/>
      <c r="B136" s="166" t="s">
        <v>114</v>
      </c>
      <c r="C136" s="167"/>
      <c r="D136" s="51"/>
      <c r="E136" s="51"/>
      <c r="F136" s="51"/>
      <c r="G136" s="52"/>
    </row>
    <row r="137" spans="1:7" ht="43.35" customHeight="1" x14ac:dyDescent="0.3">
      <c r="A137" s="53"/>
      <c r="B137" s="22"/>
      <c r="C137" s="13" t="s">
        <v>115</v>
      </c>
      <c r="D137" s="14">
        <v>1</v>
      </c>
      <c r="E137" s="15">
        <v>1600</v>
      </c>
      <c r="F137" s="15">
        <f>D137*E137</f>
        <v>1600</v>
      </c>
      <c r="G137" s="17">
        <f>F137*8</f>
        <v>12800</v>
      </c>
    </row>
    <row r="138" spans="1:7" ht="43.35" customHeight="1" x14ac:dyDescent="0.3">
      <c r="A138" s="53"/>
      <c r="B138" s="22"/>
      <c r="C138" s="13" t="s">
        <v>116</v>
      </c>
      <c r="D138" s="54">
        <v>1</v>
      </c>
      <c r="E138" s="55">
        <v>759.57</v>
      </c>
      <c r="F138" s="15">
        <f>D138*E138</f>
        <v>759.57</v>
      </c>
      <c r="G138" s="17">
        <f t="shared" ref="G138:G144" si="6">F138*8</f>
        <v>6076.56</v>
      </c>
    </row>
    <row r="139" spans="1:7" ht="43.35" customHeight="1" x14ac:dyDescent="0.3">
      <c r="A139" s="53"/>
      <c r="B139" s="22"/>
      <c r="C139" s="13" t="s">
        <v>117</v>
      </c>
      <c r="D139" s="54">
        <v>1</v>
      </c>
      <c r="E139" s="55">
        <v>700</v>
      </c>
      <c r="F139" s="15">
        <f>D139*E139</f>
        <v>700</v>
      </c>
      <c r="G139" s="17">
        <f t="shared" si="6"/>
        <v>5600</v>
      </c>
    </row>
    <row r="140" spans="1:7" ht="43.35" customHeight="1" x14ac:dyDescent="0.3">
      <c r="A140" s="56"/>
      <c r="B140" s="22"/>
      <c r="C140" s="13" t="s">
        <v>118</v>
      </c>
      <c r="D140" s="54">
        <v>1</v>
      </c>
      <c r="E140" s="55">
        <v>597</v>
      </c>
      <c r="F140" s="15">
        <f t="shared" ref="F140:F172" si="7">D140*E140</f>
        <v>597</v>
      </c>
      <c r="G140" s="17">
        <f t="shared" si="6"/>
        <v>4776</v>
      </c>
    </row>
    <row r="141" spans="1:7" ht="43.35" customHeight="1" x14ac:dyDescent="0.3">
      <c r="A141" s="56"/>
      <c r="B141" s="22"/>
      <c r="C141" s="57" t="s">
        <v>118</v>
      </c>
      <c r="D141" s="58">
        <v>1</v>
      </c>
      <c r="E141" s="59">
        <v>417</v>
      </c>
      <c r="F141" s="60">
        <f>D141*E141</f>
        <v>417</v>
      </c>
      <c r="G141" s="61">
        <f>F141*1</f>
        <v>417</v>
      </c>
    </row>
    <row r="142" spans="1:7" ht="43.35" customHeight="1" x14ac:dyDescent="0.3">
      <c r="A142" s="53"/>
      <c r="B142" s="22"/>
      <c r="C142" s="57" t="s">
        <v>118</v>
      </c>
      <c r="D142" s="58">
        <v>1</v>
      </c>
      <c r="E142" s="59">
        <v>517</v>
      </c>
      <c r="F142" s="60">
        <f t="shared" si="7"/>
        <v>517</v>
      </c>
      <c r="G142" s="61">
        <f>F142*7</f>
        <v>3619</v>
      </c>
    </row>
    <row r="143" spans="1:7" ht="43.35" customHeight="1" x14ac:dyDescent="0.3">
      <c r="A143" s="53"/>
      <c r="B143" s="22"/>
      <c r="C143" s="13" t="s">
        <v>119</v>
      </c>
      <c r="D143" s="54">
        <v>1</v>
      </c>
      <c r="E143" s="55">
        <v>800</v>
      </c>
      <c r="F143" s="15">
        <f t="shared" si="7"/>
        <v>800</v>
      </c>
      <c r="G143" s="17">
        <f t="shared" si="6"/>
        <v>6400</v>
      </c>
    </row>
    <row r="144" spans="1:7" ht="43.35" customHeight="1" x14ac:dyDescent="0.3">
      <c r="A144" s="53"/>
      <c r="B144" s="22"/>
      <c r="C144" s="13" t="s">
        <v>120</v>
      </c>
      <c r="D144" s="54">
        <v>1</v>
      </c>
      <c r="E144" s="55">
        <v>547</v>
      </c>
      <c r="F144" s="15">
        <f t="shared" si="7"/>
        <v>547</v>
      </c>
      <c r="G144" s="17">
        <f t="shared" si="6"/>
        <v>4376</v>
      </c>
    </row>
    <row r="145" spans="1:7" ht="43.35" customHeight="1" x14ac:dyDescent="0.3">
      <c r="A145" s="53"/>
      <c r="B145" s="22"/>
      <c r="C145" s="18" t="s">
        <v>121</v>
      </c>
      <c r="D145" s="62">
        <f>+D137+D138+D139+D140+D142+D143+D144+D141</f>
        <v>8</v>
      </c>
      <c r="E145" s="63">
        <f>+E137+E138+E139+E140+E142+E143+E144+E141</f>
        <v>5937.57</v>
      </c>
      <c r="F145" s="63">
        <f>+F137+F138+F139+F140+F142+F143+F144+F141</f>
        <v>5937.57</v>
      </c>
      <c r="G145" s="63">
        <f>+G137+G138+G139+G140+G142+G143+G144+G141</f>
        <v>44064.56</v>
      </c>
    </row>
    <row r="146" spans="1:7" ht="43.35" customHeight="1" x14ac:dyDescent="0.3">
      <c r="A146" s="53"/>
      <c r="B146" s="22"/>
      <c r="C146" s="13" t="s">
        <v>122</v>
      </c>
      <c r="D146" s="54">
        <v>1</v>
      </c>
      <c r="E146" s="55">
        <v>1100</v>
      </c>
      <c r="F146" s="15">
        <f t="shared" si="7"/>
        <v>1100</v>
      </c>
      <c r="G146" s="17">
        <f>F146*8</f>
        <v>8800</v>
      </c>
    </row>
    <row r="147" spans="1:7" ht="43.35" customHeight="1" x14ac:dyDescent="0.3">
      <c r="A147" s="53"/>
      <c r="B147" s="22"/>
      <c r="C147" s="13" t="s">
        <v>123</v>
      </c>
      <c r="D147" s="54">
        <v>1</v>
      </c>
      <c r="E147" s="55">
        <v>800</v>
      </c>
      <c r="F147" s="15">
        <f t="shared" si="7"/>
        <v>800</v>
      </c>
      <c r="G147" s="17">
        <f t="shared" ref="G147:G164" si="8">F147*8</f>
        <v>6400</v>
      </c>
    </row>
    <row r="148" spans="1:7" ht="43.35" customHeight="1" x14ac:dyDescent="0.3">
      <c r="A148" s="53"/>
      <c r="B148" s="22"/>
      <c r="C148" s="13" t="s">
        <v>124</v>
      </c>
      <c r="D148" s="54">
        <v>1</v>
      </c>
      <c r="E148" s="55">
        <v>677</v>
      </c>
      <c r="F148" s="15">
        <f t="shared" si="7"/>
        <v>677</v>
      </c>
      <c r="G148" s="17">
        <f t="shared" si="8"/>
        <v>5416</v>
      </c>
    </row>
    <row r="149" spans="1:7" ht="43.35" customHeight="1" x14ac:dyDescent="0.3">
      <c r="A149" s="53"/>
      <c r="B149" s="22"/>
      <c r="C149" s="13" t="s">
        <v>125</v>
      </c>
      <c r="D149" s="54">
        <v>1</v>
      </c>
      <c r="E149" s="55">
        <v>725</v>
      </c>
      <c r="F149" s="15">
        <f t="shared" si="7"/>
        <v>725</v>
      </c>
      <c r="G149" s="17">
        <f t="shared" si="8"/>
        <v>5800</v>
      </c>
    </row>
    <row r="150" spans="1:7" ht="43.35" customHeight="1" x14ac:dyDescent="0.3">
      <c r="A150" s="53"/>
      <c r="B150" s="22"/>
      <c r="C150" s="13" t="s">
        <v>126</v>
      </c>
      <c r="D150" s="54">
        <v>1</v>
      </c>
      <c r="E150" s="55">
        <v>600</v>
      </c>
      <c r="F150" s="15">
        <f t="shared" si="7"/>
        <v>600</v>
      </c>
      <c r="G150" s="17">
        <f t="shared" si="8"/>
        <v>4800</v>
      </c>
    </row>
    <row r="151" spans="1:7" ht="43.35" customHeight="1" x14ac:dyDescent="0.3">
      <c r="A151" s="53"/>
      <c r="B151" s="22"/>
      <c r="C151" s="13" t="s">
        <v>127</v>
      </c>
      <c r="D151" s="54">
        <v>1</v>
      </c>
      <c r="E151" s="55">
        <v>615</v>
      </c>
      <c r="F151" s="15">
        <f t="shared" si="7"/>
        <v>615</v>
      </c>
      <c r="G151" s="17">
        <f t="shared" si="8"/>
        <v>4920</v>
      </c>
    </row>
    <row r="152" spans="1:7" ht="43.35" customHeight="1" x14ac:dyDescent="0.3">
      <c r="A152" s="53"/>
      <c r="B152" s="22"/>
      <c r="C152" s="13" t="s">
        <v>128</v>
      </c>
      <c r="D152" s="54">
        <v>1</v>
      </c>
      <c r="E152" s="55">
        <v>702</v>
      </c>
      <c r="F152" s="15">
        <f t="shared" si="7"/>
        <v>702</v>
      </c>
      <c r="G152" s="17">
        <f t="shared" si="8"/>
        <v>5616</v>
      </c>
    </row>
    <row r="153" spans="1:7" ht="43.35" customHeight="1" x14ac:dyDescent="0.3">
      <c r="A153" s="53"/>
      <c r="B153" s="22"/>
      <c r="C153" s="13" t="s">
        <v>129</v>
      </c>
      <c r="D153" s="54">
        <v>1</v>
      </c>
      <c r="E153" s="55">
        <v>775</v>
      </c>
      <c r="F153" s="15">
        <f t="shared" si="7"/>
        <v>775</v>
      </c>
      <c r="G153" s="17">
        <f t="shared" si="8"/>
        <v>6200</v>
      </c>
    </row>
    <row r="154" spans="1:7" ht="43.35" customHeight="1" x14ac:dyDescent="0.3">
      <c r="A154" s="53"/>
      <c r="B154" s="22"/>
      <c r="C154" s="13" t="s">
        <v>130</v>
      </c>
      <c r="D154" s="54">
        <v>1</v>
      </c>
      <c r="E154" s="55">
        <v>1025</v>
      </c>
      <c r="F154" s="15">
        <f>D154*E154</f>
        <v>1025</v>
      </c>
      <c r="G154" s="17">
        <f>F154*8</f>
        <v>8200</v>
      </c>
    </row>
    <row r="155" spans="1:7" ht="43.35" customHeight="1" x14ac:dyDescent="0.3">
      <c r="A155" s="53"/>
      <c r="B155" s="22"/>
      <c r="C155" s="64" t="s">
        <v>131</v>
      </c>
      <c r="D155" s="65">
        <v>1</v>
      </c>
      <c r="E155" s="66">
        <v>700</v>
      </c>
      <c r="F155" s="67">
        <f>D155*E155</f>
        <v>700</v>
      </c>
      <c r="G155" s="17">
        <f>F155*8</f>
        <v>5600</v>
      </c>
    </row>
    <row r="156" spans="1:7" ht="43.35" customHeight="1" thickBot="1" x14ac:dyDescent="0.35">
      <c r="A156" s="53"/>
      <c r="B156" s="22"/>
      <c r="C156" s="68" t="s">
        <v>132</v>
      </c>
      <c r="D156" s="69">
        <v>1</v>
      </c>
      <c r="E156" s="70">
        <v>647</v>
      </c>
      <c r="F156" s="71">
        <f>D156*E156</f>
        <v>647</v>
      </c>
      <c r="G156" s="17">
        <f>F156*8</f>
        <v>5176</v>
      </c>
    </row>
    <row r="157" spans="1:7" ht="43.35" customHeight="1" x14ac:dyDescent="0.3">
      <c r="A157" s="53"/>
      <c r="B157" s="22"/>
      <c r="C157" s="13" t="s">
        <v>133</v>
      </c>
      <c r="D157" s="54">
        <v>1</v>
      </c>
      <c r="E157" s="55">
        <v>597</v>
      </c>
      <c r="F157" s="15">
        <f t="shared" si="7"/>
        <v>597</v>
      </c>
      <c r="G157" s="17">
        <f t="shared" si="8"/>
        <v>4776</v>
      </c>
    </row>
    <row r="158" spans="1:7" ht="43.35" customHeight="1" x14ac:dyDescent="0.3">
      <c r="A158" s="53"/>
      <c r="B158" s="22"/>
      <c r="C158" s="13" t="s">
        <v>134</v>
      </c>
      <c r="D158" s="54">
        <v>1</v>
      </c>
      <c r="E158" s="55">
        <v>547</v>
      </c>
      <c r="F158" s="15">
        <f t="shared" si="7"/>
        <v>547</v>
      </c>
      <c r="G158" s="17">
        <f t="shared" si="8"/>
        <v>4376</v>
      </c>
    </row>
    <row r="159" spans="1:7" ht="43.35" customHeight="1" x14ac:dyDescent="0.3">
      <c r="A159" s="53"/>
      <c r="B159" s="22"/>
      <c r="C159" s="13" t="s">
        <v>135</v>
      </c>
      <c r="D159" s="54">
        <v>1</v>
      </c>
      <c r="E159" s="55">
        <v>827</v>
      </c>
      <c r="F159" s="15">
        <f t="shared" si="7"/>
        <v>827</v>
      </c>
      <c r="G159" s="17">
        <f t="shared" si="8"/>
        <v>6616</v>
      </c>
    </row>
    <row r="160" spans="1:7" ht="43.35" customHeight="1" x14ac:dyDescent="0.3">
      <c r="A160" s="53"/>
      <c r="B160" s="22"/>
      <c r="C160" s="13" t="s">
        <v>136</v>
      </c>
      <c r="D160" s="54">
        <v>1</v>
      </c>
      <c r="E160" s="55">
        <v>697</v>
      </c>
      <c r="F160" s="15">
        <f t="shared" si="7"/>
        <v>697</v>
      </c>
      <c r="G160" s="17">
        <f t="shared" si="8"/>
        <v>5576</v>
      </c>
    </row>
    <row r="161" spans="1:7" ht="43.35" customHeight="1" x14ac:dyDescent="0.3">
      <c r="A161" s="53"/>
      <c r="B161" s="22"/>
      <c r="C161" s="13" t="s">
        <v>137</v>
      </c>
      <c r="D161" s="54">
        <v>1</v>
      </c>
      <c r="E161" s="55">
        <v>597</v>
      </c>
      <c r="F161" s="15">
        <f t="shared" si="7"/>
        <v>597</v>
      </c>
      <c r="G161" s="17">
        <f t="shared" si="8"/>
        <v>4776</v>
      </c>
    </row>
    <row r="162" spans="1:7" ht="43.35" customHeight="1" x14ac:dyDescent="0.3">
      <c r="A162" s="53"/>
      <c r="B162" s="22"/>
      <c r="C162" s="13" t="s">
        <v>138</v>
      </c>
      <c r="D162" s="54">
        <v>1</v>
      </c>
      <c r="E162" s="55">
        <v>1300</v>
      </c>
      <c r="F162" s="15">
        <f t="shared" si="7"/>
        <v>1300</v>
      </c>
      <c r="G162" s="17">
        <f t="shared" si="8"/>
        <v>10400</v>
      </c>
    </row>
    <row r="163" spans="1:7" ht="43.35" customHeight="1" x14ac:dyDescent="0.3">
      <c r="A163" s="53"/>
      <c r="B163" s="22"/>
      <c r="C163" s="13" t="s">
        <v>139</v>
      </c>
      <c r="D163" s="54">
        <v>1</v>
      </c>
      <c r="E163" s="55">
        <v>597</v>
      </c>
      <c r="F163" s="15">
        <f t="shared" si="7"/>
        <v>597</v>
      </c>
      <c r="G163" s="17">
        <f t="shared" si="8"/>
        <v>4776</v>
      </c>
    </row>
    <row r="164" spans="1:7" ht="43.35" customHeight="1" x14ac:dyDescent="0.3">
      <c r="A164" s="53"/>
      <c r="B164" s="22"/>
      <c r="C164" s="13" t="s">
        <v>140</v>
      </c>
      <c r="D164" s="54">
        <v>2</v>
      </c>
      <c r="E164" s="55">
        <v>417</v>
      </c>
      <c r="F164" s="15">
        <f t="shared" si="7"/>
        <v>834</v>
      </c>
      <c r="G164" s="17">
        <f t="shared" si="8"/>
        <v>6672</v>
      </c>
    </row>
    <row r="165" spans="1:7" ht="43.35" customHeight="1" x14ac:dyDescent="0.3">
      <c r="A165" s="53"/>
      <c r="B165" s="22"/>
      <c r="C165" s="18" t="s">
        <v>141</v>
      </c>
      <c r="D165" s="62">
        <f>+D146+D147+D148+D149+D150+D151+D152+D153+D157+D156+D155+D158+D159+D160+D161+D162+D163+D164+D154</f>
        <v>20</v>
      </c>
      <c r="E165" s="63">
        <f>+E146+E147+E148+E149+E150+E151+E152+E153+E154+E155+E156+E157+E158+E159+E161+E162+E163+E164+E160</f>
        <v>13945</v>
      </c>
      <c r="F165" s="63">
        <f>+F146+F147+F148+F149+F150+F151+F152+F153+F154+F155+F156+F157+F158+F159+F161+F162+F163+F164+F160</f>
        <v>14362</v>
      </c>
      <c r="G165" s="63">
        <f>+G146+G147+G148+G149+G150+G151+G152+G153+G154+G155+G156+G157+G158+G159+G161+G162+G163+G164+G160</f>
        <v>114896</v>
      </c>
    </row>
    <row r="166" spans="1:7" ht="43.35" customHeight="1" x14ac:dyDescent="0.3">
      <c r="A166" s="53"/>
      <c r="B166" s="22"/>
      <c r="C166" s="13" t="s">
        <v>142</v>
      </c>
      <c r="D166" s="54">
        <v>1</v>
      </c>
      <c r="E166" s="55">
        <v>1900</v>
      </c>
      <c r="F166" s="15">
        <f>D166*E166</f>
        <v>1900</v>
      </c>
      <c r="G166" s="72">
        <f>F166*8</f>
        <v>15200</v>
      </c>
    </row>
    <row r="167" spans="1:7" ht="43.35" customHeight="1" x14ac:dyDescent="0.3">
      <c r="A167" s="53"/>
      <c r="B167" s="22"/>
      <c r="C167" s="38" t="s">
        <v>38</v>
      </c>
      <c r="D167" s="73">
        <v>1</v>
      </c>
      <c r="E167" s="74">
        <v>1025</v>
      </c>
      <c r="F167" s="40">
        <f>D167*E167</f>
        <v>1025</v>
      </c>
      <c r="G167" s="75">
        <f>F167*7</f>
        <v>7175</v>
      </c>
    </row>
    <row r="168" spans="1:7" ht="43.35" customHeight="1" x14ac:dyDescent="0.3">
      <c r="A168" s="53"/>
      <c r="B168" s="22"/>
      <c r="C168" s="13" t="s">
        <v>143</v>
      </c>
      <c r="D168" s="14">
        <v>1</v>
      </c>
      <c r="E168" s="15">
        <v>1300</v>
      </c>
      <c r="F168" s="15">
        <f>D168*E168</f>
        <v>1300</v>
      </c>
      <c r="G168" s="17">
        <f>F168*8</f>
        <v>10400</v>
      </c>
    </row>
    <row r="169" spans="1:7" ht="43.35" customHeight="1" x14ac:dyDescent="0.3">
      <c r="A169" s="53"/>
      <c r="B169" s="22"/>
      <c r="C169" s="18" t="s">
        <v>144</v>
      </c>
      <c r="D169" s="62">
        <f>+D166+D167+D168</f>
        <v>3</v>
      </c>
      <c r="E169" s="63">
        <f>+E166+E167+E168</f>
        <v>4225</v>
      </c>
      <c r="F169" s="63">
        <f>+F166+F167+F168</f>
        <v>4225</v>
      </c>
      <c r="G169" s="63">
        <f>+G166+G167+G168</f>
        <v>32775</v>
      </c>
    </row>
    <row r="170" spans="1:7" ht="43.35" customHeight="1" x14ac:dyDescent="0.3">
      <c r="A170" s="53"/>
      <c r="B170" s="22"/>
      <c r="C170" s="13" t="s">
        <v>145</v>
      </c>
      <c r="D170" s="54">
        <v>1</v>
      </c>
      <c r="E170" s="55">
        <v>1300</v>
      </c>
      <c r="F170" s="15">
        <f t="shared" si="7"/>
        <v>1300</v>
      </c>
      <c r="G170" s="72">
        <f>F170*8</f>
        <v>10400</v>
      </c>
    </row>
    <row r="171" spans="1:7" ht="43.35" customHeight="1" x14ac:dyDescent="0.3">
      <c r="A171" s="53"/>
      <c r="B171" s="22"/>
      <c r="C171" s="13" t="s">
        <v>146</v>
      </c>
      <c r="D171" s="54">
        <v>1</v>
      </c>
      <c r="E171" s="55">
        <v>800</v>
      </c>
      <c r="F171" s="15">
        <f t="shared" si="7"/>
        <v>800</v>
      </c>
      <c r="G171" s="72">
        <f>F171*8</f>
        <v>6400</v>
      </c>
    </row>
    <row r="172" spans="1:7" ht="43.35" customHeight="1" x14ac:dyDescent="0.3">
      <c r="A172" s="53"/>
      <c r="B172" s="22"/>
      <c r="C172" s="13" t="s">
        <v>147</v>
      </c>
      <c r="D172" s="54">
        <v>1</v>
      </c>
      <c r="E172" s="55">
        <v>600</v>
      </c>
      <c r="F172" s="15">
        <f t="shared" si="7"/>
        <v>600</v>
      </c>
      <c r="G172" s="72">
        <f>F172*8</f>
        <v>4800</v>
      </c>
    </row>
    <row r="173" spans="1:7" ht="43.35" customHeight="1" x14ac:dyDescent="0.3">
      <c r="A173" s="53"/>
      <c r="B173" s="22"/>
      <c r="C173" s="18" t="s">
        <v>148</v>
      </c>
      <c r="D173" s="62">
        <f>+D170+D171+D172</f>
        <v>3</v>
      </c>
      <c r="E173" s="63">
        <f>+E170+E171+E172</f>
        <v>2700</v>
      </c>
      <c r="F173" s="63">
        <f>+F170+F171+F172</f>
        <v>2700</v>
      </c>
      <c r="G173" s="63">
        <f>+G170+G171+G172</f>
        <v>21600</v>
      </c>
    </row>
    <row r="174" spans="1:7" ht="38.1" customHeight="1" x14ac:dyDescent="0.3">
      <c r="A174" s="53"/>
      <c r="B174" s="22"/>
      <c r="C174" s="13" t="s">
        <v>149</v>
      </c>
      <c r="D174" s="14">
        <v>1</v>
      </c>
      <c r="E174" s="15">
        <v>1800</v>
      </c>
      <c r="F174" s="15">
        <f>D174*E174</f>
        <v>1800</v>
      </c>
      <c r="G174" s="17">
        <f>F174*8</f>
        <v>14400</v>
      </c>
    </row>
    <row r="175" spans="1:7" ht="38.1" customHeight="1" x14ac:dyDescent="0.3">
      <c r="A175" s="53"/>
      <c r="B175" s="22"/>
      <c r="C175" s="13" t="s">
        <v>150</v>
      </c>
      <c r="D175" s="14">
        <v>1</v>
      </c>
      <c r="E175" s="15">
        <v>759.57</v>
      </c>
      <c r="F175" s="15">
        <f t="shared" ref="F175:F187" si="9">D175*E175</f>
        <v>759.57</v>
      </c>
      <c r="G175" s="17">
        <f t="shared" ref="G175:G187" si="10">F175*8</f>
        <v>6076.56</v>
      </c>
    </row>
    <row r="176" spans="1:7" ht="40.35" customHeight="1" x14ac:dyDescent="0.3">
      <c r="A176" s="53"/>
      <c r="B176" s="22"/>
      <c r="C176" s="13" t="s">
        <v>151</v>
      </c>
      <c r="D176" s="14">
        <v>1</v>
      </c>
      <c r="E176" s="15">
        <v>800</v>
      </c>
      <c r="F176" s="15">
        <f t="shared" si="9"/>
        <v>800</v>
      </c>
      <c r="G176" s="17">
        <f t="shared" si="10"/>
        <v>6400</v>
      </c>
    </row>
    <row r="177" spans="1:7" ht="40.35" customHeight="1" x14ac:dyDescent="0.3">
      <c r="A177" s="53"/>
      <c r="B177" s="22"/>
      <c r="C177" s="13" t="s">
        <v>152</v>
      </c>
      <c r="D177" s="14">
        <v>2</v>
      </c>
      <c r="E177" s="15">
        <v>600</v>
      </c>
      <c r="F177" s="15">
        <f t="shared" si="9"/>
        <v>1200</v>
      </c>
      <c r="G177" s="17">
        <f t="shared" si="10"/>
        <v>9600</v>
      </c>
    </row>
    <row r="178" spans="1:7" ht="40.35" customHeight="1" x14ac:dyDescent="0.3">
      <c r="A178" s="53"/>
      <c r="B178" s="22"/>
      <c r="C178" s="23" t="s">
        <v>25</v>
      </c>
      <c r="D178" s="24">
        <v>1</v>
      </c>
      <c r="E178" s="25">
        <v>1025</v>
      </c>
      <c r="F178" s="25">
        <f t="shared" si="9"/>
        <v>1025</v>
      </c>
      <c r="G178" s="27">
        <f>F178*1</f>
        <v>1025</v>
      </c>
    </row>
    <row r="179" spans="1:7" ht="40.35" customHeight="1" x14ac:dyDescent="0.3">
      <c r="A179" s="53"/>
      <c r="B179" s="22"/>
      <c r="C179" s="13" t="s">
        <v>26</v>
      </c>
      <c r="D179" s="14">
        <v>1</v>
      </c>
      <c r="E179" s="15">
        <v>1000</v>
      </c>
      <c r="F179" s="15">
        <f>D179*E179</f>
        <v>1000</v>
      </c>
      <c r="G179" s="17">
        <f>F179*8</f>
        <v>8000</v>
      </c>
    </row>
    <row r="180" spans="1:7" ht="40.35" customHeight="1" x14ac:dyDescent="0.3">
      <c r="A180" s="53"/>
      <c r="B180" s="22"/>
      <c r="C180" s="13" t="s">
        <v>153</v>
      </c>
      <c r="D180" s="14">
        <v>1</v>
      </c>
      <c r="E180" s="15">
        <v>697</v>
      </c>
      <c r="F180" s="15">
        <f>D180*E180</f>
        <v>697</v>
      </c>
      <c r="G180" s="17">
        <f>F180*8</f>
        <v>5576</v>
      </c>
    </row>
    <row r="181" spans="1:7" ht="40.35" customHeight="1" x14ac:dyDescent="0.3">
      <c r="A181" s="53"/>
      <c r="B181" s="22"/>
      <c r="C181" s="13" t="s">
        <v>153</v>
      </c>
      <c r="D181" s="14">
        <v>1</v>
      </c>
      <c r="E181" s="15">
        <v>800</v>
      </c>
      <c r="F181" s="15">
        <f t="shared" si="9"/>
        <v>800</v>
      </c>
      <c r="G181" s="17">
        <f t="shared" si="10"/>
        <v>6400</v>
      </c>
    </row>
    <row r="182" spans="1:7" ht="40.35" customHeight="1" x14ac:dyDescent="0.3">
      <c r="A182" s="53"/>
      <c r="B182" s="22"/>
      <c r="C182" s="13" t="s">
        <v>153</v>
      </c>
      <c r="D182" s="14">
        <v>1</v>
      </c>
      <c r="E182" s="15">
        <v>727</v>
      </c>
      <c r="F182" s="15">
        <f t="shared" si="9"/>
        <v>727</v>
      </c>
      <c r="G182" s="17">
        <f t="shared" si="10"/>
        <v>5816</v>
      </c>
    </row>
    <row r="183" spans="1:7" ht="40.35" customHeight="1" x14ac:dyDescent="0.3">
      <c r="A183" s="53"/>
      <c r="B183" s="22"/>
      <c r="C183" s="13" t="s">
        <v>154</v>
      </c>
      <c r="D183" s="14">
        <v>1</v>
      </c>
      <c r="E183" s="15">
        <v>697</v>
      </c>
      <c r="F183" s="15">
        <f t="shared" si="9"/>
        <v>697</v>
      </c>
      <c r="G183" s="17">
        <f t="shared" si="10"/>
        <v>5576</v>
      </c>
    </row>
    <row r="184" spans="1:7" ht="40.35" customHeight="1" x14ac:dyDescent="0.3">
      <c r="A184" s="53"/>
      <c r="B184" s="22"/>
      <c r="C184" s="13" t="s">
        <v>155</v>
      </c>
      <c r="D184" s="14">
        <v>1</v>
      </c>
      <c r="E184" s="15">
        <v>727</v>
      </c>
      <c r="F184" s="15">
        <f t="shared" si="9"/>
        <v>727</v>
      </c>
      <c r="G184" s="17">
        <f t="shared" si="10"/>
        <v>5816</v>
      </c>
    </row>
    <row r="185" spans="1:7" ht="40.35" customHeight="1" x14ac:dyDescent="0.3">
      <c r="A185" s="53"/>
      <c r="B185" s="22"/>
      <c r="C185" s="23" t="s">
        <v>156</v>
      </c>
      <c r="D185" s="24">
        <v>1</v>
      </c>
      <c r="E185" s="25">
        <v>417</v>
      </c>
      <c r="F185" s="25">
        <f>D185*E185</f>
        <v>417</v>
      </c>
      <c r="G185" s="27">
        <f>F185*1</f>
        <v>417</v>
      </c>
    </row>
    <row r="186" spans="1:7" ht="40.35" customHeight="1" x14ac:dyDescent="0.3">
      <c r="A186" s="53"/>
      <c r="B186" s="22"/>
      <c r="C186" s="23" t="s">
        <v>157</v>
      </c>
      <c r="D186" s="24">
        <v>1</v>
      </c>
      <c r="E186" s="25">
        <v>600</v>
      </c>
      <c r="F186" s="25">
        <f t="shared" si="9"/>
        <v>600</v>
      </c>
      <c r="G186" s="27">
        <f>F186*7</f>
        <v>4200</v>
      </c>
    </row>
    <row r="187" spans="1:7" ht="40.35" customHeight="1" x14ac:dyDescent="0.3">
      <c r="A187" s="53"/>
      <c r="B187" s="22"/>
      <c r="C187" s="13" t="s">
        <v>158</v>
      </c>
      <c r="D187" s="14">
        <v>1</v>
      </c>
      <c r="E187" s="15">
        <v>677</v>
      </c>
      <c r="F187" s="15">
        <f t="shared" si="9"/>
        <v>677</v>
      </c>
      <c r="G187" s="17">
        <f t="shared" si="10"/>
        <v>5416</v>
      </c>
    </row>
    <row r="188" spans="1:7" ht="40.35" customHeight="1" x14ac:dyDescent="0.3">
      <c r="A188" s="53"/>
      <c r="B188" s="22"/>
      <c r="C188" s="18" t="s">
        <v>159</v>
      </c>
      <c r="D188" s="19">
        <f>+D174+D175+D176+D177+D178+D179+D180+D181+D182+D183+D184+D185+D186+D187</f>
        <v>15</v>
      </c>
      <c r="E188" s="20">
        <f>+E174+E175+E176+E177+E178+E179+E180+E181+E182+E183+E184+E185+E186+E187</f>
        <v>11326.57</v>
      </c>
      <c r="F188" s="20">
        <f>+F174+F175+F176+F177+F178+F179+F180+F181+F182+F183+F184+F185+F186+F187</f>
        <v>11926.57</v>
      </c>
      <c r="G188" s="20">
        <f>+G174+G175+G176+G177+G178+G179+G180+G181+G182+G183+G184+G185+G186+G187</f>
        <v>84718.56</v>
      </c>
    </row>
    <row r="189" spans="1:7" ht="40.35" customHeight="1" x14ac:dyDescent="0.3">
      <c r="A189" s="53"/>
      <c r="B189" s="22"/>
      <c r="C189" s="13" t="s">
        <v>160</v>
      </c>
      <c r="D189" s="14">
        <v>1</v>
      </c>
      <c r="E189" s="15">
        <v>1300</v>
      </c>
      <c r="F189" s="15">
        <f>D189*E189</f>
        <v>1300</v>
      </c>
      <c r="G189" s="17">
        <f>F189*8</f>
        <v>10400</v>
      </c>
    </row>
    <row r="190" spans="1:7" ht="40.35" customHeight="1" x14ac:dyDescent="0.3">
      <c r="A190" s="53"/>
      <c r="B190" s="22"/>
      <c r="C190" s="13" t="s">
        <v>161</v>
      </c>
      <c r="D190" s="14">
        <v>1</v>
      </c>
      <c r="E190" s="15">
        <v>837</v>
      </c>
      <c r="F190" s="15">
        <f>D190*E190</f>
        <v>837</v>
      </c>
      <c r="G190" s="17">
        <f>F190*8</f>
        <v>6696</v>
      </c>
    </row>
    <row r="191" spans="1:7" ht="40.35" customHeight="1" x14ac:dyDescent="0.3">
      <c r="A191" s="53"/>
      <c r="B191" s="22"/>
      <c r="C191" s="13" t="s">
        <v>162</v>
      </c>
      <c r="D191" s="14">
        <v>1</v>
      </c>
      <c r="E191" s="15">
        <v>797</v>
      </c>
      <c r="F191" s="15">
        <f>D191*E191</f>
        <v>797</v>
      </c>
      <c r="G191" s="17">
        <f>F191*8</f>
        <v>6376</v>
      </c>
    </row>
    <row r="192" spans="1:7" ht="40.35" customHeight="1" x14ac:dyDescent="0.3">
      <c r="A192" s="53"/>
      <c r="B192" s="22"/>
      <c r="C192" s="23" t="s">
        <v>163</v>
      </c>
      <c r="D192" s="76">
        <v>1</v>
      </c>
      <c r="E192" s="77">
        <v>700</v>
      </c>
      <c r="F192" s="25">
        <f>D192*E192</f>
        <v>700</v>
      </c>
      <c r="G192" s="27">
        <f>F192*7</f>
        <v>4900</v>
      </c>
    </row>
    <row r="193" spans="1:7" ht="40.35" customHeight="1" x14ac:dyDescent="0.3">
      <c r="A193" s="78"/>
      <c r="B193" s="22"/>
      <c r="C193" s="13" t="s">
        <v>164</v>
      </c>
      <c r="D193" s="54">
        <v>1</v>
      </c>
      <c r="E193" s="55">
        <v>600</v>
      </c>
      <c r="F193" s="15">
        <f>D193*E193</f>
        <v>600</v>
      </c>
      <c r="G193" s="17">
        <f>F193*8</f>
        <v>4800</v>
      </c>
    </row>
    <row r="194" spans="1:7" ht="40.35" customHeight="1" x14ac:dyDescent="0.3">
      <c r="A194" s="78"/>
      <c r="B194" s="22"/>
      <c r="C194" s="18" t="s">
        <v>165</v>
      </c>
      <c r="D194" s="62">
        <f>+D189+D190+D191+D192+D193</f>
        <v>5</v>
      </c>
      <c r="E194" s="63">
        <f>+E189+E190+E191+E192+E193</f>
        <v>4234</v>
      </c>
      <c r="F194" s="63">
        <f>+F189+F190+F191+F192+F193</f>
        <v>4234</v>
      </c>
      <c r="G194" s="63">
        <f>+G189+G190+G191+G192+G193</f>
        <v>33172</v>
      </c>
    </row>
    <row r="195" spans="1:7" ht="40.35" customHeight="1" thickBot="1" x14ac:dyDescent="0.35">
      <c r="A195" s="78"/>
      <c r="B195" s="79"/>
      <c r="C195" s="80" t="s">
        <v>113</v>
      </c>
      <c r="D195" s="81">
        <f>+D145+D165+D169+D173+D188+D194</f>
        <v>54</v>
      </c>
      <c r="E195" s="82">
        <f>+E145+E165+E169+E173+E188+E194</f>
        <v>42368.14</v>
      </c>
      <c r="F195" s="82">
        <f>+F145+F165+F169+F173+F188+F194</f>
        <v>43385.14</v>
      </c>
      <c r="G195" s="82">
        <f>+G145+G165+G169+G173+G188+G194</f>
        <v>331226.12</v>
      </c>
    </row>
    <row r="196" spans="1:7" ht="49.35" customHeight="1" x14ac:dyDescent="0.3">
      <c r="A196" s="83"/>
      <c r="B196" s="168" t="s">
        <v>166</v>
      </c>
      <c r="C196" s="169"/>
      <c r="D196" s="84"/>
      <c r="E196" s="85"/>
      <c r="F196" s="85"/>
      <c r="G196" s="86"/>
    </row>
    <row r="197" spans="1:7" ht="40.35" customHeight="1" x14ac:dyDescent="0.3">
      <c r="A197" s="147"/>
      <c r="B197" s="22"/>
      <c r="C197" s="29" t="s">
        <v>167</v>
      </c>
      <c r="D197" s="30">
        <v>1</v>
      </c>
      <c r="E197" s="31">
        <v>1000</v>
      </c>
      <c r="F197" s="31">
        <f t="shared" ref="F197:F202" si="11">D197*E197</f>
        <v>1000</v>
      </c>
      <c r="G197" s="37">
        <f>F197*7</f>
        <v>7000</v>
      </c>
    </row>
    <row r="198" spans="1:7" ht="40.35" customHeight="1" x14ac:dyDescent="0.3">
      <c r="A198" s="147"/>
      <c r="B198" s="22"/>
      <c r="C198" s="13" t="s">
        <v>168</v>
      </c>
      <c r="D198" s="14">
        <v>1</v>
      </c>
      <c r="E198" s="15">
        <v>1000</v>
      </c>
      <c r="F198" s="15">
        <f t="shared" si="11"/>
        <v>1000</v>
      </c>
      <c r="G198" s="17">
        <f>F198*8</f>
        <v>8000</v>
      </c>
    </row>
    <row r="199" spans="1:7" ht="40.35" customHeight="1" x14ac:dyDescent="0.3">
      <c r="A199" s="147"/>
      <c r="B199" s="22"/>
      <c r="C199" s="13" t="s">
        <v>169</v>
      </c>
      <c r="D199" s="14">
        <v>1</v>
      </c>
      <c r="E199" s="15">
        <v>500</v>
      </c>
      <c r="F199" s="15">
        <f t="shared" si="11"/>
        <v>500</v>
      </c>
      <c r="G199" s="17">
        <f>F199*8</f>
        <v>4000</v>
      </c>
    </row>
    <row r="200" spans="1:7" ht="40.35" customHeight="1" x14ac:dyDescent="0.3">
      <c r="A200" s="147"/>
      <c r="B200" s="22"/>
      <c r="C200" s="13" t="s">
        <v>170</v>
      </c>
      <c r="D200" s="14">
        <v>1</v>
      </c>
      <c r="E200" s="15">
        <v>700</v>
      </c>
      <c r="F200" s="15">
        <f t="shared" si="11"/>
        <v>700</v>
      </c>
      <c r="G200" s="17">
        <f>F200*8</f>
        <v>5600</v>
      </c>
    </row>
    <row r="201" spans="1:7" ht="40.35" customHeight="1" x14ac:dyDescent="0.3">
      <c r="A201" s="147"/>
      <c r="B201" s="22"/>
      <c r="C201" s="13" t="s">
        <v>171</v>
      </c>
      <c r="D201" s="14">
        <v>1</v>
      </c>
      <c r="E201" s="15">
        <v>697</v>
      </c>
      <c r="F201" s="16">
        <f t="shared" si="11"/>
        <v>697</v>
      </c>
      <c r="G201" s="17">
        <f>F201*8</f>
        <v>5576</v>
      </c>
    </row>
    <row r="202" spans="1:7" ht="40.35" customHeight="1" x14ac:dyDescent="0.3">
      <c r="A202" s="147"/>
      <c r="B202" s="22"/>
      <c r="C202" s="13" t="s">
        <v>172</v>
      </c>
      <c r="D202" s="14">
        <v>1</v>
      </c>
      <c r="E202" s="15">
        <v>677</v>
      </c>
      <c r="F202" s="15">
        <f t="shared" si="11"/>
        <v>677</v>
      </c>
      <c r="G202" s="17">
        <f>F202*8</f>
        <v>5416</v>
      </c>
    </row>
    <row r="203" spans="1:7" ht="45" customHeight="1" x14ac:dyDescent="0.3">
      <c r="A203" s="147"/>
      <c r="B203" s="22"/>
      <c r="C203" s="18" t="s">
        <v>173</v>
      </c>
      <c r="D203" s="19">
        <f>+D197+D198+D199+D200+D201+D202</f>
        <v>6</v>
      </c>
      <c r="E203" s="20">
        <f>+E197+E198+E199+E200+E201+E202</f>
        <v>4574</v>
      </c>
      <c r="F203" s="20">
        <f>+F197+F198+F199+F200+F201+F202</f>
        <v>4574</v>
      </c>
      <c r="G203" s="20">
        <f>+G197+G198+G199+G200+G201+G202</f>
        <v>35592</v>
      </c>
    </row>
    <row r="204" spans="1:7" ht="40.35" customHeight="1" x14ac:dyDescent="0.3">
      <c r="A204" s="147"/>
      <c r="B204" s="22"/>
      <c r="C204" s="13" t="s">
        <v>174</v>
      </c>
      <c r="D204" s="14">
        <v>1</v>
      </c>
      <c r="E204" s="15">
        <v>1000</v>
      </c>
      <c r="F204" s="15">
        <f t="shared" ref="F204:F215" si="12">D204*E204</f>
        <v>1000</v>
      </c>
      <c r="G204" s="17">
        <f>F204*8</f>
        <v>8000</v>
      </c>
    </row>
    <row r="205" spans="1:7" ht="40.35" customHeight="1" x14ac:dyDescent="0.3">
      <c r="A205" s="147"/>
      <c r="B205" s="22"/>
      <c r="C205" s="13" t="s">
        <v>175</v>
      </c>
      <c r="D205" s="54">
        <v>1</v>
      </c>
      <c r="E205" s="55">
        <v>700</v>
      </c>
      <c r="F205" s="16">
        <f t="shared" si="12"/>
        <v>700</v>
      </c>
      <c r="G205" s="17">
        <f t="shared" ref="G205:G215" si="13">F205*8</f>
        <v>5600</v>
      </c>
    </row>
    <row r="206" spans="1:7" ht="40.35" customHeight="1" x14ac:dyDescent="0.3">
      <c r="A206" s="147"/>
      <c r="B206" s="22"/>
      <c r="C206" s="13" t="s">
        <v>176</v>
      </c>
      <c r="D206" s="14">
        <v>1</v>
      </c>
      <c r="E206" s="15">
        <v>697</v>
      </c>
      <c r="F206" s="15">
        <f t="shared" si="12"/>
        <v>697</v>
      </c>
      <c r="G206" s="17">
        <f t="shared" si="13"/>
        <v>5576</v>
      </c>
    </row>
    <row r="207" spans="1:7" ht="40.35" customHeight="1" x14ac:dyDescent="0.3">
      <c r="A207" s="147"/>
      <c r="B207" s="22"/>
      <c r="C207" s="13" t="s">
        <v>176</v>
      </c>
      <c r="D207" s="14">
        <v>2</v>
      </c>
      <c r="E207" s="15">
        <v>597</v>
      </c>
      <c r="F207" s="15">
        <f t="shared" si="12"/>
        <v>1194</v>
      </c>
      <c r="G207" s="17">
        <f t="shared" si="13"/>
        <v>9552</v>
      </c>
    </row>
    <row r="208" spans="1:7" ht="40.35" customHeight="1" x14ac:dyDescent="0.3">
      <c r="A208" s="147"/>
      <c r="B208" s="22"/>
      <c r="C208" s="13" t="s">
        <v>176</v>
      </c>
      <c r="D208" s="87">
        <v>1</v>
      </c>
      <c r="E208" s="88">
        <v>742</v>
      </c>
      <c r="F208" s="15">
        <f t="shared" si="12"/>
        <v>742</v>
      </c>
      <c r="G208" s="17">
        <f t="shared" si="13"/>
        <v>5936</v>
      </c>
    </row>
    <row r="209" spans="1:7" ht="40.35" customHeight="1" x14ac:dyDescent="0.3">
      <c r="A209" s="89"/>
      <c r="B209" s="22"/>
      <c r="C209" s="13" t="s">
        <v>177</v>
      </c>
      <c r="D209" s="14">
        <v>2</v>
      </c>
      <c r="E209" s="15">
        <v>517</v>
      </c>
      <c r="F209" s="15">
        <f t="shared" si="12"/>
        <v>1034</v>
      </c>
      <c r="G209" s="17">
        <f t="shared" si="13"/>
        <v>8272</v>
      </c>
    </row>
    <row r="210" spans="1:7" ht="40.35" customHeight="1" x14ac:dyDescent="0.3">
      <c r="A210" s="90"/>
      <c r="B210" s="22"/>
      <c r="C210" s="91" t="s">
        <v>177</v>
      </c>
      <c r="D210" s="92">
        <v>1</v>
      </c>
      <c r="E210" s="93">
        <v>517</v>
      </c>
      <c r="F210" s="93">
        <f t="shared" si="12"/>
        <v>517</v>
      </c>
      <c r="G210" s="94">
        <f>F210*1</f>
        <v>517</v>
      </c>
    </row>
    <row r="211" spans="1:7" ht="40.35" customHeight="1" x14ac:dyDescent="0.3">
      <c r="A211" s="90"/>
      <c r="B211" s="95"/>
      <c r="C211" s="42" t="s">
        <v>177</v>
      </c>
      <c r="D211" s="43">
        <v>1</v>
      </c>
      <c r="E211" s="44">
        <v>417</v>
      </c>
      <c r="F211" s="44">
        <f t="shared" si="12"/>
        <v>417</v>
      </c>
      <c r="G211" s="45">
        <f>F211*7</f>
        <v>2919</v>
      </c>
    </row>
    <row r="212" spans="1:7" ht="40.35" customHeight="1" x14ac:dyDescent="0.3">
      <c r="A212" s="90"/>
      <c r="B212" s="22"/>
      <c r="C212" s="13" t="s">
        <v>177</v>
      </c>
      <c r="D212" s="14">
        <v>1</v>
      </c>
      <c r="E212" s="15">
        <v>500</v>
      </c>
      <c r="F212" s="15">
        <f t="shared" si="12"/>
        <v>500</v>
      </c>
      <c r="G212" s="17">
        <f t="shared" si="13"/>
        <v>4000</v>
      </c>
    </row>
    <row r="213" spans="1:7" ht="40.35" customHeight="1" x14ac:dyDescent="0.3">
      <c r="A213" s="90"/>
      <c r="B213" s="22"/>
      <c r="C213" s="13" t="s">
        <v>177</v>
      </c>
      <c r="D213" s="14">
        <v>1</v>
      </c>
      <c r="E213" s="15">
        <v>567</v>
      </c>
      <c r="F213" s="15">
        <f t="shared" si="12"/>
        <v>567</v>
      </c>
      <c r="G213" s="17">
        <f t="shared" si="13"/>
        <v>4536</v>
      </c>
    </row>
    <row r="214" spans="1:7" ht="40.35" customHeight="1" x14ac:dyDescent="0.3">
      <c r="A214" s="90"/>
      <c r="B214" s="22"/>
      <c r="C214" s="96" t="s">
        <v>177</v>
      </c>
      <c r="D214" s="97">
        <v>1</v>
      </c>
      <c r="E214" s="98">
        <v>700</v>
      </c>
      <c r="F214" s="98">
        <f t="shared" si="12"/>
        <v>700</v>
      </c>
      <c r="G214" s="99">
        <f>F214*4</f>
        <v>2800</v>
      </c>
    </row>
    <row r="215" spans="1:7" ht="40.35" customHeight="1" x14ac:dyDescent="0.3">
      <c r="A215" s="90"/>
      <c r="B215" s="22"/>
      <c r="C215" s="13" t="s">
        <v>178</v>
      </c>
      <c r="D215" s="14">
        <v>2</v>
      </c>
      <c r="E215" s="15">
        <v>417</v>
      </c>
      <c r="F215" s="15">
        <f t="shared" si="12"/>
        <v>834</v>
      </c>
      <c r="G215" s="17">
        <f t="shared" si="13"/>
        <v>6672</v>
      </c>
    </row>
    <row r="216" spans="1:7" ht="40.35" customHeight="1" x14ac:dyDescent="0.3">
      <c r="A216" s="90"/>
      <c r="B216" s="22"/>
      <c r="C216" s="18" t="s">
        <v>179</v>
      </c>
      <c r="D216" s="19">
        <f>+D204+D205+D206+D207+D208+D209+D210+D212+D213+D214+D215+D211</f>
        <v>15</v>
      </c>
      <c r="E216" s="20">
        <f>+E204+E205+E206+E207+E208+E209+E210+E212+E213+E214+E215+E211</f>
        <v>7371</v>
      </c>
      <c r="F216" s="20">
        <f>+F204+F205+F206+F207+F208+F209+F210+F212+F213+F214+F215+F211</f>
        <v>8902</v>
      </c>
      <c r="G216" s="20">
        <f>+G204+G205+G206+G207+G208+G209+G210+G212+G213+G214+G215+G211</f>
        <v>64380</v>
      </c>
    </row>
    <row r="217" spans="1:7" ht="40.35" customHeight="1" x14ac:dyDescent="0.3">
      <c r="A217" s="90"/>
      <c r="B217" s="22"/>
      <c r="C217" s="13" t="s">
        <v>180</v>
      </c>
      <c r="D217" s="14">
        <v>1</v>
      </c>
      <c r="E217" s="15">
        <v>1300</v>
      </c>
      <c r="F217" s="15">
        <f>D217*E217</f>
        <v>1300</v>
      </c>
      <c r="G217" s="17">
        <f>F217*8</f>
        <v>10400</v>
      </c>
    </row>
    <row r="218" spans="1:7" ht="40.35" customHeight="1" x14ac:dyDescent="0.3">
      <c r="A218" s="90"/>
      <c r="B218" s="22"/>
      <c r="C218" s="13" t="s">
        <v>181</v>
      </c>
      <c r="D218" s="14">
        <v>1</v>
      </c>
      <c r="E218" s="15">
        <v>777</v>
      </c>
      <c r="F218" s="15">
        <f>D218*E218</f>
        <v>777</v>
      </c>
      <c r="G218" s="17">
        <f>F218*8</f>
        <v>6216</v>
      </c>
    </row>
    <row r="219" spans="1:7" ht="40.35" customHeight="1" x14ac:dyDescent="0.3">
      <c r="A219" s="90"/>
      <c r="B219" s="22"/>
      <c r="C219" s="13" t="s">
        <v>182</v>
      </c>
      <c r="D219" s="14">
        <v>1</v>
      </c>
      <c r="E219" s="15">
        <v>780</v>
      </c>
      <c r="F219" s="15">
        <f>D219*E219</f>
        <v>780</v>
      </c>
      <c r="G219" s="17">
        <f>F219*8</f>
        <v>6240</v>
      </c>
    </row>
    <row r="220" spans="1:7" ht="40.35" customHeight="1" x14ac:dyDescent="0.3">
      <c r="A220" s="90"/>
      <c r="B220" s="22"/>
      <c r="C220" s="13" t="s">
        <v>182</v>
      </c>
      <c r="D220" s="14">
        <v>2</v>
      </c>
      <c r="E220" s="15">
        <v>417</v>
      </c>
      <c r="F220" s="15">
        <f t="shared" ref="F220:F254" si="14">D220*E220</f>
        <v>834</v>
      </c>
      <c r="G220" s="17">
        <f>F220*8</f>
        <v>6672</v>
      </c>
    </row>
    <row r="221" spans="1:7" ht="40.35" customHeight="1" x14ac:dyDescent="0.3">
      <c r="A221" s="90"/>
      <c r="B221" s="22"/>
      <c r="C221" s="13" t="s">
        <v>182</v>
      </c>
      <c r="D221" s="14">
        <v>1</v>
      </c>
      <c r="E221" s="15">
        <v>567</v>
      </c>
      <c r="F221" s="15">
        <f>D221*E221</f>
        <v>567</v>
      </c>
      <c r="G221" s="17">
        <f>F221*8</f>
        <v>4536</v>
      </c>
    </row>
    <row r="222" spans="1:7" ht="40.35" customHeight="1" x14ac:dyDescent="0.3">
      <c r="A222" s="90"/>
      <c r="B222" s="22"/>
      <c r="C222" s="18" t="s">
        <v>183</v>
      </c>
      <c r="D222" s="19">
        <f>+D218+D219+D220+D217+D221</f>
        <v>6</v>
      </c>
      <c r="E222" s="20">
        <f>+E217+E218+E219+E220+E221</f>
        <v>3841</v>
      </c>
      <c r="F222" s="20">
        <f>+F217+F218+F219+F220+F221</f>
        <v>4258</v>
      </c>
      <c r="G222" s="20">
        <f>+G217+G218+G219+G220+G221</f>
        <v>34064</v>
      </c>
    </row>
    <row r="223" spans="1:7" ht="40.35" customHeight="1" x14ac:dyDescent="0.3">
      <c r="A223" s="90"/>
      <c r="B223" s="22"/>
      <c r="C223" s="13" t="s">
        <v>184</v>
      </c>
      <c r="D223" s="14">
        <v>1</v>
      </c>
      <c r="E223" s="15">
        <v>700</v>
      </c>
      <c r="F223" s="15">
        <f t="shared" si="14"/>
        <v>700</v>
      </c>
      <c r="G223" s="17">
        <f>F223*8</f>
        <v>5600</v>
      </c>
    </row>
    <row r="224" spans="1:7" ht="40.35" customHeight="1" x14ac:dyDescent="0.3">
      <c r="A224" s="90"/>
      <c r="B224" s="22"/>
      <c r="C224" s="29" t="s">
        <v>38</v>
      </c>
      <c r="D224" s="30">
        <v>1</v>
      </c>
      <c r="E224" s="31">
        <v>700</v>
      </c>
      <c r="F224" s="31">
        <f t="shared" si="14"/>
        <v>700</v>
      </c>
      <c r="G224" s="37">
        <f>F224*7</f>
        <v>4900</v>
      </c>
    </row>
    <row r="225" spans="1:7" ht="40.35" customHeight="1" x14ac:dyDescent="0.3">
      <c r="A225" s="90"/>
      <c r="B225" s="22"/>
      <c r="C225" s="29" t="s">
        <v>102</v>
      </c>
      <c r="D225" s="30">
        <v>1</v>
      </c>
      <c r="E225" s="31">
        <v>417</v>
      </c>
      <c r="F225" s="31">
        <f t="shared" si="14"/>
        <v>417</v>
      </c>
      <c r="G225" s="37">
        <f>F225*4</f>
        <v>1668</v>
      </c>
    </row>
    <row r="226" spans="1:7" ht="40.35" customHeight="1" x14ac:dyDescent="0.3">
      <c r="A226" s="90"/>
      <c r="B226" s="22"/>
      <c r="C226" s="13" t="s">
        <v>49</v>
      </c>
      <c r="D226" s="14">
        <v>1</v>
      </c>
      <c r="E226" s="15">
        <v>417</v>
      </c>
      <c r="F226" s="15">
        <f>D226*E226</f>
        <v>417</v>
      </c>
      <c r="G226" s="17">
        <f>F226*8</f>
        <v>3336</v>
      </c>
    </row>
    <row r="227" spans="1:7" ht="40.35" customHeight="1" x14ac:dyDescent="0.3">
      <c r="A227" s="90"/>
      <c r="B227" s="22"/>
      <c r="C227" s="100" t="s">
        <v>185</v>
      </c>
      <c r="D227" s="19">
        <f>+D223+D224+D225+D226</f>
        <v>4</v>
      </c>
      <c r="E227" s="20">
        <f>+E223+E224+E225+E226</f>
        <v>2234</v>
      </c>
      <c r="F227" s="20">
        <f>+F223+F224+F225+F226</f>
        <v>2234</v>
      </c>
      <c r="G227" s="20">
        <f>+G223+G224+G225+G226</f>
        <v>15504</v>
      </c>
    </row>
    <row r="228" spans="1:7" ht="39.75" customHeight="1" x14ac:dyDescent="0.3">
      <c r="A228" s="90"/>
      <c r="B228" s="22"/>
      <c r="C228" s="101" t="s">
        <v>186</v>
      </c>
      <c r="D228" s="14">
        <v>1</v>
      </c>
      <c r="E228" s="15">
        <v>1200</v>
      </c>
      <c r="F228" s="15">
        <f t="shared" si="14"/>
        <v>1200</v>
      </c>
      <c r="G228" s="17">
        <f>F228*8</f>
        <v>9600</v>
      </c>
    </row>
    <row r="229" spans="1:7" ht="40.35" customHeight="1" x14ac:dyDescent="0.3">
      <c r="A229" s="90"/>
      <c r="B229" s="22"/>
      <c r="C229" s="101" t="s">
        <v>187</v>
      </c>
      <c r="D229" s="14">
        <v>1</v>
      </c>
      <c r="E229" s="15">
        <v>925</v>
      </c>
      <c r="F229" s="15">
        <f t="shared" si="14"/>
        <v>925</v>
      </c>
      <c r="G229" s="17">
        <f>F229*8</f>
        <v>7400</v>
      </c>
    </row>
    <row r="230" spans="1:7" ht="40.35" customHeight="1" x14ac:dyDescent="0.3">
      <c r="A230" s="90"/>
      <c r="B230" s="22"/>
      <c r="C230" s="101" t="s">
        <v>188</v>
      </c>
      <c r="D230" s="14">
        <v>1</v>
      </c>
      <c r="E230" s="15">
        <v>700</v>
      </c>
      <c r="F230" s="15">
        <f t="shared" si="14"/>
        <v>700</v>
      </c>
      <c r="G230" s="17">
        <f>F230*8</f>
        <v>5600</v>
      </c>
    </row>
    <row r="231" spans="1:7" ht="40.35" customHeight="1" x14ac:dyDescent="0.3">
      <c r="A231" s="90"/>
      <c r="B231" s="22"/>
      <c r="C231" s="13" t="s">
        <v>189</v>
      </c>
      <c r="D231" s="14">
        <v>1</v>
      </c>
      <c r="E231" s="15">
        <v>547</v>
      </c>
      <c r="F231" s="15">
        <f t="shared" si="14"/>
        <v>547</v>
      </c>
      <c r="G231" s="17">
        <f>F231*8</f>
        <v>4376</v>
      </c>
    </row>
    <row r="232" spans="1:7" ht="40.35" customHeight="1" x14ac:dyDescent="0.3">
      <c r="A232" s="90"/>
      <c r="B232" s="22"/>
      <c r="C232" s="13" t="s">
        <v>190</v>
      </c>
      <c r="D232" s="102">
        <v>1</v>
      </c>
      <c r="E232" s="15">
        <v>750</v>
      </c>
      <c r="F232" s="15">
        <f t="shared" si="14"/>
        <v>750</v>
      </c>
      <c r="G232" s="17">
        <f>F232*8</f>
        <v>6000</v>
      </c>
    </row>
    <row r="233" spans="1:7" ht="40.35" customHeight="1" x14ac:dyDescent="0.3">
      <c r="A233" s="90"/>
      <c r="B233" s="103"/>
      <c r="C233" s="29" t="s">
        <v>191</v>
      </c>
      <c r="D233" s="104">
        <v>1</v>
      </c>
      <c r="E233" s="31">
        <v>750</v>
      </c>
      <c r="F233" s="31">
        <f>D233*E233</f>
        <v>750</v>
      </c>
      <c r="G233" s="37">
        <f>F233*4</f>
        <v>3000</v>
      </c>
    </row>
    <row r="234" spans="1:7" ht="40.35" customHeight="1" x14ac:dyDescent="0.3">
      <c r="A234" s="90"/>
      <c r="B234" s="103"/>
      <c r="C234" s="105" t="s">
        <v>192</v>
      </c>
      <c r="D234" s="106">
        <f>+D228+D229+D230+D231+D232+D233</f>
        <v>6</v>
      </c>
      <c r="E234" s="107">
        <f>+E228+E229+E230+E231+E232+E233</f>
        <v>4872</v>
      </c>
      <c r="F234" s="107">
        <f>+F228+F229+F230+F231+F232+F233</f>
        <v>4872</v>
      </c>
      <c r="G234" s="107">
        <f>+G228+G229+G230+G231+G232+G233</f>
        <v>35976</v>
      </c>
    </row>
    <row r="235" spans="1:7" ht="40.35" customHeight="1" x14ac:dyDescent="0.3">
      <c r="A235" s="90"/>
      <c r="B235" s="103"/>
      <c r="C235" s="64" t="s">
        <v>193</v>
      </c>
      <c r="D235" s="102">
        <v>1</v>
      </c>
      <c r="E235" s="67">
        <v>700</v>
      </c>
      <c r="F235" s="67">
        <f t="shared" si="14"/>
        <v>700</v>
      </c>
      <c r="G235" s="108">
        <f>F235*8</f>
        <v>5600</v>
      </c>
    </row>
    <row r="236" spans="1:7" ht="40.35" customHeight="1" x14ac:dyDescent="0.3">
      <c r="A236" s="90"/>
      <c r="B236" s="103"/>
      <c r="C236" s="64" t="s">
        <v>194</v>
      </c>
      <c r="D236" s="102">
        <v>1</v>
      </c>
      <c r="E236" s="67">
        <v>417</v>
      </c>
      <c r="F236" s="67">
        <f t="shared" si="14"/>
        <v>417</v>
      </c>
      <c r="G236" s="108">
        <f>F236*8</f>
        <v>3336</v>
      </c>
    </row>
    <row r="237" spans="1:7" ht="40.35" customHeight="1" x14ac:dyDescent="0.3">
      <c r="A237" s="90"/>
      <c r="B237" s="103"/>
      <c r="C237" s="64" t="s">
        <v>195</v>
      </c>
      <c r="D237" s="102">
        <v>1</v>
      </c>
      <c r="E237" s="67">
        <v>417</v>
      </c>
      <c r="F237" s="67">
        <f t="shared" si="14"/>
        <v>417</v>
      </c>
      <c r="G237" s="108">
        <f>F237*8</f>
        <v>3336</v>
      </c>
    </row>
    <row r="238" spans="1:7" ht="40.35" customHeight="1" x14ac:dyDescent="0.3">
      <c r="A238" s="90"/>
      <c r="B238" s="103"/>
      <c r="C238" s="105" t="s">
        <v>196</v>
      </c>
      <c r="D238" s="106">
        <f>+D235+D236+D237</f>
        <v>3</v>
      </c>
      <c r="E238" s="107">
        <f>+E235+E236+E237</f>
        <v>1534</v>
      </c>
      <c r="F238" s="107">
        <f>+F235+F236+F237</f>
        <v>1534</v>
      </c>
      <c r="G238" s="107">
        <f>+G235+G236+G237</f>
        <v>12272</v>
      </c>
    </row>
    <row r="239" spans="1:7" ht="40.35" customHeight="1" x14ac:dyDescent="0.3">
      <c r="A239" s="90"/>
      <c r="B239" s="103"/>
      <c r="C239" s="64" t="s">
        <v>197</v>
      </c>
      <c r="D239" s="102">
        <v>1</v>
      </c>
      <c r="E239" s="67">
        <v>547</v>
      </c>
      <c r="F239" s="67">
        <f t="shared" si="14"/>
        <v>547</v>
      </c>
      <c r="G239" s="108">
        <f>F239*8</f>
        <v>4376</v>
      </c>
    </row>
    <row r="240" spans="1:7" ht="40.35" customHeight="1" x14ac:dyDescent="0.3">
      <c r="A240" s="90"/>
      <c r="B240" s="103"/>
      <c r="C240" s="64" t="s">
        <v>198</v>
      </c>
      <c r="D240" s="102">
        <v>1</v>
      </c>
      <c r="E240" s="67">
        <v>417</v>
      </c>
      <c r="F240" s="67">
        <f t="shared" si="14"/>
        <v>417</v>
      </c>
      <c r="G240" s="108">
        <f>F240*8</f>
        <v>3336</v>
      </c>
    </row>
    <row r="241" spans="1:7" ht="40.35" customHeight="1" x14ac:dyDescent="0.3">
      <c r="A241" s="90"/>
      <c r="B241" s="103"/>
      <c r="C241" s="105" t="s">
        <v>199</v>
      </c>
      <c r="D241" s="106">
        <f>+D239+D240</f>
        <v>2</v>
      </c>
      <c r="E241" s="107">
        <f>+E239+E240</f>
        <v>964</v>
      </c>
      <c r="F241" s="107">
        <f>+F239+F240</f>
        <v>964</v>
      </c>
      <c r="G241" s="107">
        <f>+G239+G240</f>
        <v>7712</v>
      </c>
    </row>
    <row r="242" spans="1:7" ht="40.35" customHeight="1" x14ac:dyDescent="0.3">
      <c r="A242" s="90"/>
      <c r="B242" s="103"/>
      <c r="C242" s="64" t="s">
        <v>200</v>
      </c>
      <c r="D242" s="102">
        <v>1</v>
      </c>
      <c r="E242" s="67">
        <v>600</v>
      </c>
      <c r="F242" s="67">
        <v>600</v>
      </c>
      <c r="G242" s="108">
        <f>F242*8</f>
        <v>4800</v>
      </c>
    </row>
    <row r="243" spans="1:7" ht="40.35" customHeight="1" x14ac:dyDescent="0.3">
      <c r="A243" s="90"/>
      <c r="B243" s="103"/>
      <c r="C243" s="64" t="s">
        <v>201</v>
      </c>
      <c r="D243" s="102">
        <v>1</v>
      </c>
      <c r="E243" s="67">
        <v>500</v>
      </c>
      <c r="F243" s="67">
        <f t="shared" si="14"/>
        <v>500</v>
      </c>
      <c r="G243" s="108">
        <f>F243*8</f>
        <v>4000</v>
      </c>
    </row>
    <row r="244" spans="1:7" ht="40.35" customHeight="1" x14ac:dyDescent="0.3">
      <c r="A244" s="90"/>
      <c r="B244" s="103"/>
      <c r="C244" s="105" t="s">
        <v>202</v>
      </c>
      <c r="D244" s="106">
        <f>+D242+D243</f>
        <v>2</v>
      </c>
      <c r="E244" s="107">
        <f>+E242+E243</f>
        <v>1100</v>
      </c>
      <c r="F244" s="107">
        <f>+F242+F243</f>
        <v>1100</v>
      </c>
      <c r="G244" s="107">
        <f>+G242+G243</f>
        <v>8800</v>
      </c>
    </row>
    <row r="245" spans="1:7" ht="40.35" customHeight="1" x14ac:dyDescent="0.3">
      <c r="A245" s="90"/>
      <c r="B245" s="103"/>
      <c r="C245" s="64" t="s">
        <v>203</v>
      </c>
      <c r="D245" s="102">
        <v>1</v>
      </c>
      <c r="E245" s="67">
        <v>700</v>
      </c>
      <c r="F245" s="67">
        <f t="shared" si="14"/>
        <v>700</v>
      </c>
      <c r="G245" s="108">
        <f>F245*8</f>
        <v>5600</v>
      </c>
    </row>
    <row r="246" spans="1:7" ht="40.35" customHeight="1" x14ac:dyDescent="0.3">
      <c r="A246" s="90"/>
      <c r="B246" s="103"/>
      <c r="C246" s="64" t="s">
        <v>204</v>
      </c>
      <c r="D246" s="102">
        <v>1</v>
      </c>
      <c r="E246" s="67">
        <v>547</v>
      </c>
      <c r="F246" s="67">
        <f t="shared" si="14"/>
        <v>547</v>
      </c>
      <c r="G246" s="108">
        <f>F246*8</f>
        <v>4376</v>
      </c>
    </row>
    <row r="247" spans="1:7" ht="40.35" customHeight="1" x14ac:dyDescent="0.3">
      <c r="A247" s="90"/>
      <c r="B247" s="103"/>
      <c r="C247" s="64" t="s">
        <v>198</v>
      </c>
      <c r="D247" s="102">
        <v>1</v>
      </c>
      <c r="E247" s="67">
        <v>417</v>
      </c>
      <c r="F247" s="67">
        <f t="shared" si="14"/>
        <v>417</v>
      </c>
      <c r="G247" s="108">
        <f>F247*8</f>
        <v>3336</v>
      </c>
    </row>
    <row r="248" spans="1:7" ht="40.35" customHeight="1" x14ac:dyDescent="0.3">
      <c r="A248" s="90"/>
      <c r="B248" s="103"/>
      <c r="C248" s="105" t="s">
        <v>205</v>
      </c>
      <c r="D248" s="106">
        <f>+D245+D246+D247</f>
        <v>3</v>
      </c>
      <c r="E248" s="107">
        <f>+E245+E246+E247</f>
        <v>1664</v>
      </c>
      <c r="F248" s="107">
        <f>+F245+F246+F247</f>
        <v>1664</v>
      </c>
      <c r="G248" s="107">
        <f>+G245+G246+G247</f>
        <v>13312</v>
      </c>
    </row>
    <row r="249" spans="1:7" ht="40.35" customHeight="1" x14ac:dyDescent="0.3">
      <c r="A249" s="90"/>
      <c r="B249" s="103"/>
      <c r="C249" s="64" t="s">
        <v>206</v>
      </c>
      <c r="D249" s="102">
        <v>1</v>
      </c>
      <c r="E249" s="67">
        <v>700</v>
      </c>
      <c r="F249" s="67">
        <f t="shared" si="14"/>
        <v>700</v>
      </c>
      <c r="G249" s="108">
        <f>F249*8</f>
        <v>5600</v>
      </c>
    </row>
    <row r="250" spans="1:7" ht="40.35" customHeight="1" x14ac:dyDescent="0.3">
      <c r="A250" s="90"/>
      <c r="B250" s="103"/>
      <c r="C250" s="64" t="s">
        <v>207</v>
      </c>
      <c r="D250" s="102">
        <v>1</v>
      </c>
      <c r="E250" s="67">
        <v>700</v>
      </c>
      <c r="F250" s="67">
        <f t="shared" si="14"/>
        <v>700</v>
      </c>
      <c r="G250" s="108">
        <f>F250*8</f>
        <v>5600</v>
      </c>
    </row>
    <row r="251" spans="1:7" ht="40.35" customHeight="1" x14ac:dyDescent="0.3">
      <c r="A251" s="90"/>
      <c r="B251" s="103"/>
      <c r="C251" s="64" t="s">
        <v>208</v>
      </c>
      <c r="D251" s="102">
        <v>4</v>
      </c>
      <c r="E251" s="67">
        <v>417</v>
      </c>
      <c r="F251" s="67">
        <f t="shared" si="14"/>
        <v>1668</v>
      </c>
      <c r="G251" s="108">
        <f>F251*8</f>
        <v>13344</v>
      </c>
    </row>
    <row r="252" spans="1:7" ht="40.35" customHeight="1" x14ac:dyDescent="0.3">
      <c r="A252" s="90"/>
      <c r="B252" s="103"/>
      <c r="C252" s="64" t="s">
        <v>208</v>
      </c>
      <c r="D252" s="102">
        <v>1</v>
      </c>
      <c r="E252" s="67">
        <v>597</v>
      </c>
      <c r="F252" s="67">
        <f t="shared" si="14"/>
        <v>597</v>
      </c>
      <c r="G252" s="108">
        <f>F252*8</f>
        <v>4776</v>
      </c>
    </row>
    <row r="253" spans="1:7" ht="40.35" customHeight="1" x14ac:dyDescent="0.3">
      <c r="A253" s="90"/>
      <c r="B253" s="103"/>
      <c r="C253" s="105" t="s">
        <v>209</v>
      </c>
      <c r="D253" s="106">
        <f>+D249+D250+D251+D252</f>
        <v>7</v>
      </c>
      <c r="E253" s="107">
        <f>+E249+E250+E251+E252</f>
        <v>2414</v>
      </c>
      <c r="F253" s="107">
        <f>+F249+F250+F251+F252</f>
        <v>3665</v>
      </c>
      <c r="G253" s="107">
        <f>+G249+G250+G251+G252</f>
        <v>29320</v>
      </c>
    </row>
    <row r="254" spans="1:7" ht="40.35" customHeight="1" x14ac:dyDescent="0.3">
      <c r="A254" s="90"/>
      <c r="B254" s="103"/>
      <c r="C254" s="64" t="s">
        <v>210</v>
      </c>
      <c r="D254" s="102">
        <v>1</v>
      </c>
      <c r="E254" s="67">
        <v>597</v>
      </c>
      <c r="F254" s="67">
        <f t="shared" si="14"/>
        <v>597</v>
      </c>
      <c r="G254" s="108">
        <f>F254*8</f>
        <v>4776</v>
      </c>
    </row>
    <row r="255" spans="1:7" ht="40.35" customHeight="1" thickBot="1" x14ac:dyDescent="0.35">
      <c r="A255" s="90"/>
      <c r="B255" s="109"/>
      <c r="C255" s="110" t="s">
        <v>211</v>
      </c>
      <c r="D255" s="111">
        <f>+D254</f>
        <v>1</v>
      </c>
      <c r="E255" s="112">
        <f>+E254</f>
        <v>597</v>
      </c>
      <c r="F255" s="112">
        <f>+F254</f>
        <v>597</v>
      </c>
      <c r="G255" s="112">
        <f>+G254</f>
        <v>4776</v>
      </c>
    </row>
    <row r="256" spans="1:7" ht="40.35" customHeight="1" thickBot="1" x14ac:dyDescent="0.35">
      <c r="A256" s="90"/>
      <c r="B256" s="113"/>
      <c r="C256" s="114" t="s">
        <v>113</v>
      </c>
      <c r="D256" s="115">
        <f>+D203+D216+D222+D227+D234+D238+D241+D244+D248+D253+D255</f>
        <v>55</v>
      </c>
      <c r="E256" s="116">
        <f>+E203+E216+E222+E227+E234+E238+E241+E244+E248+E253+E255</f>
        <v>31165</v>
      </c>
      <c r="F256" s="116">
        <f>+F203+F216+F222+F227+F234+F238+F241+F244+F248+F253+F255</f>
        <v>34364</v>
      </c>
      <c r="G256" s="116">
        <f>+G203+G216+G222+G227+G234+G238+G241+G244+G248+G253+G255</f>
        <v>261708</v>
      </c>
    </row>
    <row r="257" spans="1:7" ht="40.35" customHeight="1" x14ac:dyDescent="0.3">
      <c r="A257" s="9"/>
      <c r="B257" s="168" t="s">
        <v>212</v>
      </c>
      <c r="C257" s="169"/>
      <c r="D257" s="84"/>
      <c r="E257" s="85"/>
      <c r="F257" s="85"/>
      <c r="G257" s="86"/>
    </row>
    <row r="258" spans="1:7" ht="40.35" customHeight="1" x14ac:dyDescent="0.3">
      <c r="A258" s="117"/>
      <c r="B258" s="22"/>
      <c r="C258" s="64" t="s">
        <v>213</v>
      </c>
      <c r="D258" s="102">
        <v>1</v>
      </c>
      <c r="E258" s="67">
        <v>1500</v>
      </c>
      <c r="F258" s="67">
        <f>D258*E258</f>
        <v>1500</v>
      </c>
      <c r="G258" s="108">
        <f t="shared" ref="G258:G263" si="15">F258*8</f>
        <v>12000</v>
      </c>
    </row>
    <row r="259" spans="1:7" ht="40.35" customHeight="1" x14ac:dyDescent="0.3">
      <c r="A259" s="117"/>
      <c r="B259" s="22"/>
      <c r="C259" s="64" t="s">
        <v>214</v>
      </c>
      <c r="D259" s="102">
        <v>1</v>
      </c>
      <c r="E259" s="67">
        <v>1000</v>
      </c>
      <c r="F259" s="67">
        <f t="shared" ref="F259:F273" si="16">D259*E259</f>
        <v>1000</v>
      </c>
      <c r="G259" s="108">
        <f t="shared" si="15"/>
        <v>8000</v>
      </c>
    </row>
    <row r="260" spans="1:7" ht="40.35" customHeight="1" x14ac:dyDescent="0.3">
      <c r="A260" s="117"/>
      <c r="B260" s="22"/>
      <c r="C260" s="64" t="s">
        <v>215</v>
      </c>
      <c r="D260" s="102">
        <v>1</v>
      </c>
      <c r="E260" s="67">
        <v>742</v>
      </c>
      <c r="F260" s="67">
        <f t="shared" si="16"/>
        <v>742</v>
      </c>
      <c r="G260" s="108">
        <f t="shared" si="15"/>
        <v>5936</v>
      </c>
    </row>
    <row r="261" spans="1:7" ht="40.35" customHeight="1" x14ac:dyDescent="0.3">
      <c r="A261" s="117"/>
      <c r="B261" s="22"/>
      <c r="C261" s="64" t="s">
        <v>216</v>
      </c>
      <c r="D261" s="102">
        <v>1</v>
      </c>
      <c r="E261" s="67">
        <v>747.72</v>
      </c>
      <c r="F261" s="67">
        <f t="shared" si="16"/>
        <v>747.72</v>
      </c>
      <c r="G261" s="108">
        <f t="shared" si="15"/>
        <v>5981.76</v>
      </c>
    </row>
    <row r="262" spans="1:7" ht="40.35" customHeight="1" x14ac:dyDescent="0.3">
      <c r="A262" s="117"/>
      <c r="B262" s="22"/>
      <c r="C262" s="64" t="s">
        <v>217</v>
      </c>
      <c r="D262" s="102">
        <v>1</v>
      </c>
      <c r="E262" s="67">
        <v>717</v>
      </c>
      <c r="F262" s="67">
        <f t="shared" si="16"/>
        <v>717</v>
      </c>
      <c r="G262" s="108">
        <f t="shared" si="15"/>
        <v>5736</v>
      </c>
    </row>
    <row r="263" spans="1:7" ht="40.35" customHeight="1" x14ac:dyDescent="0.3">
      <c r="A263" s="117"/>
      <c r="B263" s="22"/>
      <c r="C263" s="64" t="s">
        <v>218</v>
      </c>
      <c r="D263" s="102">
        <v>1</v>
      </c>
      <c r="E263" s="67">
        <v>697</v>
      </c>
      <c r="F263" s="67">
        <f t="shared" si="16"/>
        <v>697</v>
      </c>
      <c r="G263" s="108">
        <f t="shared" si="15"/>
        <v>5576</v>
      </c>
    </row>
    <row r="264" spans="1:7" ht="40.35" customHeight="1" x14ac:dyDescent="0.3">
      <c r="A264" s="117"/>
      <c r="B264" s="22"/>
      <c r="C264" s="105" t="s">
        <v>219</v>
      </c>
      <c r="D264" s="106">
        <f>+D258+D259+D260+D261+D262+D263</f>
        <v>6</v>
      </c>
      <c r="E264" s="107">
        <f>+E258+E259+E260+E261+E262+E263</f>
        <v>5403.72</v>
      </c>
      <c r="F264" s="107">
        <f>+F258+F259+F260+F261+F262+F263</f>
        <v>5403.72</v>
      </c>
      <c r="G264" s="107">
        <f>+G258+G259+G260+G261+G262+G263</f>
        <v>43229.760000000002</v>
      </c>
    </row>
    <row r="265" spans="1:7" ht="40.35" customHeight="1" x14ac:dyDescent="0.3">
      <c r="A265" s="117"/>
      <c r="B265" s="22"/>
      <c r="C265" s="64" t="s">
        <v>220</v>
      </c>
      <c r="D265" s="102">
        <v>1</v>
      </c>
      <c r="E265" s="67">
        <v>1000</v>
      </c>
      <c r="F265" s="67">
        <f t="shared" si="16"/>
        <v>1000</v>
      </c>
      <c r="G265" s="108">
        <f>F265*8</f>
        <v>8000</v>
      </c>
    </row>
    <row r="266" spans="1:7" ht="40.35" customHeight="1" x14ac:dyDescent="0.3">
      <c r="A266" s="117"/>
      <c r="B266" s="22"/>
      <c r="C266" s="64" t="s">
        <v>221</v>
      </c>
      <c r="D266" s="102">
        <v>1</v>
      </c>
      <c r="E266" s="67">
        <v>850</v>
      </c>
      <c r="F266" s="67">
        <f t="shared" si="16"/>
        <v>850</v>
      </c>
      <c r="G266" s="108">
        <f t="shared" ref="G266:G274" si="17">F266*8</f>
        <v>6800</v>
      </c>
    </row>
    <row r="267" spans="1:7" ht="40.35" customHeight="1" x14ac:dyDescent="0.3">
      <c r="A267" s="117"/>
      <c r="B267" s="22"/>
      <c r="C267" s="64" t="s">
        <v>222</v>
      </c>
      <c r="D267" s="102">
        <v>1</v>
      </c>
      <c r="E267" s="67">
        <v>600</v>
      </c>
      <c r="F267" s="67">
        <f t="shared" si="16"/>
        <v>600</v>
      </c>
      <c r="G267" s="108">
        <f t="shared" si="17"/>
        <v>4800</v>
      </c>
    </row>
    <row r="268" spans="1:7" ht="40.35" customHeight="1" x14ac:dyDescent="0.3">
      <c r="A268" s="117"/>
      <c r="B268" s="22"/>
      <c r="C268" s="118" t="s">
        <v>223</v>
      </c>
      <c r="D268" s="104">
        <v>1</v>
      </c>
      <c r="E268" s="119">
        <v>1000</v>
      </c>
      <c r="F268" s="119">
        <f t="shared" si="16"/>
        <v>1000</v>
      </c>
      <c r="G268" s="120">
        <f>F268*7</f>
        <v>7000</v>
      </c>
    </row>
    <row r="269" spans="1:7" ht="40.35" customHeight="1" x14ac:dyDescent="0.3">
      <c r="A269" s="117"/>
      <c r="B269" s="22"/>
      <c r="C269" s="13" t="s">
        <v>224</v>
      </c>
      <c r="D269" s="14">
        <v>1</v>
      </c>
      <c r="E269" s="15">
        <v>597</v>
      </c>
      <c r="F269" s="15">
        <f>D269*E269</f>
        <v>597</v>
      </c>
      <c r="G269" s="17">
        <f>F269*8</f>
        <v>4776</v>
      </c>
    </row>
    <row r="270" spans="1:7" ht="40.35" customHeight="1" x14ac:dyDescent="0.3">
      <c r="A270" s="117"/>
      <c r="B270" s="22"/>
      <c r="C270" s="64" t="s">
        <v>225</v>
      </c>
      <c r="D270" s="102">
        <v>1</v>
      </c>
      <c r="E270" s="67">
        <v>817</v>
      </c>
      <c r="F270" s="67">
        <f>D270*E270</f>
        <v>817</v>
      </c>
      <c r="G270" s="108">
        <f>F270*8</f>
        <v>6536</v>
      </c>
    </row>
    <row r="271" spans="1:7" ht="40.35" customHeight="1" x14ac:dyDescent="0.3">
      <c r="A271" s="117"/>
      <c r="B271" s="22"/>
      <c r="C271" s="64" t="s">
        <v>226</v>
      </c>
      <c r="D271" s="102">
        <v>1</v>
      </c>
      <c r="E271" s="67">
        <v>650</v>
      </c>
      <c r="F271" s="67">
        <f t="shared" si="16"/>
        <v>650</v>
      </c>
      <c r="G271" s="108">
        <f t="shared" si="17"/>
        <v>5200</v>
      </c>
    </row>
    <row r="272" spans="1:7" ht="40.35" customHeight="1" x14ac:dyDescent="0.3">
      <c r="A272" s="117"/>
      <c r="B272" s="22"/>
      <c r="C272" s="64" t="s">
        <v>227</v>
      </c>
      <c r="D272" s="102">
        <v>1</v>
      </c>
      <c r="E272" s="67">
        <v>517</v>
      </c>
      <c r="F272" s="67">
        <f t="shared" si="16"/>
        <v>517</v>
      </c>
      <c r="G272" s="108">
        <f t="shared" si="17"/>
        <v>4136</v>
      </c>
    </row>
    <row r="273" spans="1:7" ht="40.35" customHeight="1" x14ac:dyDescent="0.3">
      <c r="A273" s="117"/>
      <c r="B273" s="22"/>
      <c r="C273" s="64" t="s">
        <v>227</v>
      </c>
      <c r="D273" s="102">
        <v>1</v>
      </c>
      <c r="E273" s="67">
        <v>497</v>
      </c>
      <c r="F273" s="67">
        <f t="shared" si="16"/>
        <v>497</v>
      </c>
      <c r="G273" s="108">
        <f t="shared" si="17"/>
        <v>3976</v>
      </c>
    </row>
    <row r="274" spans="1:7" ht="40.35" customHeight="1" x14ac:dyDescent="0.3">
      <c r="A274" s="90"/>
      <c r="B274" s="47"/>
      <c r="C274" s="13" t="s">
        <v>228</v>
      </c>
      <c r="D274" s="14">
        <v>2</v>
      </c>
      <c r="E274" s="15">
        <v>417</v>
      </c>
      <c r="F274" s="15">
        <f>D274*E274</f>
        <v>834</v>
      </c>
      <c r="G274" s="16">
        <f t="shared" si="17"/>
        <v>6672</v>
      </c>
    </row>
    <row r="275" spans="1:7" ht="40.35" customHeight="1" x14ac:dyDescent="0.3">
      <c r="A275" s="90"/>
      <c r="B275" s="22"/>
      <c r="C275" s="13" t="s">
        <v>228</v>
      </c>
      <c r="D275" s="14">
        <v>1</v>
      </c>
      <c r="E275" s="15">
        <v>600</v>
      </c>
      <c r="F275" s="15">
        <f>D275*E275</f>
        <v>600</v>
      </c>
      <c r="G275" s="16">
        <f>F275*8</f>
        <v>4800</v>
      </c>
    </row>
    <row r="276" spans="1:7" ht="40.35" customHeight="1" x14ac:dyDescent="0.3">
      <c r="A276" s="90"/>
      <c r="B276" s="22"/>
      <c r="C276" s="18" t="s">
        <v>229</v>
      </c>
      <c r="D276" s="19">
        <f>+D265+D266+D267+D268+D270+D271+D272+D273+D274+D275+D269</f>
        <v>12</v>
      </c>
      <c r="E276" s="20">
        <f>+E265+E266+E267+E268+E270+E271+E272+E273+E274+E275+E269</f>
        <v>7545</v>
      </c>
      <c r="F276" s="20">
        <f>+F265+F266+F267+F268+F270+F271+F272+F273+F274+F275+F269</f>
        <v>7962</v>
      </c>
      <c r="G276" s="20">
        <f>+G265+G266+G267+G268+G270+G271+G272+G273+G274+G275+G269</f>
        <v>62696</v>
      </c>
    </row>
    <row r="277" spans="1:7" ht="40.35" customHeight="1" thickBot="1" x14ac:dyDescent="0.35">
      <c r="A277" s="90"/>
      <c r="B277" s="121"/>
      <c r="C277" s="122" t="s">
        <v>113</v>
      </c>
      <c r="D277" s="81">
        <f>+D264+D276</f>
        <v>18</v>
      </c>
      <c r="E277" s="82">
        <f>+E264+E276</f>
        <v>12948.720000000001</v>
      </c>
      <c r="F277" s="82">
        <f>+F264+F276</f>
        <v>13365.720000000001</v>
      </c>
      <c r="G277" s="82">
        <f>+G264+G276</f>
        <v>105925.76000000001</v>
      </c>
    </row>
    <row r="278" spans="1:7" ht="40.35" customHeight="1" x14ac:dyDescent="0.3">
      <c r="A278" s="90"/>
      <c r="B278" s="168" t="s">
        <v>230</v>
      </c>
      <c r="C278" s="169"/>
      <c r="D278" s="84"/>
      <c r="E278" s="85"/>
      <c r="F278" s="85"/>
      <c r="G278" s="86"/>
    </row>
    <row r="279" spans="1:7" ht="40.35" customHeight="1" x14ac:dyDescent="0.3">
      <c r="A279" s="90"/>
      <c r="B279" s="22"/>
      <c r="C279" s="13" t="s">
        <v>231</v>
      </c>
      <c r="D279" s="102">
        <v>1</v>
      </c>
      <c r="E279" s="67">
        <v>1000</v>
      </c>
      <c r="F279" s="67">
        <f>D279*E279</f>
        <v>1000</v>
      </c>
      <c r="G279" s="108">
        <f>F279*8</f>
        <v>8000</v>
      </c>
    </row>
    <row r="280" spans="1:7" ht="40.35" customHeight="1" x14ac:dyDescent="0.3">
      <c r="A280" s="90"/>
      <c r="B280" s="22"/>
      <c r="C280" s="13" t="s">
        <v>232</v>
      </c>
      <c r="D280" s="102">
        <v>1</v>
      </c>
      <c r="E280" s="67">
        <v>925</v>
      </c>
      <c r="F280" s="67">
        <f t="shared" ref="F280:F347" si="18">D280*E280</f>
        <v>925</v>
      </c>
      <c r="G280" s="108">
        <f t="shared" ref="G280:G346" si="19">F280*8</f>
        <v>7400</v>
      </c>
    </row>
    <row r="281" spans="1:7" ht="40.35" customHeight="1" x14ac:dyDescent="0.3">
      <c r="A281" s="90"/>
      <c r="B281" s="22"/>
      <c r="C281" s="13" t="s">
        <v>233</v>
      </c>
      <c r="D281" s="102">
        <v>1</v>
      </c>
      <c r="E281" s="67">
        <v>700</v>
      </c>
      <c r="F281" s="67">
        <f t="shared" si="18"/>
        <v>700</v>
      </c>
      <c r="G281" s="108">
        <f t="shared" si="19"/>
        <v>5600</v>
      </c>
    </row>
    <row r="282" spans="1:7" ht="40.35" customHeight="1" x14ac:dyDescent="0.3">
      <c r="A282" s="90"/>
      <c r="B282" s="22"/>
      <c r="C282" s="13" t="s">
        <v>234</v>
      </c>
      <c r="D282" s="102">
        <v>1</v>
      </c>
      <c r="E282" s="67">
        <v>597</v>
      </c>
      <c r="F282" s="67">
        <f t="shared" si="18"/>
        <v>597</v>
      </c>
      <c r="G282" s="108">
        <f t="shared" si="19"/>
        <v>4776</v>
      </c>
    </row>
    <row r="283" spans="1:7" ht="40.35" customHeight="1" x14ac:dyDescent="0.3">
      <c r="A283" s="90"/>
      <c r="B283" s="22"/>
      <c r="C283" s="13" t="s">
        <v>235</v>
      </c>
      <c r="D283" s="102">
        <v>1</v>
      </c>
      <c r="E283" s="67">
        <v>547</v>
      </c>
      <c r="F283" s="67">
        <f t="shared" si="18"/>
        <v>547</v>
      </c>
      <c r="G283" s="108">
        <f t="shared" si="19"/>
        <v>4376</v>
      </c>
    </row>
    <row r="284" spans="1:7" ht="40.35" customHeight="1" x14ac:dyDescent="0.3">
      <c r="A284" s="90"/>
      <c r="B284" s="22"/>
      <c r="C284" s="13" t="s">
        <v>236</v>
      </c>
      <c r="D284" s="102">
        <v>1</v>
      </c>
      <c r="E284" s="67">
        <v>700</v>
      </c>
      <c r="F284" s="67">
        <f t="shared" si="18"/>
        <v>700</v>
      </c>
      <c r="G284" s="108">
        <f>F284*8</f>
        <v>5600</v>
      </c>
    </row>
    <row r="285" spans="1:7" ht="40.35" customHeight="1" x14ac:dyDescent="0.3">
      <c r="A285" s="90"/>
      <c r="B285" s="22"/>
      <c r="C285" s="13" t="s">
        <v>237</v>
      </c>
      <c r="D285" s="102">
        <v>1</v>
      </c>
      <c r="E285" s="67">
        <v>842</v>
      </c>
      <c r="F285" s="67">
        <f t="shared" si="18"/>
        <v>842</v>
      </c>
      <c r="G285" s="108">
        <f t="shared" si="19"/>
        <v>6736</v>
      </c>
    </row>
    <row r="286" spans="1:7" ht="40.35" customHeight="1" x14ac:dyDescent="0.3">
      <c r="A286" s="90"/>
      <c r="B286" s="22"/>
      <c r="C286" s="13" t="s">
        <v>237</v>
      </c>
      <c r="D286" s="102">
        <v>1</v>
      </c>
      <c r="E286" s="67">
        <v>824.29</v>
      </c>
      <c r="F286" s="67">
        <f t="shared" si="18"/>
        <v>824.29</v>
      </c>
      <c r="G286" s="108">
        <f t="shared" si="19"/>
        <v>6594.32</v>
      </c>
    </row>
    <row r="287" spans="1:7" ht="40.35" customHeight="1" x14ac:dyDescent="0.3">
      <c r="A287" s="90"/>
      <c r="B287" s="22"/>
      <c r="C287" s="13" t="s">
        <v>238</v>
      </c>
      <c r="D287" s="102">
        <v>2</v>
      </c>
      <c r="E287" s="67">
        <v>677</v>
      </c>
      <c r="F287" s="67">
        <f t="shared" si="18"/>
        <v>1354</v>
      </c>
      <c r="G287" s="108">
        <f t="shared" si="19"/>
        <v>10832</v>
      </c>
    </row>
    <row r="288" spans="1:7" ht="40.35" customHeight="1" x14ac:dyDescent="0.3">
      <c r="A288" s="90"/>
      <c r="B288" s="22"/>
      <c r="C288" s="13" t="s">
        <v>239</v>
      </c>
      <c r="D288" s="102">
        <v>1</v>
      </c>
      <c r="E288" s="67">
        <v>597</v>
      </c>
      <c r="F288" s="67">
        <f t="shared" si="18"/>
        <v>597</v>
      </c>
      <c r="G288" s="108">
        <f t="shared" si="19"/>
        <v>4776</v>
      </c>
    </row>
    <row r="289" spans="1:7" ht="40.35" customHeight="1" x14ac:dyDescent="0.3">
      <c r="A289" s="90"/>
      <c r="B289" s="22"/>
      <c r="C289" s="13" t="s">
        <v>239</v>
      </c>
      <c r="D289" s="102">
        <v>1</v>
      </c>
      <c r="E289" s="67">
        <v>497</v>
      </c>
      <c r="F289" s="67">
        <f t="shared" si="18"/>
        <v>497</v>
      </c>
      <c r="G289" s="108">
        <f t="shared" si="19"/>
        <v>3976</v>
      </c>
    </row>
    <row r="290" spans="1:7" ht="40.35" customHeight="1" x14ac:dyDescent="0.3">
      <c r="A290" s="90"/>
      <c r="B290" s="22"/>
      <c r="C290" s="13" t="s">
        <v>240</v>
      </c>
      <c r="D290" s="102">
        <v>2</v>
      </c>
      <c r="E290" s="67">
        <v>799.15</v>
      </c>
      <c r="F290" s="67">
        <f t="shared" si="18"/>
        <v>1598.3</v>
      </c>
      <c r="G290" s="108">
        <f t="shared" si="19"/>
        <v>12786.4</v>
      </c>
    </row>
    <row r="291" spans="1:7" ht="40.35" customHeight="1" x14ac:dyDescent="0.3">
      <c r="A291" s="90"/>
      <c r="B291" s="22"/>
      <c r="C291" s="13" t="s">
        <v>240</v>
      </c>
      <c r="D291" s="102">
        <v>1</v>
      </c>
      <c r="E291" s="67">
        <v>677</v>
      </c>
      <c r="F291" s="67">
        <f>D291*E291</f>
        <v>677</v>
      </c>
      <c r="G291" s="108">
        <f t="shared" si="19"/>
        <v>5416</v>
      </c>
    </row>
    <row r="292" spans="1:7" ht="40.35" customHeight="1" x14ac:dyDescent="0.3">
      <c r="A292" s="90"/>
      <c r="B292" s="22"/>
      <c r="C292" s="13" t="s">
        <v>241</v>
      </c>
      <c r="D292" s="102">
        <v>1</v>
      </c>
      <c r="E292" s="67">
        <v>751.72</v>
      </c>
      <c r="F292" s="67">
        <f t="shared" si="18"/>
        <v>751.72</v>
      </c>
      <c r="G292" s="108">
        <f t="shared" si="19"/>
        <v>6013.76</v>
      </c>
    </row>
    <row r="293" spans="1:7" ht="40.35" customHeight="1" x14ac:dyDescent="0.3">
      <c r="A293" s="90"/>
      <c r="B293" s="22"/>
      <c r="C293" s="13" t="s">
        <v>242</v>
      </c>
      <c r="D293" s="102">
        <v>1</v>
      </c>
      <c r="E293" s="67">
        <v>597</v>
      </c>
      <c r="F293" s="67">
        <f t="shared" si="18"/>
        <v>597</v>
      </c>
      <c r="G293" s="108">
        <f t="shared" si="19"/>
        <v>4776</v>
      </c>
    </row>
    <row r="294" spans="1:7" ht="40.35" customHeight="1" x14ac:dyDescent="0.3">
      <c r="A294" s="90"/>
      <c r="B294" s="22"/>
      <c r="C294" s="13" t="s">
        <v>242</v>
      </c>
      <c r="D294" s="102">
        <v>1</v>
      </c>
      <c r="E294" s="67">
        <v>744.86</v>
      </c>
      <c r="F294" s="67">
        <f t="shared" si="18"/>
        <v>744.86</v>
      </c>
      <c r="G294" s="108">
        <f t="shared" si="19"/>
        <v>5958.88</v>
      </c>
    </row>
    <row r="295" spans="1:7" ht="40.35" customHeight="1" x14ac:dyDescent="0.3">
      <c r="A295" s="90"/>
      <c r="B295" s="22"/>
      <c r="C295" s="13" t="s">
        <v>242</v>
      </c>
      <c r="D295" s="102">
        <v>1</v>
      </c>
      <c r="E295" s="67">
        <v>597</v>
      </c>
      <c r="F295" s="67">
        <f>D295*E295</f>
        <v>597</v>
      </c>
      <c r="G295" s="108">
        <f>F295*8</f>
        <v>4776</v>
      </c>
    </row>
    <row r="296" spans="1:7" ht="40.35" customHeight="1" x14ac:dyDescent="0.3">
      <c r="A296" s="90"/>
      <c r="B296" s="22"/>
      <c r="C296" s="13" t="s">
        <v>243</v>
      </c>
      <c r="D296" s="102">
        <v>1</v>
      </c>
      <c r="E296" s="67">
        <v>647</v>
      </c>
      <c r="F296" s="67">
        <f t="shared" si="18"/>
        <v>647</v>
      </c>
      <c r="G296" s="108">
        <f t="shared" si="19"/>
        <v>5176</v>
      </c>
    </row>
    <row r="297" spans="1:7" ht="40.35" customHeight="1" x14ac:dyDescent="0.3">
      <c r="A297" s="90"/>
      <c r="B297" s="22"/>
      <c r="C297" s="13" t="s">
        <v>244</v>
      </c>
      <c r="D297" s="102">
        <v>1</v>
      </c>
      <c r="E297" s="67">
        <v>517</v>
      </c>
      <c r="F297" s="67">
        <f t="shared" si="18"/>
        <v>517</v>
      </c>
      <c r="G297" s="108">
        <f t="shared" si="19"/>
        <v>4136</v>
      </c>
    </row>
    <row r="298" spans="1:7" ht="40.35" customHeight="1" x14ac:dyDescent="0.3">
      <c r="A298" s="90"/>
      <c r="B298" s="22"/>
      <c r="C298" s="13" t="s">
        <v>244</v>
      </c>
      <c r="D298" s="102">
        <v>3</v>
      </c>
      <c r="E298" s="67">
        <v>417</v>
      </c>
      <c r="F298" s="67">
        <f t="shared" si="18"/>
        <v>1251</v>
      </c>
      <c r="G298" s="108">
        <f t="shared" si="19"/>
        <v>10008</v>
      </c>
    </row>
    <row r="299" spans="1:7" ht="40.35" customHeight="1" x14ac:dyDescent="0.3">
      <c r="A299" s="90"/>
      <c r="B299" s="22"/>
      <c r="C299" s="13" t="s">
        <v>244</v>
      </c>
      <c r="D299" s="102">
        <v>1</v>
      </c>
      <c r="E299" s="67">
        <v>517</v>
      </c>
      <c r="F299" s="67">
        <f t="shared" si="18"/>
        <v>517</v>
      </c>
      <c r="G299" s="108">
        <f t="shared" si="19"/>
        <v>4136</v>
      </c>
    </row>
    <row r="300" spans="1:7" ht="40.35" customHeight="1" x14ac:dyDescent="0.3">
      <c r="A300" s="90"/>
      <c r="B300" s="22"/>
      <c r="C300" s="13" t="s">
        <v>244</v>
      </c>
      <c r="D300" s="102">
        <v>1</v>
      </c>
      <c r="E300" s="67">
        <v>497</v>
      </c>
      <c r="F300" s="67">
        <f t="shared" si="18"/>
        <v>497</v>
      </c>
      <c r="G300" s="108">
        <f t="shared" si="19"/>
        <v>3976</v>
      </c>
    </row>
    <row r="301" spans="1:7" ht="40.35" customHeight="1" x14ac:dyDescent="0.3">
      <c r="A301" s="90"/>
      <c r="B301" s="22"/>
      <c r="C301" s="13" t="s">
        <v>245</v>
      </c>
      <c r="D301" s="102">
        <v>1</v>
      </c>
      <c r="E301" s="67">
        <v>700</v>
      </c>
      <c r="F301" s="67">
        <f t="shared" si="18"/>
        <v>700</v>
      </c>
      <c r="G301" s="108">
        <f t="shared" si="19"/>
        <v>5600</v>
      </c>
    </row>
    <row r="302" spans="1:7" ht="40.35" customHeight="1" x14ac:dyDescent="0.3">
      <c r="A302" s="90"/>
      <c r="B302" s="22"/>
      <c r="C302" s="13" t="s">
        <v>246</v>
      </c>
      <c r="D302" s="102">
        <v>3</v>
      </c>
      <c r="E302" s="67">
        <v>744.86</v>
      </c>
      <c r="F302" s="67">
        <f t="shared" si="18"/>
        <v>2234.58</v>
      </c>
      <c r="G302" s="108">
        <f t="shared" si="19"/>
        <v>17876.64</v>
      </c>
    </row>
    <row r="303" spans="1:7" ht="40.35" customHeight="1" x14ac:dyDescent="0.3">
      <c r="A303" s="90"/>
      <c r="B303" s="22"/>
      <c r="C303" s="13" t="s">
        <v>247</v>
      </c>
      <c r="D303" s="102">
        <v>3</v>
      </c>
      <c r="E303" s="67">
        <v>677</v>
      </c>
      <c r="F303" s="67">
        <f t="shared" si="18"/>
        <v>2031</v>
      </c>
      <c r="G303" s="108">
        <f t="shared" si="19"/>
        <v>16248</v>
      </c>
    </row>
    <row r="304" spans="1:7" ht="40.35" customHeight="1" x14ac:dyDescent="0.3">
      <c r="A304" s="90"/>
      <c r="B304" s="22"/>
      <c r="C304" s="13" t="s">
        <v>248</v>
      </c>
      <c r="D304" s="102">
        <v>4</v>
      </c>
      <c r="E304" s="67">
        <v>597</v>
      </c>
      <c r="F304" s="67">
        <f t="shared" si="18"/>
        <v>2388</v>
      </c>
      <c r="G304" s="108">
        <f t="shared" si="19"/>
        <v>19104</v>
      </c>
    </row>
    <row r="305" spans="1:8" ht="40.35" customHeight="1" x14ac:dyDescent="0.3">
      <c r="A305" s="90"/>
      <c r="B305" s="22"/>
      <c r="C305" s="13" t="s">
        <v>249</v>
      </c>
      <c r="D305" s="102">
        <v>1</v>
      </c>
      <c r="E305" s="67">
        <v>547</v>
      </c>
      <c r="F305" s="67">
        <f t="shared" si="18"/>
        <v>547</v>
      </c>
      <c r="G305" s="108">
        <f t="shared" si="19"/>
        <v>4376</v>
      </c>
    </row>
    <row r="306" spans="1:8" ht="40.35" customHeight="1" x14ac:dyDescent="0.3">
      <c r="A306" s="90"/>
      <c r="B306" s="22"/>
      <c r="C306" s="13" t="s">
        <v>249</v>
      </c>
      <c r="D306" s="102">
        <v>4</v>
      </c>
      <c r="E306" s="67">
        <v>517</v>
      </c>
      <c r="F306" s="67">
        <f t="shared" si="18"/>
        <v>2068</v>
      </c>
      <c r="G306" s="108">
        <f t="shared" si="19"/>
        <v>16544</v>
      </c>
    </row>
    <row r="307" spans="1:8" ht="40.35" customHeight="1" x14ac:dyDescent="0.3">
      <c r="A307" s="90"/>
      <c r="B307" s="22"/>
      <c r="C307" s="13" t="s">
        <v>249</v>
      </c>
      <c r="D307" s="102">
        <v>1</v>
      </c>
      <c r="E307" s="67">
        <v>467</v>
      </c>
      <c r="F307" s="67">
        <f t="shared" si="18"/>
        <v>467</v>
      </c>
      <c r="G307" s="108">
        <f t="shared" si="19"/>
        <v>3736</v>
      </c>
    </row>
    <row r="308" spans="1:8" ht="40.35" customHeight="1" x14ac:dyDescent="0.3">
      <c r="A308" s="90"/>
      <c r="B308" s="22"/>
      <c r="C308" s="13" t="s">
        <v>250</v>
      </c>
      <c r="D308" s="102">
        <v>9</v>
      </c>
      <c r="E308" s="67">
        <v>417</v>
      </c>
      <c r="F308" s="67">
        <f t="shared" si="18"/>
        <v>3753</v>
      </c>
      <c r="G308" s="108">
        <f t="shared" si="19"/>
        <v>30024</v>
      </c>
    </row>
    <row r="309" spans="1:8" ht="40.35" customHeight="1" x14ac:dyDescent="0.3">
      <c r="A309" s="90"/>
      <c r="B309" s="22"/>
      <c r="C309" s="42" t="s">
        <v>250</v>
      </c>
      <c r="D309" s="123">
        <v>1</v>
      </c>
      <c r="E309" s="124">
        <v>417</v>
      </c>
      <c r="F309" s="124">
        <f>D309*E309</f>
        <v>417</v>
      </c>
      <c r="G309" s="125">
        <f>F309*6</f>
        <v>2502</v>
      </c>
    </row>
    <row r="310" spans="1:8" ht="40.35" customHeight="1" x14ac:dyDescent="0.3">
      <c r="A310" s="90"/>
      <c r="B310" s="22"/>
      <c r="C310" s="13" t="s">
        <v>251</v>
      </c>
      <c r="D310" s="104">
        <v>5</v>
      </c>
      <c r="E310" s="31">
        <v>417</v>
      </c>
      <c r="F310" s="31">
        <f>D310*E310</f>
        <v>2085</v>
      </c>
      <c r="G310" s="120">
        <f>F310*2</f>
        <v>4170</v>
      </c>
    </row>
    <row r="311" spans="1:8" ht="40.35" customHeight="1" x14ac:dyDescent="0.3">
      <c r="A311" s="90"/>
      <c r="B311" s="22"/>
      <c r="C311" s="13" t="s">
        <v>252</v>
      </c>
      <c r="D311" s="102">
        <v>1</v>
      </c>
      <c r="E311" s="67">
        <v>800</v>
      </c>
      <c r="F311" s="67">
        <f t="shared" si="18"/>
        <v>800</v>
      </c>
      <c r="G311" s="108">
        <f t="shared" si="19"/>
        <v>6400</v>
      </c>
    </row>
    <row r="312" spans="1:8" ht="40.35" customHeight="1" x14ac:dyDescent="0.3">
      <c r="A312" s="90"/>
      <c r="B312" s="22"/>
      <c r="C312" s="13" t="s">
        <v>253</v>
      </c>
      <c r="D312" s="102">
        <v>2</v>
      </c>
      <c r="E312" s="67">
        <v>744.86</v>
      </c>
      <c r="F312" s="67">
        <f t="shared" si="18"/>
        <v>1489.72</v>
      </c>
      <c r="G312" s="108">
        <f t="shared" si="19"/>
        <v>11917.76</v>
      </c>
    </row>
    <row r="313" spans="1:8" ht="40.35" customHeight="1" x14ac:dyDescent="0.3">
      <c r="A313" s="90"/>
      <c r="B313" s="22"/>
      <c r="C313" s="13" t="s">
        <v>253</v>
      </c>
      <c r="D313" s="102">
        <v>1</v>
      </c>
      <c r="E313" s="67">
        <v>731.72</v>
      </c>
      <c r="F313" s="67">
        <f t="shared" si="18"/>
        <v>731.72</v>
      </c>
      <c r="G313" s="108">
        <f t="shared" si="19"/>
        <v>5853.76</v>
      </c>
    </row>
    <row r="314" spans="1:8" ht="40.35" customHeight="1" x14ac:dyDescent="0.3">
      <c r="A314" s="90"/>
      <c r="B314" s="22"/>
      <c r="C314" s="13" t="s">
        <v>254</v>
      </c>
      <c r="D314" s="102">
        <v>8</v>
      </c>
      <c r="E314" s="67">
        <v>677</v>
      </c>
      <c r="F314" s="67">
        <f t="shared" si="18"/>
        <v>5416</v>
      </c>
      <c r="G314" s="108">
        <f t="shared" si="19"/>
        <v>43328</v>
      </c>
    </row>
    <row r="315" spans="1:8" ht="40.35" customHeight="1" x14ac:dyDescent="0.3">
      <c r="A315" s="90"/>
      <c r="B315" s="22"/>
      <c r="C315" s="13" t="s">
        <v>255</v>
      </c>
      <c r="D315" s="102">
        <v>5</v>
      </c>
      <c r="E315" s="67">
        <v>597</v>
      </c>
      <c r="F315" s="67">
        <f t="shared" si="18"/>
        <v>2985</v>
      </c>
      <c r="G315" s="108">
        <f t="shared" si="19"/>
        <v>23880</v>
      </c>
    </row>
    <row r="316" spans="1:8" ht="40.35" customHeight="1" x14ac:dyDescent="0.3">
      <c r="A316" s="90"/>
      <c r="B316" s="22"/>
      <c r="C316" s="13" t="s">
        <v>256</v>
      </c>
      <c r="D316" s="102">
        <v>3</v>
      </c>
      <c r="E316" s="67">
        <v>517</v>
      </c>
      <c r="F316" s="67">
        <f t="shared" si="18"/>
        <v>1551</v>
      </c>
      <c r="G316" s="108">
        <f t="shared" si="19"/>
        <v>12408</v>
      </c>
    </row>
    <row r="317" spans="1:8" ht="40.35" customHeight="1" x14ac:dyDescent="0.3">
      <c r="A317" s="90"/>
      <c r="B317" s="22"/>
      <c r="C317" s="13" t="s">
        <v>257</v>
      </c>
      <c r="D317" s="102">
        <v>5</v>
      </c>
      <c r="E317" s="67">
        <v>417</v>
      </c>
      <c r="F317" s="67">
        <f>D317*E317</f>
        <v>2085</v>
      </c>
      <c r="G317" s="108">
        <f t="shared" si="19"/>
        <v>16680</v>
      </c>
    </row>
    <row r="318" spans="1:8" ht="40.35" customHeight="1" x14ac:dyDescent="0.3">
      <c r="A318" s="90"/>
      <c r="B318" s="22"/>
      <c r="C318" s="13" t="s">
        <v>257</v>
      </c>
      <c r="D318" s="102">
        <v>3</v>
      </c>
      <c r="E318" s="67">
        <v>497</v>
      </c>
      <c r="F318" s="67">
        <f t="shared" si="18"/>
        <v>1491</v>
      </c>
      <c r="G318" s="108">
        <f t="shared" si="19"/>
        <v>11928</v>
      </c>
    </row>
    <row r="319" spans="1:8" ht="40.35" customHeight="1" x14ac:dyDescent="0.3">
      <c r="A319" s="90"/>
      <c r="B319" s="34"/>
      <c r="C319" s="13" t="s">
        <v>258</v>
      </c>
      <c r="D319" s="104">
        <v>10</v>
      </c>
      <c r="E319" s="31">
        <v>417</v>
      </c>
      <c r="F319" s="31">
        <f>D319*E319</f>
        <v>4170</v>
      </c>
      <c r="G319" s="120">
        <f>F319*2</f>
        <v>8340</v>
      </c>
      <c r="H319" s="1" t="s">
        <v>299</v>
      </c>
    </row>
    <row r="320" spans="1:8" ht="40.35" customHeight="1" x14ac:dyDescent="0.3">
      <c r="A320" s="90"/>
      <c r="B320" s="22"/>
      <c r="C320" s="13" t="s">
        <v>259</v>
      </c>
      <c r="D320" s="102">
        <v>3</v>
      </c>
      <c r="E320" s="67">
        <v>597</v>
      </c>
      <c r="F320" s="67">
        <f t="shared" ref="F320:F325" si="20">D320*E320</f>
        <v>1791</v>
      </c>
      <c r="G320" s="108">
        <f t="shared" si="19"/>
        <v>14328</v>
      </c>
    </row>
    <row r="321" spans="1:7" ht="40.35" customHeight="1" x14ac:dyDescent="0.3">
      <c r="A321" s="90"/>
      <c r="B321" s="22"/>
      <c r="C321" s="13" t="s">
        <v>259</v>
      </c>
      <c r="D321" s="102">
        <v>1</v>
      </c>
      <c r="E321" s="67">
        <v>417</v>
      </c>
      <c r="F321" s="67">
        <f t="shared" si="20"/>
        <v>417</v>
      </c>
      <c r="G321" s="108">
        <f t="shared" si="19"/>
        <v>3336</v>
      </c>
    </row>
    <row r="322" spans="1:7" ht="40.35" customHeight="1" x14ac:dyDescent="0.3">
      <c r="A322" s="90"/>
      <c r="B322" s="22"/>
      <c r="C322" s="13" t="s">
        <v>260</v>
      </c>
      <c r="D322" s="102">
        <v>1</v>
      </c>
      <c r="E322" s="67">
        <v>547</v>
      </c>
      <c r="F322" s="67">
        <f t="shared" si="20"/>
        <v>547</v>
      </c>
      <c r="G322" s="108">
        <f t="shared" si="19"/>
        <v>4376</v>
      </c>
    </row>
    <row r="323" spans="1:7" ht="40.35" customHeight="1" x14ac:dyDescent="0.3">
      <c r="A323" s="90"/>
      <c r="B323" s="22"/>
      <c r="C323" s="13" t="s">
        <v>261</v>
      </c>
      <c r="D323" s="102">
        <v>1</v>
      </c>
      <c r="E323" s="67">
        <v>467</v>
      </c>
      <c r="F323" s="67">
        <f t="shared" si="20"/>
        <v>467</v>
      </c>
      <c r="G323" s="108">
        <f t="shared" si="19"/>
        <v>3736</v>
      </c>
    </row>
    <row r="324" spans="1:7" ht="40.35" customHeight="1" x14ac:dyDescent="0.3">
      <c r="A324" s="90"/>
      <c r="B324" s="22"/>
      <c r="C324" s="13" t="s">
        <v>261</v>
      </c>
      <c r="D324" s="102">
        <v>1</v>
      </c>
      <c r="E324" s="15">
        <v>417</v>
      </c>
      <c r="F324" s="15">
        <f t="shared" si="20"/>
        <v>417</v>
      </c>
      <c r="G324" s="108">
        <f t="shared" si="19"/>
        <v>3336</v>
      </c>
    </row>
    <row r="325" spans="1:7" ht="40.35" customHeight="1" x14ac:dyDescent="0.3">
      <c r="A325" s="90"/>
      <c r="B325" s="34"/>
      <c r="C325" s="13" t="s">
        <v>262</v>
      </c>
      <c r="D325" s="14">
        <v>1</v>
      </c>
      <c r="E325" s="15">
        <v>417</v>
      </c>
      <c r="F325" s="15">
        <f t="shared" si="20"/>
        <v>417</v>
      </c>
      <c r="G325" s="108">
        <f t="shared" si="19"/>
        <v>3336</v>
      </c>
    </row>
    <row r="326" spans="1:7" ht="40.35" customHeight="1" x14ac:dyDescent="0.3">
      <c r="A326" s="90"/>
      <c r="B326" s="22"/>
      <c r="C326" s="13" t="s">
        <v>263</v>
      </c>
      <c r="D326" s="14">
        <v>1</v>
      </c>
      <c r="E326" s="15">
        <v>1000</v>
      </c>
      <c r="F326" s="15">
        <f t="shared" si="18"/>
        <v>1000</v>
      </c>
      <c r="G326" s="108">
        <f t="shared" si="19"/>
        <v>8000</v>
      </c>
    </row>
    <row r="327" spans="1:7" ht="40.35" customHeight="1" x14ac:dyDescent="0.3">
      <c r="A327" s="90"/>
      <c r="B327" s="22"/>
      <c r="C327" s="13" t="s">
        <v>264</v>
      </c>
      <c r="D327" s="102">
        <v>1</v>
      </c>
      <c r="E327" s="67">
        <v>775</v>
      </c>
      <c r="F327" s="67">
        <f t="shared" si="18"/>
        <v>775</v>
      </c>
      <c r="G327" s="108">
        <f t="shared" si="19"/>
        <v>6200</v>
      </c>
    </row>
    <row r="328" spans="1:7" ht="40.35" customHeight="1" x14ac:dyDescent="0.3">
      <c r="A328" s="90"/>
      <c r="B328" s="22"/>
      <c r="C328" s="13" t="s">
        <v>265</v>
      </c>
      <c r="D328" s="102">
        <v>1</v>
      </c>
      <c r="E328" s="67">
        <v>824.29</v>
      </c>
      <c r="F328" s="67">
        <f t="shared" si="18"/>
        <v>824.29</v>
      </c>
      <c r="G328" s="108">
        <f t="shared" si="19"/>
        <v>6594.32</v>
      </c>
    </row>
    <row r="329" spans="1:7" ht="40.35" customHeight="1" x14ac:dyDescent="0.3">
      <c r="A329" s="90"/>
      <c r="B329" s="22"/>
      <c r="C329" s="13" t="s">
        <v>266</v>
      </c>
      <c r="D329" s="102">
        <v>1</v>
      </c>
      <c r="E329" s="67">
        <v>700</v>
      </c>
      <c r="F329" s="67">
        <f t="shared" si="18"/>
        <v>700</v>
      </c>
      <c r="G329" s="108">
        <f t="shared" si="19"/>
        <v>5600</v>
      </c>
    </row>
    <row r="330" spans="1:7" ht="40.35" customHeight="1" x14ac:dyDescent="0.3">
      <c r="A330" s="90"/>
      <c r="B330" s="22"/>
      <c r="C330" s="13" t="s">
        <v>267</v>
      </c>
      <c r="D330" s="102">
        <v>1</v>
      </c>
      <c r="E330" s="67">
        <v>547</v>
      </c>
      <c r="F330" s="67">
        <f t="shared" si="18"/>
        <v>547</v>
      </c>
      <c r="G330" s="108">
        <f t="shared" si="19"/>
        <v>4376</v>
      </c>
    </row>
    <row r="331" spans="1:7" ht="40.35" customHeight="1" x14ac:dyDescent="0.3">
      <c r="A331" s="90"/>
      <c r="B331" s="22"/>
      <c r="C331" s="13" t="s">
        <v>267</v>
      </c>
      <c r="D331" s="102">
        <v>1</v>
      </c>
      <c r="E331" s="67">
        <v>597</v>
      </c>
      <c r="F331" s="67">
        <f t="shared" si="18"/>
        <v>597</v>
      </c>
      <c r="G331" s="108">
        <f t="shared" si="19"/>
        <v>4776</v>
      </c>
    </row>
    <row r="332" spans="1:7" ht="40.35" customHeight="1" x14ac:dyDescent="0.3">
      <c r="A332" s="90"/>
      <c r="B332" s="22"/>
      <c r="C332" s="13" t="s">
        <v>268</v>
      </c>
      <c r="D332" s="102">
        <v>1</v>
      </c>
      <c r="E332" s="67">
        <v>744.86</v>
      </c>
      <c r="F332" s="67">
        <f t="shared" si="18"/>
        <v>744.86</v>
      </c>
      <c r="G332" s="108">
        <f t="shared" si="19"/>
        <v>5958.88</v>
      </c>
    </row>
    <row r="333" spans="1:7" ht="40.35" customHeight="1" x14ac:dyDescent="0.3">
      <c r="A333" s="90"/>
      <c r="B333" s="22"/>
      <c r="C333" s="13" t="s">
        <v>269</v>
      </c>
      <c r="D333" s="102">
        <v>1</v>
      </c>
      <c r="E333" s="67">
        <v>744.86</v>
      </c>
      <c r="F333" s="67">
        <f t="shared" si="18"/>
        <v>744.86</v>
      </c>
      <c r="G333" s="108">
        <f t="shared" si="19"/>
        <v>5958.88</v>
      </c>
    </row>
    <row r="334" spans="1:7" ht="40.35" customHeight="1" x14ac:dyDescent="0.3">
      <c r="A334" s="90"/>
      <c r="B334" s="22"/>
      <c r="C334" s="13" t="s">
        <v>270</v>
      </c>
      <c r="D334" s="102">
        <v>1</v>
      </c>
      <c r="E334" s="67">
        <v>677</v>
      </c>
      <c r="F334" s="67">
        <f t="shared" si="18"/>
        <v>677</v>
      </c>
      <c r="G334" s="108">
        <f t="shared" si="19"/>
        <v>5416</v>
      </c>
    </row>
    <row r="335" spans="1:7" ht="40.35" customHeight="1" x14ac:dyDescent="0.3">
      <c r="A335" s="90"/>
      <c r="B335" s="22"/>
      <c r="C335" s="13" t="s">
        <v>271</v>
      </c>
      <c r="D335" s="102">
        <v>1</v>
      </c>
      <c r="E335" s="67">
        <v>677</v>
      </c>
      <c r="F335" s="67">
        <f t="shared" si="18"/>
        <v>677</v>
      </c>
      <c r="G335" s="108">
        <f t="shared" si="19"/>
        <v>5416</v>
      </c>
    </row>
    <row r="336" spans="1:7" ht="40.35" customHeight="1" x14ac:dyDescent="0.3">
      <c r="A336" s="90"/>
      <c r="B336" s="22"/>
      <c r="C336" s="13" t="s">
        <v>272</v>
      </c>
      <c r="D336" s="102">
        <v>1</v>
      </c>
      <c r="E336" s="67">
        <v>700</v>
      </c>
      <c r="F336" s="67">
        <f t="shared" si="18"/>
        <v>700</v>
      </c>
      <c r="G336" s="108">
        <f t="shared" si="19"/>
        <v>5600</v>
      </c>
    </row>
    <row r="337" spans="1:7" ht="40.35" customHeight="1" x14ac:dyDescent="0.3">
      <c r="A337" s="90"/>
      <c r="B337" s="22"/>
      <c r="C337" s="13" t="s">
        <v>273</v>
      </c>
      <c r="D337" s="102">
        <v>1</v>
      </c>
      <c r="E337" s="67">
        <v>800</v>
      </c>
      <c r="F337" s="67">
        <f t="shared" si="18"/>
        <v>800</v>
      </c>
      <c r="G337" s="108">
        <f t="shared" si="19"/>
        <v>6400</v>
      </c>
    </row>
    <row r="338" spans="1:7" ht="40.35" customHeight="1" x14ac:dyDescent="0.3">
      <c r="A338" s="90"/>
      <c r="B338" s="22"/>
      <c r="C338" s="13" t="s">
        <v>38</v>
      </c>
      <c r="D338" s="102">
        <v>1</v>
      </c>
      <c r="E338" s="67">
        <v>820</v>
      </c>
      <c r="F338" s="67">
        <f t="shared" si="18"/>
        <v>820</v>
      </c>
      <c r="G338" s="108">
        <f t="shared" si="19"/>
        <v>6560</v>
      </c>
    </row>
    <row r="339" spans="1:7" ht="40.35" customHeight="1" x14ac:dyDescent="0.3">
      <c r="A339" s="90"/>
      <c r="B339" s="22"/>
      <c r="C339" s="13" t="s">
        <v>274</v>
      </c>
      <c r="D339" s="102">
        <v>1</v>
      </c>
      <c r="E339" s="67">
        <v>747.72</v>
      </c>
      <c r="F339" s="67">
        <f t="shared" si="18"/>
        <v>747.72</v>
      </c>
      <c r="G339" s="108">
        <f t="shared" si="19"/>
        <v>5981.76</v>
      </c>
    </row>
    <row r="340" spans="1:7" ht="40.35" customHeight="1" x14ac:dyDescent="0.3">
      <c r="A340" s="90"/>
      <c r="B340" s="22"/>
      <c r="C340" s="13" t="s">
        <v>275</v>
      </c>
      <c r="D340" s="102">
        <v>1</v>
      </c>
      <c r="E340" s="67">
        <v>700</v>
      </c>
      <c r="F340" s="67">
        <f t="shared" si="18"/>
        <v>700</v>
      </c>
      <c r="G340" s="108">
        <f t="shared" si="19"/>
        <v>5600</v>
      </c>
    </row>
    <row r="341" spans="1:7" ht="40.35" customHeight="1" x14ac:dyDescent="0.3">
      <c r="A341" s="90"/>
      <c r="B341" s="22"/>
      <c r="C341" s="13" t="s">
        <v>276</v>
      </c>
      <c r="D341" s="102">
        <v>1</v>
      </c>
      <c r="E341" s="67">
        <v>1000</v>
      </c>
      <c r="F341" s="67">
        <f t="shared" si="18"/>
        <v>1000</v>
      </c>
      <c r="G341" s="108">
        <f t="shared" si="19"/>
        <v>8000</v>
      </c>
    </row>
    <row r="342" spans="1:7" ht="40.35" customHeight="1" x14ac:dyDescent="0.3">
      <c r="A342" s="90"/>
      <c r="B342" s="22"/>
      <c r="C342" s="13" t="s">
        <v>277</v>
      </c>
      <c r="D342" s="102">
        <v>1</v>
      </c>
      <c r="E342" s="67">
        <v>747.72</v>
      </c>
      <c r="F342" s="67">
        <f t="shared" si="18"/>
        <v>747.72</v>
      </c>
      <c r="G342" s="108">
        <f t="shared" si="19"/>
        <v>5981.76</v>
      </c>
    </row>
    <row r="343" spans="1:7" ht="40.35" customHeight="1" x14ac:dyDescent="0.3">
      <c r="A343" s="90"/>
      <c r="B343" s="22"/>
      <c r="C343" s="13" t="s">
        <v>278</v>
      </c>
      <c r="D343" s="102">
        <v>1</v>
      </c>
      <c r="E343" s="67">
        <v>875</v>
      </c>
      <c r="F343" s="67">
        <f t="shared" si="18"/>
        <v>875</v>
      </c>
      <c r="G343" s="108">
        <f t="shared" si="19"/>
        <v>7000</v>
      </c>
    </row>
    <row r="344" spans="1:7" ht="40.35" customHeight="1" x14ac:dyDescent="0.3">
      <c r="A344" s="90"/>
      <c r="B344" s="22"/>
      <c r="C344" s="13" t="s">
        <v>279</v>
      </c>
      <c r="D344" s="102">
        <v>1</v>
      </c>
      <c r="E344" s="67">
        <v>650</v>
      </c>
      <c r="F344" s="67">
        <f t="shared" si="18"/>
        <v>650</v>
      </c>
      <c r="G344" s="108">
        <f t="shared" si="19"/>
        <v>5200</v>
      </c>
    </row>
    <row r="345" spans="1:7" ht="40.35" customHeight="1" x14ac:dyDescent="0.3">
      <c r="A345" s="90"/>
      <c r="B345" s="22"/>
      <c r="C345" s="13" t="s">
        <v>280</v>
      </c>
      <c r="D345" s="102">
        <v>1</v>
      </c>
      <c r="E345" s="67">
        <v>684</v>
      </c>
      <c r="F345" s="67">
        <f t="shared" si="18"/>
        <v>684</v>
      </c>
      <c r="G345" s="108">
        <f t="shared" si="19"/>
        <v>5472</v>
      </c>
    </row>
    <row r="346" spans="1:7" ht="40.35" customHeight="1" x14ac:dyDescent="0.3">
      <c r="A346" s="90"/>
      <c r="B346" s="22"/>
      <c r="C346" s="13" t="s">
        <v>281</v>
      </c>
      <c r="D346" s="102">
        <v>1</v>
      </c>
      <c r="E346" s="67">
        <v>600</v>
      </c>
      <c r="F346" s="67">
        <f t="shared" si="18"/>
        <v>600</v>
      </c>
      <c r="G346" s="108">
        <f t="shared" si="19"/>
        <v>4800</v>
      </c>
    </row>
    <row r="347" spans="1:7" ht="40.35" customHeight="1" x14ac:dyDescent="0.3">
      <c r="A347" s="90"/>
      <c r="B347" s="22"/>
      <c r="C347" s="13" t="s">
        <v>282</v>
      </c>
      <c r="D347" s="102">
        <v>1</v>
      </c>
      <c r="E347" s="67">
        <v>597</v>
      </c>
      <c r="F347" s="67">
        <f t="shared" si="18"/>
        <v>597</v>
      </c>
      <c r="G347" s="108">
        <f>F347*8</f>
        <v>4776</v>
      </c>
    </row>
    <row r="348" spans="1:7" ht="40.35" customHeight="1" x14ac:dyDescent="0.3">
      <c r="A348" s="90"/>
      <c r="B348" s="22"/>
      <c r="C348" s="126" t="s">
        <v>283</v>
      </c>
      <c r="D348" s="127">
        <f>+D279+D280+D281+D282+D283+D284+D285+D286+D287+D288+D289+D290+D291+D292+D293+D294+D295+D296+D297+D298+D299+D300+D301+D302+D303+D304+D305+D306+D307+D308+D310+D311+D312+D313+D314+D315+D316+D317+D318+D319+D320+D321+D322+D323+D324+D325+D326+D327+D328+D329+D330+D331+D332+D333+D334+D335+D336+D337+D338+D339+D340+D341+D342+D343+D344+D345+D346+D347+D309</f>
        <v>126</v>
      </c>
      <c r="E348" s="128">
        <f>+E279+E280+E281++E282+E283+E284+E285+E286+E287+E288+E289+E290+E292+E293+E294+E296+E297+E298+E299+E300+E301+E302+E303+E304+E305+E306+E307+E308+E311+E312+E313+E314+E315+E316+E318+E326+E327+E328+E329+E330+E331+E332+E333+E334+E335+E336+E337+E338+E339+E340+E341+E342+E343+E344+E345+E346+E347+E317+E320+E321+E322+E323+E324+E325+E291+E295+E319+E310+E309</f>
        <v>44637.91</v>
      </c>
      <c r="F348" s="128">
        <f>+F279+F280+F281++F282+F283+F284+F285+F286+F287+F288+F289+F290+F292+F293+F294+F296+F297+F298+F299+F300+F301+F302+F303+F304+F305+F306+F307+F308+F311+F312+F313+F314+F315+F316+F318+F326+F327+F328+F329+F330+F331+F332+F333+F334+F335+F336+F337+F338+F339+F340+F341+F342+F343+F344+F345+F346+F347+F317+F320+F321+F322+F323+F324+F325+F291+F295+F319+F310+F309</f>
        <v>74652.640000000014</v>
      </c>
      <c r="G348" s="128">
        <f>+G279+G280+G281++G282+G283+G284+G285+G286+G287+G288+G289+G290+G292+G293+G294+G296+G297+G298+G299+G300+G301+G302+G303+G304+G305+G306+G307+G308+G311+G312+G313+G314+G315+G316+G318+G326+G327+G328+G329+G330+G331+G332+G333+G334+G335+G336+G337+G338+G339+G340+G341+G342+G343+G344+G345+G346+G347+G317+G320+G321+G322+G323+G324+G325+G291+G295+G319+G310+G309</f>
        <v>558857.12000000011</v>
      </c>
    </row>
    <row r="349" spans="1:7" ht="40.35" customHeight="1" x14ac:dyDescent="0.3">
      <c r="A349" s="90"/>
      <c r="B349" s="22"/>
      <c r="C349" s="13" t="s">
        <v>284</v>
      </c>
      <c r="D349" s="102">
        <v>1</v>
      </c>
      <c r="E349" s="67">
        <v>1200</v>
      </c>
      <c r="F349" s="67">
        <f t="shared" ref="F349:F358" si="21">D349*E349</f>
        <v>1200</v>
      </c>
      <c r="G349" s="108">
        <f>F349*8</f>
        <v>9600</v>
      </c>
    </row>
    <row r="350" spans="1:7" ht="40.35" customHeight="1" x14ac:dyDescent="0.3">
      <c r="A350" s="90"/>
      <c r="B350" s="22"/>
      <c r="C350" s="13" t="s">
        <v>285</v>
      </c>
      <c r="D350" s="102">
        <v>1</v>
      </c>
      <c r="E350" s="67">
        <v>750</v>
      </c>
      <c r="F350" s="67">
        <f t="shared" si="21"/>
        <v>750</v>
      </c>
      <c r="G350" s="108">
        <f t="shared" ref="G350:G360" si="22">F350*8</f>
        <v>6000</v>
      </c>
    </row>
    <row r="351" spans="1:7" ht="40.35" customHeight="1" x14ac:dyDescent="0.3">
      <c r="A351" s="90"/>
      <c r="B351" s="22"/>
      <c r="C351" s="13" t="s">
        <v>286</v>
      </c>
      <c r="D351" s="102">
        <v>1</v>
      </c>
      <c r="E351" s="67">
        <v>1000</v>
      </c>
      <c r="F351" s="67">
        <f t="shared" si="21"/>
        <v>1000</v>
      </c>
      <c r="G351" s="108">
        <f t="shared" si="22"/>
        <v>8000</v>
      </c>
    </row>
    <row r="352" spans="1:7" ht="40.35" customHeight="1" x14ac:dyDescent="0.3">
      <c r="A352" s="90"/>
      <c r="B352" s="22"/>
      <c r="C352" s="13" t="s">
        <v>287</v>
      </c>
      <c r="D352" s="102">
        <v>1</v>
      </c>
      <c r="E352" s="67">
        <v>700</v>
      </c>
      <c r="F352" s="67">
        <f t="shared" si="21"/>
        <v>700</v>
      </c>
      <c r="G352" s="108">
        <f t="shared" si="22"/>
        <v>5600</v>
      </c>
    </row>
    <row r="353" spans="1:7" ht="40.35" customHeight="1" x14ac:dyDescent="0.3">
      <c r="A353" s="90"/>
      <c r="B353" s="22"/>
      <c r="C353" s="13" t="s">
        <v>288</v>
      </c>
      <c r="D353" s="102">
        <v>1</v>
      </c>
      <c r="E353" s="67">
        <v>417</v>
      </c>
      <c r="F353" s="67">
        <f t="shared" si="21"/>
        <v>417</v>
      </c>
      <c r="G353" s="108">
        <f t="shared" si="22"/>
        <v>3336</v>
      </c>
    </row>
    <row r="354" spans="1:7" ht="40.35" customHeight="1" x14ac:dyDescent="0.3">
      <c r="A354" s="90"/>
      <c r="B354" s="22"/>
      <c r="C354" s="13" t="s">
        <v>289</v>
      </c>
      <c r="D354" s="102">
        <v>1</v>
      </c>
      <c r="E354" s="67">
        <v>735.15</v>
      </c>
      <c r="F354" s="67">
        <f t="shared" si="21"/>
        <v>735.15</v>
      </c>
      <c r="G354" s="108">
        <f t="shared" si="22"/>
        <v>5881.2</v>
      </c>
    </row>
    <row r="355" spans="1:7" ht="40.35" customHeight="1" x14ac:dyDescent="0.3">
      <c r="A355" s="90"/>
      <c r="B355" s="22"/>
      <c r="C355" s="13" t="s">
        <v>290</v>
      </c>
      <c r="D355" s="102">
        <v>1</v>
      </c>
      <c r="E355" s="67">
        <v>700</v>
      </c>
      <c r="F355" s="67">
        <f t="shared" si="21"/>
        <v>700</v>
      </c>
      <c r="G355" s="108">
        <f t="shared" si="22"/>
        <v>5600</v>
      </c>
    </row>
    <row r="356" spans="1:7" ht="40.35" customHeight="1" x14ac:dyDescent="0.3">
      <c r="A356" s="90"/>
      <c r="B356" s="22"/>
      <c r="C356" s="13" t="s">
        <v>290</v>
      </c>
      <c r="D356" s="102">
        <v>2</v>
      </c>
      <c r="E356" s="67">
        <v>684</v>
      </c>
      <c r="F356" s="67">
        <f t="shared" si="21"/>
        <v>1368</v>
      </c>
      <c r="G356" s="108">
        <f t="shared" si="22"/>
        <v>10944</v>
      </c>
    </row>
    <row r="357" spans="1:7" ht="40.35" customHeight="1" x14ac:dyDescent="0.3">
      <c r="A357" s="90"/>
      <c r="B357" s="22"/>
      <c r="C357" s="13" t="s">
        <v>291</v>
      </c>
      <c r="D357" s="102">
        <v>1</v>
      </c>
      <c r="E357" s="67">
        <v>517</v>
      </c>
      <c r="F357" s="67">
        <f t="shared" si="21"/>
        <v>517</v>
      </c>
      <c r="G357" s="108">
        <f t="shared" si="22"/>
        <v>4136</v>
      </c>
    </row>
    <row r="358" spans="1:7" ht="40.35" customHeight="1" x14ac:dyDescent="0.3">
      <c r="A358" s="90"/>
      <c r="B358" s="22"/>
      <c r="C358" s="13" t="s">
        <v>292</v>
      </c>
      <c r="D358" s="102">
        <v>1</v>
      </c>
      <c r="E358" s="67">
        <v>467</v>
      </c>
      <c r="F358" s="67">
        <f t="shared" si="21"/>
        <v>467</v>
      </c>
      <c r="G358" s="108">
        <f t="shared" si="22"/>
        <v>3736</v>
      </c>
    </row>
    <row r="359" spans="1:7" ht="40.35" customHeight="1" x14ac:dyDescent="0.3">
      <c r="A359" s="90"/>
      <c r="B359" s="22"/>
      <c r="C359" s="101" t="s">
        <v>293</v>
      </c>
      <c r="D359" s="102">
        <v>1</v>
      </c>
      <c r="E359" s="36">
        <v>700</v>
      </c>
      <c r="F359" s="36">
        <f>D359*E359</f>
        <v>700</v>
      </c>
      <c r="G359" s="108">
        <f t="shared" si="22"/>
        <v>5600</v>
      </c>
    </row>
    <row r="360" spans="1:7" ht="40.35" customHeight="1" x14ac:dyDescent="0.3">
      <c r="A360" s="90"/>
      <c r="B360" s="22"/>
      <c r="C360" s="101" t="s">
        <v>294</v>
      </c>
      <c r="D360" s="102">
        <v>1</v>
      </c>
      <c r="E360" s="36">
        <v>700</v>
      </c>
      <c r="F360" s="36">
        <f>D360*E360</f>
        <v>700</v>
      </c>
      <c r="G360" s="108">
        <f t="shared" si="22"/>
        <v>5600</v>
      </c>
    </row>
    <row r="361" spans="1:7" ht="40.35" customHeight="1" x14ac:dyDescent="0.3">
      <c r="A361" s="129"/>
      <c r="B361" s="22"/>
      <c r="C361" s="126" t="s">
        <v>295</v>
      </c>
      <c r="D361" s="130">
        <f>+D349+D350+D351+D352+D353+D354+D355+D356+D357+D358+D359+D360</f>
        <v>13</v>
      </c>
      <c r="E361" s="131">
        <f>+E349+E350+E351+E353+E352+E354+E355+E356+E357+E358+E359+E360</f>
        <v>8570.15</v>
      </c>
      <c r="F361" s="131">
        <f>+F349+F350+F351+F353+F352+F354+F355+F356+F357+F358+F359+F360</f>
        <v>9254.15</v>
      </c>
      <c r="G361" s="131">
        <f>+G349+G350+G351+G353+G352+G354+G355+G356+G357+G358+G359+G360</f>
        <v>74033.2</v>
      </c>
    </row>
    <row r="362" spans="1:7" ht="40.35" customHeight="1" thickBot="1" x14ac:dyDescent="0.35">
      <c r="A362" s="129"/>
      <c r="B362" s="121"/>
      <c r="C362" s="122" t="s">
        <v>113</v>
      </c>
      <c r="D362" s="81">
        <f>+D348+D361</f>
        <v>139</v>
      </c>
      <c r="E362" s="82">
        <f>+E348+E361</f>
        <v>53208.060000000005</v>
      </c>
      <c r="F362" s="82">
        <f>+F348+F361</f>
        <v>83906.790000000008</v>
      </c>
      <c r="G362" s="82">
        <f>+G348+G361</f>
        <v>632890.32000000007</v>
      </c>
    </row>
    <row r="363" spans="1:7" ht="40.35" customHeight="1" thickBot="1" x14ac:dyDescent="0.35">
      <c r="A363" s="132"/>
      <c r="B363" s="172" t="s">
        <v>296</v>
      </c>
      <c r="C363" s="173"/>
      <c r="D363" s="115">
        <f>+D135+D195+D256+D277+D362</f>
        <v>400</v>
      </c>
      <c r="E363" s="133">
        <f>+E135+E195+E277+E362+E256</f>
        <v>215518.52000000002</v>
      </c>
      <c r="F363" s="133">
        <f>+F135+F195+F277+F362+F256</f>
        <v>269480.25</v>
      </c>
      <c r="G363" s="133">
        <f>+G135+G195+G277+G362+G256</f>
        <v>1999257.0000000002</v>
      </c>
    </row>
    <row r="364" spans="1:7" ht="47.25" customHeight="1" thickBot="1" x14ac:dyDescent="0.35">
      <c r="A364" s="134"/>
      <c r="B364" s="172" t="s">
        <v>297</v>
      </c>
      <c r="C364" s="173"/>
      <c r="D364" s="115">
        <f>+D363+D16</f>
        <v>408</v>
      </c>
      <c r="E364" s="133">
        <f>+E363+E16</f>
        <v>233118.52000000002</v>
      </c>
      <c r="F364" s="133">
        <f>+F363+F16</f>
        <v>287080.25</v>
      </c>
      <c r="G364" s="133">
        <f>+G363+G16</f>
        <v>2157657</v>
      </c>
    </row>
    <row r="365" spans="1:7" x14ac:dyDescent="0.3">
      <c r="A365" s="134"/>
      <c r="B365" s="135"/>
      <c r="C365" s="135"/>
      <c r="D365" s="135"/>
      <c r="E365" s="135"/>
      <c r="F365" s="136"/>
      <c r="G365" s="136"/>
    </row>
    <row r="366" spans="1:7" x14ac:dyDescent="0.3">
      <c r="A366" s="134"/>
      <c r="B366" s="135"/>
      <c r="C366" s="135"/>
      <c r="D366" s="135"/>
      <c r="E366" s="135"/>
      <c r="F366" s="136"/>
      <c r="G366" s="136"/>
    </row>
    <row r="367" spans="1:7" x14ac:dyDescent="0.3">
      <c r="A367" s="134"/>
      <c r="B367" s="135"/>
      <c r="C367" s="135"/>
      <c r="D367" s="135"/>
      <c r="E367" s="135"/>
      <c r="F367" s="136"/>
      <c r="G367" s="136"/>
    </row>
    <row r="368" spans="1:7" x14ac:dyDescent="0.3">
      <c r="A368" s="134"/>
      <c r="B368" s="135"/>
      <c r="C368" s="135"/>
      <c r="D368" s="135"/>
      <c r="E368" s="135"/>
      <c r="F368" s="136"/>
      <c r="G368" s="136"/>
    </row>
    <row r="369" spans="1:7" x14ac:dyDescent="0.3">
      <c r="A369" s="134"/>
      <c r="B369" s="135"/>
      <c r="C369" s="135"/>
      <c r="D369" s="135"/>
      <c r="E369" s="135"/>
      <c r="F369" s="136"/>
      <c r="G369" s="136"/>
    </row>
    <row r="370" spans="1:7" x14ac:dyDescent="0.3">
      <c r="A370" s="134"/>
      <c r="B370" s="135"/>
      <c r="C370" s="135"/>
      <c r="D370" s="135"/>
      <c r="E370" s="135"/>
      <c r="F370" s="136"/>
      <c r="G370" s="136"/>
    </row>
    <row r="371" spans="1:7" x14ac:dyDescent="0.3">
      <c r="A371" s="134"/>
      <c r="B371" s="135"/>
      <c r="C371" s="135"/>
      <c r="D371" s="135"/>
      <c r="E371" s="135"/>
      <c r="F371" s="136"/>
      <c r="G371" s="136"/>
    </row>
    <row r="372" spans="1:7" x14ac:dyDescent="0.3">
      <c r="A372" s="134"/>
      <c r="B372" s="135"/>
      <c r="C372" s="135"/>
      <c r="D372" s="135"/>
      <c r="E372" s="135"/>
      <c r="F372" s="136"/>
      <c r="G372" s="136"/>
    </row>
    <row r="373" spans="1:7" x14ac:dyDescent="0.3">
      <c r="A373" s="134"/>
      <c r="B373" s="135"/>
      <c r="C373" s="135"/>
      <c r="D373" s="135"/>
      <c r="E373" s="135"/>
      <c r="F373" s="136"/>
      <c r="G373" s="136"/>
    </row>
    <row r="374" spans="1:7" x14ac:dyDescent="0.3">
      <c r="A374" s="134"/>
      <c r="B374" s="135"/>
      <c r="C374" s="135"/>
      <c r="D374" s="135"/>
      <c r="E374" s="135"/>
      <c r="F374" s="136"/>
      <c r="G374" s="136"/>
    </row>
    <row r="375" spans="1:7" x14ac:dyDescent="0.3">
      <c r="A375" s="134"/>
      <c r="B375" s="135"/>
      <c r="C375" s="135"/>
      <c r="D375" s="135"/>
      <c r="E375" s="135"/>
      <c r="F375" s="136"/>
      <c r="G375" s="136"/>
    </row>
    <row r="376" spans="1:7" x14ac:dyDescent="0.3">
      <c r="A376" s="134"/>
      <c r="B376" s="135"/>
      <c r="C376" s="135"/>
      <c r="D376" s="135"/>
      <c r="E376" s="135"/>
      <c r="F376" s="136"/>
      <c r="G376" s="136"/>
    </row>
    <row r="377" spans="1:7" x14ac:dyDescent="0.3">
      <c r="A377" s="134"/>
      <c r="B377" s="135"/>
      <c r="C377" s="135"/>
      <c r="D377" s="135"/>
      <c r="E377" s="135"/>
      <c r="F377" s="136"/>
      <c r="G377" s="136"/>
    </row>
    <row r="378" spans="1:7" x14ac:dyDescent="0.3">
      <c r="A378" s="134"/>
      <c r="B378" s="135"/>
      <c r="C378" s="135"/>
      <c r="D378" s="135"/>
      <c r="E378" s="135"/>
      <c r="F378" s="136"/>
      <c r="G378" s="136"/>
    </row>
    <row r="379" spans="1:7" x14ac:dyDescent="0.3">
      <c r="A379" s="134"/>
      <c r="B379" s="135"/>
      <c r="C379" s="135"/>
      <c r="D379" s="135"/>
      <c r="E379" s="135"/>
      <c r="F379" s="136"/>
      <c r="G379" s="136"/>
    </row>
    <row r="380" spans="1:7" x14ac:dyDescent="0.3">
      <c r="A380" s="134"/>
      <c r="B380" s="135"/>
      <c r="C380" s="135"/>
      <c r="D380" s="135"/>
      <c r="E380" s="135"/>
      <c r="F380" s="136"/>
      <c r="G380" s="136"/>
    </row>
    <row r="381" spans="1:7" x14ac:dyDescent="0.3">
      <c r="A381" s="134"/>
      <c r="B381" s="135"/>
      <c r="C381" s="135"/>
      <c r="D381" s="135"/>
      <c r="E381" s="135"/>
      <c r="F381" s="136"/>
      <c r="G381" s="136"/>
    </row>
    <row r="382" spans="1:7" x14ac:dyDescent="0.3">
      <c r="A382" s="134"/>
      <c r="B382" s="135"/>
      <c r="C382" s="135"/>
      <c r="D382" s="135"/>
      <c r="E382" s="135"/>
      <c r="F382" s="136"/>
      <c r="G382" s="136"/>
    </row>
    <row r="383" spans="1:7" x14ac:dyDescent="0.3">
      <c r="A383" s="134"/>
      <c r="B383" s="135"/>
      <c r="C383" s="135"/>
      <c r="D383" s="135"/>
      <c r="E383" s="135"/>
      <c r="F383" s="136"/>
      <c r="G383" s="136"/>
    </row>
    <row r="384" spans="1:7" x14ac:dyDescent="0.3">
      <c r="A384" s="134"/>
      <c r="B384" s="135"/>
      <c r="C384" s="135"/>
      <c r="D384" s="135"/>
      <c r="E384" s="135"/>
      <c r="F384" s="136"/>
      <c r="G384" s="136"/>
    </row>
    <row r="385" spans="1:7" x14ac:dyDescent="0.3">
      <c r="A385" s="134"/>
      <c r="B385" s="135"/>
      <c r="C385" s="135"/>
      <c r="D385" s="135"/>
      <c r="E385" s="135"/>
      <c r="F385" s="136"/>
      <c r="G385" s="136"/>
    </row>
    <row r="386" spans="1:7" x14ac:dyDescent="0.3">
      <c r="A386" s="134"/>
      <c r="B386" s="135"/>
      <c r="C386" s="135"/>
      <c r="D386" s="135"/>
      <c r="E386" s="135"/>
      <c r="F386" s="136"/>
      <c r="G386" s="136"/>
    </row>
    <row r="387" spans="1:7" x14ac:dyDescent="0.3">
      <c r="A387" s="134"/>
      <c r="B387" s="135"/>
      <c r="C387" s="135"/>
      <c r="D387" s="135"/>
      <c r="E387" s="135"/>
      <c r="F387" s="136"/>
      <c r="G387" s="136"/>
    </row>
    <row r="388" spans="1:7" x14ac:dyDescent="0.3">
      <c r="A388" s="134"/>
      <c r="B388" s="135"/>
      <c r="C388" s="135"/>
      <c r="D388" s="135"/>
      <c r="E388" s="135"/>
      <c r="F388" s="136"/>
      <c r="G388" s="136"/>
    </row>
    <row r="389" spans="1:7" x14ac:dyDescent="0.3">
      <c r="A389" s="134"/>
      <c r="B389" s="135"/>
      <c r="C389" s="135"/>
      <c r="D389" s="135"/>
      <c r="E389" s="135"/>
      <c r="F389" s="174"/>
      <c r="G389" s="174"/>
    </row>
    <row r="390" spans="1:7" x14ac:dyDescent="0.3">
      <c r="A390" s="134"/>
      <c r="B390" s="135"/>
      <c r="C390" s="135"/>
      <c r="D390" s="135"/>
      <c r="E390" s="135"/>
      <c r="F390" s="175"/>
      <c r="G390" s="175"/>
    </row>
    <row r="391" spans="1:7" x14ac:dyDescent="0.3">
      <c r="A391" s="134"/>
      <c r="B391" s="135"/>
      <c r="C391" s="135"/>
      <c r="D391" s="135"/>
      <c r="E391" s="137"/>
      <c r="F391" s="170"/>
      <c r="G391" s="170"/>
    </row>
    <row r="392" spans="1:7" x14ac:dyDescent="0.3">
      <c r="A392" s="138"/>
      <c r="B392" s="135"/>
      <c r="C392" s="135"/>
      <c r="D392" s="135"/>
      <c r="E392" s="137"/>
      <c r="F392" s="139"/>
      <c r="G392" s="139"/>
    </row>
    <row r="393" spans="1:7" x14ac:dyDescent="0.3">
      <c r="A393" s="134"/>
      <c r="B393" s="135"/>
      <c r="C393" s="171"/>
      <c r="D393" s="171"/>
      <c r="E393" s="171"/>
      <c r="F393" s="171"/>
      <c r="G393" s="139"/>
    </row>
    <row r="394" spans="1:7" x14ac:dyDescent="0.3">
      <c r="A394" s="134"/>
      <c r="B394" s="140"/>
      <c r="C394" s="135"/>
      <c r="D394" s="135"/>
      <c r="E394" s="135"/>
      <c r="F394" s="170"/>
      <c r="G394" s="170"/>
    </row>
    <row r="395" spans="1:7" x14ac:dyDescent="0.3">
      <c r="A395" s="134"/>
      <c r="B395" s="140"/>
      <c r="C395" s="135"/>
      <c r="D395" s="135"/>
      <c r="E395" s="135"/>
      <c r="F395" s="170"/>
      <c r="G395" s="170"/>
    </row>
    <row r="396" spans="1:7" x14ac:dyDescent="0.3">
      <c r="A396" s="134"/>
      <c r="B396" s="140"/>
      <c r="C396" s="135"/>
      <c r="D396" s="135"/>
      <c r="E396" s="135"/>
      <c r="F396" s="139"/>
      <c r="G396" s="141"/>
    </row>
    <row r="397" spans="1:7" x14ac:dyDescent="0.3">
      <c r="A397" s="134"/>
      <c r="B397" s="142"/>
      <c r="C397" s="135"/>
      <c r="D397" s="135"/>
      <c r="E397" s="135"/>
      <c r="F397" s="139"/>
      <c r="G397" s="139"/>
    </row>
    <row r="398" spans="1:7" x14ac:dyDescent="0.3">
      <c r="A398" s="134"/>
      <c r="B398" s="142"/>
      <c r="C398" s="135"/>
      <c r="D398" s="135"/>
      <c r="E398" s="135"/>
      <c r="F398" s="139"/>
      <c r="G398" s="139"/>
    </row>
    <row r="399" spans="1:7" x14ac:dyDescent="0.3">
      <c r="A399" s="134"/>
      <c r="B399" s="142"/>
      <c r="C399" s="135"/>
      <c r="D399" s="135"/>
      <c r="E399" s="135"/>
      <c r="F399" s="139"/>
      <c r="G399" s="139"/>
    </row>
    <row r="400" spans="1:7" x14ac:dyDescent="0.3">
      <c r="A400" s="134"/>
      <c r="B400" s="142"/>
      <c r="C400" s="135"/>
      <c r="D400" s="135"/>
      <c r="E400" s="135"/>
      <c r="F400" s="139"/>
      <c r="G400" s="139"/>
    </row>
    <row r="401" spans="1:7" x14ac:dyDescent="0.3">
      <c r="A401" s="134"/>
      <c r="B401" s="142"/>
      <c r="C401" s="135"/>
      <c r="D401" s="143"/>
      <c r="E401" s="135"/>
      <c r="F401" s="139"/>
      <c r="G401" s="139"/>
    </row>
    <row r="402" spans="1:7" x14ac:dyDescent="0.3">
      <c r="A402" s="134"/>
      <c r="B402" s="142"/>
      <c r="C402" s="144"/>
      <c r="D402" s="140"/>
      <c r="E402" s="140"/>
      <c r="F402" s="145"/>
      <c r="G402" s="146"/>
    </row>
    <row r="403" spans="1:7" x14ac:dyDescent="0.3">
      <c r="A403" s="134"/>
      <c r="B403" s="142"/>
      <c r="C403" s="144"/>
      <c r="D403" s="140"/>
      <c r="E403" s="140"/>
      <c r="F403" s="139"/>
      <c r="G403" s="139"/>
    </row>
    <row r="404" spans="1:7" x14ac:dyDescent="0.3">
      <c r="A404" s="134"/>
      <c r="B404" s="142"/>
      <c r="C404" s="144"/>
      <c r="D404" s="140"/>
      <c r="E404" s="140"/>
      <c r="F404" s="139"/>
      <c r="G404" s="139"/>
    </row>
    <row r="405" spans="1:7" x14ac:dyDescent="0.3">
      <c r="A405" s="134"/>
      <c r="B405" s="142"/>
      <c r="C405" s="144"/>
      <c r="D405" s="144"/>
      <c r="E405" s="140"/>
      <c r="F405" s="139"/>
      <c r="G405" s="139"/>
    </row>
    <row r="406" spans="1:7" x14ac:dyDescent="0.3">
      <c r="A406" s="134"/>
      <c r="B406" s="142"/>
      <c r="C406" s="144"/>
      <c r="D406" s="140"/>
      <c r="E406" s="140"/>
      <c r="F406" s="139"/>
      <c r="G406" s="139"/>
    </row>
    <row r="407" spans="1:7" x14ac:dyDescent="0.3">
      <c r="A407" s="134"/>
      <c r="B407" s="142"/>
      <c r="C407" s="135"/>
      <c r="D407" s="135"/>
      <c r="E407" s="135"/>
      <c r="F407" s="139"/>
      <c r="G407" s="139"/>
    </row>
    <row r="408" spans="1:7" x14ac:dyDescent="0.3">
      <c r="A408" s="134"/>
      <c r="B408" s="142"/>
      <c r="C408" s="135"/>
      <c r="D408" s="135"/>
      <c r="E408" s="135"/>
      <c r="F408" s="139"/>
      <c r="G408" s="139"/>
    </row>
    <row r="409" spans="1:7" x14ac:dyDescent="0.3">
      <c r="A409" s="134"/>
      <c r="B409" s="135"/>
      <c r="C409" s="135"/>
      <c r="D409" s="135"/>
      <c r="E409" s="135"/>
      <c r="F409" s="139"/>
      <c r="G409" s="139"/>
    </row>
    <row r="410" spans="1:7" x14ac:dyDescent="0.3">
      <c r="A410" s="134"/>
      <c r="B410" s="135"/>
      <c r="C410" s="135"/>
      <c r="D410" s="135"/>
      <c r="E410" s="135"/>
      <c r="F410" s="139"/>
      <c r="G410" s="139"/>
    </row>
    <row r="411" spans="1:7" x14ac:dyDescent="0.3">
      <c r="A411" s="134"/>
      <c r="B411" s="135"/>
      <c r="C411" s="135"/>
      <c r="D411" s="135"/>
      <c r="E411" s="135"/>
      <c r="F411" s="139"/>
      <c r="G411" s="139"/>
    </row>
    <row r="412" spans="1:7" x14ac:dyDescent="0.3">
      <c r="A412" s="134"/>
      <c r="B412" s="135"/>
      <c r="C412" s="135"/>
      <c r="D412" s="135"/>
      <c r="E412" s="135"/>
      <c r="F412" s="139"/>
      <c r="G412" s="139"/>
    </row>
    <row r="413" spans="1:7" x14ac:dyDescent="0.3">
      <c r="A413" s="134"/>
      <c r="B413" s="135"/>
      <c r="C413" s="135"/>
      <c r="D413" s="135"/>
      <c r="E413" s="135"/>
      <c r="F413" s="139"/>
      <c r="G413" s="139"/>
    </row>
    <row r="414" spans="1:7" x14ac:dyDescent="0.3">
      <c r="A414" s="134"/>
      <c r="B414" s="135"/>
      <c r="C414" s="135"/>
      <c r="D414" s="135"/>
      <c r="E414" s="135"/>
      <c r="F414" s="139"/>
      <c r="G414" s="139"/>
    </row>
    <row r="415" spans="1:7" x14ac:dyDescent="0.3">
      <c r="B415" s="135"/>
    </row>
  </sheetData>
  <mergeCells count="23">
    <mergeCell ref="F391:G391"/>
    <mergeCell ref="C393:F393"/>
    <mergeCell ref="F394:G394"/>
    <mergeCell ref="F395:G395"/>
    <mergeCell ref="B257:C257"/>
    <mergeCell ref="B278:C278"/>
    <mergeCell ref="B363:C363"/>
    <mergeCell ref="B364:C364"/>
    <mergeCell ref="F389:G389"/>
    <mergeCell ref="F390:G390"/>
    <mergeCell ref="A197:A208"/>
    <mergeCell ref="A1:G1"/>
    <mergeCell ref="A2:G2"/>
    <mergeCell ref="A3:A5"/>
    <mergeCell ref="B3:C3"/>
    <mergeCell ref="D3:D5"/>
    <mergeCell ref="E4:E5"/>
    <mergeCell ref="B5:C5"/>
    <mergeCell ref="B6:G6"/>
    <mergeCell ref="A7:A135"/>
    <mergeCell ref="B7:C7"/>
    <mergeCell ref="B136:C136"/>
    <mergeCell ref="B196:C1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Angélica Martínez Bonilla</dc:creator>
  <cp:lastModifiedBy>RICARDO NAVARRO</cp:lastModifiedBy>
  <dcterms:created xsi:type="dcterms:W3CDTF">2024-06-25T16:50:17Z</dcterms:created>
  <dcterms:modified xsi:type="dcterms:W3CDTF">2024-10-08T20:49:00Z</dcterms:modified>
</cp:coreProperties>
</file>