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guirola\Desktop\OIR 2023\"/>
    </mc:Choice>
  </mc:AlternateContent>
  <xr:revisionPtr revIDLastSave="0" documentId="13_ncr:1_{E700FDC4-538E-4DFC-A563-D33D06222607}" xr6:coauthVersionLast="47" xr6:coauthVersionMax="47" xr10:uidLastSave="{00000000-0000-0000-0000-000000000000}"/>
  <bookViews>
    <workbookView xWindow="-110" yWindow="-110" windowWidth="19420" windowHeight="10300" firstSheet="5" activeTab="6" xr2:uid="{E1DE808D-AF35-4A9E-A596-A6F59E93DF0D}"/>
  </bookViews>
  <sheets>
    <sheet name="Socializaciones " sheetId="1" r:id="rId1"/>
    <sheet name="Socializaciones Visitas" sheetId="6" r:id="rId2"/>
    <sheet name="mediación de conflictos" sheetId="2" r:id="rId3"/>
    <sheet name="mediación de conflictos Visitas" sheetId="5" r:id="rId4"/>
    <sheet name="Asesoría Legal" sheetId="3" r:id="rId5"/>
    <sheet name="Asesoria Legal Visitas" sheetId="4" r:id="rId6"/>
    <sheet name="Atención a denuncias" sheetId="7" r:id="rId7"/>
    <sheet name="Atención a denuncias visitas" sheetId="8" r:id="rId8"/>
  </sheets>
  <externalReferences>
    <externalReference r:id="rId9"/>
  </externalReferences>
  <definedNames>
    <definedName name="_xlnm._FilterDatabase" localSheetId="1" hidden="1">'Socializaciones Visitas'!$B$2:$K$203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7" l="1"/>
  <c r="N46" i="7"/>
  <c r="M46" i="7"/>
  <c r="N40" i="7"/>
  <c r="M40" i="7"/>
  <c r="N28" i="7"/>
  <c r="M28" i="7"/>
  <c r="N25" i="7"/>
  <c r="M25" i="7"/>
  <c r="N21" i="7"/>
  <c r="M21" i="7"/>
  <c r="N16" i="7"/>
  <c r="M16" i="7"/>
  <c r="N4" i="7"/>
  <c r="M4" i="7"/>
  <c r="X17" i="7" l="1"/>
  <c r="X16" i="7"/>
  <c r="X15" i="7"/>
  <c r="X14" i="7"/>
  <c r="X13" i="7"/>
  <c r="X12" i="7"/>
  <c r="X11" i="7"/>
  <c r="X10" i="7"/>
  <c r="X9" i="7"/>
  <c r="X8" i="7"/>
  <c r="X7" i="7"/>
  <c r="X6" i="7"/>
  <c r="X5" i="7"/>
  <c r="X4" i="7"/>
  <c r="T4" i="7"/>
  <c r="S4" i="7"/>
  <c r="J94" i="8"/>
  <c r="K94" i="8"/>
  <c r="I94" i="8"/>
  <c r="R37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S11" i="8"/>
  <c r="K11" i="8"/>
  <c r="Z10" i="8"/>
  <c r="K10" i="8"/>
  <c r="K9" i="8"/>
  <c r="K8" i="8"/>
  <c r="K7" i="8"/>
  <c r="K6" i="8"/>
  <c r="K5" i="8"/>
  <c r="K4" i="8"/>
  <c r="K3" i="8"/>
  <c r="E53" i="7"/>
  <c r="F53" i="7"/>
  <c r="G53" i="7"/>
  <c r="H53" i="7"/>
  <c r="I53" i="7"/>
  <c r="J53" i="7"/>
  <c r="K53" i="7"/>
  <c r="L53" i="7"/>
  <c r="M53" i="7"/>
  <c r="N53" i="7"/>
  <c r="D53" i="7"/>
  <c r="O52" i="7"/>
  <c r="K52" i="7"/>
  <c r="O51" i="7"/>
  <c r="K51" i="7"/>
  <c r="L51" i="7" s="1"/>
  <c r="O50" i="7"/>
  <c r="K50" i="7"/>
  <c r="L50" i="7" s="1"/>
  <c r="O49" i="7"/>
  <c r="K49" i="7"/>
  <c r="L49" i="7" s="1"/>
  <c r="O48" i="7"/>
  <c r="K48" i="7"/>
  <c r="O47" i="7"/>
  <c r="K47" i="7"/>
  <c r="O46" i="7"/>
  <c r="K46" i="7"/>
  <c r="L46" i="7" s="1"/>
  <c r="O45" i="7"/>
  <c r="K45" i="7"/>
  <c r="O44" i="7"/>
  <c r="K44" i="7"/>
  <c r="O43" i="7"/>
  <c r="L43" i="7"/>
  <c r="K43" i="7"/>
  <c r="O42" i="7"/>
  <c r="K42" i="7"/>
  <c r="O41" i="7"/>
  <c r="K41" i="7"/>
  <c r="O40" i="7"/>
  <c r="K40" i="7"/>
  <c r="O39" i="7"/>
  <c r="K39" i="7"/>
  <c r="O38" i="7"/>
  <c r="K38" i="7"/>
  <c r="L38" i="7" s="1"/>
  <c r="O37" i="7"/>
  <c r="K37" i="7"/>
  <c r="O36" i="7"/>
  <c r="K36" i="7"/>
  <c r="O35" i="7"/>
  <c r="K35" i="7"/>
  <c r="K34" i="7"/>
  <c r="L34" i="7" s="1"/>
  <c r="O33" i="7"/>
  <c r="K33" i="7"/>
  <c r="O32" i="7"/>
  <c r="K32" i="7"/>
  <c r="O31" i="7"/>
  <c r="K31" i="7"/>
  <c r="L31" i="7" s="1"/>
  <c r="O30" i="7"/>
  <c r="K30" i="7"/>
  <c r="O29" i="7"/>
  <c r="K29" i="7"/>
  <c r="O28" i="7"/>
  <c r="K28" i="7"/>
  <c r="O27" i="7"/>
  <c r="K27" i="7"/>
  <c r="O26" i="7"/>
  <c r="K26" i="7"/>
  <c r="O25" i="7"/>
  <c r="K25" i="7"/>
  <c r="O24" i="7"/>
  <c r="K24" i="7"/>
  <c r="L24" i="7" s="1"/>
  <c r="O23" i="7"/>
  <c r="K23" i="7"/>
  <c r="O22" i="7"/>
  <c r="K22" i="7"/>
  <c r="O21" i="7"/>
  <c r="K21" i="7"/>
  <c r="O20" i="7"/>
  <c r="K20" i="7"/>
  <c r="O19" i="7"/>
  <c r="K19" i="7"/>
  <c r="O18" i="7"/>
  <c r="K18" i="7"/>
  <c r="O17" i="7"/>
  <c r="K17" i="7"/>
  <c r="L17" i="7" s="1"/>
  <c r="O16" i="7"/>
  <c r="K16" i="7"/>
  <c r="O15" i="7"/>
  <c r="K15" i="7"/>
  <c r="O14" i="7"/>
  <c r="K14" i="7"/>
  <c r="O13" i="7"/>
  <c r="K13" i="7"/>
  <c r="O12" i="7"/>
  <c r="K12" i="7"/>
  <c r="O11" i="7"/>
  <c r="K11" i="7"/>
  <c r="O10" i="7"/>
  <c r="K10" i="7"/>
  <c r="L10" i="7" s="1"/>
  <c r="O9" i="7"/>
  <c r="K9" i="7"/>
  <c r="O8" i="7"/>
  <c r="K8" i="7"/>
  <c r="O7" i="7"/>
  <c r="K7" i="7"/>
  <c r="L7" i="7" s="1"/>
  <c r="O6" i="7"/>
  <c r="K6" i="7"/>
  <c r="O5" i="7"/>
  <c r="K5" i="7"/>
  <c r="O4" i="7"/>
  <c r="U4" i="7" s="1"/>
  <c r="K4" i="7"/>
  <c r="L4" i="7" s="1"/>
  <c r="O53" i="7" l="1"/>
  <c r="J28" i="4"/>
  <c r="I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8" i="4" s="1"/>
  <c r="W10" i="2"/>
  <c r="W5" i="2"/>
  <c r="J12" i="5"/>
  <c r="I12" i="5"/>
  <c r="K11" i="5"/>
  <c r="K10" i="5"/>
  <c r="K9" i="5"/>
  <c r="K8" i="5"/>
  <c r="K7" i="5"/>
  <c r="K6" i="5"/>
  <c r="K5" i="5"/>
  <c r="K4" i="5"/>
  <c r="K3" i="5"/>
  <c r="K12" i="5" s="1"/>
  <c r="J203" i="6" l="1"/>
  <c r="I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03" i="6" l="1"/>
  <c r="S4" i="1" l="1"/>
  <c r="R4" i="1"/>
  <c r="S4" i="2"/>
  <c r="R4" i="2"/>
  <c r="J13" i="3"/>
  <c r="W11" i="3"/>
  <c r="W10" i="3"/>
  <c r="N19" i="3"/>
  <c r="S4" i="3"/>
  <c r="R4" i="3"/>
  <c r="K17" i="3"/>
  <c r="K18" i="3"/>
  <c r="K16" i="3"/>
  <c r="W8" i="3" s="1"/>
  <c r="L20" i="3"/>
  <c r="M20" i="3"/>
  <c r="D20" i="3"/>
  <c r="E20" i="3"/>
  <c r="F20" i="3"/>
  <c r="G20" i="3"/>
  <c r="H20" i="3"/>
  <c r="I20" i="3"/>
  <c r="C20" i="3"/>
  <c r="J19" i="3"/>
  <c r="K19" i="3" s="1"/>
  <c r="W12" i="3" s="1"/>
  <c r="K14" i="3"/>
  <c r="W9" i="3" s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J5" i="3"/>
  <c r="J6" i="3"/>
  <c r="K5" i="3" s="1"/>
  <c r="W5" i="3" s="1"/>
  <c r="J7" i="3"/>
  <c r="K7" i="3" s="1"/>
  <c r="W6" i="3" s="1"/>
  <c r="J8" i="3"/>
  <c r="J9" i="3"/>
  <c r="J10" i="3"/>
  <c r="J11" i="3"/>
  <c r="J12" i="3"/>
  <c r="K12" i="3" s="1"/>
  <c r="J14" i="3"/>
  <c r="J15" i="3"/>
  <c r="J16" i="3"/>
  <c r="J17" i="3"/>
  <c r="J18" i="3"/>
  <c r="N4" i="3"/>
  <c r="J4" i="3"/>
  <c r="D12" i="2"/>
  <c r="E12" i="2"/>
  <c r="F12" i="2"/>
  <c r="G12" i="2"/>
  <c r="H12" i="2"/>
  <c r="I12" i="2"/>
  <c r="L12" i="2"/>
  <c r="M12" i="2"/>
  <c r="C12" i="2"/>
  <c r="N10" i="2"/>
  <c r="J10" i="2"/>
  <c r="K10" i="2"/>
  <c r="W9" i="2" s="1"/>
  <c r="J6" i="2"/>
  <c r="K6" i="2" s="1"/>
  <c r="J7" i="2"/>
  <c r="K7" i="2" s="1"/>
  <c r="W6" i="2" s="1"/>
  <c r="J8" i="2"/>
  <c r="K8" i="2" s="1"/>
  <c r="W7" i="2" s="1"/>
  <c r="J9" i="2"/>
  <c r="K9" i="2" s="1"/>
  <c r="W8" i="2" s="1"/>
  <c r="J11" i="2"/>
  <c r="K11" i="2" s="1"/>
  <c r="N5" i="2"/>
  <c r="N6" i="2"/>
  <c r="N7" i="2"/>
  <c r="N8" i="2"/>
  <c r="N9" i="2"/>
  <c r="N11" i="2"/>
  <c r="J5" i="2"/>
  <c r="N4" i="2"/>
  <c r="J4" i="2"/>
  <c r="K4" i="2" s="1"/>
  <c r="N48" i="1"/>
  <c r="J48" i="1"/>
  <c r="N44" i="1"/>
  <c r="J44" i="1"/>
  <c r="N10" i="1"/>
  <c r="J10" i="1"/>
  <c r="L101" i="1"/>
  <c r="M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J20" i="3" l="1"/>
  <c r="W11" i="2"/>
  <c r="W4" i="2"/>
  <c r="K20" i="3"/>
  <c r="N20" i="3"/>
  <c r="T4" i="3" s="1"/>
  <c r="K4" i="3"/>
  <c r="W4" i="3" s="1"/>
  <c r="K12" i="2"/>
  <c r="J12" i="2"/>
  <c r="N12" i="2"/>
  <c r="T4" i="2" s="1"/>
  <c r="W7" i="3"/>
  <c r="W13" i="3" l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45" i="1"/>
  <c r="N46" i="1"/>
  <c r="N47" i="1"/>
  <c r="N49" i="1"/>
  <c r="N50" i="1"/>
  <c r="N51" i="1"/>
  <c r="N52" i="1"/>
  <c r="N53" i="1"/>
  <c r="N54" i="1"/>
  <c r="N55" i="1"/>
  <c r="N43" i="1"/>
  <c r="N42" i="1"/>
  <c r="N41" i="1"/>
  <c r="N31" i="1"/>
  <c r="N32" i="1"/>
  <c r="N33" i="1"/>
  <c r="N34" i="1"/>
  <c r="N35" i="1"/>
  <c r="N36" i="1"/>
  <c r="N37" i="1"/>
  <c r="N38" i="1"/>
  <c r="N39" i="1"/>
  <c r="N40" i="1"/>
  <c r="N30" i="1"/>
  <c r="N19" i="1"/>
  <c r="N20" i="1"/>
  <c r="N21" i="1"/>
  <c r="N22" i="1"/>
  <c r="N23" i="1"/>
  <c r="N24" i="1"/>
  <c r="N25" i="1"/>
  <c r="N26" i="1"/>
  <c r="N27" i="1"/>
  <c r="N28" i="1"/>
  <c r="N29" i="1"/>
  <c r="N18" i="1"/>
  <c r="N14" i="1"/>
  <c r="N15" i="1"/>
  <c r="N16" i="1"/>
  <c r="N17" i="1"/>
  <c r="N13" i="1"/>
  <c r="N5" i="1"/>
  <c r="N6" i="1"/>
  <c r="N7" i="1"/>
  <c r="N8" i="1"/>
  <c r="N9" i="1"/>
  <c r="N11" i="1"/>
  <c r="N12" i="1"/>
  <c r="N4" i="1"/>
  <c r="D101" i="1"/>
  <c r="E101" i="1"/>
  <c r="F101" i="1"/>
  <c r="G101" i="1"/>
  <c r="H101" i="1"/>
  <c r="I101" i="1"/>
  <c r="C101" i="1"/>
  <c r="J97" i="1"/>
  <c r="J98" i="1"/>
  <c r="J99" i="1"/>
  <c r="J100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4" i="1"/>
  <c r="J75" i="1"/>
  <c r="J76" i="1"/>
  <c r="J77" i="1"/>
  <c r="J78" i="1"/>
  <c r="J79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7" i="1"/>
  <c r="J46" i="1"/>
  <c r="J45" i="1"/>
  <c r="J43" i="1"/>
  <c r="J42" i="1"/>
  <c r="J41" i="1"/>
  <c r="K41" i="1" s="1"/>
  <c r="W8" i="1" s="1"/>
  <c r="J36" i="1"/>
  <c r="J37" i="1"/>
  <c r="J38" i="1"/>
  <c r="J39" i="1"/>
  <c r="J40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J7" i="1"/>
  <c r="J6" i="1"/>
  <c r="J5" i="1"/>
  <c r="J4" i="1"/>
  <c r="T4" i="1" l="1"/>
  <c r="N101" i="1"/>
  <c r="K56" i="1"/>
  <c r="W10" i="1" s="1"/>
  <c r="K91" i="1"/>
  <c r="W16" i="1" s="1"/>
  <c r="K80" i="1"/>
  <c r="W14" i="1" s="1"/>
  <c r="K73" i="1"/>
  <c r="W13" i="1" s="1"/>
  <c r="K30" i="1"/>
  <c r="W7" i="1" s="1"/>
  <c r="J101" i="1"/>
  <c r="K96" i="1"/>
  <c r="W17" i="1" s="1"/>
  <c r="K18" i="1"/>
  <c r="W6" i="1" s="1"/>
  <c r="K83" i="1"/>
  <c r="W15" i="1" s="1"/>
  <c r="K69" i="1"/>
  <c r="W12" i="1" s="1"/>
  <c r="K43" i="1"/>
  <c r="W9" i="1" s="1"/>
  <c r="K60" i="1"/>
  <c r="W11" i="1" s="1"/>
  <c r="K13" i="1"/>
  <c r="W5" i="1" s="1"/>
  <c r="K4" i="1"/>
  <c r="W4" i="1" s="1"/>
  <c r="K101" i="1" l="1"/>
  <c r="W18" i="1" s="1"/>
</calcChain>
</file>

<file path=xl/sharedStrings.xml><?xml version="1.0" encoding="utf-8"?>
<sst xmlns="http://schemas.openxmlformats.org/spreadsheetml/2006/main" count="2035" uniqueCount="820">
  <si>
    <t>Departamento</t>
  </si>
  <si>
    <t>Municipio</t>
  </si>
  <si>
    <t>Enero</t>
  </si>
  <si>
    <t>Febrero</t>
  </si>
  <si>
    <t>Marzo</t>
  </si>
  <si>
    <t>Abril</t>
  </si>
  <si>
    <t>Mayo</t>
  </si>
  <si>
    <t>Junio</t>
  </si>
  <si>
    <t>Julio</t>
  </si>
  <si>
    <t>Cuenca</t>
  </si>
  <si>
    <t>Ahuachapán</t>
  </si>
  <si>
    <t>Atiquizaya</t>
  </si>
  <si>
    <t>Jujutla</t>
  </si>
  <si>
    <t>Guaymango</t>
  </si>
  <si>
    <t>Tacuba</t>
  </si>
  <si>
    <t>El Refugio</t>
  </si>
  <si>
    <t>San Lorenzo</t>
  </si>
  <si>
    <t>Santa Ana</t>
  </si>
  <si>
    <t>Chalchuapa</t>
  </si>
  <si>
    <t>Candelaria de la Frontera</t>
  </si>
  <si>
    <t>El Congo</t>
  </si>
  <si>
    <t>Sonsonate</t>
  </si>
  <si>
    <t>Acajutla</t>
  </si>
  <si>
    <t>Juayua</t>
  </si>
  <si>
    <t>Nahuizalco</t>
  </si>
  <si>
    <t>Sonzacate</t>
  </si>
  <si>
    <t>Izalco</t>
  </si>
  <si>
    <t>Cuisnahuat</t>
  </si>
  <si>
    <t>Armenia</t>
  </si>
  <si>
    <t>Santo Domingo de Guzmán</t>
  </si>
  <si>
    <t>San Antonio del Monte</t>
  </si>
  <si>
    <t>Santa Catarina Masahuat</t>
  </si>
  <si>
    <t>La Libertad</t>
  </si>
  <si>
    <t>Quezaltepeque</t>
  </si>
  <si>
    <t>Chiltiupán</t>
  </si>
  <si>
    <t>San Juan Opico</t>
  </si>
  <si>
    <t>Comasagua</t>
  </si>
  <si>
    <t>Colon</t>
  </si>
  <si>
    <t>Tacachico</t>
  </si>
  <si>
    <t>Ciudad Arce</t>
  </si>
  <si>
    <t>Santa Tecla</t>
  </si>
  <si>
    <t>Zaragoza</t>
  </si>
  <si>
    <t>Tamanique</t>
  </si>
  <si>
    <t>San Salvador</t>
  </si>
  <si>
    <t>San Martín</t>
  </si>
  <si>
    <t>Chalatenango</t>
  </si>
  <si>
    <t>Agua Caliente</t>
  </si>
  <si>
    <t>El Carrizal</t>
  </si>
  <si>
    <t>Comalapa</t>
  </si>
  <si>
    <t>La Palma</t>
  </si>
  <si>
    <t>La Reina</t>
  </si>
  <si>
    <t>Las Vueltas</t>
  </si>
  <si>
    <t>San Ignacio</t>
  </si>
  <si>
    <t>San José Las Flores</t>
  </si>
  <si>
    <t>Santa Rita</t>
  </si>
  <si>
    <t>Tejutla</t>
  </si>
  <si>
    <t>Cuscatlán</t>
  </si>
  <si>
    <t>Monte San Juan</t>
  </si>
  <si>
    <t>Santa Cruz Michapa</t>
  </si>
  <si>
    <t>Suchitoto</t>
  </si>
  <si>
    <t>Tenancingo</t>
  </si>
  <si>
    <t>La Paz</t>
  </si>
  <si>
    <t>Cuyultitán</t>
  </si>
  <si>
    <t>El Rosario</t>
  </si>
  <si>
    <t>Olocuilta</t>
  </si>
  <si>
    <t>San Antonio Masahuat</t>
  </si>
  <si>
    <t>San Pedro Masahuat</t>
  </si>
  <si>
    <t>San Rafael Cedros</t>
  </si>
  <si>
    <t>San Rafael Obrajuelo</t>
  </si>
  <si>
    <t>Santiago Nonualco</t>
  </si>
  <si>
    <t>Zacatecoluca</t>
  </si>
  <si>
    <t>Cabañas</t>
  </si>
  <si>
    <t>Cinquera</t>
  </si>
  <si>
    <t>Guacotecti</t>
  </si>
  <si>
    <t>Ilobasco</t>
  </si>
  <si>
    <t>Sensuntepeque</t>
  </si>
  <si>
    <t>San Vicente</t>
  </si>
  <si>
    <t>Apastepeque</t>
  </si>
  <si>
    <t>San Esteban Catarina</t>
  </si>
  <si>
    <t>San Sebastián</t>
  </si>
  <si>
    <t>Santa Clara</t>
  </si>
  <si>
    <t>Santo Domingo</t>
  </si>
  <si>
    <t>Tecoluca</t>
  </si>
  <si>
    <t>1,2</t>
  </si>
  <si>
    <t>Usulután</t>
  </si>
  <si>
    <t>Mercedes Umaña</t>
  </si>
  <si>
    <t>Santa Elena</t>
  </si>
  <si>
    <t>Santiago de María</t>
  </si>
  <si>
    <t>San Miguel</t>
  </si>
  <si>
    <t>Carolina</t>
  </si>
  <si>
    <t>Chinameca</t>
  </si>
  <si>
    <t>Chirilagua</t>
  </si>
  <si>
    <t>Ciudad Barrios</t>
  </si>
  <si>
    <t>El Tránsito</t>
  </si>
  <si>
    <t>Moncagua</t>
  </si>
  <si>
    <t>San Luis la Reina</t>
  </si>
  <si>
    <t>Morazán</t>
  </si>
  <si>
    <t>Lolotiquillo</t>
  </si>
  <si>
    <t>San Francisco Gotera</t>
  </si>
  <si>
    <t>San Simón</t>
  </si>
  <si>
    <t>Sociedad</t>
  </si>
  <si>
    <t>Yamabal</t>
  </si>
  <si>
    <t>La Unión</t>
  </si>
  <si>
    <t>Anamorós</t>
  </si>
  <si>
    <t>Concepción de Oriente</t>
  </si>
  <si>
    <t>Conchagua</t>
  </si>
  <si>
    <t>Intipucá</t>
  </si>
  <si>
    <t>Totales</t>
  </si>
  <si>
    <t>Población Beneficiada</t>
  </si>
  <si>
    <t>Mujeres</t>
  </si>
  <si>
    <t>Hombres</t>
  </si>
  <si>
    <t>Total</t>
  </si>
  <si>
    <t>Metapán</t>
  </si>
  <si>
    <t>San Julián</t>
  </si>
  <si>
    <t>San Matías</t>
  </si>
  <si>
    <t>Turín</t>
  </si>
  <si>
    <t>Arcatao</t>
  </si>
  <si>
    <t>Nueva Concepción</t>
  </si>
  <si>
    <t>San Carlos</t>
  </si>
  <si>
    <t>Guazapa</t>
  </si>
  <si>
    <t>Población Beneficiada a nivel país</t>
  </si>
  <si>
    <t>Total asesorías por municipio</t>
  </si>
  <si>
    <t>Asesorías por departamento</t>
  </si>
  <si>
    <t>Asesorías</t>
  </si>
  <si>
    <t>Total mediaciones por municipio</t>
  </si>
  <si>
    <t>Mediaciones</t>
  </si>
  <si>
    <t>Total por departamento</t>
  </si>
  <si>
    <t>Total Socializaciones por municipio</t>
  </si>
  <si>
    <t>Socializaciones</t>
  </si>
  <si>
    <t>Mediaciones por departamento</t>
  </si>
  <si>
    <t>Socializaciones por departamento</t>
  </si>
  <si>
    <t>Mediación de conflictos Enero 2023  - Julio 2023</t>
  </si>
  <si>
    <t>Asesorías Legales Enero 2023 - Julio 2023</t>
  </si>
  <si>
    <t>Socializaciones de la Ley General de Recursos Hídricos Enero 2023 - Julio 2023</t>
  </si>
  <si>
    <t>ACTIVIDAD</t>
  </si>
  <si>
    <t>MES</t>
  </si>
  <si>
    <t>FECHA DEL EVENTO</t>
  </si>
  <si>
    <t>LUGAR</t>
  </si>
  <si>
    <t>MUNICIPIO</t>
  </si>
  <si>
    <t xml:space="preserve">DEPARTAMENTO </t>
  </si>
  <si>
    <t>MUJER</t>
  </si>
  <si>
    <t>HOMBRE</t>
  </si>
  <si>
    <t>TOTAL</t>
  </si>
  <si>
    <t>ENERO</t>
  </si>
  <si>
    <t>FEBRERO</t>
  </si>
  <si>
    <t>MARZO</t>
  </si>
  <si>
    <t>ABRIL</t>
  </si>
  <si>
    <t>MAYO</t>
  </si>
  <si>
    <t>JUNIO</t>
  </si>
  <si>
    <t>Candelaria de la frontera</t>
  </si>
  <si>
    <t>JULIO</t>
  </si>
  <si>
    <t>ZONA HIDROGRÁFICA</t>
  </si>
  <si>
    <t>La Libetad</t>
  </si>
  <si>
    <t>El Transito</t>
  </si>
  <si>
    <t>Juayúa</t>
  </si>
  <si>
    <t xml:space="preserve">Sociedad </t>
  </si>
  <si>
    <t>Cuyultitan</t>
  </si>
  <si>
    <t xml:space="preserve">Tamanique </t>
  </si>
  <si>
    <t>San Martin</t>
  </si>
  <si>
    <t>San Francisco Menéndez</t>
  </si>
  <si>
    <t>Zona Hidrográfica*</t>
  </si>
  <si>
    <t>* 1. Cuenca del Río Lempa</t>
  </si>
  <si>
    <t>2. Zona Hidrográfica Río Paz - Estero de Jaltepeque</t>
  </si>
  <si>
    <t>3. Zona Hidrográfica Bahía de Jiquilisco - Río Goascorán</t>
  </si>
  <si>
    <t xml:space="preserve">San Simón </t>
  </si>
  <si>
    <t xml:space="preserve">San Matías </t>
  </si>
  <si>
    <t>Socialización de LGRH con administradores del sistema de agua de Ilobasco</t>
  </si>
  <si>
    <t>Oficina de la Autoridad Salvadoreña del Agua.</t>
  </si>
  <si>
    <t>Oficina Administrativa de la Junta de Agua ACASAPEP.</t>
  </si>
  <si>
    <t>Estación de bombeo y pozo de la Junta de Agua ACASAPSAT.</t>
  </si>
  <si>
    <t>Salón de reuniones de la Alcaldía Municipal de El Carrizal.</t>
  </si>
  <si>
    <t>Casa Comunal del Cantón Cuntan.</t>
  </si>
  <si>
    <t>Salón de usos múltiples de la Alcaldía Municipal de Suchitoto.</t>
  </si>
  <si>
    <t>Parque Central del municipio de San Luis La Reina.</t>
  </si>
  <si>
    <t>San Luis La Reina</t>
  </si>
  <si>
    <t>Casa de la cultura del municipio de Comasagua.</t>
  </si>
  <si>
    <t>Oficina Administrativa de Junta de Agua JAPS.</t>
  </si>
  <si>
    <t>Pozo de la Junta de Agua FUAVI en la colonia Izcaquillo.</t>
  </si>
  <si>
    <t>Restaurante Pepe's House.</t>
  </si>
  <si>
    <t>Oficinas de la cooperativa Los Pinos.</t>
  </si>
  <si>
    <t>Casa comunal del municipio de San Antonio Masahuat.</t>
  </si>
  <si>
    <t>Casa comunal del cantón El Matazano.</t>
  </si>
  <si>
    <t>Cancha Bolívar, cantón Guanaste.</t>
  </si>
  <si>
    <t>Primer Acercamiento, Socialización de LGRH, con directivos de asociación ACAMID, en Cantón Sisimitepec.</t>
  </si>
  <si>
    <t>Casa comunal, salón de reuniones de la asociación ACAMID en cantón Sisimitepec.</t>
  </si>
  <si>
    <t>Reunión y socialización de LGRH con representantes de la Asociación de Agua Potable caserío Sión, cantón Sisimitepec ACAAP.</t>
  </si>
  <si>
    <t>Oficinas de la asociación ACAAP, cantón Sisimitepec.</t>
  </si>
  <si>
    <t>Socialización de LGRH y asesoria para el procedimiento de inscripción a miembros de Asociación ACAXI.</t>
  </si>
  <si>
    <t>Instalaciones del parque de la comunidad Ixtactec.</t>
  </si>
  <si>
    <t>Reunión para la socialización de LGRH con representantes de juntas de agua que conforman el municipio de San Francisco Gotera, Morazán.</t>
  </si>
  <si>
    <t>Instalaciones de la Casa de integración Social.</t>
  </si>
  <si>
    <t>Primer acercamiento, socialización de LGRH con miembros de la alcaldía municipal de Cuisnahuat.</t>
  </si>
  <si>
    <t>Oficinas de la alcaldía municipal de Cuisnahuat.</t>
  </si>
  <si>
    <t>Primer acercamiento, Socialización de LGRH a directivos de Junta de Agua de la colonia Buenos Aires ADESCOFUT.</t>
  </si>
  <si>
    <t xml:space="preserve">Oficinas de la asociación ADESCOFUT del cantón Tres Ceibas, Colonia Buenos Aires, muicipio de Armenia. </t>
  </si>
  <si>
    <t>Primer acercamiento, socialización de LGRH a mienbros de la alcaldía municipal de Armenia.</t>
  </si>
  <si>
    <t>Oficinas de la alcaldía municipal de Armenia.</t>
  </si>
  <si>
    <t>Reunión para la socialización de LGRH con directivos de la Junta de Agua ARAS.</t>
  </si>
  <si>
    <t>Oficina administrativa de Junta de Agua ARAS.</t>
  </si>
  <si>
    <t>Reunión para la socialización de la LGRH a directivos de la Asociación del Cantón Buena Vista, Suchitoto.</t>
  </si>
  <si>
    <t>Casa del presidente de la asociación del Cantón Buena Vista, municipio de Suchitoto.</t>
  </si>
  <si>
    <t>Reunión para la socialización de la LGRH con directivos de la Junta de agua ADESCOMDIOS.</t>
  </si>
  <si>
    <t>Oficinas adminstrativas de la asociación ADESCOMDIOS, cantón Sincuyo.</t>
  </si>
  <si>
    <t>Visita para la socialización de la LGRH a miembros de la Junta de Agua Asociación Comunal Fuente de Jacob.</t>
  </si>
  <si>
    <t>Instalaciones de la junta de agua Fuente de Jacob ACOFUJ, cantón El Refugio.</t>
  </si>
  <si>
    <t>Reunión para la Socialización de la LGRH a representantes de diferentes municipalidades del departamento de La Paz.</t>
  </si>
  <si>
    <t>Oficina de planificación y gestión del territorio La Paz (OPLAGEST), Santiago Nonualco.</t>
  </si>
  <si>
    <t>Socialización de la LGRH a miembros de la junta de agua del cantón Anal Abajo.</t>
  </si>
  <si>
    <t>Casa del presidente de la asociación en Caserío Anal Abajo, Cantón Tatalpa.</t>
  </si>
  <si>
    <t>Reunión de seguimiento y socialización de la LGRH a miembros de junta de agua  del caserío La Ceiba.</t>
  </si>
  <si>
    <t>Casa comunal del caserío La Ceiba, cantón Cuntan.</t>
  </si>
  <si>
    <t>Socialización de la LGRH a diferentes juntas de agua en el municipo de Santa Clara, San Vicente.</t>
  </si>
  <si>
    <t>Instalaciones del centro de convivencia ciudadana (casa comunal), Santa Clara, San Vicente.</t>
  </si>
  <si>
    <t>Socialización de la LGRH a miembros de la Asociación Comunal El Progreso.</t>
  </si>
  <si>
    <t>Casa comunal del cantón Corral Viejo, Tenancingo.</t>
  </si>
  <si>
    <t>Socialización de la LGRH a miembros de la alcaldía de Tenancingo.</t>
  </si>
  <si>
    <t>Instalaciones de la alcaldía municipal de Tenancingo.</t>
  </si>
  <si>
    <t>Socialización de la LGRH a diferentes juntas de agua del municipio de San Juan Opico.</t>
  </si>
  <si>
    <t>Auditorium de la Unidad de Salud Comunitaria del municipio de San Juan Opico, departamento de La Libertad.</t>
  </si>
  <si>
    <t>Socialización de la LGRH con miembros de la asociación AAAPSALU.</t>
  </si>
  <si>
    <t>Reunión de socialización de la LGRH con miembros de la organización del Plan Trifinio.</t>
  </si>
  <si>
    <t>Sala de reuniones de la Sede de Sistagro, Metapán.</t>
  </si>
  <si>
    <t>Reunión de Mesa técnica y socialización de la LGRH a diferentes juntas de agua del municipio de Santa Elena, Usulután.</t>
  </si>
  <si>
    <t>Instalaciones del Club Palmera, municipio de Santa Elena.</t>
  </si>
  <si>
    <t>Socialización de la LGRH a miembros de la asociación de desarrollo comunal Sena González El Chaparrón.</t>
  </si>
  <si>
    <t>Instalaciones del tanque de abastecimiento Sena Gonzales, Cantón El Chaparrón.</t>
  </si>
  <si>
    <t>Socialización de la LGRH con miembros de la adesco de ceiba el charco, cantón Cuntan.</t>
  </si>
  <si>
    <t>Socialización LGRH a miembros de diferentes juntas de agua del cantón El Salamo, Sonsonate.</t>
  </si>
  <si>
    <t>Oficinas del sistema de agua potable Bendición de Dios ACASAMDI.</t>
  </si>
  <si>
    <t>Reunión informativa sobre LGRH con miembros de junta de agua Ex-canales, cantón Talpetate.</t>
  </si>
  <si>
    <t>Instalaciones de la junta de agua del cantón Talpetate, Municipio de Santo Domingo.</t>
  </si>
  <si>
    <t>Reunión y socialización con miembros de la junta de agua del cantón Las Minas, La Libertad.</t>
  </si>
  <si>
    <t>Zona verde del Caserío Las Minas, municipio de San Juan Opico.</t>
  </si>
  <si>
    <t>Reunión de socialización de la LGRH con miembros directivos de la asociación AAA ENVIDIOS.</t>
  </si>
  <si>
    <t>Oficina Administrativa de AAA ENVIDIOS en el cantón Rancho y un Lucero, muicipio de Ahuachapán.</t>
  </si>
  <si>
    <t>Reunión de socialización de la LGRH con directivos de junta de agua ASADECAT.</t>
  </si>
  <si>
    <t>Instalaciones de la asociación ASADECAT, Cantón El Tigre.</t>
  </si>
  <si>
    <t>Socialización de la LGRH en asamblea general de la asociación ASDERAT.</t>
  </si>
  <si>
    <t>Instalaciones de la asociación ASDERAT, Tacuba.</t>
  </si>
  <si>
    <t>Socialización de la LGRH a varias juntas de agua del municipio de Santa Elena y entrega de acreditación a ACASAPUE</t>
  </si>
  <si>
    <t>Salon de usos multiples de la alcaldía municipal de Santa Elena.</t>
  </si>
  <si>
    <t>Socialización de la LGRH a miembros de la junta de agua de cantón la Magueyera.</t>
  </si>
  <si>
    <t>Cancha de cantón la Magueyera, municipio de Intipucá.</t>
  </si>
  <si>
    <t>Socialización de la LGRH en asamblea general de la ADESCO Ceiba El Charco.</t>
  </si>
  <si>
    <t>Casa Comunal de la comunidad La Ceiba El Charco, cantón Cuntan.</t>
  </si>
  <si>
    <t>Socialización de la LGRH con junta de agua Asociación Administradora del sistema de agua Peña Oro.</t>
  </si>
  <si>
    <t>Casa Comunal de la comunidad Peña de Oro, municipio de Nahuizalco.</t>
  </si>
  <si>
    <t>Reunión de socialización de la LGRH con usuarios de ADESCO El Nacimiento.</t>
  </si>
  <si>
    <t>Instalaciones de la Fundación Ángel Mía, Zaragoza, La Libertad.</t>
  </si>
  <si>
    <t>Reunión de socialización de la LGRHa miembros de la Asociación ACAPOME.</t>
  </si>
  <si>
    <t>Pozo de la Junta de Agua ACAPOME del cantón Metalío, municipio de Acajutla.</t>
  </si>
  <si>
    <t>Recepción de documentos para acreditación. Socialización de la LGRH a miembros de la Asociación ACASALBA.</t>
  </si>
  <si>
    <t xml:space="preserve">Oficinas administrativas de la Junta de Agua ACASALBA del cantón La Barra de Santiago. </t>
  </si>
  <si>
    <t>Reunión de socialización de la LGRH con miembros directivos de las comunidades de El Barrial y Las Canoas, del municipio de San Juan Opico.</t>
  </si>
  <si>
    <t>Instalaciones del sistema de agua de la Comunidad El Barrial, municipio de San Juan Opico.</t>
  </si>
  <si>
    <t>Sociacilización de la LGRH y recepción de documentos a miembros directivos de la asociación ACASPO.</t>
  </si>
  <si>
    <t>Oficinas de la asociación ACASPO, municipio de Sonzacate.</t>
  </si>
  <si>
    <t>Socialización de la LGRH con representantes del MINSAL y desarrollo de mesa tecnica,  en el edificio Max Bloch.</t>
  </si>
  <si>
    <t>Edificio Max Bloch, Roosevelt, municipio de San Salvador.</t>
  </si>
  <si>
    <t>Socialización de la LGRH, y  georreferenciación del sistema de abastecimiento de agua de la asociación ACASAPEP.</t>
  </si>
  <si>
    <t>Socialización de la LGRH a diferentes juntas de agua y miembros de la alcaldía municipal de Armenia, Sonsonate.</t>
  </si>
  <si>
    <t>Instalaciones de la Plaza Monte Cristo, municipio de Armenia.</t>
  </si>
  <si>
    <t>Socialización de la LGRH a miembros de junta de agua de la comunidad El Achiotal, San Pedro Masahuat.</t>
  </si>
  <si>
    <t>Casa comunal de la comunidad El Achiotal, municipio de San Pedro Masahuat.</t>
  </si>
  <si>
    <t>Socialización de la LGRH a miembros de la junta de agua ADESCOCU y comité de agua potable Regalo de Dios y georreferenciación de sus fuentes de abastecimiento, en el municipio de Chirilagua</t>
  </si>
  <si>
    <t>Oficinas del comité de agua ADESCOCU, municipio de Chirilagua.</t>
  </si>
  <si>
    <t>Socialización de la LGRH a miembros directivos de la junta de agua Milagro de La Roca, Quezaltepeque.</t>
  </si>
  <si>
    <t>Instalaciones del sistema de agua Milagro de La Roca, municipio de Quezaltepeque</t>
  </si>
  <si>
    <t>Socialización de la LGRH a directivos de la junta de agua El Esfuerzo, cantón El Señor.</t>
  </si>
  <si>
    <t>Instalaciones del sistema de agua de la junta de agua El Esfuerzo, Cantón El Señor, municipio de Quezaltepeque.</t>
  </si>
  <si>
    <t>Socialización de la LGRH con miembros directivos de la asociación ASOCOP.</t>
  </si>
  <si>
    <t>Oficinas de la asociación ASOCOP, Comunidad Primavera Arriba, municipio de Quezaltepeque.</t>
  </si>
  <si>
    <t>Socialización de la LGRH a miembros directivos de la asociación ACOPPAB.</t>
  </si>
  <si>
    <t>Oficinas de la asociación ACOPPAB, Cantón Primavera Abajo, Quezaltepeque.</t>
  </si>
  <si>
    <t>Socialización de la LGRH en asamblea general de la asociación ACOMISA.</t>
  </si>
  <si>
    <t xml:space="preserve">Casa Comunal del casco urbano de Jujutla. </t>
  </si>
  <si>
    <t>Reunión de socialización de la LGRH a miembros de la junta de agua de la asociación ACASAPSAT.</t>
  </si>
  <si>
    <t>Reunión de socialización de la LGRH a miembros de la junta de agua Nueve estrellas.</t>
  </si>
  <si>
    <t>Oficina Administrativa de la Junta de Agua Nueve Estrellas, municipio de Guaymango.</t>
  </si>
  <si>
    <t>Socialización de la LGRH a directivos de la asociación ACASAPMEN.</t>
  </si>
  <si>
    <t>Oficinas de Asociación ACASAPMEN, municipio de Mercedes Umaña.</t>
  </si>
  <si>
    <t>Socialización de LGRH diferentes juntas de agua del municipio de Juayúa.</t>
  </si>
  <si>
    <t xml:space="preserve">Alcaldía Municipal de Juayúa. </t>
  </si>
  <si>
    <t>Socialización de LGRH a diferentes juntas de agua de la municipalidad de El Transito, San Miguel</t>
  </si>
  <si>
    <t xml:space="preserve">Alcaldía Municipal de El Tránsito. </t>
  </si>
  <si>
    <t>Socialización de la LGRH en asamblea general a Asociación AAAPSALU.</t>
  </si>
  <si>
    <t>Casa Comunal de Asociación AAAPSALU, municipio de Ciudad Arce.</t>
  </si>
  <si>
    <t>Reunión de socialización de la LGRH con miembros de la asociación de regantes del distrito de riego Zapotitan.</t>
  </si>
  <si>
    <t>Instalaciones del distrito de riego de Zapotitán AREZA.</t>
  </si>
  <si>
    <t>Reunión de socialización de la LGRH con adesco prados de zaragoza ADESCOPRAZA, recepción de documentos y georreferenciación de la fuente de abastecimiento.</t>
  </si>
  <si>
    <t>Casa Comunal de asociación ADESCOPRAZA, municipio de Zaragoza.</t>
  </si>
  <si>
    <t>Reunión de socialización de la LGRH con nueva directiva de junta de agua de ASADACAT y georreferenciación de fuente de abastecimiento.</t>
  </si>
  <si>
    <t>Estación de bombeo de la asociación ASADACAT, caserío Calapa, cantón El Tigre.</t>
  </si>
  <si>
    <t>Reunion de socialización de la LGRH con nueva directiva de junta de agua de AAA ENVIDIOS y georreferenciación de fuente de abastecimiento del sistema de agua.</t>
  </si>
  <si>
    <t>Estación de bombeo de la asociación AAA ENVIDIOS, cantón Llano La Laguna.</t>
  </si>
  <si>
    <t>Reunión de socialización de la LGRH con junta directiva de la asociación Ceiba El Charco.</t>
  </si>
  <si>
    <t>Oficina de la Autoridad Salvadoreña del Agua (ASA).</t>
  </si>
  <si>
    <t>Socialización de LGRH a miembros de la junta directiva de la asociación ACAASSMALM del cantón Rosario Arriba.</t>
  </si>
  <si>
    <t>Casa Comunal del cantón Rosario Arriba.</t>
  </si>
  <si>
    <t>Socialización de la LGRH con representantes de la asamblea legislativa por el departamento de Santa Ana</t>
  </si>
  <si>
    <t>Oficinas de la Asamblea Legislativa.</t>
  </si>
  <si>
    <t>Socialización de la LGRH a alcalde y concejo municipal de la alcaldía municipal de El Carrizal, Chalatenango.</t>
  </si>
  <si>
    <t>Sala de reuniones del concejo municipal de El Carrizal.</t>
  </si>
  <si>
    <t>Socialización de LGRH a diferentes juntas de agua del municipio de El Carrizal, Chalatenango.</t>
  </si>
  <si>
    <t>Socialización de la LGRH y atención de denuncia con representantes de junta de agua del cantón Obrajuelo.</t>
  </si>
  <si>
    <t>Oficina de la junta de agua de Cantón Obrajuelo.</t>
  </si>
  <si>
    <t>Reunión de socialización de la LGRH con Junta de Agua ADESCOBEN.</t>
  </si>
  <si>
    <t>Casa Comunal de la asociación de la Comunidad Bendición de Dios ADESCOBEN.</t>
  </si>
  <si>
    <t>Socialización de la LGRH con representantes de Juntas de agua del municipio de Atiquizaya.</t>
  </si>
  <si>
    <t>Instalaciones del Polideportivo del municipio de Atiquizaya.</t>
  </si>
  <si>
    <t xml:space="preserve">Socialización de la LGRH  a miembros de la alcaldía municipal de Chalchuapa. </t>
  </si>
  <si>
    <t>Instalaciones de la alcaldía Municipal de Chalchuapa.</t>
  </si>
  <si>
    <t>Socialización de la LGRH en asamblea general de ADESCO Cuntan.</t>
  </si>
  <si>
    <t>Socialización de la LGRH con diferentes juntas de aguas del municipio de Moncagua.</t>
  </si>
  <si>
    <t>Instalaciones de la alcaldía municipal de Moncagua.</t>
  </si>
  <si>
    <t>Reunión de socialización de la LGRH con directivos de la Junta de Agua ACASEMEV.</t>
  </si>
  <si>
    <t>Estación de bombeo del sistema de la junta de agua ACASEMEV.</t>
  </si>
  <si>
    <t>Reunión de socialización de la LGRH con representantes de gobernación del departamento de La Unión.</t>
  </si>
  <si>
    <t>Oficinas Departamentales de Gobernacióndel departamento de La Unión.</t>
  </si>
  <si>
    <t>Reunión de socialización de la LGRH con directivos de 3 juntas de agua y la organización PROVIDA.</t>
  </si>
  <si>
    <t>Socialización de la LGRH a juntas de agua del municipio de Tacuba.</t>
  </si>
  <si>
    <t>Salón de usos múltiples de la alcaldía municipal de Tacuba.</t>
  </si>
  <si>
    <t>Reunión de socialización de la LGRH con miembros de la alcadia municipal de Comasagua.</t>
  </si>
  <si>
    <t>Instalaciones de la alcaldía Municipal de Comasagua.</t>
  </si>
  <si>
    <t>Reunión de socialización de la LGRH con representantes administradores de agua del lago de Coatepeque.</t>
  </si>
  <si>
    <t>Instalaciones de la Cooperativa Los Pinos, municipio de El Congo.</t>
  </si>
  <si>
    <t>Reunión de socialización de la LGRH en asamblea de usuarios de la Asociación Comunal Administradora del Sistema de Abastecimiento de Agua Potable y Medio Ambiente, Caserio El Obraje, Cantón el Diamante.</t>
  </si>
  <si>
    <t>Instalaciones de la casa de usuaria, en cantón El Diamante.</t>
  </si>
  <si>
    <t>Socialización de la LGRH amiembros de la junta de agua recepción de documentos a la asociación ACOPRAB.</t>
  </si>
  <si>
    <t>Casa Comunal del cantón Huisisilapa, municipio de San Pablo Tacahico.</t>
  </si>
  <si>
    <t>Socialización de la LGRH a diferentes junta de agua del municipio de San Luis de La Reina, San Miguel.</t>
  </si>
  <si>
    <t>Reunión de socialización de la LGRH a miembros de la asociación ACOTIGO y apoyo en asuntos legales de la asociación.</t>
  </si>
  <si>
    <t>Casa comunal del caserío Tierra de Gosén, cantón El Capulín.</t>
  </si>
  <si>
    <t>Socialización de la LGRH a miembros de la directiva de las ADESCO de la comunidad. Reconocimiento de la problemática de falta de sistema de agua.</t>
  </si>
  <si>
    <t>Instalaciones de la Iglesia del caserío Cacahuanance, cantón Labranza.</t>
  </si>
  <si>
    <t>Socialización de la LGRH con junta de agua del cantón Gualindo ACASAPGAYM y acompañamiento de miembro de la del Asamblea Legislativa del departamento de Morazán.</t>
  </si>
  <si>
    <t>Casa comunal del cantón Gualindo, municipio de Lolotiquillo.</t>
  </si>
  <si>
    <t>Socialización de la LGRH a diferentes juntas de agua del municipio de Comasagua.</t>
  </si>
  <si>
    <t>Socialización de la LRGH en asamblea general con representantes de la asociación EMSAGUAT.</t>
  </si>
  <si>
    <t>Salón de usos Múltiples de la alcaldía municipal de Tacuba.</t>
  </si>
  <si>
    <t>socialización de la LGRH y  recepción de documentos a diferentes juntas de agua del municipio de San Lorenzo, Ahuachapán.</t>
  </si>
  <si>
    <t xml:space="preserve">Parque municipal de San Lorenzo. </t>
  </si>
  <si>
    <t>Socialización de la LGRH con representantes de diferentes municipalidades del departamento de San Vicente.</t>
  </si>
  <si>
    <t>Sala N°2 de las Oficinas Departamentales de Gobernación del departamento de San Vicente.</t>
  </si>
  <si>
    <t>Socialización de la LGRH con representantes de junta de agua ADESCOMI.</t>
  </si>
  <si>
    <t>Sala para reuniones del  Caserío Milingo.</t>
  </si>
  <si>
    <t>Reunión de socializacion de la LGRH con junta de agua y recepción de documentos cantón San José, ADESCOSET.</t>
  </si>
  <si>
    <t>Casa comunal Severo López, municipio de Ilobasco.</t>
  </si>
  <si>
    <t>Socialización de la LGRH a Asociación Unión, Amor y Fe JAPS.</t>
  </si>
  <si>
    <t>Socialización de la LGRH a miembros de diferentes juntas de agua del municipio de Cinquera.</t>
  </si>
  <si>
    <t>Instalaciones de alcaldía municipal de Cinquera.</t>
  </si>
  <si>
    <t>Socialización de la LGRH a miembros de diferentes juntas de agua del municipio de Guacotecti.</t>
  </si>
  <si>
    <t>Oficina de ADES Santa Marta, municipio de Guacotecti.</t>
  </si>
  <si>
    <t>Reunión de socialización de la LGRH con representantes de la asociación AGUACOTIGO.</t>
  </si>
  <si>
    <t>Reunión de socialización de la LGRH con miembros de la asociación ADESCOPAN.</t>
  </si>
  <si>
    <t>Casa de usuario del sistema, Comunidad Paniagua, Atiquizaya.</t>
  </si>
  <si>
    <t>Socialización de la LGRH a miembros de la directiva y georreferenciación de pozo de la asociación ADESCOAMADES.</t>
  </si>
  <si>
    <t>Oficina de junta de agua de ADESCOAMADES.</t>
  </si>
  <si>
    <t>Socialización de la LGRH a miembros de la junta de agua FUAVI.</t>
  </si>
  <si>
    <t>Recepción de documentos y socializacion de la LGRH a miembros de la directiva de la asociación ACAGUAPA.</t>
  </si>
  <si>
    <t>Oficinas de Junta de Agua ACAGUAPA.</t>
  </si>
  <si>
    <t>Socialización de la LGRH a miembros de la directiva de la asociación ACABED.</t>
  </si>
  <si>
    <t>Instalaciones del sistema de la Junta de Agua ACABED.</t>
  </si>
  <si>
    <t>Reunión de socialización con miembros de la junta de agua de ACASAMA 2.</t>
  </si>
  <si>
    <t>Casa de usuario de la Colonia San Manuel 2, municipio de Atiquizaya.</t>
  </si>
  <si>
    <t>Reunión de socialización de la LGRH con representantes de juta de agua ADESCOUPEP.</t>
  </si>
  <si>
    <t>Oficina de la asociación ADESCOUPEP, Cantón San Juan El Espino.</t>
  </si>
  <si>
    <t>Reunión  de socialización de la LGRH con juntas de agua del municipio de Santa Cruz Michapa.</t>
  </si>
  <si>
    <t>Oficinas de Juntas de Agua Manantiales de Cuscatlán cantón las Delicias.</t>
  </si>
  <si>
    <t>Socialización de la LGRH con miembros de la junta de agua ACAPEL.</t>
  </si>
  <si>
    <t>Oficina administrativa del Sistema de la asociación ACAPEL.</t>
  </si>
  <si>
    <t>Reunión de socialización de la LGRH con representantes de la alcaldía de Olocuilta.</t>
  </si>
  <si>
    <t>Oficinas de la alcaldía municipal de Olocuilta.</t>
  </si>
  <si>
    <t>Socialización de la LGRH con miembros de la alcaldía de Cuyultitan.</t>
  </si>
  <si>
    <t>Oficinas de la alcaldía municipal de Cuyultitan.</t>
  </si>
  <si>
    <t xml:space="preserve">Recepción de documentos y socialización de la  LGRH  a miembros de la  asociación APOCAVA.  </t>
  </si>
  <si>
    <t>Oficinas de administración de la Asociación APOCAVA.</t>
  </si>
  <si>
    <t>Reunión de socialización de la LGRH con miembros de la Alcaldía de San Rafael Cedros.</t>
  </si>
  <si>
    <t>Oficinas de la alcaldia municipal de San Rafael Cedros.</t>
  </si>
  <si>
    <t>Socialización de la LGRH con miembros regantes del cantón Pushtan.</t>
  </si>
  <si>
    <t>Casa comunal del cantón Pushtan.</t>
  </si>
  <si>
    <t>Socialización de la LGRH, georreferenciación y recepción de documentos a juntas de agua del municipio de Comasagua.</t>
  </si>
  <si>
    <t>Casa Comunal del Canton Hacienda El Faro.</t>
  </si>
  <si>
    <t>Socialización de la LGRH con miembros de junta de agua ADESCAP.</t>
  </si>
  <si>
    <t>Casa comunal de la alcaldía municipal de Chiltiupán.</t>
  </si>
  <si>
    <t>Socialización de la LGRH a diferentes juntas de agua en coordinación con gobernación de Sonsonate.</t>
  </si>
  <si>
    <t>Oficina departamental de gobernación Sonsonate.</t>
  </si>
  <si>
    <t>Socialización de la LGRH a miembros de la asociación de regantes de San Vicente.</t>
  </si>
  <si>
    <t>Local de reuniones del distrito de riego del departamento de San Vicente.</t>
  </si>
  <si>
    <t>Socialización de la LGRH a juntas de agua de cantón piedras gordas, Santa Rita.</t>
  </si>
  <si>
    <t>Casa comunal cantón Piedras Gordas.</t>
  </si>
  <si>
    <t>Socialización de la LGRH con juntas de agua del municipio de San Rafael Obrajuelo.</t>
  </si>
  <si>
    <t>Salon de reuniones de la alcaldía municipal de San Rafael Obrajuelo.</t>
  </si>
  <si>
    <t>Socialización de la LGRH en Asamblea general de la junta de agua ARAS.</t>
  </si>
  <si>
    <t>Oficina administrativa de Asociación ARAS.</t>
  </si>
  <si>
    <t>Reunión de Socialización de la LGRH a diferentes juntasa de agua del municipio de Atiquizaya.</t>
  </si>
  <si>
    <t>Zona verde del cantón Salitrero, Atiquizaya.</t>
  </si>
  <si>
    <t>Socialización de la LGRH a junta de agua del municipio de Chalchuapa.</t>
  </si>
  <si>
    <t>Oficinas de la Alcaldía de Chalchuapa.</t>
  </si>
  <si>
    <t>Reunión de socialización de la LGRH con regantes, Asociación cooperativa de producción agropecuaria los achotales de RL</t>
  </si>
  <si>
    <t>Asamblea de socialización de la LGRH con representantes de juntas de agua y entrega de acreditaciones.</t>
  </si>
  <si>
    <t>Socialización de la LGRH a juntas de agua del cantón Santa Lucia, Sensuntepeque.</t>
  </si>
  <si>
    <t>Instaslaciones de Iglesia del cantón Santa Lucia.</t>
  </si>
  <si>
    <t>Asamblea general y socialización de la LGRH en asociación ACASANAV K5.</t>
  </si>
  <si>
    <t>Instalaciones del sistema de agua de asociación ACASANAV.</t>
  </si>
  <si>
    <t>Socialización de la LGRH a juntas de agua del municipio de Tejutla.</t>
  </si>
  <si>
    <t>Parque Municipal de Tejutla.</t>
  </si>
  <si>
    <t>Reunión de seguimiento, Socialización de la LGRH APAAMA R.L.</t>
  </si>
  <si>
    <t>Oficina de APAAMA R.L.</t>
  </si>
  <si>
    <t>Asamblea general de seguimiento para socialización de LGRH a junta de agua de cantón Las Pozas.</t>
  </si>
  <si>
    <t>Cancha de futbol la pradera del reparto Nuevo San Lorenzo.</t>
  </si>
  <si>
    <t>Socialización de la LGRH y georreferenciación de sistema ADECOZ.</t>
  </si>
  <si>
    <t>Casa de representante de junta de agua en Cantón El Zonte.</t>
  </si>
  <si>
    <t>Socialización de la LGRH con representates de juntas de agua del municipio de Santo Domingo de Guzman.</t>
  </si>
  <si>
    <t>Casa comunal de la Municipalidad de Santo Domingo de Guzman.</t>
  </si>
  <si>
    <t>Socialización de la LGRH con representantes de juntas de agua del municipio de San Antonio del Monte.</t>
  </si>
  <si>
    <t>Turicentro peñas del Cobán del municipio de San Antonio del Monte.</t>
  </si>
  <si>
    <t>Socialización de la ley LGRH a diferentes juntas de agua del municipio de Concepción de Oriente.</t>
  </si>
  <si>
    <t>Salón de reuniones de la alcaldía municipal de Concepción de Oriente.</t>
  </si>
  <si>
    <t>Socialización de la LGRH con junta de agua colonia San Genaro.</t>
  </si>
  <si>
    <t>Oficinas de Asociación ACPROMEGSE.</t>
  </si>
  <si>
    <t>Georreferenciación y socialización de la LGRH a junta de agua de la comunidad La Chacara.</t>
  </si>
  <si>
    <t>Casa comunal del cantón La Chacara.</t>
  </si>
  <si>
    <t>Socialización de la LGRH a miembros de la junta directiva de la asociación ADESCONE.</t>
  </si>
  <si>
    <t>Casa Comunal de la Comunidad Llano el Ángel.</t>
  </si>
  <si>
    <t>Socialización de la LGRH a miembros de la junta direcftiva de ADESCIS.</t>
  </si>
  <si>
    <t>Casa Comunal de la municipalida de Carolina.</t>
  </si>
  <si>
    <t>Socialización de LGRH a diferentes juntas de agua del municipio de La Palma Chalatenango.</t>
  </si>
  <si>
    <t>Salón de Formación Profesional, Casa de la cultura.</t>
  </si>
  <si>
    <t>Socialización de la LGRH con junta de agua ADESCO EL Esfuerzo.</t>
  </si>
  <si>
    <t>Casa comunal Cantón San Nicolás.</t>
  </si>
  <si>
    <t>Socialización de la LGRH  a juntas de agua del municipio de Chinameca.</t>
  </si>
  <si>
    <t>Casa de la cultura de la municipalidad de Chinameca.</t>
  </si>
  <si>
    <t>Socialización de la LGRH a juntas de agua de Sonzacate.</t>
  </si>
  <si>
    <t>Salon de reuniones de la alcaldía municipal de Sonzacate.</t>
  </si>
  <si>
    <t>Reunión de socialización de la LRGH con socios de juntas de agua de asociación JACOCHI.</t>
  </si>
  <si>
    <t>Casa de miembro de Junta de agua en Canton Chilata.</t>
  </si>
  <si>
    <t>Reunión de socialización de la LRGH con junta de agua JACER.</t>
  </si>
  <si>
    <t>Instalaciones del pozo de la junta de agua de Asociación JACER.</t>
  </si>
  <si>
    <t xml:space="preserve">Socialización de la LGRH a diferentes juntas de agua del municipio de Anamorós. </t>
  </si>
  <si>
    <t>Salon de Reuniones de alcaldía municipal de Anamorós.</t>
  </si>
  <si>
    <t>Socialización de la LGRH con representantes de diferentes administradores de agua de del municipio de Mercedes Umaña.</t>
  </si>
  <si>
    <t>Salón de usos múltiples de la muinicipalidad de Mercedes Umaña.</t>
  </si>
  <si>
    <t>Socialización de la LGRH a representantes de la mancomunidad trinacional del río Lempa.</t>
  </si>
  <si>
    <t>Oficinas de la mancomunidad trinacional Río Lempa.</t>
  </si>
  <si>
    <t>Socialización de la LGRH a  ADESCO y cooperativa Los Pinos.</t>
  </si>
  <si>
    <t>Reunión de gabinete de gestión departamental/ Socialización de la LGRH.</t>
  </si>
  <si>
    <t>Salon de reuniones de Gobernación de Sonsonate.</t>
  </si>
  <si>
    <t>Socialización de la LGRH y recepción de documentos a diferentes juntas de agua del municipio de Ciudad Barrios.</t>
  </si>
  <si>
    <t>Instalaciones del Rancho las Palmeras.</t>
  </si>
  <si>
    <t>Socialización de la LGRH a representantes de diferentes juntas de agua del municipio de Sonsonate.</t>
  </si>
  <si>
    <t>Salon de reuniones de la Universidad de Sonsonate.</t>
  </si>
  <si>
    <t>Reunión de socialización de la LGRH con junta de agua cantón El Socorro, gerencia de desarrollo humano y cohesión social alcaldía de san Martín.</t>
  </si>
  <si>
    <t>Socialización de la LGRH en Asamblea general con comité de agua y adesco del cantón Candelaria.</t>
  </si>
  <si>
    <t>Salon de usos multiples de Restaurante Blanca.</t>
  </si>
  <si>
    <t>Socialización de la LGRH asamblea general de la Asociacón DACM.</t>
  </si>
  <si>
    <t>Instalaciones de la iglesia Ermita, cantón Los Martínez.</t>
  </si>
  <si>
    <t>Socialización de la LGRH a junta de agua del del cantón Santa Fé, municipio de Olocuilta.</t>
  </si>
  <si>
    <t>Instalaciones del Centro escolar cantón Santa Fé.</t>
  </si>
  <si>
    <t>Socialización de la LGRH a miembros de la junta de agua de la municipalidad de San Sebastián.</t>
  </si>
  <si>
    <t>Parque comunal de la municipalidad de San Sebastián.</t>
  </si>
  <si>
    <t>Reunión de socialización de la LRGH con ADESCO y comite de agua El Progreso.</t>
  </si>
  <si>
    <t>Casa de representante junta de agua El Progreso.</t>
  </si>
  <si>
    <t>Socialización de la LGRH a juntas de agua de San Sebastián, San Vicente.</t>
  </si>
  <si>
    <t>Salón de usos multiples de la alcaldía municipal de San Vicente.</t>
  </si>
  <si>
    <t>Socialización de la LGRH a con representantes de diferentes juntas de agua de los municipios de San Francisco Gotera y Chilanga.</t>
  </si>
  <si>
    <t>Casa comunal del cantón Santa Brígida, San Frnacisco Gotera.</t>
  </si>
  <si>
    <t>Socialización de la LGRH, con representantes de la alcaldía municipal de Tamanique.</t>
  </si>
  <si>
    <t>Instalaciones de la alcaldía municipal de Tamanique.</t>
  </si>
  <si>
    <t>Socializacion de la LGRH con comité de usuarios, comité de agua y ADESCO del cantón El Matazano, Santa Tecla.</t>
  </si>
  <si>
    <t>Socialización de la LGRH con directivos de la asociación Aguas Vivas y georreferenciación de las fuentes de abastecimiento.</t>
  </si>
  <si>
    <t>Oficinas de la asociación de Aguas Vivas.</t>
  </si>
  <si>
    <t>Socialización de la LGRH a la directiva de Alianza General Comunal La Palma.</t>
  </si>
  <si>
    <t>Instalaciones de la planta de bombeo de Alianza General Comunal.</t>
  </si>
  <si>
    <t>Socialización de la LGRH a juntas de agua en el municipio de Tenancingo.</t>
  </si>
  <si>
    <t>Instalaciones de la Alcaldía de Tenancingo.</t>
  </si>
  <si>
    <t>Reunión para Socialización de la LGRH a cooperativa Las Colinas.</t>
  </si>
  <si>
    <t>Oficina de la cooperativa cantón El Níspero.</t>
  </si>
  <si>
    <t>Socialización de la LGRH y entrega de documentación para la inscripcion de la junta de agua adesco El Carrizal.</t>
  </si>
  <si>
    <t>Casa de miembro de Junta de Agua en caserío Los Gómez.</t>
  </si>
  <si>
    <t>Socialización de la LGRH en asamblea general de la Asociación del cantón Guanaste, Ciudad Barrios.</t>
  </si>
  <si>
    <t>Socialización de la LGRH a miembros de la junta directiva de ACASAPFUBEN y georreferenciación de la fuente de abastecimiento.</t>
  </si>
  <si>
    <t>Oficina del sistema de agua de ACASAPFUBEN del cantón San Cristobal.</t>
  </si>
  <si>
    <t>Salón de usos múltiples de la alcaldía municipal de La Reina.</t>
  </si>
  <si>
    <t>Socialización de LGRH y asesoría para crear junta de agua en la comunidad Cerro Blanco.</t>
  </si>
  <si>
    <t>Finca de la Comunidad del Cantón Suntecumat.</t>
  </si>
  <si>
    <t>Socialización de la LGRH a representantes de diferentes juntas de agua de la municipalidad de La Unión.</t>
  </si>
  <si>
    <t>Salón de reuniones externas de la municipalidad de La Unión.</t>
  </si>
  <si>
    <t>Socialización de la LGRH con representantes de diferentes juntas de agua del municipio de Izalco.</t>
  </si>
  <si>
    <t>Salón de  reuniones en Casa Barrientos, municipio de Izalco.</t>
  </si>
  <si>
    <t>Socialización de la LGRH a junta de agua del municipio de Santiago de Maria.</t>
  </si>
  <si>
    <t>Salón de reuniones de Caritas, municipio de Santiago de Maria.</t>
  </si>
  <si>
    <t>Socialización de la LGRH a diferentes juntas de agua del municipio de San Vicente.</t>
  </si>
  <si>
    <t>Instalaciones de la Alcaldía San Vicente.</t>
  </si>
  <si>
    <t>Socialización de la LGRH con administradores de agua del municipio de Apastepeque.</t>
  </si>
  <si>
    <t>Salón de usos múltiples de la alcaldía municipal de Apastepeque.</t>
  </si>
  <si>
    <t>Reunión de socialización de la LGRH con diferentes juntas de agua del municipio de Comalapa, Chalatenango.</t>
  </si>
  <si>
    <t>Salón de consejo municipal de alcaldia de Comalapa.</t>
  </si>
  <si>
    <t>Socialización de la LGRH a miembros directivos de ADESCO El Barrial en Comunidad El barrial.</t>
  </si>
  <si>
    <t>Oficinas de la Asociación ADESCO El Barrial.</t>
  </si>
  <si>
    <t>Georreferenciación y Socialización de la LGRH a Asociación ACOFUBEN.</t>
  </si>
  <si>
    <t>Oficinas de Asociación ACOFUBEN.</t>
  </si>
  <si>
    <t>Reunión de socialización de la LGRH, en respuesta a solicitud de la mesa de propietarios del bosque de la montañona.</t>
  </si>
  <si>
    <t>Instalaciones de la Finca Santa Rita.</t>
  </si>
  <si>
    <t>Socialización de la LGRH y recepción de documentos de asociación Aguas Vivas Sonsonate</t>
  </si>
  <si>
    <t>Oficinas de asociación Aguas Vivas.</t>
  </si>
  <si>
    <t>Socialización  de la LGRH con mienbros de la alcaldía de Comasagua y AQUASSISTENCE.</t>
  </si>
  <si>
    <t>Salón de reuniones de alcaldía municipal de Comasagua.</t>
  </si>
  <si>
    <t>Socialización de la LGRH con diferentes juntas de agua de la municipalidad de Zacatecoluca.</t>
  </si>
  <si>
    <t>Salón de usos múltiples de la alcaldia municipal de Zacatecoluca.</t>
  </si>
  <si>
    <t>Socialización de la LGRH y recepción de documentos para inscrpción de la Asociación de Desarrollo comunal Astillero.</t>
  </si>
  <si>
    <t>Instalaciones de la casa Comunal Cantón Tongolona.</t>
  </si>
  <si>
    <t>Socialización de la LGRH a miembros directivos de la asociación Zacamil.</t>
  </si>
  <si>
    <t>Instalaciones del Centro Escolar Zacamil.</t>
  </si>
  <si>
    <t>Asamblea de Socialización de la LGRH a usuarios y miebros de la Asociación JASAAP cantón El Almendro.</t>
  </si>
  <si>
    <t>Casa comunal JASAAP cantón El Almendro.</t>
  </si>
  <si>
    <t>Socialización de la LGRH y recepción de documentos de diferentes juntas de agua del municipio de Tecoluca.</t>
  </si>
  <si>
    <t>Casa Comunal de la municpalidad de Tecoluca.</t>
  </si>
  <si>
    <t>Socialización de la LGHR con comité de agua de Santa Adelaida en alcaldía de Comasagua.</t>
  </si>
  <si>
    <t>Instalaciones de la alcaldía municipal de Comasagua.</t>
  </si>
  <si>
    <t>Socialización de LGRH con administradores de juntas de agua de la municipalidad de San Pedro Masahuat.</t>
  </si>
  <si>
    <t>Casa comunal de San Pedro Masahuat.</t>
  </si>
  <si>
    <t>Socialización LGRH a miembros de los sistemas administradores de agua del cantón Las Vueltas.</t>
  </si>
  <si>
    <t>Cancha municipal de Cantón las vueltas.</t>
  </si>
  <si>
    <t>Scocialización de la LGRH y recepción de documentos a diferentes juntas de agua del municipio de Nueva Concepción.</t>
  </si>
  <si>
    <t>Instalaciones de anexo de alcaldía Municipal.</t>
  </si>
  <si>
    <t>Socialización de la LGRH a administradores de agua del lago de Coatepeque.</t>
  </si>
  <si>
    <t>Casa comunal de municipalidad de El Congo frente al lago.</t>
  </si>
  <si>
    <t>Socialización  de la LGRH y recepción de documentos a diferentes juntas de agua del muncipio de Arcatao.</t>
  </si>
  <si>
    <t>Socialización de la LGRH y recolección de documentos a diferentes juntas de agua del municipio de San José las Flores.</t>
  </si>
  <si>
    <t>Socialización de la LGRH y recepción de documentos a diferentes juntas de agua del municpio de Santo Domingo.</t>
  </si>
  <si>
    <t>Salón de usos múltiples alcaldía municipal de Santo Domingo.</t>
  </si>
  <si>
    <t>Socialización de LGRH a diferentes juntas de agua del municipio de San Esteban Catarina.</t>
  </si>
  <si>
    <t>Casa de la juventud de la municipalidad de San Esteban Catarina.</t>
  </si>
  <si>
    <t>Socialización de la LGRH a miembros directivos de la asociación AGAARUESM.</t>
  </si>
  <si>
    <t>Oficina de proyecto Asociación AGAARUESM.</t>
  </si>
  <si>
    <t>Socialización de la LGRH a diferentes juntas de agua del muncipio de Santa Elena, Usulután.</t>
  </si>
  <si>
    <t>Instalaciones de Club Palmera.</t>
  </si>
  <si>
    <t>Socialización de la LGRH  en asamblea general y Atención de denuncia proyecto de agua La Turania.</t>
  </si>
  <si>
    <t>Cantón Tecuma, Cancha de colonia El Atonal.</t>
  </si>
  <si>
    <t>Socialización de la LGRH a diferentes juntas de agua de la zona sur del municipio de  Ahuachapán.</t>
  </si>
  <si>
    <t>Oficinas de junta Asociación de ACASAPAC.</t>
  </si>
  <si>
    <t>Socialización de la LGRH con directivos de la junta de agua ACASILO.</t>
  </si>
  <si>
    <t>Instalaciones del Centro escolar Ajuluco.</t>
  </si>
  <si>
    <t>Socialización de LGRH a diferentes juntas de agua del municipio de Chalatenango.</t>
  </si>
  <si>
    <t>Instalaciones Instituto de Tecnología de Chalatenango.</t>
  </si>
  <si>
    <t>Socialización  de la LGRH a directivos de las asociaciones de la comunidad San Romero y San Bartolo Ichanmico.</t>
  </si>
  <si>
    <t>Casa de los presidentes de adesco de comunidad San Romero y  San Bartolo Ichanmico.</t>
  </si>
  <si>
    <t>Socialización LGRH a junta de agua del Cantón Conchaguita.</t>
  </si>
  <si>
    <t>Casa comunal de cantón Conchaguita.</t>
  </si>
  <si>
    <t>Socialización de la LGRH a representantes de juntas de agua del municipio de Atiquizaya y seguimiento de los procesos de administradores de agua según LGRH.</t>
  </si>
  <si>
    <t>Instalaciones de Turicentro el Jícaro, Atiquizaya.</t>
  </si>
  <si>
    <t>Socialización de la LGRH ADESCOPA y entrega de acreditación ACASAPEP.</t>
  </si>
  <si>
    <t>Instalaciones del centro escolar cantón La Palma.</t>
  </si>
  <si>
    <t>Socialización de la LGRH con aliados estratégicos en el ministerio de gobernación Chalatenango.</t>
  </si>
  <si>
    <t>Sala de reuniones de gobernación de Chalatenango.</t>
  </si>
  <si>
    <t>Sala de reuniones de la iglesia católica de Ilobasco.</t>
  </si>
  <si>
    <t>Socialización de la LGRH con administradores de agua del municipio de Guatajiagua, Sensembra, Yamabal.</t>
  </si>
  <si>
    <t>Sala de reuniones anexo de la alcaldía de Yamabal.</t>
  </si>
  <si>
    <t>Socialización de la LGRH a junta de agua del cantón Camones en coordinación con ONG GAIA.</t>
  </si>
  <si>
    <t>Instalaciones del Centro de Salud de Cutumay Camones.</t>
  </si>
  <si>
    <t>Colón</t>
  </si>
  <si>
    <t>Casa comunal de la municipalidad de Arcatao.</t>
  </si>
  <si>
    <t>Socialización de la LGRH a miembros de junta de agua ACASAMAC.</t>
  </si>
  <si>
    <t>San José las Flores</t>
  </si>
  <si>
    <t>Salón usos múltiples alcaldía de San José las Flores.</t>
  </si>
  <si>
    <t>Mediación para solicitud de acceso a agua de parte de la comunidad La Colimita del municipio de Suchitoto por parte de las Juntas de agua que abastecen las zonas aledañas.</t>
  </si>
  <si>
    <t>Predio de reuniones en la colonia La Colimita, Suchitoto.</t>
  </si>
  <si>
    <t>Mediación para la creación de comité de cuenca lago de Coatepeque y establecimiento de actividades en alcaldía de Izalco y Catholic Relief Services.</t>
  </si>
  <si>
    <t>Instalaciones de la alcaldía municipal de Izalco.</t>
  </si>
  <si>
    <t>Mediación entre la Asociación ACOTIGO y la cooperativa Aguafria por problema de reactivación de sistema de agua.</t>
  </si>
  <si>
    <t>Casa comunal de la comunidad Tierra de Gosem.</t>
  </si>
  <si>
    <t>Seguimiento de Mediación entre la Asociación ACOTIGO y la cooperativa Aguafria por problema de reactivación de sistema de agua.</t>
  </si>
  <si>
    <t>Participación en reunión con asociación administradoras de agua de Suchitoto y la alcaldía municipal.</t>
  </si>
  <si>
    <t>Salón de reuniones del Centro Cultural de Suchitoto.</t>
  </si>
  <si>
    <t xml:space="preserve">Reunión de mediación con representantes de la alcaldía de Olocuilta y Zona franca Miramar; por tema de tuberías que abastecen a lotificación Los Amates. </t>
  </si>
  <si>
    <t>Oficinas administrativas de zona franca Miramar.</t>
  </si>
  <si>
    <t>Atención a solicitud de mediación de conflicto hidrico entre la alcaldia de El Tránsito y sistema de agua potable de cantón El Borbollon.</t>
  </si>
  <si>
    <t>Oficinas alcaldía municipal de El Tránsito.</t>
  </si>
  <si>
    <t>Reunión de mediación entre mesa intersectorial SIMDIRAC e instituciones del estado, en Tacuba, Ahuachapán.</t>
  </si>
  <si>
    <t>Salón de usos multiples de alcaldía de Tacuba.</t>
  </si>
  <si>
    <t>Mediación entre ADESCO Morro Grande y ACASAMDI por donación de terreno donde se ubica el pozo.</t>
  </si>
  <si>
    <t>Oficinas administrativas de ACASAMDI.</t>
  </si>
  <si>
    <t>Asesoria Legal, Nahuizalco, Santo Domingo de Guzman, San Antonio del Monte y Santa Catarina Masahuat. Por caso de servicio no equitativo de agua potable.</t>
  </si>
  <si>
    <t>Oficinas ASA.</t>
  </si>
  <si>
    <t>Asesoria Legal en caso DEJASEVABUENAFE por irregularidades de eleccion de junta directiva.</t>
  </si>
  <si>
    <t>Seguimiento Asesoria Legal asociación DEJASEVABUENAFE por irregularidades en eleccion de junta directiva.</t>
  </si>
  <si>
    <t>Reunión para asesoria legal con junta de agua cantón El Canelo,  ACOMCEC, caso legalidad de inmueble de fuente de abastecimiento.</t>
  </si>
  <si>
    <t>Casa comunal de cantón El Canelo, Nahuizalco.</t>
  </si>
  <si>
    <t>Asesoria Legal a dueño de mecha por negación por parte del sistema a reconexion al usuario.</t>
  </si>
  <si>
    <t>Asesoria legal, georreferenciacion y recepcion de documentos ASACLA, proceso para obtencion de carta de razón social.</t>
  </si>
  <si>
    <t>Casa del presidente de la junta, cantón La Leona, Intipucá.</t>
  </si>
  <si>
    <t>Asesoria Legal Adesco El Matazano, comite de agua y comité de auarios, caso de conflicto por ineficiencia de agua y conflicto de miembros de directiva.</t>
  </si>
  <si>
    <t>Asesoria Legal por caso de la multiple ADESCO Cuntan y  la directiva de  La Ceiba El Charco.</t>
  </si>
  <si>
    <t>Casa comunal del cantón Cuntan, Sonsonate.</t>
  </si>
  <si>
    <t>Asesoria legal, por obtencion de credenciales y cambio de estatuos en ADESCOEPRO.</t>
  </si>
  <si>
    <t>Casa comunal de ADESCOEPRO, San Juan Opico.</t>
  </si>
  <si>
    <t>Capacitación de asesoria legal para "Creación de una Junta de Agua" en cantón Guaycume.</t>
  </si>
  <si>
    <t>Casa comunal del cantón Guaycume, Guazapa.</t>
  </si>
  <si>
    <t>Seguimiento a caso DEJASEVEBUENAFE por irregularidades en eleccion de junta directiva.</t>
  </si>
  <si>
    <t>Seguimiento caso DEJASEVABUENAFE, por irregularidades en eleccion de junta directiva.</t>
  </si>
  <si>
    <t>Seguimiento a caso DEJASEVEBUENA por irregularidades en eleccion de junta directiva.</t>
  </si>
  <si>
    <t>Asesoria Legal para inscripcion de junta de agua AAPAAMA con ASA.</t>
  </si>
  <si>
    <t>Asesoria legal sobre requisitos de inscricion para juntas de agua, cantón El Zope.</t>
  </si>
  <si>
    <t>Oficinas de juntas de agua de cantón El Zope, Sonsonate.</t>
  </si>
  <si>
    <t>Asesoria legal a ADESCOSANCRI por caso de cobro por paso de tubería del sistema en propiedad privada.</t>
  </si>
  <si>
    <t>Atención a problema Legal de Junta de agua Atalaya por traspaso de inmueble donde se ubica el pozo de la junta de agua.</t>
  </si>
  <si>
    <t>Oficinas de Gobernación Sonsonate.</t>
  </si>
  <si>
    <t>Reunión de asesoria legal con junta de agua Altos de San Antonio y San Jorge, por creacion de junta de agua por parte de miembros de ADESCO.</t>
  </si>
  <si>
    <t>Casa de usuario, en la lotoficación Altos de San Antonio, San Antonio del Monte.</t>
  </si>
  <si>
    <t>Seguimiento asesoria legal sobre privatizacion de sistema de agua de ASOCUSE (soyapango, ss).</t>
  </si>
  <si>
    <t>Asesoria legal y territorial de la ASA a municipalidad  de Comasagua, por modificacion de estatutos a junta de agua de ADEMAC.</t>
  </si>
  <si>
    <t>Instalaciones de la alcaldía de Comasagua.</t>
  </si>
  <si>
    <t>Elaboracion de reglamento interno para adesco Casa Blanca, cantón la Magdalena (asesoria legal).</t>
  </si>
  <si>
    <t>Instalaciones de la Iglesia de Jesucristo de los santos de los ultimos dias.</t>
  </si>
  <si>
    <t>Asesoria Legal a por modificación de NIT a junta de agua  ADESCOHVE.</t>
  </si>
  <si>
    <t>Cancha Bolivar de cantón Guanaste.</t>
  </si>
  <si>
    <t>Asesoria legal sobre proceso de inscripcion de pozo de ADESCOPAL con la ASA.</t>
  </si>
  <si>
    <t>Oficinas de Gobernación Morazán.</t>
  </si>
  <si>
    <t>Apoyo Legal para inscripcion de pozo y eleccion de una junta de agua de una multiple para la inscripción a la ASA.</t>
  </si>
  <si>
    <t>Vivienda de un directivo de la junta de agua, casco urbano de Candelaria de la Frontera</t>
  </si>
  <si>
    <t>Asesoria legal a juntas de agua cantón Loma de La Gloria, para conformación de junta de agua de la comunidad.</t>
  </si>
  <si>
    <t>Instalaciones de la Escuela Doctor Rafael Meza, del cantón Loma de La Gloria, Ahuachapán.</t>
  </si>
  <si>
    <t>Oficinas de la Autoridad Salvadoreña del Agua.</t>
  </si>
  <si>
    <t>Total denuncias atendidas por municipio</t>
  </si>
  <si>
    <t>Total denuncias atendidas por departamento</t>
  </si>
  <si>
    <t>Apaneca</t>
  </si>
  <si>
    <t>Texistepeque</t>
  </si>
  <si>
    <t>Antiguo Cuscatlán</t>
  </si>
  <si>
    <t>Chiultiupán</t>
  </si>
  <si>
    <t xml:space="preserve">Ciudad Arce </t>
  </si>
  <si>
    <t>Ilopango</t>
  </si>
  <si>
    <t xml:space="preserve">Santa Tecla </t>
  </si>
  <si>
    <t>Apopa</t>
  </si>
  <si>
    <t>Ciudad Delgado</t>
  </si>
  <si>
    <t>Santiago Texacuangos</t>
  </si>
  <si>
    <t>Soyapango</t>
  </si>
  <si>
    <t>Cojutepeque</t>
  </si>
  <si>
    <t>San Pedro Perulapán</t>
  </si>
  <si>
    <t>San Luis Talpa</t>
  </si>
  <si>
    <t>Estanzuelas</t>
  </si>
  <si>
    <t>El Sauce</t>
  </si>
  <si>
    <t>DEPARTAMENTO</t>
  </si>
  <si>
    <t>Atención a denuncia. Conflicto hídrico asociación del cantón Barranca Honda.</t>
  </si>
  <si>
    <t>Alcaldía municipal de San Juan Opico.</t>
  </si>
  <si>
    <t>Atención a denuncia. Asociación ACOSAMA.</t>
  </si>
  <si>
    <t>Oficinas administrativas ACOSAMA.</t>
  </si>
  <si>
    <t>Atención a denuncia. Deficiencia servicio de agua potable.</t>
  </si>
  <si>
    <t>Vivienda usuaria afectada del sistema de abastecimiento.</t>
  </si>
  <si>
    <t>Atención a denuncia. Desabastecimiento de agua por parte de comunidad Quinta Celina.</t>
  </si>
  <si>
    <t>Oficinas Lotificación Hermano Pedro.</t>
  </si>
  <si>
    <t>Atención a denuncia. Deficiencia del servicio de abastecimiento de agua Colonia Las Turanias.</t>
  </si>
  <si>
    <t>Alcaldía municipal de Izalco.</t>
  </si>
  <si>
    <t>Atención a denuncia. Junta de Agua cantón Petaca, posible caso de privatización de fuente de abastecimiento de agua.</t>
  </si>
  <si>
    <t>Atención a denuncia. Asociación AGACECAM cobros diferenciados y uso comercial del agua.</t>
  </si>
  <si>
    <t>Atención a denuncia. Seguimiento caso comunidad Quinta Celina.</t>
  </si>
  <si>
    <t>Vivienda presidente de ADESCO de la comunidad.</t>
  </si>
  <si>
    <t>Atención a denuncia. Solicitud exoneración cobro de canon a junta de agua de Residencial El Faro.</t>
  </si>
  <si>
    <t>Oficina de recepción Residencial El Faro.</t>
  </si>
  <si>
    <t>Atención a denuncia. Servicio irregular y cobros excesivos por abastecimiento de agua. Urb. Buena Vista San Miguel.</t>
  </si>
  <si>
    <t xml:space="preserve">San Salvador </t>
  </si>
  <si>
    <t>Atención a denuncia. Servicio deficiente de agua.</t>
  </si>
  <si>
    <t>Atención a denuncia. Usurpación de perímetro permitido de la Laguna Verde.</t>
  </si>
  <si>
    <t>Punto de información turístico Laguna Verde.</t>
  </si>
  <si>
    <t>Atención a denuncia. Servicio deficiente de abastecimiento de agua.</t>
  </si>
  <si>
    <t>Atención a denuncia. Solicitud exoneración cobro de canon a Junta de agua ARAGUNA.</t>
  </si>
  <si>
    <t>Atención a denuncia. Cobros excesivos en Lotificación Valencia 1 y 2.</t>
  </si>
  <si>
    <t>Oficina Lotificacion Palencia 1 y 2.</t>
  </si>
  <si>
    <t xml:space="preserve">Texistepeque </t>
  </si>
  <si>
    <t>Atención a denuncia. Sistema de distribución obsoleto ADESCO El Matazano.</t>
  </si>
  <si>
    <t>Casa comunal, cantón El Matazano</t>
  </si>
  <si>
    <t>Atención a denuncia. Costo excesivo del servicio de abastecimiento.</t>
  </si>
  <si>
    <t xml:space="preserve">Vivienda denunciante, caserio La Ceiba. </t>
  </si>
  <si>
    <t>Atención a denuncia. Cobros excesivos por parte de la Asociacion Los Enviados de Dios A.A.A.</t>
  </si>
  <si>
    <t>Vivienda denunciante, Colonia El Carillo 2.</t>
  </si>
  <si>
    <t>Atención a denuncia. Servicio deficiente y malversación de fondos por asociacion APROMUIZALCO.</t>
  </si>
  <si>
    <t>Atención a denuncia. Cobros excesivos por parte de Junta de agua cantón Obrajuelo.</t>
  </si>
  <si>
    <t>Oficinas administrativas de la Junta de Agua, Agua Caliente.</t>
  </si>
  <si>
    <t>Atención a denuncia. Posible caso de estafa a asociación ARANA.</t>
  </si>
  <si>
    <t>Punto de encuentro desvío hacia Calle Joya Hacha Arriba, cantón Las Cruces.</t>
  </si>
  <si>
    <t>Atención a denuncia. Seguimiento de caso El Matazano.</t>
  </si>
  <si>
    <t>Atención a denuncia. Seguimiento de caso Asociación Enviados de Dios A.A.A.</t>
  </si>
  <si>
    <t>Atención a denuncia. Seguimiento caso Comunidad La Ceiba El Charco.</t>
  </si>
  <si>
    <t>Casa comunal, cantón Cuntan.</t>
  </si>
  <si>
    <t>Atención a denuncia. Cobros excesivos por servicio de agua Junta de Agua cantón El Volcán.</t>
  </si>
  <si>
    <t>Vivienda usuario denunciante. Cantón El Volcán</t>
  </si>
  <si>
    <t>Atención a denuncia. Servicio deficiente de agua, asociación ARAGUNA.</t>
  </si>
  <si>
    <t>Oficinas administrativas ARAGUNA, colonia Los Naranjos.</t>
  </si>
  <si>
    <t>Atención a denuncia. Posible caso de privatización de pozo de la Urbanización Santa Eduviges.</t>
  </si>
  <si>
    <t>Vivienda presidente ADESCO denunciante. Urb. Santa Eduviges.</t>
  </si>
  <si>
    <t>Atención a denuncia. Cobros excesivos por parte de ANDA en Urbanización Bosques de la Paz.</t>
  </si>
  <si>
    <t>Vivienda usuario afectado, colonia Bosques de la Paz.</t>
  </si>
  <si>
    <t>Atención a denuncia. Caso ADESCOEPRO por irregularidades de Junta Directiva.</t>
  </si>
  <si>
    <t>Oficina administrativa ADESCOEPRO.</t>
  </si>
  <si>
    <t>Atención a denuncia. Asosiación de Regantes del Distrito de Riego y Avenamiento número uno, Zapotitán AREZA.</t>
  </si>
  <si>
    <t>Distrito de Riego y Avenamiento número uno, Zapotitán.</t>
  </si>
  <si>
    <t>Atención a denuncia. Seguimiento caso por cobros excesivos en Lotificacion Valencia 1 y 2.</t>
  </si>
  <si>
    <t>Oficinas lotificadora ODESSA.</t>
  </si>
  <si>
    <t>Atención a denuncia. Sociedad Megaload S.A de C.V por posible caso de perforación de pozo.</t>
  </si>
  <si>
    <t>Oficinas administrativas MEGALOAD.</t>
  </si>
  <si>
    <t>Atención a denuncia. Posible caso de contaminación de río por parte de Granja Gumarsal.</t>
  </si>
  <si>
    <t>Granja Gumarsal.</t>
  </si>
  <si>
    <t>Atención a denuncia. Caso embotelladora de agua por incumplimiento de permisos de funcionamiento.</t>
  </si>
  <si>
    <t>planta de funcionamiento embotelladora, Las Pilas</t>
  </si>
  <si>
    <t>Atención a denuncia. Servicio deficiente de abastecimiento de agua comunidad Tecomatal.</t>
  </si>
  <si>
    <t>Cancha de la comunidad Tecomal.</t>
  </si>
  <si>
    <t>Atención a denuncia. Asociación APOMAVI posible caso de privatización de recurso hídrico.</t>
  </si>
  <si>
    <t>Bomba de agua del sistema de abastecimiento, cantón El Quebracho.</t>
  </si>
  <si>
    <t>Mercedes Umañana</t>
  </si>
  <si>
    <t>Atención a denuncia. Servicio deficiente y cobros excesivos por cooperativa ACOPA Las Lajas de RL.</t>
  </si>
  <si>
    <t>Oficinas administrativas de la cooperativa ACOPRA.</t>
  </si>
  <si>
    <t>Atención a denuncia. Cobros excesivos por parte de Asociación Comunal de Acueducto ALA 93/30"</t>
  </si>
  <si>
    <t>Casa comunal cantón Piedras Negras.</t>
  </si>
  <si>
    <t>Atención a denuncia. Descarga de vertidos en el río Shutia, Izalco.</t>
  </si>
  <si>
    <t>Punto de descarga Río Shutia.</t>
  </si>
  <si>
    <t>Atención a denuncia. Conflicto hídrico entre Junta de Agua y ADESCO cantón Candelaria.</t>
  </si>
  <si>
    <t>Vivienda denunciante de Junta de agua, cantón Candelaria.</t>
  </si>
  <si>
    <t>Atención a denuncia. Junta de Agua El Guineo.</t>
  </si>
  <si>
    <t>Oficinas administrativas asociación El Guineo.</t>
  </si>
  <si>
    <t>Atención a denuncia. Seguimiento de denuncia en acompañamiento a Tribunal Sancionador ASA por uso de agua a regantes de cañales.</t>
  </si>
  <si>
    <t>Punto de encuentro en cultivos de caña, San Luis Talpa.</t>
  </si>
  <si>
    <t>Atención a denuncia. Seguimiento de denuncia en acompañamiento a Tribunal Sancionador ASA por vertidos y excabación en zona de recarga hídrica.</t>
  </si>
  <si>
    <t>Punto de encuentro centro comercial y terreno de interes, Soyapango-Quezaltepeque.</t>
  </si>
  <si>
    <t>atención a denuncia. Posible caso de privatización de agua en Urbanización Jardines de Cuscatlán.</t>
  </si>
  <si>
    <t>Vivienda usuario denunciante, Urbanización Jardines de Cuscatlán.</t>
  </si>
  <si>
    <t>Atención a denuncia. Seguimiento de denuncia en acompañamiento a Tribunal Sancionador ASA por perforación de pozo.</t>
  </si>
  <si>
    <t>Punto de perforación de pozo, San Juan Opico.</t>
  </si>
  <si>
    <t>Atención a denuncia. Privatización del derecho al agua por parte del comité CADSES.</t>
  </si>
  <si>
    <t>Vivienda usuario  denunciante, Casco urbano El Sauce.</t>
  </si>
  <si>
    <t>Atención a denuncia. Privatización del derecho al agua por parte de Junta de Agua.</t>
  </si>
  <si>
    <t>Vivienda usuario  denunciante. Casco Urbano Concepción de Oriente.</t>
  </si>
  <si>
    <t>Atención a denuncia. Servicio deficiente por parte de cantarera abastecida por ANDA.</t>
  </si>
  <si>
    <t>Vivienda miembro directivo de la asociación, Santia Texacuangos.</t>
  </si>
  <si>
    <t>Atención a denuncia. Servicio deficiente por parte de proyecto múltiple Santiago Nonualco.</t>
  </si>
  <si>
    <t>Vivienda miembro directivo de asociación, Santiago Nonualco.</t>
  </si>
  <si>
    <t>Atención a denuncia. Privatizacion de agua en la comunidad de Tierra Colorada.</t>
  </si>
  <si>
    <t>Casa comunal comunidad Tierra Colorada.</t>
  </si>
  <si>
    <t>San Julian</t>
  </si>
  <si>
    <t xml:space="preserve">Atención a denuncia. Mala calidad del agua por Sistema de Agua municipal de Santa Rita. </t>
  </si>
  <si>
    <t>Vivienda usuario denunciante, caserío El Cóbano, cantón Piedras Gordas.</t>
  </si>
  <si>
    <t>Atención a denuncia. Seguimiento caso conflicto hídrico Junta de Agua y ADESCO, Monte San Juan.</t>
  </si>
  <si>
    <t>Vivienda referente Junta de Agua.</t>
  </si>
  <si>
    <t>Atención a denuncia. Seguimiento caso DEJASEVABUENAFE.</t>
  </si>
  <si>
    <t>Atención a denuncia. Seguimiento de denuncia en acompañamiento a Tribunal Sancionador ASA caso Granja Avicola Galdámez.</t>
  </si>
  <si>
    <t>Granja Galdámez, San Pedro Perulapán.</t>
  </si>
  <si>
    <t>Atención a denuncia. Seguimiento conflicto hídrico ADESCO El Guineo.</t>
  </si>
  <si>
    <t>Alcaldía municipal de El Congo.</t>
  </si>
  <si>
    <t>Atención a denuncia. Irregularidades de servicio y posible caso de privatización de agua en catón El Socorro.</t>
  </si>
  <si>
    <t>Vivienda usuario afectado, San Antonio Masahuat.</t>
  </si>
  <si>
    <t>Atención a denuncia. Posible privatización del recurso hídrico y cobros excesivos por instalación de servicio.</t>
  </si>
  <si>
    <t>Vivienda usuario afectado.</t>
  </si>
  <si>
    <t>Atención a denuncia por irregularidades en el sistema de abastecimiento y mala calidad del agua.</t>
  </si>
  <si>
    <t>Atención a denuncia. Posible caso de apropiación de sistema de agua por Alcaldía municipal de San Carlos.</t>
  </si>
  <si>
    <t>Parque municipal de San Carlos.</t>
  </si>
  <si>
    <t xml:space="preserve">San Carlos </t>
  </si>
  <si>
    <t>Atención a denuncia. Seguimiento caso conflico hidrico DEJASEVABUENAFE.</t>
  </si>
  <si>
    <t>Sala de reuniones Alcaldía municipal de Olocuilta.</t>
  </si>
  <si>
    <t>Atención a denuncia. Seguimiento caso cooperativa Las Parras Lempa.</t>
  </si>
  <si>
    <t>Sala de reuniones oficina Gobernación departamental de San Vicente</t>
  </si>
  <si>
    <t>Atención a denuncia. Servicio deficiente de agua por asociación ADESCOVIC.</t>
  </si>
  <si>
    <t>Casa comunal de San Juan Opico.</t>
  </si>
  <si>
    <t>Atención a denuncia. Servicio deficiente de agua por asociación Praderas 1, 2 y 3.</t>
  </si>
  <si>
    <t>Cancha colonia Las Praderas 2, Ciudad Delgado.</t>
  </si>
  <si>
    <t xml:space="preserve">Ciudad Delgado </t>
  </si>
  <si>
    <t>Atención a denuncia. Posible caso de privatización del recurso hídrico, cantón Suntecumát.</t>
  </si>
  <si>
    <t>Fuente de abastecimiento del sistema cantón Suntecumát.</t>
  </si>
  <si>
    <t>Atención a denuncia. Seguimiento caso APOMAVI posible privatización del recurso hídrico.</t>
  </si>
  <si>
    <t>Salon de usos múltiples de alcaldía municipal de Mercedes Umaña.</t>
  </si>
  <si>
    <t>Atención a denuncia. Irregularidades por Junta de Agua caserío El Charcal.</t>
  </si>
  <si>
    <t>Tanque de almacenamiento del sistema de agua, caserío El Charcal.</t>
  </si>
  <si>
    <t>Atención a denuncia. Servicio deficiente de abastecimiento de agua, Lotificación Paso Hondo.</t>
  </si>
  <si>
    <t xml:space="preserve">Vivienda usuario afectado, Lotificación Paso Hondo. </t>
  </si>
  <si>
    <t xml:space="preserve">Atención a denuncia. Seguimiento caso Las Praderas 1, 2 y 3. </t>
  </si>
  <si>
    <t>Fuente del sistema de abastecimiento Las Praderas 1, 2 y 3, Ciudad Delgado.</t>
  </si>
  <si>
    <t xml:space="preserve">Atención a denuncia. Supuesta apropiación del sistema de abastecimiento de asociación ADECOP por parte de ANDA. </t>
  </si>
  <si>
    <t>Oficina Co-Working El Zonte.</t>
  </si>
  <si>
    <t>Atención a denuncia. Seguimiento caso Granja Avícola Suchitlán.</t>
  </si>
  <si>
    <t>Granja Avícola Suchitlán, Suchitoto.</t>
  </si>
  <si>
    <t>Atención a denuncia. Seguimiento de denuncia en atención REF/ASA/TSA/31/2023 caso ADSA.</t>
  </si>
  <si>
    <t>Oficinas administrativas ADSA, San Martín.</t>
  </si>
  <si>
    <t>Atención a denuncia. Servicio deficiente de abastecimiento de agua por asociación ACAPASAT.</t>
  </si>
  <si>
    <t>Casa comunal colonia Santa Teresa.</t>
  </si>
  <si>
    <t>Atención a denuncia. Caso proyecto Múltiple San Felipe, mediación de conflicto hídrico.</t>
  </si>
  <si>
    <t>Cancha cantón San Felipe.</t>
  </si>
  <si>
    <t>Atención a denuncia. Mala calidad del agua por sistema de agua asociación ADESCOSJ.</t>
  </si>
  <si>
    <t>Parque municipal de San Lorenzo.</t>
  </si>
  <si>
    <t>Atención a denuncia. Seguimiento caso de denuncia ADESCOCUNTAN.</t>
  </si>
  <si>
    <t>Vivienda representante ADESCO, cantón Cuntan.</t>
  </si>
  <si>
    <t>Atención a denuncia. Caso Kilo 5, Acajutla.</t>
  </si>
  <si>
    <t>Oficinas ADESCO, Kilo 5, Acajutla.</t>
  </si>
  <si>
    <t>Atención a denuncia. Cobros excesivos por servicio de agua Residencial Brisas de la Paz.</t>
  </si>
  <si>
    <t>Oficinas administrativas Seguridad Activa.</t>
  </si>
  <si>
    <t>Zacatecoula</t>
  </si>
  <si>
    <t>Atención a denuncia. Seguimiento caso colonia Santa Eduviges, Soyapango.</t>
  </si>
  <si>
    <t>Sede de venta de agua purificada, colonia Santa Eduviges.</t>
  </si>
  <si>
    <t>Atención a denuncia. Seguimiento caso ASOCUSE.</t>
  </si>
  <si>
    <t>Vivienda miembro directiva ASOCUSE, Soyapango.</t>
  </si>
  <si>
    <t>Atención a denuncia. Posible perforación de pozo para sistema privado caserío ACAPSA.</t>
  </si>
  <si>
    <t>Pozo de abastecimiento asociación ACAPSA, caserío San Antonio.</t>
  </si>
  <si>
    <t>Atención a denuncia. Alcaldía municipal de Nahuilingo.</t>
  </si>
  <si>
    <t>Alcadía municipal de Nahuilingo</t>
  </si>
  <si>
    <t>Atención a denuncia. Seguimiento caso Sinaí mediación de conflicto hidrico Urb. Bella Vista, San Miguel.</t>
  </si>
  <si>
    <t>vivienda denunciante, ADESCO Urb. Bella Vista, San Miguel.</t>
  </si>
  <si>
    <t>Atención a denuncia. Seguimiento caso APOMAVI posible privatización del recurso hidrico.</t>
  </si>
  <si>
    <t>Sistema de Abastecimiento APOMAVI, cantón El Recreo</t>
  </si>
  <si>
    <t>Atención a denuncia. Caso Villas de Portezuelo- CORSANAVA S.A de C.V.</t>
  </si>
  <si>
    <t>Lotificación Villas de Portezuelo.</t>
  </si>
  <si>
    <t>Atención a denuncia. Seguimiento caso Las Turanias, Sonsonate.</t>
  </si>
  <si>
    <t>Cancha de colonia El Atonal, cantón Tecuma.</t>
  </si>
  <si>
    <t>Atención a denuncia. Verificación de permisos de funcionamiento Embotelladora Agua caída del cielo.</t>
  </si>
  <si>
    <t>Embotelladora Agua caída del cielo.</t>
  </si>
  <si>
    <t xml:space="preserve">Atención a denuncia. Verificación de pozo en Hotel Flower Inc. </t>
  </si>
  <si>
    <t>Hotel Flower inc. Santo Domingo.</t>
  </si>
  <si>
    <t>Atención a denuncia. Seguimiento caso APROMUIZALCO, ADESCOCUNTAN y ADESCO Chorro Arriba.</t>
  </si>
  <si>
    <t>Oficina departamental Gobernación Sonsonate.</t>
  </si>
  <si>
    <t>Oficinas Defensorias del Consumidor, San Miguel.</t>
  </si>
  <si>
    <t>Atención a denuncia. Seguimiento caso ACASAPT.</t>
  </si>
  <si>
    <t>Casa comunal, casco urbano San Martin.</t>
  </si>
  <si>
    <t>Nahulingo</t>
  </si>
  <si>
    <t>Denuncias por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</si>
</sst>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d/mm/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4"/>
      <color theme="1"/>
      <name val="Museum Sanz 300"/>
    </font>
    <font>
      <sz val="14"/>
      <name val="Museum Sanz 300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F000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0" fontId="4" fillId="0" borderId="5" xfId="0" applyFont="1" applyBorder="1"/>
    <xf numFmtId="0" fontId="3" fillId="0" borderId="8" xfId="0" applyFont="1" applyBorder="1"/>
    <xf numFmtId="0" fontId="4" fillId="0" borderId="8" xfId="0" applyFont="1" applyBorder="1"/>
    <xf numFmtId="0" fontId="3" fillId="0" borderId="10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/>
    <xf numFmtId="0" fontId="4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4" xfId="0" applyFont="1" applyBorder="1"/>
    <xf numFmtId="0" fontId="4" fillId="0" borderId="24" xfId="0" applyFont="1" applyBorder="1"/>
    <xf numFmtId="0" fontId="4" fillId="0" borderId="10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0" fontId="5" fillId="0" borderId="20" xfId="0" applyFont="1" applyBorder="1"/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8" xfId="0" applyBorder="1"/>
    <xf numFmtId="0" fontId="0" fillId="0" borderId="20" xfId="0" applyBorder="1"/>
    <xf numFmtId="0" fontId="0" fillId="0" borderId="32" xfId="0" applyBorder="1"/>
    <xf numFmtId="0" fontId="0" fillId="0" borderId="27" xfId="0" applyBorder="1"/>
    <xf numFmtId="0" fontId="5" fillId="0" borderId="32" xfId="0" applyFont="1" applyBorder="1"/>
    <xf numFmtId="0" fontId="5" fillId="0" borderId="27" xfId="0" applyFont="1" applyBorder="1"/>
    <xf numFmtId="0" fontId="1" fillId="0" borderId="27" xfId="0" applyFont="1" applyBorder="1"/>
    <xf numFmtId="0" fontId="1" fillId="0" borderId="8" xfId="0" applyFont="1" applyBorder="1"/>
    <xf numFmtId="0" fontId="1" fillId="0" borderId="20" xfId="0" applyFont="1" applyBorder="1"/>
    <xf numFmtId="0" fontId="5" fillId="0" borderId="18" xfId="0" applyFont="1" applyBorder="1"/>
    <xf numFmtId="0" fontId="0" fillId="0" borderId="18" xfId="0" applyBorder="1"/>
    <xf numFmtId="0" fontId="1" fillId="0" borderId="18" xfId="0" applyFont="1" applyBorder="1"/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0" fontId="0" fillId="0" borderId="33" xfId="0" applyBorder="1"/>
    <xf numFmtId="0" fontId="1" fillId="0" borderId="3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1" fillId="0" borderId="21" xfId="0" applyFont="1" applyBorder="1"/>
    <xf numFmtId="0" fontId="1" fillId="0" borderId="31" xfId="0" applyFont="1" applyBorder="1" applyAlignment="1">
      <alignment horizontal="center"/>
    </xf>
    <xf numFmtId="0" fontId="5" fillId="0" borderId="15" xfId="0" applyFont="1" applyBorder="1"/>
    <xf numFmtId="0" fontId="0" fillId="0" borderId="15" xfId="0" applyBorder="1"/>
    <xf numFmtId="0" fontId="1" fillId="0" borderId="15" xfId="0" applyFont="1" applyBorder="1"/>
    <xf numFmtId="0" fontId="0" fillId="0" borderId="28" xfId="0" applyBorder="1"/>
    <xf numFmtId="0" fontId="0" fillId="0" borderId="29" xfId="0" applyBorder="1"/>
    <xf numFmtId="0" fontId="0" fillId="0" borderId="35" xfId="0" applyBorder="1"/>
    <xf numFmtId="0" fontId="4" fillId="0" borderId="16" xfId="0" applyFont="1" applyBorder="1" applyAlignment="1">
      <alignment horizontal="center"/>
    </xf>
    <xf numFmtId="0" fontId="3" fillId="0" borderId="36" xfId="0" applyFont="1" applyBorder="1"/>
    <xf numFmtId="0" fontId="5" fillId="0" borderId="13" xfId="0" applyFont="1" applyBorder="1"/>
    <xf numFmtId="0" fontId="5" fillId="0" borderId="24" xfId="0" applyFont="1" applyBorder="1"/>
    <xf numFmtId="0" fontId="4" fillId="0" borderId="8" xfId="0" applyFont="1" applyBorder="1" applyAlignment="1">
      <alignment horizontal="center"/>
    </xf>
    <xf numFmtId="0" fontId="5" fillId="0" borderId="33" xfId="0" applyFont="1" applyBorder="1"/>
    <xf numFmtId="0" fontId="1" fillId="0" borderId="8" xfId="0" applyFont="1" applyBorder="1" applyAlignment="1">
      <alignment horizontal="center"/>
    </xf>
    <xf numFmtId="0" fontId="3" fillId="0" borderId="37" xfId="0" applyFont="1" applyBorder="1"/>
    <xf numFmtId="0" fontId="4" fillId="0" borderId="3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4" xfId="0" applyFont="1" applyFill="1" applyBorder="1"/>
    <xf numFmtId="0" fontId="4" fillId="3" borderId="8" xfId="0" applyFont="1" applyFill="1" applyBorder="1"/>
    <xf numFmtId="0" fontId="0" fillId="2" borderId="8" xfId="0" applyFill="1" applyBorder="1"/>
    <xf numFmtId="0" fontId="8" fillId="5" borderId="8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/>
    </xf>
    <xf numFmtId="14" fontId="3" fillId="5" borderId="8" xfId="0" applyNumberFormat="1" applyFont="1" applyFill="1" applyBorder="1" applyAlignment="1">
      <alignment vertical="center"/>
    </xf>
    <xf numFmtId="0" fontId="8" fillId="6" borderId="8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/>
    </xf>
    <xf numFmtId="14" fontId="3" fillId="6" borderId="8" xfId="0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/>
    </xf>
    <xf numFmtId="0" fontId="8" fillId="7" borderId="8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/>
    </xf>
    <xf numFmtId="14" fontId="3" fillId="7" borderId="8" xfId="0" applyNumberFormat="1" applyFont="1" applyFill="1" applyBorder="1" applyAlignment="1">
      <alignment vertical="center"/>
    </xf>
    <xf numFmtId="164" fontId="3" fillId="6" borderId="8" xfId="0" applyNumberFormat="1" applyFont="1" applyFill="1" applyBorder="1" applyAlignment="1">
      <alignment vertical="center"/>
    </xf>
    <xf numFmtId="164" fontId="3" fillId="5" borderId="8" xfId="0" applyNumberFormat="1" applyFont="1" applyFill="1" applyBorder="1" applyAlignment="1">
      <alignment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2" borderId="8" xfId="0" applyFont="1" applyFill="1" applyBorder="1"/>
    <xf numFmtId="0" fontId="1" fillId="4" borderId="8" xfId="0" applyFont="1" applyFill="1" applyBorder="1" applyAlignment="1">
      <alignment vertic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left"/>
    </xf>
    <xf numFmtId="0" fontId="0" fillId="2" borderId="8" xfId="0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164" fontId="5" fillId="0" borderId="0" xfId="0" applyNumberFormat="1" applyFont="1"/>
    <xf numFmtId="0" fontId="4" fillId="0" borderId="36" xfId="0" applyFont="1" applyBorder="1"/>
    <xf numFmtId="0" fontId="4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8" borderId="49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/>
    </xf>
    <xf numFmtId="0" fontId="11" fillId="0" borderId="0" xfId="0" applyFont="1"/>
    <xf numFmtId="14" fontId="0" fillId="0" borderId="0" xfId="0" applyNumberFormat="1"/>
    <xf numFmtId="0" fontId="5" fillId="0" borderId="0" xfId="0" applyFont="1"/>
    <xf numFmtId="0" fontId="1" fillId="2" borderId="13" xfId="0" applyFont="1" applyFill="1" applyBorder="1"/>
    <xf numFmtId="0" fontId="0" fillId="9" borderId="8" xfId="0" applyFill="1" applyBorder="1"/>
    <xf numFmtId="0" fontId="0" fillId="0" borderId="37" xfId="0" applyBorder="1" applyAlignment="1">
      <alignment vertical="center" wrapText="1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0" fillId="0" borderId="47" xfId="0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1" fillId="0" borderId="41" xfId="0" applyFont="1" applyBorder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0" xfId="0" applyAlignment="1">
      <alignment vertical="center"/>
    </xf>
    <xf numFmtId="0" fontId="5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/>
    </xf>
    <xf numFmtId="14" fontId="5" fillId="6" borderId="8" xfId="0" applyNumberFormat="1" applyFont="1" applyFill="1" applyBorder="1" applyAlignment="1">
      <alignment vertical="center"/>
    </xf>
    <xf numFmtId="0" fontId="7" fillId="6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14" fontId="5" fillId="5" borderId="8" xfId="0" applyNumberFormat="1" applyFont="1" applyFill="1" applyBorder="1" applyAlignment="1">
      <alignment vertical="center"/>
    </xf>
    <xf numFmtId="164" fontId="5" fillId="6" borderId="8" xfId="0" applyNumberFormat="1" applyFont="1" applyFill="1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14" fontId="5" fillId="6" borderId="8" xfId="0" applyNumberFormat="1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14" fontId="5" fillId="5" borderId="8" xfId="0" applyNumberFormat="1" applyFont="1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14" fontId="5" fillId="7" borderId="8" xfId="0" applyNumberFormat="1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 wrapText="1"/>
    </xf>
    <xf numFmtId="165" fontId="5" fillId="5" borderId="8" xfId="0" applyNumberFormat="1" applyFont="1" applyFill="1" applyBorder="1" applyAlignment="1">
      <alignment horizontal="left" vertical="center"/>
    </xf>
    <xf numFmtId="164" fontId="5" fillId="5" borderId="8" xfId="0" applyNumberFormat="1" applyFont="1" applyFill="1" applyBorder="1" applyAlignment="1">
      <alignment horizontal="left" vertical="center"/>
    </xf>
    <xf numFmtId="164" fontId="5" fillId="6" borderId="8" xfId="0" applyNumberFormat="1" applyFont="1" applyFill="1" applyBorder="1" applyAlignment="1">
      <alignment horizontal="left" vertical="center"/>
    </xf>
    <xf numFmtId="0" fontId="10" fillId="0" borderId="0" xfId="0" applyFont="1"/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3" borderId="1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7" xfId="0" applyFont="1" applyBorder="1"/>
    <xf numFmtId="0" fontId="2" fillId="0" borderId="26" xfId="0" applyFont="1" applyBorder="1"/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0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66D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 Beneficiada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66D48"/>
            </a:solidFill>
          </c:spPr>
          <c:dPt>
            <c:idx val="0"/>
            <c:bubble3D val="0"/>
            <c:spPr>
              <a:solidFill>
                <a:srgbClr val="F66D4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728-4EED-8FDF-9F4B1888CF1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7A-49B2-ADEE-6C6BB66E05C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'Socializaciones '!$R$3:$S$3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'Socializaciones '!$R$4:$S$4</c:f>
              <c:numCache>
                <c:formatCode>General</c:formatCode>
                <c:ptCount val="2"/>
                <c:pt idx="0">
                  <c:v>1643</c:v>
                </c:pt>
                <c:pt idx="1">
                  <c:v>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A-49B2-ADEE-6C6BB66E05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Socializaciones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'Socializaciones '!$W$3</c:f>
              <c:strCache>
                <c:ptCount val="1"/>
                <c:pt idx="0">
                  <c:v>Socializaciones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'Socializaciones '!$V$4:$V$17</c:f>
              <c:strCache>
                <c:ptCount val="14"/>
                <c:pt idx="0">
                  <c:v>Ahuachapán</c:v>
                </c:pt>
                <c:pt idx="1">
                  <c:v>Santa Ana</c:v>
                </c:pt>
                <c:pt idx="2">
                  <c:v>Sonsonate</c:v>
                </c:pt>
                <c:pt idx="3">
                  <c:v>La Libertad</c:v>
                </c:pt>
                <c:pt idx="4">
                  <c:v>San Salvador</c:v>
                </c:pt>
                <c:pt idx="5">
                  <c:v>Chalatenango</c:v>
                </c:pt>
                <c:pt idx="6">
                  <c:v>Cuscatlán</c:v>
                </c:pt>
                <c:pt idx="7">
                  <c:v>La Paz</c:v>
                </c:pt>
                <c:pt idx="8">
                  <c:v>Cabañas</c:v>
                </c:pt>
                <c:pt idx="9">
                  <c:v>San Vicente</c:v>
                </c:pt>
                <c:pt idx="10">
                  <c:v>Usulután</c:v>
                </c:pt>
                <c:pt idx="11">
                  <c:v>San Miguel</c:v>
                </c:pt>
                <c:pt idx="12">
                  <c:v>Morazán</c:v>
                </c:pt>
                <c:pt idx="13">
                  <c:v>La Unión</c:v>
                </c:pt>
              </c:strCache>
            </c:strRef>
          </c:cat>
          <c:val>
            <c:numRef>
              <c:f>'Socializaciones '!$W$4:$W$17</c:f>
              <c:numCache>
                <c:formatCode>General</c:formatCode>
                <c:ptCount val="14"/>
                <c:pt idx="0">
                  <c:v>35</c:v>
                </c:pt>
                <c:pt idx="1">
                  <c:v>10</c:v>
                </c:pt>
                <c:pt idx="2">
                  <c:v>35</c:v>
                </c:pt>
                <c:pt idx="3">
                  <c:v>25</c:v>
                </c:pt>
                <c:pt idx="4">
                  <c:v>6</c:v>
                </c:pt>
                <c:pt idx="5">
                  <c:v>17</c:v>
                </c:pt>
                <c:pt idx="6">
                  <c:v>10</c:v>
                </c:pt>
                <c:pt idx="7">
                  <c:v>13</c:v>
                </c:pt>
                <c:pt idx="8">
                  <c:v>5</c:v>
                </c:pt>
                <c:pt idx="9">
                  <c:v>11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5-4F86-90FD-846FB93536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97726192"/>
        <c:axId val="1691965440"/>
      </c:barChart>
      <c:catAx>
        <c:axId val="169772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91965440"/>
        <c:crosses val="autoZero"/>
        <c:auto val="1"/>
        <c:lblAlgn val="ctr"/>
        <c:lblOffset val="100"/>
        <c:noMultiLvlLbl val="0"/>
      </c:catAx>
      <c:valAx>
        <c:axId val="169196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9772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 Beneficiada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66D4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219-4699-8E0C-66DE69F2CAB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19-4699-8E0C-66DE69F2CAB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'mediación de conflictos'!$R$3:$S$3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'mediación de conflictos'!$R$4:$S$4</c:f>
              <c:numCache>
                <c:formatCode>General</c:formatCode>
                <c:ptCount val="2"/>
                <c:pt idx="0">
                  <c:v>38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9-4699-8E0C-66DE69F2CAB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Mediaciones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'mediación de conflictos'!$W$3</c:f>
              <c:strCache>
                <c:ptCount val="1"/>
                <c:pt idx="0">
                  <c:v>Mediaciones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'mediación de conflictos'!$V$4:$V$10</c:f>
              <c:strCache>
                <c:ptCount val="7"/>
                <c:pt idx="0">
                  <c:v>Ahuachapán</c:v>
                </c:pt>
                <c:pt idx="1">
                  <c:v>Sonsonate</c:v>
                </c:pt>
                <c:pt idx="2">
                  <c:v>La Libertad</c:v>
                </c:pt>
                <c:pt idx="3">
                  <c:v>San Salvador</c:v>
                </c:pt>
                <c:pt idx="4">
                  <c:v>La Paz</c:v>
                </c:pt>
                <c:pt idx="5">
                  <c:v>Cuscatlán</c:v>
                </c:pt>
                <c:pt idx="6">
                  <c:v>San Miguel</c:v>
                </c:pt>
              </c:strCache>
            </c:strRef>
          </c:cat>
          <c:val>
            <c:numRef>
              <c:f>'mediación de conflictos'!$W$4:$W$10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2-488C-A85F-647D59F72B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671570784"/>
        <c:axId val="1696145968"/>
      </c:barChart>
      <c:catAx>
        <c:axId val="167157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96145968"/>
        <c:crosses val="autoZero"/>
        <c:auto val="1"/>
        <c:lblAlgn val="ctr"/>
        <c:lblOffset val="100"/>
        <c:noMultiLvlLbl val="0"/>
      </c:catAx>
      <c:valAx>
        <c:axId val="169614596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715707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 Beneficiada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66D4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63C-4E11-8AEE-2C93D4ECAA1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3C-4E11-8AEE-2C93D4ECAA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'Asesoría Legal'!$R$3:$S$3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'Asesoría Legal'!$R$4:$S$4</c:f>
              <c:numCache>
                <c:formatCode>General</c:formatCode>
                <c:ptCount val="2"/>
                <c:pt idx="0">
                  <c:v>54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C-4E11-8AEE-2C93D4ECAA1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Asesorías por Departamento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'Asesoría Legal'!$W$3</c:f>
              <c:strCache>
                <c:ptCount val="1"/>
                <c:pt idx="0">
                  <c:v>Asesorías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'Asesoría Legal'!$V$4:$V$12</c:f>
              <c:strCache>
                <c:ptCount val="9"/>
                <c:pt idx="0">
                  <c:v>Ahuachapán</c:v>
                </c:pt>
                <c:pt idx="1">
                  <c:v>Santa Ana</c:v>
                </c:pt>
                <c:pt idx="2">
                  <c:v>Sonsonate</c:v>
                </c:pt>
                <c:pt idx="3">
                  <c:v>La Libertad</c:v>
                </c:pt>
                <c:pt idx="4">
                  <c:v>La Paz</c:v>
                </c:pt>
                <c:pt idx="5">
                  <c:v>San Salvador</c:v>
                </c:pt>
                <c:pt idx="6">
                  <c:v>Morazán</c:v>
                </c:pt>
                <c:pt idx="7">
                  <c:v>San Miguel</c:v>
                </c:pt>
                <c:pt idx="8">
                  <c:v>La Unión</c:v>
                </c:pt>
              </c:strCache>
            </c:strRef>
          </c:cat>
          <c:val>
            <c:numRef>
              <c:f>'Asesoría Legal'!$W$4:$W$12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7-4A08-8680-777CAAD7DC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697730832"/>
        <c:axId val="1457835552"/>
      </c:barChart>
      <c:catAx>
        <c:axId val="16977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57835552"/>
        <c:crosses val="autoZero"/>
        <c:auto val="1"/>
        <c:lblAlgn val="ctr"/>
        <c:lblOffset val="100"/>
        <c:noMultiLvlLbl val="0"/>
      </c:catAx>
      <c:valAx>
        <c:axId val="14578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9773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 Beneficiada a Nivel Nacional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CF-4625-9737-0400A3D576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CF-4625-9737-0400A3D576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a denuncias'!$S$3:$T$3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'Atención a denuncias'!$S$4:$T$4</c:f>
              <c:numCache>
                <c:formatCode>General</c:formatCode>
                <c:ptCount val="2"/>
                <c:pt idx="0">
                  <c:v>266</c:v>
                </c:pt>
                <c:pt idx="1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4-44BB-83D9-3C44703CFA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Denuncias por Departamento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'Atención a denuncias'!$W$4:$W$16</c:f>
              <c:strCache>
                <c:ptCount val="13"/>
                <c:pt idx="0">
                  <c:v>Ahuachapán</c:v>
                </c:pt>
                <c:pt idx="1">
                  <c:v>Santa Ana</c:v>
                </c:pt>
                <c:pt idx="2">
                  <c:v>Sonsonate</c:v>
                </c:pt>
                <c:pt idx="3">
                  <c:v>La Libertad</c:v>
                </c:pt>
                <c:pt idx="4">
                  <c:v>San Salvador</c:v>
                </c:pt>
                <c:pt idx="5">
                  <c:v>Chalatenango</c:v>
                </c:pt>
                <c:pt idx="6">
                  <c:v>Cuscatlán</c:v>
                </c:pt>
                <c:pt idx="7">
                  <c:v>La Paz</c:v>
                </c:pt>
                <c:pt idx="8">
                  <c:v>San Vicente</c:v>
                </c:pt>
                <c:pt idx="9">
                  <c:v>Usulután</c:v>
                </c:pt>
                <c:pt idx="10">
                  <c:v>San Miguel</c:v>
                </c:pt>
                <c:pt idx="11">
                  <c:v>Morazán</c:v>
                </c:pt>
                <c:pt idx="12">
                  <c:v>La Unión</c:v>
                </c:pt>
              </c:strCache>
            </c:strRef>
          </c:cat>
          <c:val>
            <c:numRef>
              <c:f>'Atención a denuncias'!$X$4:$X$16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15</c:v>
                </c:pt>
                <c:pt idx="3">
                  <c:v>12</c:v>
                </c:pt>
                <c:pt idx="4">
                  <c:v>23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F-40B7-BD93-27D32DABAB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724525504"/>
        <c:axId val="779807056"/>
      </c:barChart>
      <c:catAx>
        <c:axId val="7245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79807056"/>
        <c:crosses val="autoZero"/>
        <c:auto val="1"/>
        <c:lblAlgn val="ctr"/>
        <c:lblOffset val="100"/>
        <c:noMultiLvlLbl val="0"/>
      </c:catAx>
      <c:valAx>
        <c:axId val="7798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245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298451</xdr:colOff>
      <xdr:row>5</xdr:row>
      <xdr:rowOff>6350</xdr:rowOff>
    </xdr:from>
    <xdr:to>
      <xdr:col>20</xdr:col>
      <xdr:colOff>527051</xdr:colOff>
      <xdr:row>19</xdr:row>
      <xdr:rowOff>107950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8BE8EE-666B-1590-252D-B24656E72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320675</xdr:colOff>
      <xdr:row>1</xdr:row>
      <xdr:rowOff>6350</xdr:rowOff>
    </xdr:from>
    <xdr:to>
      <xdr:col>29</xdr:col>
      <xdr:colOff>320675</xdr:colOff>
      <xdr:row>15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381CCC-061D-96C2-A6BD-15CEB3856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317500</xdr:colOff>
      <xdr:row>4</xdr:row>
      <xdr:rowOff>177800</xdr:rowOff>
    </xdr:from>
    <xdr:to>
      <xdr:col>20</xdr:col>
      <xdr:colOff>581025</xdr:colOff>
      <xdr:row>18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F9D40B-8A1F-CAC0-4B24-D79555EC9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755649</xdr:colOff>
      <xdr:row>1</xdr:row>
      <xdr:rowOff>6350</xdr:rowOff>
    </xdr:from>
    <xdr:to>
      <xdr:col>29</xdr:col>
      <xdr:colOff>752474</xdr:colOff>
      <xdr:row>14</xdr:row>
      <xdr:rowOff>6350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CA49F-8E59-5C78-852E-70831088C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225425</xdr:colOff>
      <xdr:row>4</xdr:row>
      <xdr:rowOff>184150</xdr:rowOff>
    </xdr:from>
    <xdr:to>
      <xdr:col>20</xdr:col>
      <xdr:colOff>485775</xdr:colOff>
      <xdr:row>19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A24FE0-AF8B-977F-D10B-83F2D6A82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9524</xdr:colOff>
      <xdr:row>0</xdr:row>
      <xdr:rowOff>177800</xdr:rowOff>
    </xdr:from>
    <xdr:to>
      <xdr:col>30</xdr:col>
      <xdr:colOff>349249</xdr:colOff>
      <xdr:row>16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D28805-5A89-EE47-4682-EE517254C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758825</xdr:colOff>
      <xdr:row>5</xdr:row>
      <xdr:rowOff>0</xdr:rowOff>
    </xdr:from>
    <xdr:to>
      <xdr:col>21</xdr:col>
      <xdr:colOff>603250</xdr:colOff>
      <xdr:row>18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5E2274-70EE-236A-76DC-B0C5908AA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758825</xdr:colOff>
      <xdr:row>1</xdr:row>
      <xdr:rowOff>12700</xdr:rowOff>
    </xdr:from>
    <xdr:to>
      <xdr:col>30</xdr:col>
      <xdr:colOff>758825</xdr:colOff>
      <xdr:row>15</xdr:row>
      <xdr:rowOff>146050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CAE96E-CC77-7FF3-B1C8-8B73FF1C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hya.rosales\Documents\ASA\actividades\informes%20salida%20de%20campo\INFORMES%20DE%20DENUNCIAS\atencion%20a%20denuncia.xlsx" TargetMode="External"/><Relationship Id="rId1" Type="http://schemas.openxmlformats.org/officeDocument/2006/relationships/externalLinkPath" Target="/Users/kathya.rosales/Documents/ASA/actividades/informes%20salida%20de%20campo/INFORMES%20DE%20DENUNCIAS/atencion%20a%20denu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ención a denuncia"/>
      <sheetName val="Atencion a denuncia visitas"/>
    </sheetNames>
    <sheetDataSet>
      <sheetData sheetId="0" refreshError="1"/>
      <sheetData sheetId="1" refreshError="1">
        <row r="31">
          <cell r="I31">
            <v>2</v>
          </cell>
          <cell r="J31">
            <v>2</v>
          </cell>
        </row>
        <row r="45">
          <cell r="M45">
            <v>2</v>
          </cell>
          <cell r="N45">
            <v>13</v>
          </cell>
        </row>
        <row r="47">
          <cell r="J47">
            <v>1</v>
          </cell>
        </row>
        <row r="51">
          <cell r="I51">
            <v>5</v>
          </cell>
          <cell r="J51">
            <v>7</v>
          </cell>
        </row>
        <row r="60">
          <cell r="I60">
            <v>0</v>
          </cell>
          <cell r="J60">
            <v>5</v>
          </cell>
        </row>
        <row r="64">
          <cell r="I64">
            <v>0</v>
          </cell>
          <cell r="J64">
            <v>2</v>
          </cell>
        </row>
        <row r="85">
          <cell r="J85">
            <v>34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1F0437-A7A7-432C-B1EE-615AF335690E}" name="Tabla1" displayName="Tabla1" ref="B2:K94" totalsRowShown="0" headerRowDxfId="13" headerRowBorderDxfId="12" tableBorderDxfId="11" totalsRowBorderDxfId="10">
  <autoFilter ref="B2:K94" xr:uid="{151F0437-A7A7-432C-B1EE-615AF335690E}"/>
  <tableColumns count="10">
    <tableColumn id="1" xr3:uid="{54E18946-12DE-4398-96AC-295A422421FD}" name="ACTIVIDAD" dataDxfId="9"/>
    <tableColumn id="2" xr3:uid="{1741596D-403D-4854-BD22-E3FDCACB1868}" name="MES" dataDxfId="8"/>
    <tableColumn id="3" xr3:uid="{9095F541-46B2-4C19-9D09-B5B307C00022}" name="FECHA DEL EVENTO" dataDxfId="7"/>
    <tableColumn id="4" xr3:uid="{F09AE110-E4B3-440C-AC5D-A185BA861BB3}" name="LUGAR" dataDxfId="6"/>
    <tableColumn id="5" xr3:uid="{5627D33D-ED0A-448F-B028-D9F787C37810}" name="DEPARTAMENTO" dataDxfId="5"/>
    <tableColumn id="6" xr3:uid="{51F86BB4-DC1E-43D1-8904-2F7CA7FBCE8B}" name="MUNICIPIO" dataDxfId="4"/>
    <tableColumn id="7" xr3:uid="{8BB9890B-CD9D-4578-80E3-4677A23CA769}" name="ZONA HIDROGRÁFICA" dataDxfId="3"/>
    <tableColumn id="8" xr3:uid="{64C782E3-E035-4312-91F0-AA752FBE019F}" name="MUJER" dataDxfId="2"/>
    <tableColumn id="9" xr3:uid="{2E1FD7C0-29C3-4975-A594-85033CC64DE0}" name="HOMBRE" dataDxfId="1"/>
    <tableColumn id="10" xr3:uid="{2C817E28-80F3-41E3-BD2C-8453D664D8FE}" name="TOTAL" dataDxfId="0">
      <calculatedColumnFormula>SUM(Tabla1[[#This Row],[MUJER]:[HOMBRE]])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0D20-7ED7-49F2-9FC8-18FDCC15E943}">
  <sheetPr>
    <tabColor rgb="FF92D050"/>
  </sheetPr>
  <dimension ref="A1:W105"/>
  <sheetViews>
    <sheetView showGridLines="0" zoomScaleNormal="100" workbookViewId="0">
      <selection sqref="A1:O1"/>
    </sheetView>
  </sheetViews>
  <sheetFormatPr baseColWidth="10" defaultRowHeight="14.5"/>
  <cols>
    <col min="1" max="1" width="13" bestFit="1" customWidth="1"/>
    <col min="2" max="2" width="23.6328125" bestFit="1" customWidth="1"/>
    <col min="3" max="3" width="5.7265625" bestFit="1" customWidth="1"/>
    <col min="4" max="4" width="7.36328125" bestFit="1" customWidth="1"/>
    <col min="5" max="5" width="6.1796875" bestFit="1" customWidth="1"/>
    <col min="6" max="6" width="4.7265625" bestFit="1" customWidth="1"/>
    <col min="7" max="7" width="5.54296875" bestFit="1" customWidth="1"/>
    <col min="8" max="8" width="5.1796875" bestFit="1" customWidth="1"/>
    <col min="9" max="9" width="4.54296875" bestFit="1" customWidth="1"/>
    <col min="10" max="10" width="18.26953125" customWidth="1"/>
    <col min="11" max="11" width="13.36328125" customWidth="1"/>
    <col min="12" max="12" width="7.7265625" bestFit="1" customWidth="1"/>
    <col min="13" max="13" width="8.453125" bestFit="1" customWidth="1"/>
    <col min="14" max="14" width="5.08984375" bestFit="1" customWidth="1"/>
    <col min="15" max="15" width="12.6328125" customWidth="1"/>
    <col min="18" max="18" width="13.54296875" customWidth="1"/>
    <col min="19" max="19" width="15.54296875" customWidth="1"/>
    <col min="22" max="22" width="16.6328125" customWidth="1"/>
    <col min="23" max="23" width="13.08984375" bestFit="1" customWidth="1"/>
  </cols>
  <sheetData>
    <row r="1" spans="1:23" ht="18">
      <c r="A1" s="237" t="s">
        <v>133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23">
      <c r="A2" s="220" t="s">
        <v>0</v>
      </c>
      <c r="B2" s="220" t="s">
        <v>1</v>
      </c>
      <c r="C2" s="220" t="s">
        <v>2</v>
      </c>
      <c r="D2" s="220" t="s">
        <v>3</v>
      </c>
      <c r="E2" s="220" t="s">
        <v>4</v>
      </c>
      <c r="F2" s="220" t="s">
        <v>5</v>
      </c>
      <c r="G2" s="220" t="s">
        <v>6</v>
      </c>
      <c r="H2" s="220" t="s">
        <v>7</v>
      </c>
      <c r="I2" s="220" t="s">
        <v>8</v>
      </c>
      <c r="J2" s="249" t="s">
        <v>127</v>
      </c>
      <c r="K2" s="249" t="s">
        <v>126</v>
      </c>
      <c r="L2" s="248" t="s">
        <v>108</v>
      </c>
      <c r="M2" s="248"/>
      <c r="N2" s="248"/>
      <c r="O2" s="245" t="s">
        <v>160</v>
      </c>
      <c r="R2" s="262" t="s">
        <v>120</v>
      </c>
      <c r="S2" s="263"/>
      <c r="T2" s="264" t="s">
        <v>111</v>
      </c>
      <c r="V2" s="260" t="s">
        <v>130</v>
      </c>
      <c r="W2" s="261"/>
    </row>
    <row r="3" spans="1:23">
      <c r="A3" s="220"/>
      <c r="B3" s="220"/>
      <c r="C3" s="220"/>
      <c r="D3" s="220"/>
      <c r="E3" s="220"/>
      <c r="F3" s="220"/>
      <c r="G3" s="220"/>
      <c r="H3" s="220"/>
      <c r="I3" s="220"/>
      <c r="J3" s="249"/>
      <c r="K3" s="249"/>
      <c r="L3" s="86" t="s">
        <v>109</v>
      </c>
      <c r="M3" s="86" t="s">
        <v>110</v>
      </c>
      <c r="N3" s="86" t="s">
        <v>111</v>
      </c>
      <c r="O3" s="246"/>
      <c r="R3" s="86" t="s">
        <v>109</v>
      </c>
      <c r="S3" s="86" t="s">
        <v>110</v>
      </c>
      <c r="T3" s="265"/>
      <c r="V3" s="86" t="s">
        <v>0</v>
      </c>
      <c r="W3" s="86" t="s">
        <v>128</v>
      </c>
    </row>
    <row r="4" spans="1:23">
      <c r="A4" s="215" t="s">
        <v>10</v>
      </c>
      <c r="B4" s="70" t="s">
        <v>11</v>
      </c>
      <c r="C4" s="3">
        <v>0</v>
      </c>
      <c r="D4" s="3">
        <v>0</v>
      </c>
      <c r="E4" s="3">
        <v>7</v>
      </c>
      <c r="F4" s="3">
        <v>1</v>
      </c>
      <c r="G4" s="3">
        <v>1</v>
      </c>
      <c r="H4" s="3">
        <v>0</v>
      </c>
      <c r="I4" s="3">
        <v>1</v>
      </c>
      <c r="J4" s="5">
        <f t="shared" ref="J4:J35" si="0">SUM(C4:I4)</f>
        <v>10</v>
      </c>
      <c r="K4" s="241">
        <f>SUM(J4:J12)</f>
        <v>35</v>
      </c>
      <c r="L4" s="6">
        <v>30</v>
      </c>
      <c r="M4" s="6">
        <v>58</v>
      </c>
      <c r="N4" s="6">
        <f>SUM(L4:M4)</f>
        <v>88</v>
      </c>
      <c r="O4" s="3">
        <v>2</v>
      </c>
      <c r="R4" s="87">
        <f>SUM(L4:L100)</f>
        <v>1643</v>
      </c>
      <c r="S4" s="87">
        <f>SUM(M4:M100)</f>
        <v>2953</v>
      </c>
      <c r="T4" s="87">
        <f>SUM(N4:N100)</f>
        <v>4596</v>
      </c>
      <c r="V4" s="38" t="s">
        <v>10</v>
      </c>
      <c r="W4" s="38">
        <f>SUM(K4)</f>
        <v>35</v>
      </c>
    </row>
    <row r="5" spans="1:23">
      <c r="A5" s="215"/>
      <c r="B5" s="4" t="s">
        <v>12</v>
      </c>
      <c r="C5" s="2">
        <v>0</v>
      </c>
      <c r="D5" s="2">
        <v>2</v>
      </c>
      <c r="E5" s="2">
        <v>2</v>
      </c>
      <c r="F5" s="2">
        <v>0</v>
      </c>
      <c r="G5" s="2">
        <v>0</v>
      </c>
      <c r="H5" s="2">
        <v>1</v>
      </c>
      <c r="I5" s="2">
        <v>1</v>
      </c>
      <c r="J5" s="5">
        <f t="shared" si="0"/>
        <v>6</v>
      </c>
      <c r="K5" s="242"/>
      <c r="L5" s="79">
        <v>94</v>
      </c>
      <c r="M5" s="79">
        <v>124</v>
      </c>
      <c r="N5" s="79">
        <f t="shared" ref="N5:N100" si="1">SUM(L5:M5)</f>
        <v>218</v>
      </c>
      <c r="O5" s="4">
        <v>2</v>
      </c>
      <c r="V5" s="38" t="s">
        <v>17</v>
      </c>
      <c r="W5" s="38">
        <f>SUM(K13)</f>
        <v>10</v>
      </c>
    </row>
    <row r="6" spans="1:23">
      <c r="A6" s="215"/>
      <c r="B6" s="4" t="s">
        <v>13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5">
        <f t="shared" si="0"/>
        <v>1</v>
      </c>
      <c r="K6" s="242"/>
      <c r="L6" s="79">
        <v>1</v>
      </c>
      <c r="M6" s="79">
        <v>4</v>
      </c>
      <c r="N6" s="79">
        <f t="shared" si="1"/>
        <v>5</v>
      </c>
      <c r="O6" s="4">
        <v>2</v>
      </c>
      <c r="V6" s="38" t="s">
        <v>21</v>
      </c>
      <c r="W6" s="38">
        <f>SUM(K18)</f>
        <v>35</v>
      </c>
    </row>
    <row r="7" spans="1:23">
      <c r="A7" s="215"/>
      <c r="B7" s="4" t="s">
        <v>14</v>
      </c>
      <c r="C7" s="2">
        <v>1</v>
      </c>
      <c r="D7" s="2">
        <v>1</v>
      </c>
      <c r="E7" s="2">
        <v>2</v>
      </c>
      <c r="F7" s="2">
        <v>0</v>
      </c>
      <c r="G7" s="2">
        <v>0</v>
      </c>
      <c r="H7" s="2">
        <v>1</v>
      </c>
      <c r="I7" s="2">
        <v>0</v>
      </c>
      <c r="J7" s="5">
        <f t="shared" si="0"/>
        <v>5</v>
      </c>
      <c r="K7" s="242"/>
      <c r="L7" s="79">
        <v>34</v>
      </c>
      <c r="M7" s="79">
        <v>112</v>
      </c>
      <c r="N7" s="79">
        <f t="shared" si="1"/>
        <v>146</v>
      </c>
      <c r="O7" s="4">
        <v>2</v>
      </c>
      <c r="V7" s="38" t="s">
        <v>32</v>
      </c>
      <c r="W7" s="38">
        <f>SUM(K30)</f>
        <v>25</v>
      </c>
    </row>
    <row r="8" spans="1:23">
      <c r="A8" s="215"/>
      <c r="B8" s="7" t="s">
        <v>15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8">
        <f t="shared" si="0"/>
        <v>1</v>
      </c>
      <c r="K8" s="242"/>
      <c r="L8" s="79">
        <v>5</v>
      </c>
      <c r="M8" s="79">
        <v>3</v>
      </c>
      <c r="N8" s="79">
        <f t="shared" si="1"/>
        <v>8</v>
      </c>
      <c r="O8" s="4">
        <v>2</v>
      </c>
      <c r="V8" s="38" t="s">
        <v>43</v>
      </c>
      <c r="W8" s="38">
        <f>SUM(K41)</f>
        <v>6</v>
      </c>
    </row>
    <row r="9" spans="1:23">
      <c r="A9" s="239"/>
      <c r="B9" s="9" t="s">
        <v>159</v>
      </c>
      <c r="C9" s="9">
        <v>1</v>
      </c>
      <c r="D9" s="9">
        <v>0</v>
      </c>
      <c r="E9" s="9">
        <v>1</v>
      </c>
      <c r="F9" s="9">
        <v>0</v>
      </c>
      <c r="G9" s="9">
        <v>0</v>
      </c>
      <c r="H9" s="9">
        <v>0</v>
      </c>
      <c r="I9" s="9">
        <v>0</v>
      </c>
      <c r="J9" s="10">
        <f t="shared" si="0"/>
        <v>2</v>
      </c>
      <c r="K9" s="243"/>
      <c r="L9" s="79">
        <v>2</v>
      </c>
      <c r="M9" s="79">
        <v>7</v>
      </c>
      <c r="N9" s="79">
        <f t="shared" si="1"/>
        <v>9</v>
      </c>
      <c r="O9" s="4">
        <v>2</v>
      </c>
      <c r="V9" s="38" t="s">
        <v>45</v>
      </c>
      <c r="W9" s="38">
        <f>SUM(K43)</f>
        <v>17</v>
      </c>
    </row>
    <row r="10" spans="1:23">
      <c r="A10" s="239"/>
      <c r="B10" s="9" t="s">
        <v>115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  <c r="H10" s="9">
        <v>0</v>
      </c>
      <c r="I10" s="9">
        <v>0</v>
      </c>
      <c r="J10" s="10">
        <f t="shared" si="0"/>
        <v>1</v>
      </c>
      <c r="K10" s="243"/>
      <c r="L10" s="79">
        <v>10</v>
      </c>
      <c r="M10" s="79">
        <v>26</v>
      </c>
      <c r="N10" s="79">
        <f t="shared" si="1"/>
        <v>36</v>
      </c>
      <c r="O10" s="7">
        <v>2</v>
      </c>
      <c r="V10" s="38" t="s">
        <v>56</v>
      </c>
      <c r="W10" s="38">
        <f>SUM(K56)</f>
        <v>10</v>
      </c>
    </row>
    <row r="11" spans="1:23">
      <c r="A11" s="239"/>
      <c r="B11" s="32" t="s">
        <v>10</v>
      </c>
      <c r="C11" s="9">
        <v>0</v>
      </c>
      <c r="D11" s="9">
        <v>2</v>
      </c>
      <c r="E11" s="9">
        <v>2</v>
      </c>
      <c r="F11" s="9">
        <v>1</v>
      </c>
      <c r="G11" s="9">
        <v>0</v>
      </c>
      <c r="H11" s="9">
        <v>1</v>
      </c>
      <c r="I11" s="9">
        <v>0</v>
      </c>
      <c r="J11" s="10">
        <f t="shared" si="0"/>
        <v>6</v>
      </c>
      <c r="K11" s="243"/>
      <c r="L11" s="79">
        <v>49</v>
      </c>
      <c r="M11" s="79">
        <v>54</v>
      </c>
      <c r="N11" s="79">
        <f t="shared" si="1"/>
        <v>103</v>
      </c>
      <c r="O11" s="7">
        <v>2</v>
      </c>
      <c r="V11" s="38" t="s">
        <v>61</v>
      </c>
      <c r="W11" s="38">
        <f>SUM(K60)</f>
        <v>13</v>
      </c>
    </row>
    <row r="12" spans="1:23" ht="15" thickBot="1">
      <c r="A12" s="240"/>
      <c r="B12" s="11" t="s">
        <v>16</v>
      </c>
      <c r="C12" s="11">
        <v>0</v>
      </c>
      <c r="D12" s="11">
        <v>0</v>
      </c>
      <c r="E12" s="11">
        <v>1</v>
      </c>
      <c r="F12" s="11">
        <v>1</v>
      </c>
      <c r="G12" s="11">
        <v>0</v>
      </c>
      <c r="H12" s="11">
        <v>0</v>
      </c>
      <c r="I12" s="11">
        <v>1</v>
      </c>
      <c r="J12" s="12">
        <f t="shared" si="0"/>
        <v>3</v>
      </c>
      <c r="K12" s="244"/>
      <c r="L12" s="13">
        <v>76</v>
      </c>
      <c r="M12" s="13">
        <v>151</v>
      </c>
      <c r="N12" s="80">
        <f t="shared" si="1"/>
        <v>227</v>
      </c>
      <c r="O12" s="14">
        <v>2</v>
      </c>
      <c r="V12" s="38" t="s">
        <v>71</v>
      </c>
      <c r="W12" s="38">
        <f>SUM(K69)</f>
        <v>5</v>
      </c>
    </row>
    <row r="13" spans="1:23" ht="15" thickTop="1">
      <c r="A13" s="266" t="s">
        <v>17</v>
      </c>
      <c r="B13" s="71" t="s">
        <v>112</v>
      </c>
      <c r="C13" s="15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6">
        <f t="shared" si="0"/>
        <v>1</v>
      </c>
      <c r="K13" s="221">
        <f>SUM(J13:J17)</f>
        <v>10</v>
      </c>
      <c r="L13" s="69">
        <v>6</v>
      </c>
      <c r="M13" s="69">
        <v>2</v>
      </c>
      <c r="N13" s="69">
        <f t="shared" si="1"/>
        <v>8</v>
      </c>
      <c r="O13" s="17">
        <v>1</v>
      </c>
      <c r="V13" s="38" t="s">
        <v>76</v>
      </c>
      <c r="W13" s="38">
        <f>SUM(K73)</f>
        <v>11</v>
      </c>
    </row>
    <row r="14" spans="1:23">
      <c r="A14" s="239"/>
      <c r="B14" s="18" t="s">
        <v>18</v>
      </c>
      <c r="C14" s="9">
        <v>0</v>
      </c>
      <c r="D14" s="9">
        <v>0</v>
      </c>
      <c r="E14" s="9">
        <v>1</v>
      </c>
      <c r="F14" s="9">
        <v>1</v>
      </c>
      <c r="G14" s="9">
        <v>0</v>
      </c>
      <c r="H14" s="9">
        <v>0</v>
      </c>
      <c r="I14" s="9">
        <v>0</v>
      </c>
      <c r="J14" s="10">
        <f t="shared" si="0"/>
        <v>2</v>
      </c>
      <c r="K14" s="222"/>
      <c r="L14" s="73">
        <v>5</v>
      </c>
      <c r="M14" s="73">
        <v>12</v>
      </c>
      <c r="N14" s="73">
        <f t="shared" si="1"/>
        <v>17</v>
      </c>
      <c r="O14" s="9">
        <v>2</v>
      </c>
      <c r="V14" s="38" t="s">
        <v>84</v>
      </c>
      <c r="W14" s="38">
        <f>SUM(K80)</f>
        <v>6</v>
      </c>
    </row>
    <row r="15" spans="1:23">
      <c r="A15" s="239"/>
      <c r="B15" s="18" t="s">
        <v>19</v>
      </c>
      <c r="C15" s="9">
        <v>0</v>
      </c>
      <c r="D15" s="9">
        <v>0</v>
      </c>
      <c r="E15" s="9">
        <v>0</v>
      </c>
      <c r="F15" s="9">
        <v>0</v>
      </c>
      <c r="G15" s="9">
        <v>1</v>
      </c>
      <c r="H15" s="9">
        <v>1</v>
      </c>
      <c r="I15" s="9">
        <v>1</v>
      </c>
      <c r="J15" s="10">
        <f t="shared" si="0"/>
        <v>3</v>
      </c>
      <c r="K15" s="222"/>
      <c r="L15" s="73">
        <v>56</v>
      </c>
      <c r="M15" s="73">
        <v>48</v>
      </c>
      <c r="N15" s="73">
        <f t="shared" si="1"/>
        <v>104</v>
      </c>
      <c r="O15" s="9">
        <v>1</v>
      </c>
      <c r="V15" s="38" t="s">
        <v>88</v>
      </c>
      <c r="W15" s="38">
        <f>SUM(K83)</f>
        <v>15</v>
      </c>
    </row>
    <row r="16" spans="1:23">
      <c r="A16" s="239"/>
      <c r="B16" s="1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</v>
      </c>
      <c r="J16" s="10">
        <f t="shared" si="0"/>
        <v>1</v>
      </c>
      <c r="K16" s="222"/>
      <c r="L16" s="73">
        <v>4</v>
      </c>
      <c r="M16" s="73">
        <v>5</v>
      </c>
      <c r="N16" s="73">
        <f t="shared" si="1"/>
        <v>9</v>
      </c>
      <c r="O16" s="9">
        <v>1</v>
      </c>
      <c r="V16" s="38" t="s">
        <v>96</v>
      </c>
      <c r="W16" s="38">
        <f>SUM(K91)</f>
        <v>6</v>
      </c>
    </row>
    <row r="17" spans="1:23" ht="15" thickBot="1">
      <c r="A17" s="239"/>
      <c r="B17" s="19" t="s">
        <v>20</v>
      </c>
      <c r="C17" s="20">
        <v>0</v>
      </c>
      <c r="D17" s="20">
        <v>0</v>
      </c>
      <c r="E17" s="20">
        <v>1</v>
      </c>
      <c r="F17" s="20">
        <v>0</v>
      </c>
      <c r="G17" s="20">
        <v>1</v>
      </c>
      <c r="H17" s="20">
        <v>0</v>
      </c>
      <c r="I17" s="20">
        <v>1</v>
      </c>
      <c r="J17" s="21">
        <f t="shared" si="0"/>
        <v>3</v>
      </c>
      <c r="K17" s="223"/>
      <c r="L17" s="22">
        <v>16</v>
      </c>
      <c r="M17" s="22">
        <v>24</v>
      </c>
      <c r="N17" s="81">
        <f t="shared" si="1"/>
        <v>40</v>
      </c>
      <c r="O17" s="20">
        <v>1</v>
      </c>
      <c r="V17" s="38" t="s">
        <v>102</v>
      </c>
      <c r="W17" s="38">
        <f>SUM(K96)</f>
        <v>6</v>
      </c>
    </row>
    <row r="18" spans="1:23" ht="15" thickTop="1">
      <c r="A18" s="214" t="s">
        <v>21</v>
      </c>
      <c r="B18" s="3" t="s">
        <v>22</v>
      </c>
      <c r="C18" s="3">
        <v>0</v>
      </c>
      <c r="D18" s="3">
        <v>2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5">
        <f t="shared" si="0"/>
        <v>3</v>
      </c>
      <c r="K18" s="217">
        <f>SUM(J18:J29)</f>
        <v>35</v>
      </c>
      <c r="L18" s="23">
        <v>50</v>
      </c>
      <c r="M18" s="23">
        <v>28</v>
      </c>
      <c r="N18" s="23">
        <f t="shared" si="1"/>
        <v>78</v>
      </c>
      <c r="O18" s="3">
        <v>2</v>
      </c>
      <c r="V18" s="87" t="s">
        <v>111</v>
      </c>
      <c r="W18" s="87">
        <f>SUM(K101)</f>
        <v>200</v>
      </c>
    </row>
    <row r="19" spans="1:23">
      <c r="A19" s="215"/>
      <c r="B19" s="2" t="s">
        <v>23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5">
        <f t="shared" si="0"/>
        <v>1</v>
      </c>
      <c r="K19" s="218"/>
      <c r="L19" s="73">
        <v>4</v>
      </c>
      <c r="M19" s="73">
        <v>8</v>
      </c>
      <c r="N19" s="73">
        <f t="shared" si="1"/>
        <v>12</v>
      </c>
      <c r="O19" s="4">
        <v>2</v>
      </c>
    </row>
    <row r="20" spans="1:23">
      <c r="A20" s="215"/>
      <c r="B20" s="2" t="s">
        <v>24</v>
      </c>
      <c r="C20" s="2">
        <v>5</v>
      </c>
      <c r="D20" s="2">
        <v>1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5">
        <f t="shared" si="0"/>
        <v>7</v>
      </c>
      <c r="K20" s="218"/>
      <c r="L20" s="73">
        <v>22</v>
      </c>
      <c r="M20" s="73">
        <v>93</v>
      </c>
      <c r="N20" s="73">
        <f t="shared" si="1"/>
        <v>115</v>
      </c>
      <c r="O20" s="4">
        <v>2</v>
      </c>
    </row>
    <row r="21" spans="1:23">
      <c r="A21" s="215"/>
      <c r="B21" s="2" t="s">
        <v>25</v>
      </c>
      <c r="C21" s="2">
        <v>0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1</v>
      </c>
      <c r="J21" s="5">
        <f t="shared" si="0"/>
        <v>3</v>
      </c>
      <c r="K21" s="218"/>
      <c r="L21" s="73">
        <v>71</v>
      </c>
      <c r="M21" s="73">
        <v>60</v>
      </c>
      <c r="N21" s="73">
        <f t="shared" si="1"/>
        <v>131</v>
      </c>
      <c r="O21" s="4">
        <v>2</v>
      </c>
    </row>
    <row r="22" spans="1:23">
      <c r="A22" s="215"/>
      <c r="B22" s="2" t="s">
        <v>26</v>
      </c>
      <c r="C22" s="2">
        <v>2</v>
      </c>
      <c r="D22" s="2">
        <v>1</v>
      </c>
      <c r="E22" s="2">
        <v>2</v>
      </c>
      <c r="F22" s="2">
        <v>0</v>
      </c>
      <c r="G22" s="2">
        <v>0</v>
      </c>
      <c r="H22" s="2">
        <v>1</v>
      </c>
      <c r="I22" s="2">
        <v>1</v>
      </c>
      <c r="J22" s="5">
        <f t="shared" si="0"/>
        <v>7</v>
      </c>
      <c r="K22" s="218"/>
      <c r="L22" s="73">
        <v>75</v>
      </c>
      <c r="M22" s="73">
        <v>155</v>
      </c>
      <c r="N22" s="73">
        <f t="shared" si="1"/>
        <v>230</v>
      </c>
      <c r="O22" s="4">
        <v>2</v>
      </c>
    </row>
    <row r="23" spans="1:23">
      <c r="A23" s="215"/>
      <c r="B23" s="2" t="s">
        <v>21</v>
      </c>
      <c r="C23" s="2">
        <v>0</v>
      </c>
      <c r="D23" s="2">
        <v>0</v>
      </c>
      <c r="E23" s="2">
        <v>0</v>
      </c>
      <c r="F23" s="2">
        <v>1</v>
      </c>
      <c r="G23" s="2">
        <v>3</v>
      </c>
      <c r="H23" s="2">
        <v>2</v>
      </c>
      <c r="I23" s="2">
        <v>0</v>
      </c>
      <c r="J23" s="5">
        <f t="shared" si="0"/>
        <v>6</v>
      </c>
      <c r="K23" s="218"/>
      <c r="L23" s="73">
        <v>31</v>
      </c>
      <c r="M23" s="73">
        <v>57</v>
      </c>
      <c r="N23" s="73">
        <f t="shared" si="1"/>
        <v>88</v>
      </c>
      <c r="O23" s="4">
        <v>2</v>
      </c>
    </row>
    <row r="24" spans="1:23">
      <c r="A24" s="215"/>
      <c r="B24" s="2" t="s">
        <v>27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5">
        <f t="shared" si="0"/>
        <v>1</v>
      </c>
      <c r="K24" s="218"/>
      <c r="L24" s="73">
        <v>2</v>
      </c>
      <c r="M24" s="73">
        <v>3</v>
      </c>
      <c r="N24" s="73">
        <f t="shared" si="1"/>
        <v>5</v>
      </c>
      <c r="O24" s="4">
        <v>2</v>
      </c>
    </row>
    <row r="25" spans="1:23">
      <c r="A25" s="215"/>
      <c r="B25" s="2" t="s">
        <v>28</v>
      </c>
      <c r="C25" s="2">
        <v>2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5">
        <f t="shared" si="0"/>
        <v>3</v>
      </c>
      <c r="K25" s="218"/>
      <c r="L25" s="73">
        <v>15</v>
      </c>
      <c r="M25" s="73">
        <v>13</v>
      </c>
      <c r="N25" s="73">
        <f t="shared" si="1"/>
        <v>28</v>
      </c>
      <c r="O25" s="4">
        <v>2</v>
      </c>
    </row>
    <row r="26" spans="1:23">
      <c r="A26" s="215"/>
      <c r="B26" s="2" t="s">
        <v>29</v>
      </c>
      <c r="C26" s="2">
        <v>0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5">
        <f t="shared" si="0"/>
        <v>1</v>
      </c>
      <c r="K26" s="218"/>
      <c r="L26" s="73">
        <v>1</v>
      </c>
      <c r="M26" s="73">
        <v>21</v>
      </c>
      <c r="N26" s="73">
        <f t="shared" si="1"/>
        <v>22</v>
      </c>
      <c r="O26" s="4">
        <v>2</v>
      </c>
    </row>
    <row r="27" spans="1:23">
      <c r="A27" s="215"/>
      <c r="B27" s="2" t="s">
        <v>30</v>
      </c>
      <c r="C27" s="2">
        <v>0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5">
        <f t="shared" si="0"/>
        <v>1</v>
      </c>
      <c r="K27" s="218"/>
      <c r="L27" s="73">
        <v>17</v>
      </c>
      <c r="M27" s="73">
        <v>34</v>
      </c>
      <c r="N27" s="73">
        <f t="shared" si="1"/>
        <v>51</v>
      </c>
      <c r="O27" s="4">
        <v>2</v>
      </c>
    </row>
    <row r="28" spans="1:23">
      <c r="A28" s="215"/>
      <c r="B28" s="2" t="s">
        <v>31</v>
      </c>
      <c r="C28" s="2">
        <v>0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5">
        <f t="shared" si="0"/>
        <v>1</v>
      </c>
      <c r="K28" s="218"/>
      <c r="L28" s="73">
        <v>3</v>
      </c>
      <c r="M28" s="73">
        <v>8</v>
      </c>
      <c r="N28" s="73">
        <f t="shared" si="1"/>
        <v>11</v>
      </c>
      <c r="O28" s="4">
        <v>2</v>
      </c>
    </row>
    <row r="29" spans="1:23" ht="15" thickBot="1">
      <c r="A29" s="216"/>
      <c r="B29" s="72" t="s">
        <v>113</v>
      </c>
      <c r="C29" s="24">
        <v>0</v>
      </c>
      <c r="D29" s="24">
        <v>0</v>
      </c>
      <c r="E29" s="24">
        <v>0</v>
      </c>
      <c r="F29" s="24">
        <v>0</v>
      </c>
      <c r="G29" s="24">
        <v>1</v>
      </c>
      <c r="H29" s="24">
        <v>0</v>
      </c>
      <c r="I29" s="24">
        <v>0</v>
      </c>
      <c r="J29" s="25">
        <f t="shared" si="0"/>
        <v>1</v>
      </c>
      <c r="K29" s="219"/>
      <c r="L29" s="26">
        <v>5</v>
      </c>
      <c r="M29" s="26">
        <v>5</v>
      </c>
      <c r="N29" s="82">
        <f t="shared" si="1"/>
        <v>10</v>
      </c>
      <c r="O29" s="24">
        <v>2</v>
      </c>
    </row>
    <row r="30" spans="1:23" ht="15" thickTop="1">
      <c r="A30" s="270" t="s">
        <v>32</v>
      </c>
      <c r="B30" s="3" t="s">
        <v>33</v>
      </c>
      <c r="C30" s="3">
        <v>0</v>
      </c>
      <c r="D30" s="3">
        <v>4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5">
        <f t="shared" si="0"/>
        <v>5</v>
      </c>
      <c r="K30" s="224">
        <f>SUM(J30:J40)</f>
        <v>25</v>
      </c>
      <c r="L30" s="30">
        <v>18</v>
      </c>
      <c r="M30" s="30">
        <v>18</v>
      </c>
      <c r="N30" s="30">
        <f t="shared" si="1"/>
        <v>36</v>
      </c>
      <c r="O30" s="3">
        <v>2</v>
      </c>
    </row>
    <row r="31" spans="1:23">
      <c r="A31" s="215"/>
      <c r="B31" s="3" t="s">
        <v>34</v>
      </c>
      <c r="C31" s="3">
        <v>0</v>
      </c>
      <c r="D31" s="3">
        <v>0</v>
      </c>
      <c r="E31" s="3">
        <v>0</v>
      </c>
      <c r="F31" s="3">
        <v>1</v>
      </c>
      <c r="G31" s="3">
        <v>1</v>
      </c>
      <c r="H31" s="3">
        <v>0</v>
      </c>
      <c r="I31" s="3">
        <v>0</v>
      </c>
      <c r="J31" s="5">
        <f t="shared" si="0"/>
        <v>2</v>
      </c>
      <c r="K31" s="218"/>
      <c r="L31" s="73">
        <v>9</v>
      </c>
      <c r="M31" s="73">
        <v>37</v>
      </c>
      <c r="N31" s="73">
        <f t="shared" si="1"/>
        <v>46</v>
      </c>
      <c r="O31" s="70">
        <v>2</v>
      </c>
    </row>
    <row r="32" spans="1:23">
      <c r="A32" s="215"/>
      <c r="B32" s="27" t="s">
        <v>35</v>
      </c>
      <c r="C32" s="3">
        <v>1</v>
      </c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5">
        <f t="shared" si="0"/>
        <v>3</v>
      </c>
      <c r="K32" s="218"/>
      <c r="L32" s="73">
        <v>23</v>
      </c>
      <c r="M32" s="73">
        <v>21</v>
      </c>
      <c r="N32" s="73">
        <f t="shared" si="1"/>
        <v>44</v>
      </c>
      <c r="O32" s="70">
        <v>1</v>
      </c>
    </row>
    <row r="33" spans="1:15">
      <c r="A33" s="215"/>
      <c r="B33" s="27" t="s">
        <v>36</v>
      </c>
      <c r="C33" s="3">
        <v>0</v>
      </c>
      <c r="D33" s="3">
        <v>0</v>
      </c>
      <c r="E33" s="3">
        <v>2</v>
      </c>
      <c r="F33" s="3">
        <v>1</v>
      </c>
      <c r="G33" s="3">
        <v>0</v>
      </c>
      <c r="H33" s="3">
        <v>1</v>
      </c>
      <c r="I33" s="3">
        <v>1</v>
      </c>
      <c r="J33" s="5">
        <f t="shared" si="0"/>
        <v>5</v>
      </c>
      <c r="K33" s="218"/>
      <c r="L33" s="73">
        <v>35</v>
      </c>
      <c r="M33" s="73">
        <v>34</v>
      </c>
      <c r="N33" s="73">
        <f t="shared" si="1"/>
        <v>69</v>
      </c>
      <c r="O33" s="70">
        <v>2</v>
      </c>
    </row>
    <row r="34" spans="1:15">
      <c r="A34" s="215"/>
      <c r="B34" s="27" t="s">
        <v>561</v>
      </c>
      <c r="C34" s="3">
        <v>0</v>
      </c>
      <c r="D34" s="3">
        <v>0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5">
        <f t="shared" si="0"/>
        <v>1</v>
      </c>
      <c r="K34" s="218"/>
      <c r="L34" s="73">
        <v>4</v>
      </c>
      <c r="M34" s="73">
        <v>8</v>
      </c>
      <c r="N34" s="73">
        <f t="shared" si="1"/>
        <v>12</v>
      </c>
      <c r="O34" s="70">
        <v>1</v>
      </c>
    </row>
    <row r="35" spans="1:15">
      <c r="A35" s="215"/>
      <c r="B35" s="31" t="s">
        <v>38</v>
      </c>
      <c r="C35" s="29">
        <v>0</v>
      </c>
      <c r="D35" s="29">
        <v>0</v>
      </c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8">
        <f t="shared" si="0"/>
        <v>1</v>
      </c>
      <c r="K35" s="218"/>
      <c r="L35" s="73">
        <v>2</v>
      </c>
      <c r="M35" s="73">
        <v>1</v>
      </c>
      <c r="N35" s="73">
        <f t="shared" si="1"/>
        <v>3</v>
      </c>
      <c r="O35" s="70">
        <v>1</v>
      </c>
    </row>
    <row r="36" spans="1:15">
      <c r="A36" s="271"/>
      <c r="B36" s="32" t="s">
        <v>114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</v>
      </c>
      <c r="I36" s="9">
        <v>0</v>
      </c>
      <c r="J36" s="10">
        <f t="shared" ref="J36:J67" si="2">SUM(C36:I36)</f>
        <v>1</v>
      </c>
      <c r="K36" s="225"/>
      <c r="L36" s="73">
        <v>20</v>
      </c>
      <c r="M36" s="73">
        <v>13</v>
      </c>
      <c r="N36" s="73">
        <f t="shared" si="1"/>
        <v>33</v>
      </c>
      <c r="O36" s="4">
        <v>1</v>
      </c>
    </row>
    <row r="37" spans="1:15">
      <c r="A37" s="271"/>
      <c r="B37" s="9" t="s">
        <v>39</v>
      </c>
      <c r="C37" s="9">
        <v>0</v>
      </c>
      <c r="D37" s="9">
        <v>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10">
        <f t="shared" si="2"/>
        <v>2</v>
      </c>
      <c r="K37" s="225"/>
      <c r="L37" s="73">
        <v>15</v>
      </c>
      <c r="M37" s="73">
        <v>100</v>
      </c>
      <c r="N37" s="73">
        <f t="shared" si="1"/>
        <v>115</v>
      </c>
      <c r="O37" s="7">
        <v>1</v>
      </c>
    </row>
    <row r="38" spans="1:15">
      <c r="A38" s="271"/>
      <c r="B38" s="29" t="s">
        <v>42</v>
      </c>
      <c r="C38" s="28">
        <v>0</v>
      </c>
      <c r="D38" s="29">
        <v>0</v>
      </c>
      <c r="E38" s="29">
        <v>0</v>
      </c>
      <c r="F38" s="29">
        <v>0</v>
      </c>
      <c r="G38" s="29">
        <v>0</v>
      </c>
      <c r="H38" s="28">
        <v>1</v>
      </c>
      <c r="I38" s="9">
        <v>0</v>
      </c>
      <c r="J38" s="123">
        <f t="shared" si="2"/>
        <v>1</v>
      </c>
      <c r="K38" s="218"/>
      <c r="L38" s="73">
        <v>1</v>
      </c>
      <c r="M38" s="73">
        <v>3</v>
      </c>
      <c r="N38" s="73">
        <f t="shared" si="1"/>
        <v>4</v>
      </c>
      <c r="O38" s="76">
        <v>2</v>
      </c>
    </row>
    <row r="39" spans="1:15">
      <c r="A39" s="271"/>
      <c r="B39" s="9" t="s">
        <v>40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</v>
      </c>
      <c r="I39" s="9">
        <v>0</v>
      </c>
      <c r="J39" s="5">
        <f t="shared" si="2"/>
        <v>1</v>
      </c>
      <c r="K39" s="218"/>
      <c r="L39" s="73">
        <v>9</v>
      </c>
      <c r="M39" s="73">
        <v>4</v>
      </c>
      <c r="N39" s="73">
        <f t="shared" si="1"/>
        <v>13</v>
      </c>
      <c r="O39" s="76">
        <v>1</v>
      </c>
    </row>
    <row r="40" spans="1:15" ht="15" thickBot="1">
      <c r="A40" s="272"/>
      <c r="B40" s="20" t="s">
        <v>41</v>
      </c>
      <c r="C40" s="20">
        <v>0</v>
      </c>
      <c r="D40" s="20">
        <v>1</v>
      </c>
      <c r="E40" s="20">
        <v>2</v>
      </c>
      <c r="F40" s="20">
        <v>0</v>
      </c>
      <c r="G40" s="20">
        <v>0</v>
      </c>
      <c r="H40" s="20">
        <v>0</v>
      </c>
      <c r="I40" s="20">
        <v>0</v>
      </c>
      <c r="J40" s="12">
        <f t="shared" si="2"/>
        <v>3</v>
      </c>
      <c r="K40" s="226"/>
      <c r="L40" s="77">
        <v>24</v>
      </c>
      <c r="M40" s="78">
        <v>19</v>
      </c>
      <c r="N40" s="83">
        <f t="shared" si="1"/>
        <v>43</v>
      </c>
      <c r="O40" s="20">
        <v>2</v>
      </c>
    </row>
    <row r="41" spans="1:15" ht="15" thickTop="1">
      <c r="A41" s="227" t="s">
        <v>43</v>
      </c>
      <c r="B41" s="33" t="s">
        <v>44</v>
      </c>
      <c r="C41" s="33">
        <v>1</v>
      </c>
      <c r="D41" s="33">
        <v>1</v>
      </c>
      <c r="E41" s="33">
        <v>2</v>
      </c>
      <c r="F41" s="33">
        <v>1</v>
      </c>
      <c r="G41" s="33">
        <v>0</v>
      </c>
      <c r="H41" s="33">
        <v>0</v>
      </c>
      <c r="I41" s="33">
        <v>0</v>
      </c>
      <c r="J41" s="16">
        <f t="shared" si="2"/>
        <v>5</v>
      </c>
      <c r="K41" s="229">
        <f>SUM(J41:J42)</f>
        <v>6</v>
      </c>
      <c r="L41" s="34">
        <v>0</v>
      </c>
      <c r="M41" s="34">
        <v>3</v>
      </c>
      <c r="N41" s="34">
        <f t="shared" si="1"/>
        <v>3</v>
      </c>
      <c r="O41" s="33">
        <v>1</v>
      </c>
    </row>
    <row r="42" spans="1:15" ht="15" thickBot="1">
      <c r="A42" s="228"/>
      <c r="B42" s="35" t="s">
        <v>43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1</v>
      </c>
      <c r="I42" s="35">
        <v>0</v>
      </c>
      <c r="J42" s="21">
        <f t="shared" si="2"/>
        <v>1</v>
      </c>
      <c r="K42" s="230"/>
      <c r="L42" s="37">
        <v>5</v>
      </c>
      <c r="M42" s="37">
        <v>19</v>
      </c>
      <c r="N42" s="37">
        <f t="shared" si="1"/>
        <v>24</v>
      </c>
      <c r="O42" s="35">
        <v>1</v>
      </c>
    </row>
    <row r="43" spans="1:15" ht="15" thickTop="1">
      <c r="A43" s="231" t="s">
        <v>45</v>
      </c>
      <c r="B43" s="42" t="s">
        <v>46</v>
      </c>
      <c r="C43" s="43">
        <v>0</v>
      </c>
      <c r="D43" s="43">
        <v>0</v>
      </c>
      <c r="E43" s="43">
        <v>1</v>
      </c>
      <c r="F43" s="41">
        <v>0</v>
      </c>
      <c r="G43" s="41">
        <v>0</v>
      </c>
      <c r="H43" s="41">
        <v>0</v>
      </c>
      <c r="I43" s="41">
        <v>0</v>
      </c>
      <c r="J43" s="44">
        <f t="shared" si="2"/>
        <v>1</v>
      </c>
      <c r="K43" s="234">
        <f>SUM(J43:J55)</f>
        <v>17</v>
      </c>
      <c r="L43" s="84">
        <v>1</v>
      </c>
      <c r="M43" s="84">
        <v>0</v>
      </c>
      <c r="N43" s="36">
        <f t="shared" si="1"/>
        <v>1</v>
      </c>
      <c r="O43" s="41">
        <v>1</v>
      </c>
    </row>
    <row r="44" spans="1:15">
      <c r="A44" s="232"/>
      <c r="B44" s="74" t="s">
        <v>116</v>
      </c>
      <c r="C44" s="33">
        <v>0</v>
      </c>
      <c r="D44" s="33">
        <v>0</v>
      </c>
      <c r="E44" s="33">
        <v>0</v>
      </c>
      <c r="F44" s="53">
        <v>0</v>
      </c>
      <c r="G44" s="53">
        <v>0</v>
      </c>
      <c r="H44" s="53">
        <v>0</v>
      </c>
      <c r="I44" s="53">
        <v>1</v>
      </c>
      <c r="J44" s="54">
        <f t="shared" si="2"/>
        <v>1</v>
      </c>
      <c r="K44" s="235"/>
      <c r="L44" s="75">
        <v>12</v>
      </c>
      <c r="M44" s="75">
        <v>20</v>
      </c>
      <c r="N44" s="75">
        <f t="shared" si="1"/>
        <v>32</v>
      </c>
      <c r="O44" s="53">
        <v>1</v>
      </c>
    </row>
    <row r="45" spans="1:15">
      <c r="A45" s="232"/>
      <c r="B45" s="32" t="s">
        <v>47</v>
      </c>
      <c r="C45" s="32">
        <v>0</v>
      </c>
      <c r="D45" s="32">
        <v>0</v>
      </c>
      <c r="E45" s="38">
        <v>2</v>
      </c>
      <c r="F45" s="38">
        <v>0</v>
      </c>
      <c r="G45" s="38">
        <v>0</v>
      </c>
      <c r="H45" s="38">
        <v>0</v>
      </c>
      <c r="I45" s="38">
        <v>0</v>
      </c>
      <c r="J45" s="45">
        <f t="shared" si="2"/>
        <v>2</v>
      </c>
      <c r="K45" s="235"/>
      <c r="L45" s="75">
        <v>6</v>
      </c>
      <c r="M45" s="75">
        <v>15</v>
      </c>
      <c r="N45" s="75">
        <f t="shared" si="1"/>
        <v>21</v>
      </c>
      <c r="O45" s="38">
        <v>1</v>
      </c>
    </row>
    <row r="46" spans="1:15">
      <c r="A46" s="232"/>
      <c r="B46" s="32" t="s">
        <v>45</v>
      </c>
      <c r="C46" s="32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2</v>
      </c>
      <c r="J46" s="45">
        <f t="shared" si="2"/>
        <v>2</v>
      </c>
      <c r="K46" s="235"/>
      <c r="L46" s="75">
        <v>44</v>
      </c>
      <c r="M46" s="75">
        <v>96</v>
      </c>
      <c r="N46" s="75">
        <f t="shared" si="1"/>
        <v>140</v>
      </c>
      <c r="O46" s="38">
        <v>1</v>
      </c>
    </row>
    <row r="47" spans="1:15">
      <c r="A47" s="232"/>
      <c r="B47" s="32" t="s">
        <v>48</v>
      </c>
      <c r="C47" s="32">
        <v>0</v>
      </c>
      <c r="D47" s="38">
        <v>0</v>
      </c>
      <c r="E47" s="38">
        <v>0</v>
      </c>
      <c r="F47" s="38">
        <v>0</v>
      </c>
      <c r="G47" s="38">
        <v>0</v>
      </c>
      <c r="H47" s="38">
        <v>1</v>
      </c>
      <c r="I47" s="38">
        <v>0</v>
      </c>
      <c r="J47" s="45">
        <f t="shared" si="2"/>
        <v>1</v>
      </c>
      <c r="K47" s="235"/>
      <c r="L47" s="75">
        <v>4</v>
      </c>
      <c r="M47" s="75">
        <v>10</v>
      </c>
      <c r="N47" s="75">
        <f t="shared" si="1"/>
        <v>14</v>
      </c>
      <c r="O47" s="38">
        <v>1</v>
      </c>
    </row>
    <row r="48" spans="1:15">
      <c r="A48" s="232"/>
      <c r="B48" s="32" t="s">
        <v>117</v>
      </c>
      <c r="C48" s="32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1</v>
      </c>
      <c r="J48" s="45">
        <f t="shared" si="2"/>
        <v>1</v>
      </c>
      <c r="K48" s="235"/>
      <c r="L48" s="75">
        <v>18</v>
      </c>
      <c r="M48" s="75">
        <v>43</v>
      </c>
      <c r="N48" s="75">
        <f t="shared" si="1"/>
        <v>61</v>
      </c>
      <c r="O48" s="38">
        <v>1</v>
      </c>
    </row>
    <row r="49" spans="1:16">
      <c r="A49" s="232"/>
      <c r="B49" s="32" t="s">
        <v>49</v>
      </c>
      <c r="C49" s="32">
        <v>0</v>
      </c>
      <c r="D49" s="38">
        <v>0</v>
      </c>
      <c r="E49" s="38">
        <v>0</v>
      </c>
      <c r="F49" s="38">
        <v>0</v>
      </c>
      <c r="G49" s="38">
        <v>1</v>
      </c>
      <c r="H49" s="38">
        <v>0</v>
      </c>
      <c r="I49" s="38">
        <v>0</v>
      </c>
      <c r="J49" s="45">
        <f t="shared" si="2"/>
        <v>1</v>
      </c>
      <c r="K49" s="235"/>
      <c r="L49" s="75">
        <v>16</v>
      </c>
      <c r="M49" s="75">
        <v>30</v>
      </c>
      <c r="N49" s="75">
        <f t="shared" si="1"/>
        <v>46</v>
      </c>
      <c r="O49" s="38">
        <v>1</v>
      </c>
    </row>
    <row r="50" spans="1:16">
      <c r="A50" s="232"/>
      <c r="B50" s="32" t="s">
        <v>50</v>
      </c>
      <c r="C50" s="32">
        <v>0</v>
      </c>
      <c r="D50" s="38">
        <v>0</v>
      </c>
      <c r="E50" s="38">
        <v>0</v>
      </c>
      <c r="F50" s="38">
        <v>0</v>
      </c>
      <c r="G50" s="38">
        <v>0</v>
      </c>
      <c r="H50" s="38">
        <v>1</v>
      </c>
      <c r="I50" s="38">
        <v>0</v>
      </c>
      <c r="J50" s="45">
        <f t="shared" si="2"/>
        <v>1</v>
      </c>
      <c r="K50" s="235"/>
      <c r="L50" s="75">
        <v>2</v>
      </c>
      <c r="M50" s="75">
        <v>3</v>
      </c>
      <c r="N50" s="75">
        <f t="shared" si="1"/>
        <v>5</v>
      </c>
      <c r="O50" s="38">
        <v>1</v>
      </c>
    </row>
    <row r="51" spans="1:16">
      <c r="A51" s="232"/>
      <c r="B51" s="32" t="s">
        <v>51</v>
      </c>
      <c r="C51" s="32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1</v>
      </c>
      <c r="J51" s="45">
        <f t="shared" si="2"/>
        <v>1</v>
      </c>
      <c r="K51" s="235"/>
      <c r="L51" s="75">
        <v>4</v>
      </c>
      <c r="M51" s="75">
        <v>22</v>
      </c>
      <c r="N51" s="75">
        <f t="shared" si="1"/>
        <v>26</v>
      </c>
      <c r="O51" s="38">
        <v>1</v>
      </c>
    </row>
    <row r="52" spans="1:16">
      <c r="A52" s="232"/>
      <c r="B52" s="32" t="s">
        <v>52</v>
      </c>
      <c r="C52" s="32">
        <v>0</v>
      </c>
      <c r="D52" s="38">
        <v>0</v>
      </c>
      <c r="E52" s="38">
        <v>1</v>
      </c>
      <c r="F52" s="38">
        <v>0</v>
      </c>
      <c r="G52" s="38">
        <v>0</v>
      </c>
      <c r="H52" s="38">
        <v>0</v>
      </c>
      <c r="I52" s="38">
        <v>0</v>
      </c>
      <c r="J52" s="45">
        <f t="shared" si="2"/>
        <v>1</v>
      </c>
      <c r="K52" s="235"/>
      <c r="L52" s="75">
        <v>6</v>
      </c>
      <c r="M52" s="75">
        <v>9</v>
      </c>
      <c r="N52" s="75">
        <f t="shared" si="1"/>
        <v>15</v>
      </c>
      <c r="O52" s="38">
        <v>1</v>
      </c>
    </row>
    <row r="53" spans="1:16">
      <c r="A53" s="232"/>
      <c r="B53" s="32" t="s">
        <v>53</v>
      </c>
      <c r="C53" s="32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1</v>
      </c>
      <c r="J53" s="45">
        <f t="shared" si="2"/>
        <v>1</v>
      </c>
      <c r="K53" s="235"/>
      <c r="L53" s="75">
        <v>6</v>
      </c>
      <c r="M53" s="75">
        <v>21</v>
      </c>
      <c r="N53" s="75">
        <f t="shared" si="1"/>
        <v>27</v>
      </c>
      <c r="O53" s="38">
        <v>1</v>
      </c>
    </row>
    <row r="54" spans="1:16">
      <c r="A54" s="232"/>
      <c r="B54" s="32" t="s">
        <v>54</v>
      </c>
      <c r="C54" s="32">
        <v>0</v>
      </c>
      <c r="D54" s="38">
        <v>0</v>
      </c>
      <c r="E54" s="38">
        <v>0</v>
      </c>
      <c r="F54" s="38">
        <v>1</v>
      </c>
      <c r="G54" s="38">
        <v>0</v>
      </c>
      <c r="H54" s="38">
        <v>1</v>
      </c>
      <c r="I54" s="38">
        <v>0</v>
      </c>
      <c r="J54" s="45">
        <f t="shared" si="2"/>
        <v>2</v>
      </c>
      <c r="K54" s="235"/>
      <c r="L54" s="75">
        <v>5</v>
      </c>
      <c r="M54" s="75">
        <v>22</v>
      </c>
      <c r="N54" s="75">
        <f t="shared" si="1"/>
        <v>27</v>
      </c>
      <c r="O54" s="38">
        <v>1</v>
      </c>
    </row>
    <row r="55" spans="1:16" ht="15" thickBot="1">
      <c r="A55" s="233"/>
      <c r="B55" s="35" t="s">
        <v>55</v>
      </c>
      <c r="C55" s="35">
        <v>0</v>
      </c>
      <c r="D55" s="39">
        <v>0</v>
      </c>
      <c r="E55" s="39">
        <v>0</v>
      </c>
      <c r="F55" s="39">
        <v>1</v>
      </c>
      <c r="G55" s="39">
        <v>0</v>
      </c>
      <c r="H55" s="39">
        <v>1</v>
      </c>
      <c r="I55" s="39">
        <v>0</v>
      </c>
      <c r="J55" s="46">
        <f t="shared" si="2"/>
        <v>2</v>
      </c>
      <c r="K55" s="236"/>
      <c r="L55" s="37">
        <v>29</v>
      </c>
      <c r="M55" s="37">
        <v>36</v>
      </c>
      <c r="N55" s="37">
        <f t="shared" si="1"/>
        <v>65</v>
      </c>
      <c r="O55" s="39">
        <v>1</v>
      </c>
    </row>
    <row r="56" spans="1:16" ht="15" thickTop="1">
      <c r="A56" s="253" t="s">
        <v>56</v>
      </c>
      <c r="B56" s="43" t="s">
        <v>57</v>
      </c>
      <c r="C56" s="43">
        <v>0</v>
      </c>
      <c r="D56" s="41">
        <v>0</v>
      </c>
      <c r="E56" s="41">
        <v>0</v>
      </c>
      <c r="F56" s="41">
        <v>0</v>
      </c>
      <c r="G56" s="41">
        <v>0</v>
      </c>
      <c r="H56" s="41">
        <v>1</v>
      </c>
      <c r="I56" s="41">
        <v>0</v>
      </c>
      <c r="J56" s="44">
        <f t="shared" si="2"/>
        <v>1</v>
      </c>
      <c r="K56" s="256">
        <f>SUM(J56:J59)</f>
        <v>10</v>
      </c>
      <c r="L56" s="57">
        <v>64</v>
      </c>
      <c r="M56" s="57">
        <v>58</v>
      </c>
      <c r="N56" s="57">
        <f t="shared" si="1"/>
        <v>122</v>
      </c>
      <c r="O56" s="40">
        <v>1</v>
      </c>
      <c r="P56" s="50"/>
    </row>
    <row r="57" spans="1:16">
      <c r="A57" s="254"/>
      <c r="B57" s="32" t="s">
        <v>58</v>
      </c>
      <c r="C57" s="32">
        <v>0</v>
      </c>
      <c r="D57" s="38">
        <v>0</v>
      </c>
      <c r="E57" s="38">
        <v>0</v>
      </c>
      <c r="F57" s="38">
        <v>1</v>
      </c>
      <c r="G57" s="38">
        <v>0</v>
      </c>
      <c r="H57" s="38">
        <v>0</v>
      </c>
      <c r="I57" s="38">
        <v>0</v>
      </c>
      <c r="J57" s="45">
        <f t="shared" si="2"/>
        <v>1</v>
      </c>
      <c r="K57" s="257"/>
      <c r="L57" s="75">
        <v>6</v>
      </c>
      <c r="M57" s="75">
        <v>6</v>
      </c>
      <c r="N57" s="75">
        <f t="shared" si="1"/>
        <v>12</v>
      </c>
      <c r="O57" s="38">
        <v>1</v>
      </c>
    </row>
    <row r="58" spans="1:16">
      <c r="A58" s="254"/>
      <c r="B58" s="32" t="s">
        <v>59</v>
      </c>
      <c r="C58" s="38">
        <v>2</v>
      </c>
      <c r="D58" s="38">
        <v>0</v>
      </c>
      <c r="E58" s="38">
        <v>1</v>
      </c>
      <c r="F58" s="38">
        <v>1</v>
      </c>
      <c r="G58" s="38">
        <v>0</v>
      </c>
      <c r="H58" s="38">
        <v>0</v>
      </c>
      <c r="I58" s="38">
        <v>0</v>
      </c>
      <c r="J58" s="45">
        <f t="shared" si="2"/>
        <v>4</v>
      </c>
      <c r="K58" s="257"/>
      <c r="L58" s="75">
        <v>54</v>
      </c>
      <c r="M58" s="75">
        <v>34</v>
      </c>
      <c r="N58" s="75">
        <f t="shared" si="1"/>
        <v>88</v>
      </c>
      <c r="O58" s="38">
        <v>1</v>
      </c>
    </row>
    <row r="59" spans="1:16" ht="15" thickBot="1">
      <c r="A59" s="255"/>
      <c r="B59" s="35" t="s">
        <v>60</v>
      </c>
      <c r="C59" s="39">
        <v>2</v>
      </c>
      <c r="D59" s="39">
        <v>0</v>
      </c>
      <c r="E59" s="39">
        <v>0</v>
      </c>
      <c r="F59" s="39">
        <v>0</v>
      </c>
      <c r="G59" s="39">
        <v>0</v>
      </c>
      <c r="H59" s="39">
        <v>1</v>
      </c>
      <c r="I59" s="39">
        <v>1</v>
      </c>
      <c r="J59" s="46">
        <f t="shared" si="2"/>
        <v>4</v>
      </c>
      <c r="K59" s="258"/>
      <c r="L59" s="55">
        <v>31</v>
      </c>
      <c r="M59" s="55">
        <v>35</v>
      </c>
      <c r="N59" s="55">
        <f t="shared" si="1"/>
        <v>66</v>
      </c>
      <c r="O59" s="39">
        <v>1</v>
      </c>
    </row>
    <row r="60" spans="1:16" ht="15" thickTop="1">
      <c r="A60" s="253" t="s">
        <v>61</v>
      </c>
      <c r="B60" s="33" t="s">
        <v>62</v>
      </c>
      <c r="C60" s="53">
        <v>0</v>
      </c>
      <c r="D60" s="53">
        <v>0</v>
      </c>
      <c r="E60" s="53">
        <v>0</v>
      </c>
      <c r="F60" s="53">
        <v>1</v>
      </c>
      <c r="G60" s="53">
        <v>0</v>
      </c>
      <c r="H60" s="53">
        <v>0</v>
      </c>
      <c r="I60" s="53">
        <v>0</v>
      </c>
      <c r="J60" s="54">
        <f t="shared" si="2"/>
        <v>1</v>
      </c>
      <c r="K60" s="256">
        <f>SUM(J60:J68)</f>
        <v>13</v>
      </c>
      <c r="L60" s="58">
        <v>1</v>
      </c>
      <c r="M60" s="58">
        <v>4</v>
      </c>
      <c r="N60" s="58">
        <f t="shared" si="1"/>
        <v>5</v>
      </c>
      <c r="O60" s="56">
        <v>2</v>
      </c>
      <c r="P60" s="50"/>
    </row>
    <row r="61" spans="1:16">
      <c r="A61" s="254"/>
      <c r="B61" s="32" t="s">
        <v>63</v>
      </c>
      <c r="C61" s="38">
        <v>0</v>
      </c>
      <c r="D61" s="38">
        <v>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45">
        <f t="shared" si="2"/>
        <v>1</v>
      </c>
      <c r="K61" s="257"/>
      <c r="L61" s="75">
        <v>2</v>
      </c>
      <c r="M61" s="75">
        <v>4</v>
      </c>
      <c r="N61" s="75">
        <f t="shared" si="1"/>
        <v>6</v>
      </c>
      <c r="O61" s="38">
        <v>2</v>
      </c>
    </row>
    <row r="62" spans="1:16">
      <c r="A62" s="254"/>
      <c r="B62" s="32" t="s">
        <v>64</v>
      </c>
      <c r="C62" s="38">
        <v>0</v>
      </c>
      <c r="D62" s="38">
        <v>0</v>
      </c>
      <c r="E62" s="38">
        <v>0</v>
      </c>
      <c r="F62" s="38">
        <v>1</v>
      </c>
      <c r="G62" s="38">
        <v>0</v>
      </c>
      <c r="H62" s="38">
        <v>2</v>
      </c>
      <c r="I62" s="38">
        <v>0</v>
      </c>
      <c r="J62" s="45">
        <f t="shared" si="2"/>
        <v>3</v>
      </c>
      <c r="K62" s="257"/>
      <c r="L62" s="75">
        <v>11</v>
      </c>
      <c r="M62" s="75">
        <v>32</v>
      </c>
      <c r="N62" s="75">
        <f t="shared" si="1"/>
        <v>43</v>
      </c>
      <c r="O62" s="38">
        <v>2</v>
      </c>
    </row>
    <row r="63" spans="1:16">
      <c r="A63" s="254"/>
      <c r="B63" s="32" t="s">
        <v>65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1</v>
      </c>
      <c r="I63" s="38">
        <v>0</v>
      </c>
      <c r="J63" s="45">
        <f t="shared" si="2"/>
        <v>1</v>
      </c>
      <c r="K63" s="257"/>
      <c r="L63" s="75">
        <v>5</v>
      </c>
      <c r="M63" s="75">
        <v>10</v>
      </c>
      <c r="N63" s="75">
        <f t="shared" si="1"/>
        <v>15</v>
      </c>
      <c r="O63" s="38">
        <v>2</v>
      </c>
    </row>
    <row r="64" spans="1:16">
      <c r="A64" s="254"/>
      <c r="B64" s="32" t="s">
        <v>66</v>
      </c>
      <c r="C64" s="38">
        <v>0</v>
      </c>
      <c r="D64" s="38">
        <v>1</v>
      </c>
      <c r="E64" s="38">
        <v>0</v>
      </c>
      <c r="F64" s="38">
        <v>0</v>
      </c>
      <c r="G64" s="38">
        <v>0</v>
      </c>
      <c r="H64" s="38">
        <v>0</v>
      </c>
      <c r="I64" s="38">
        <v>1</v>
      </c>
      <c r="J64" s="45">
        <f t="shared" si="2"/>
        <v>2</v>
      </c>
      <c r="K64" s="257"/>
      <c r="L64" s="75">
        <v>11</v>
      </c>
      <c r="M64" s="75">
        <v>43</v>
      </c>
      <c r="N64" s="75">
        <f t="shared" si="1"/>
        <v>54</v>
      </c>
      <c r="O64" s="38">
        <v>2</v>
      </c>
    </row>
    <row r="65" spans="1:16">
      <c r="A65" s="254"/>
      <c r="B65" s="32" t="s">
        <v>67</v>
      </c>
      <c r="C65" s="38">
        <v>0</v>
      </c>
      <c r="D65" s="38">
        <v>0</v>
      </c>
      <c r="E65" s="38">
        <v>0</v>
      </c>
      <c r="F65" s="38">
        <v>1</v>
      </c>
      <c r="G65" s="38">
        <v>0</v>
      </c>
      <c r="H65" s="38">
        <v>0</v>
      </c>
      <c r="I65" s="38">
        <v>0</v>
      </c>
      <c r="J65" s="45">
        <f t="shared" si="2"/>
        <v>1</v>
      </c>
      <c r="K65" s="257"/>
      <c r="L65" s="75">
        <v>1</v>
      </c>
      <c r="M65" s="75">
        <v>7</v>
      </c>
      <c r="N65" s="75">
        <f t="shared" si="1"/>
        <v>8</v>
      </c>
      <c r="O65" s="38">
        <v>2</v>
      </c>
    </row>
    <row r="66" spans="1:16">
      <c r="A66" s="254"/>
      <c r="B66" s="32" t="s">
        <v>68</v>
      </c>
      <c r="C66" s="38">
        <v>0</v>
      </c>
      <c r="D66" s="38">
        <v>0</v>
      </c>
      <c r="E66" s="38">
        <v>0</v>
      </c>
      <c r="F66" s="38">
        <v>1</v>
      </c>
      <c r="G66" s="38">
        <v>0</v>
      </c>
      <c r="H66" s="38">
        <v>0</v>
      </c>
      <c r="I66" s="38">
        <v>1</v>
      </c>
      <c r="J66" s="45">
        <f t="shared" si="2"/>
        <v>2</v>
      </c>
      <c r="K66" s="257"/>
      <c r="L66" s="75">
        <v>33</v>
      </c>
      <c r="M66" s="75">
        <v>45</v>
      </c>
      <c r="N66" s="75">
        <f t="shared" si="1"/>
        <v>78</v>
      </c>
      <c r="O66" s="38">
        <v>2</v>
      </c>
    </row>
    <row r="67" spans="1:16">
      <c r="A67" s="254"/>
      <c r="B67" s="32" t="s">
        <v>69</v>
      </c>
      <c r="C67" s="38">
        <v>1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45">
        <f t="shared" si="2"/>
        <v>1</v>
      </c>
      <c r="K67" s="257"/>
      <c r="L67" s="75">
        <v>3</v>
      </c>
      <c r="M67" s="75">
        <v>12</v>
      </c>
      <c r="N67" s="75">
        <f t="shared" si="1"/>
        <v>15</v>
      </c>
      <c r="O67" s="38">
        <v>2</v>
      </c>
    </row>
    <row r="68" spans="1:16" ht="15" thickBot="1">
      <c r="A68" s="255"/>
      <c r="B68" s="35" t="s">
        <v>70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1</v>
      </c>
      <c r="I68" s="39">
        <v>0</v>
      </c>
      <c r="J68" s="46">
        <f t="shared" ref="J68:J98" si="3">SUM(C68:I68)</f>
        <v>1</v>
      </c>
      <c r="K68" s="258"/>
      <c r="L68" s="55">
        <v>21</v>
      </c>
      <c r="M68" s="55">
        <v>16</v>
      </c>
      <c r="N68" s="55">
        <f t="shared" si="1"/>
        <v>37</v>
      </c>
      <c r="O68" s="39">
        <v>2</v>
      </c>
    </row>
    <row r="69" spans="1:16" ht="15" thickTop="1">
      <c r="A69" s="267" t="s">
        <v>71</v>
      </c>
      <c r="B69" s="43" t="s">
        <v>72</v>
      </c>
      <c r="C69" s="41">
        <v>0</v>
      </c>
      <c r="D69" s="41">
        <v>0</v>
      </c>
      <c r="E69" s="41">
        <v>1</v>
      </c>
      <c r="F69" s="41">
        <v>0</v>
      </c>
      <c r="G69" s="41">
        <v>0</v>
      </c>
      <c r="H69" s="48">
        <v>0</v>
      </c>
      <c r="I69" s="41">
        <v>0</v>
      </c>
      <c r="J69" s="44">
        <f t="shared" si="3"/>
        <v>1</v>
      </c>
      <c r="K69" s="256">
        <f>SUM(J69:J72)</f>
        <v>5</v>
      </c>
      <c r="L69" s="57">
        <v>7</v>
      </c>
      <c r="M69" s="57">
        <v>4</v>
      </c>
      <c r="N69" s="57">
        <f t="shared" si="1"/>
        <v>11</v>
      </c>
      <c r="O69" s="40">
        <v>1</v>
      </c>
      <c r="P69" s="50"/>
    </row>
    <row r="70" spans="1:16">
      <c r="A70" s="268"/>
      <c r="B70" s="32" t="s">
        <v>73</v>
      </c>
      <c r="C70" s="38">
        <v>0</v>
      </c>
      <c r="D70" s="38">
        <v>0</v>
      </c>
      <c r="E70" s="38">
        <v>1</v>
      </c>
      <c r="F70" s="38">
        <v>0</v>
      </c>
      <c r="G70" s="38">
        <v>0</v>
      </c>
      <c r="H70" s="38">
        <v>0</v>
      </c>
      <c r="I70" s="38">
        <v>0</v>
      </c>
      <c r="J70" s="45">
        <f t="shared" si="3"/>
        <v>1</v>
      </c>
      <c r="K70" s="257"/>
      <c r="L70" s="75">
        <v>10</v>
      </c>
      <c r="M70" s="75">
        <v>37</v>
      </c>
      <c r="N70" s="75">
        <f t="shared" si="1"/>
        <v>47</v>
      </c>
      <c r="O70" s="38">
        <v>1</v>
      </c>
    </row>
    <row r="71" spans="1:16">
      <c r="A71" s="268"/>
      <c r="B71" s="32" t="s">
        <v>74</v>
      </c>
      <c r="C71" s="38">
        <v>0</v>
      </c>
      <c r="D71" s="38">
        <v>0</v>
      </c>
      <c r="E71" s="38">
        <v>1</v>
      </c>
      <c r="F71" s="38">
        <v>0</v>
      </c>
      <c r="G71" s="38">
        <v>0</v>
      </c>
      <c r="H71" s="38">
        <v>0</v>
      </c>
      <c r="I71" s="38">
        <v>1</v>
      </c>
      <c r="J71" s="45">
        <f t="shared" si="3"/>
        <v>2</v>
      </c>
      <c r="K71" s="257"/>
      <c r="L71" s="75">
        <v>6</v>
      </c>
      <c r="M71" s="75">
        <v>42</v>
      </c>
      <c r="N71" s="75">
        <f t="shared" si="1"/>
        <v>48</v>
      </c>
      <c r="O71" s="38">
        <v>1</v>
      </c>
    </row>
    <row r="72" spans="1:16" ht="15" thickBot="1">
      <c r="A72" s="269"/>
      <c r="B72" s="35" t="s">
        <v>75</v>
      </c>
      <c r="C72" s="39">
        <v>0</v>
      </c>
      <c r="D72" s="39">
        <v>0</v>
      </c>
      <c r="E72" s="39">
        <v>0</v>
      </c>
      <c r="F72" s="39">
        <v>1</v>
      </c>
      <c r="G72" s="39">
        <v>0</v>
      </c>
      <c r="H72" s="39">
        <v>0</v>
      </c>
      <c r="I72" s="39">
        <v>0</v>
      </c>
      <c r="J72" s="46">
        <f t="shared" si="3"/>
        <v>1</v>
      </c>
      <c r="K72" s="258"/>
      <c r="L72" s="55">
        <v>8</v>
      </c>
      <c r="M72" s="55">
        <v>7</v>
      </c>
      <c r="N72" s="55">
        <f t="shared" si="1"/>
        <v>15</v>
      </c>
      <c r="O72" s="39">
        <v>1</v>
      </c>
    </row>
    <row r="73" spans="1:16" ht="15" thickTop="1">
      <c r="A73" s="253" t="s">
        <v>76</v>
      </c>
      <c r="B73" s="63" t="s">
        <v>77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1</v>
      </c>
      <c r="I73" s="64">
        <v>0</v>
      </c>
      <c r="J73" s="65">
        <f t="shared" si="3"/>
        <v>1</v>
      </c>
      <c r="K73" s="250">
        <f>SUM(J73:J79)</f>
        <v>11</v>
      </c>
      <c r="L73" s="57">
        <v>6</v>
      </c>
      <c r="M73" s="57">
        <v>15</v>
      </c>
      <c r="N73" s="57">
        <f t="shared" si="1"/>
        <v>21</v>
      </c>
      <c r="O73" s="64">
        <v>1</v>
      </c>
    </row>
    <row r="74" spans="1:16">
      <c r="A74" s="254"/>
      <c r="B74" s="32" t="s">
        <v>78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1</v>
      </c>
      <c r="J74" s="45">
        <f t="shared" si="3"/>
        <v>1</v>
      </c>
      <c r="K74" s="251"/>
      <c r="L74" s="75">
        <v>11</v>
      </c>
      <c r="M74" s="75">
        <v>15</v>
      </c>
      <c r="N74" s="75">
        <f t="shared" si="1"/>
        <v>26</v>
      </c>
      <c r="O74" s="38">
        <v>1</v>
      </c>
    </row>
    <row r="75" spans="1:16">
      <c r="A75" s="254"/>
      <c r="B75" s="32" t="s">
        <v>79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1</v>
      </c>
      <c r="I75" s="38">
        <v>0</v>
      </c>
      <c r="J75" s="45">
        <f t="shared" si="3"/>
        <v>1</v>
      </c>
      <c r="K75" s="251"/>
      <c r="L75" s="75">
        <v>7</v>
      </c>
      <c r="M75" s="75">
        <v>8</v>
      </c>
      <c r="N75" s="75">
        <f t="shared" si="1"/>
        <v>15</v>
      </c>
      <c r="O75" s="38">
        <v>1</v>
      </c>
      <c r="P75" s="50"/>
    </row>
    <row r="76" spans="1:16">
      <c r="A76" s="254"/>
      <c r="B76" s="32" t="s">
        <v>76</v>
      </c>
      <c r="C76" s="38">
        <v>0</v>
      </c>
      <c r="D76" s="38">
        <v>0</v>
      </c>
      <c r="E76" s="38">
        <v>1</v>
      </c>
      <c r="F76" s="38">
        <v>1</v>
      </c>
      <c r="G76" s="38">
        <v>0</v>
      </c>
      <c r="H76" s="38">
        <v>1</v>
      </c>
      <c r="I76" s="38">
        <v>1</v>
      </c>
      <c r="J76" s="45">
        <f t="shared" si="3"/>
        <v>4</v>
      </c>
      <c r="K76" s="251"/>
      <c r="L76" s="75">
        <v>93</v>
      </c>
      <c r="M76" s="75">
        <v>244</v>
      </c>
      <c r="N76" s="75">
        <f t="shared" si="1"/>
        <v>337</v>
      </c>
      <c r="O76" s="113" t="s">
        <v>83</v>
      </c>
      <c r="P76" s="50"/>
    </row>
    <row r="77" spans="1:16">
      <c r="A77" s="254"/>
      <c r="B77" s="32" t="s">
        <v>80</v>
      </c>
      <c r="C77" s="38">
        <v>1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45">
        <f t="shared" si="3"/>
        <v>1</v>
      </c>
      <c r="K77" s="251"/>
      <c r="L77" s="75">
        <v>13</v>
      </c>
      <c r="M77" s="75">
        <v>27</v>
      </c>
      <c r="N77" s="75">
        <f t="shared" si="1"/>
        <v>40</v>
      </c>
      <c r="O77" s="38">
        <v>1</v>
      </c>
      <c r="P77" s="50"/>
    </row>
    <row r="78" spans="1:16">
      <c r="A78" s="254"/>
      <c r="B78" s="32" t="s">
        <v>81</v>
      </c>
      <c r="C78" s="38">
        <v>0</v>
      </c>
      <c r="D78" s="38">
        <v>1</v>
      </c>
      <c r="E78" s="38">
        <v>0</v>
      </c>
      <c r="F78" s="38">
        <v>0</v>
      </c>
      <c r="G78" s="38">
        <v>0</v>
      </c>
      <c r="H78" s="38">
        <v>0</v>
      </c>
      <c r="I78" s="38">
        <v>1</v>
      </c>
      <c r="J78" s="45">
        <f t="shared" si="3"/>
        <v>2</v>
      </c>
      <c r="K78" s="251"/>
      <c r="L78" s="75">
        <v>16</v>
      </c>
      <c r="M78" s="75">
        <v>18</v>
      </c>
      <c r="N78" s="75">
        <f t="shared" si="1"/>
        <v>34</v>
      </c>
      <c r="O78" s="38">
        <v>1</v>
      </c>
      <c r="P78" s="50"/>
    </row>
    <row r="79" spans="1:16" ht="15" thickBot="1">
      <c r="A79" s="255"/>
      <c r="B79" s="59" t="s">
        <v>82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1</v>
      </c>
      <c r="J79" s="61">
        <f t="shared" si="3"/>
        <v>1</v>
      </c>
      <c r="K79" s="252"/>
      <c r="L79" s="62">
        <v>36</v>
      </c>
      <c r="M79" s="62">
        <v>36</v>
      </c>
      <c r="N79" s="62">
        <f t="shared" si="1"/>
        <v>72</v>
      </c>
      <c r="O79" s="60">
        <v>2</v>
      </c>
      <c r="P79" s="50"/>
    </row>
    <row r="80" spans="1:16" ht="15" thickTop="1">
      <c r="A80" s="253" t="s">
        <v>84</v>
      </c>
      <c r="B80" s="47" t="s">
        <v>85</v>
      </c>
      <c r="C80" s="48">
        <v>0</v>
      </c>
      <c r="D80" s="48">
        <v>1</v>
      </c>
      <c r="E80" s="48">
        <v>0</v>
      </c>
      <c r="F80" s="48">
        <v>0</v>
      </c>
      <c r="G80" s="48">
        <v>1</v>
      </c>
      <c r="H80" s="48">
        <v>0</v>
      </c>
      <c r="I80" s="48">
        <v>0</v>
      </c>
      <c r="J80" s="49">
        <f t="shared" si="3"/>
        <v>2</v>
      </c>
      <c r="K80" s="256">
        <f>SUM(J80:J82)</f>
        <v>6</v>
      </c>
      <c r="L80" s="52">
        <v>17</v>
      </c>
      <c r="M80" s="52">
        <v>61</v>
      </c>
      <c r="N80" s="52">
        <f t="shared" si="1"/>
        <v>78</v>
      </c>
      <c r="O80" s="48">
        <v>1</v>
      </c>
    </row>
    <row r="81" spans="1:16">
      <c r="A81" s="254"/>
      <c r="B81" s="32" t="s">
        <v>86</v>
      </c>
      <c r="C81" s="38">
        <v>1</v>
      </c>
      <c r="D81" s="38">
        <v>1</v>
      </c>
      <c r="E81" s="38">
        <v>0</v>
      </c>
      <c r="F81" s="38">
        <v>0</v>
      </c>
      <c r="G81" s="38">
        <v>0</v>
      </c>
      <c r="H81" s="38">
        <v>0</v>
      </c>
      <c r="I81" s="38">
        <v>1</v>
      </c>
      <c r="J81" s="45">
        <f t="shared" si="3"/>
        <v>3</v>
      </c>
      <c r="K81" s="257"/>
      <c r="L81" s="75">
        <v>10</v>
      </c>
      <c r="M81" s="75">
        <v>36</v>
      </c>
      <c r="N81" s="75">
        <f t="shared" si="1"/>
        <v>46</v>
      </c>
      <c r="O81" s="38">
        <v>3</v>
      </c>
    </row>
    <row r="82" spans="1:16" ht="15" thickBot="1">
      <c r="A82" s="255"/>
      <c r="B82" s="35" t="s">
        <v>87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1</v>
      </c>
      <c r="I82" s="39">
        <v>0</v>
      </c>
      <c r="J82" s="46">
        <f t="shared" si="3"/>
        <v>1</v>
      </c>
      <c r="K82" s="258"/>
      <c r="L82" s="55">
        <v>5</v>
      </c>
      <c r="M82" s="55">
        <v>17</v>
      </c>
      <c r="N82" s="55">
        <f t="shared" si="1"/>
        <v>22</v>
      </c>
      <c r="O82" s="39">
        <v>1</v>
      </c>
    </row>
    <row r="83" spans="1:16" ht="15" thickTop="1">
      <c r="A83" s="253" t="s">
        <v>88</v>
      </c>
      <c r="B83" s="63" t="s">
        <v>89</v>
      </c>
      <c r="C83" s="64">
        <v>0</v>
      </c>
      <c r="D83" s="64">
        <v>0</v>
      </c>
      <c r="E83" s="64">
        <v>0</v>
      </c>
      <c r="F83" s="64">
        <v>0</v>
      </c>
      <c r="G83" s="64">
        <v>2</v>
      </c>
      <c r="H83" s="64">
        <v>0</v>
      </c>
      <c r="I83" s="64">
        <v>0</v>
      </c>
      <c r="J83" s="65">
        <f t="shared" si="3"/>
        <v>2</v>
      </c>
      <c r="K83" s="250">
        <f>SUM(J83:J90)</f>
        <v>15</v>
      </c>
      <c r="L83" s="57">
        <v>2</v>
      </c>
      <c r="M83" s="57">
        <v>8</v>
      </c>
      <c r="N83" s="57">
        <f t="shared" si="1"/>
        <v>10</v>
      </c>
      <c r="O83" s="40">
        <v>1</v>
      </c>
      <c r="P83" s="50"/>
    </row>
    <row r="84" spans="1:16">
      <c r="A84" s="254"/>
      <c r="B84" s="32" t="s">
        <v>90</v>
      </c>
      <c r="C84" s="38">
        <v>0</v>
      </c>
      <c r="D84" s="38">
        <v>0</v>
      </c>
      <c r="E84" s="38">
        <v>0</v>
      </c>
      <c r="F84" s="38">
        <v>0</v>
      </c>
      <c r="G84" s="38">
        <v>1</v>
      </c>
      <c r="H84" s="38">
        <v>0</v>
      </c>
      <c r="I84" s="38">
        <v>0</v>
      </c>
      <c r="J84" s="45">
        <f t="shared" si="3"/>
        <v>1</v>
      </c>
      <c r="K84" s="251"/>
      <c r="L84" s="75">
        <v>4</v>
      </c>
      <c r="M84" s="75">
        <v>11</v>
      </c>
      <c r="N84" s="75">
        <f t="shared" si="1"/>
        <v>15</v>
      </c>
      <c r="O84" s="38">
        <v>1</v>
      </c>
    </row>
    <row r="85" spans="1:16">
      <c r="A85" s="254"/>
      <c r="B85" s="32" t="s">
        <v>91</v>
      </c>
      <c r="C85" s="38">
        <v>0</v>
      </c>
      <c r="D85" s="38">
        <v>1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45">
        <f t="shared" si="3"/>
        <v>1</v>
      </c>
      <c r="K85" s="251"/>
      <c r="L85" s="75">
        <v>0</v>
      </c>
      <c r="M85" s="75">
        <v>5</v>
      </c>
      <c r="N85" s="75">
        <f t="shared" si="1"/>
        <v>5</v>
      </c>
      <c r="O85" s="38">
        <v>3</v>
      </c>
    </row>
    <row r="86" spans="1:16">
      <c r="A86" s="254"/>
      <c r="B86" s="32" t="s">
        <v>92</v>
      </c>
      <c r="C86" s="38">
        <v>0</v>
      </c>
      <c r="D86" s="38">
        <v>0</v>
      </c>
      <c r="E86" s="38">
        <v>0</v>
      </c>
      <c r="F86" s="38">
        <v>0</v>
      </c>
      <c r="G86" s="38">
        <v>2</v>
      </c>
      <c r="H86" s="38">
        <v>2</v>
      </c>
      <c r="I86" s="38">
        <v>0</v>
      </c>
      <c r="J86" s="45">
        <f t="shared" si="3"/>
        <v>4</v>
      </c>
      <c r="K86" s="251"/>
      <c r="L86" s="75">
        <v>20</v>
      </c>
      <c r="M86" s="75">
        <v>49</v>
      </c>
      <c r="N86" s="75">
        <f t="shared" si="1"/>
        <v>69</v>
      </c>
      <c r="O86" s="38">
        <v>3</v>
      </c>
    </row>
    <row r="87" spans="1:16">
      <c r="A87" s="254"/>
      <c r="B87" s="32" t="s">
        <v>93</v>
      </c>
      <c r="C87" s="38">
        <v>0</v>
      </c>
      <c r="D87" s="38">
        <v>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45">
        <f t="shared" si="3"/>
        <v>1</v>
      </c>
      <c r="K87" s="251"/>
      <c r="L87" s="75">
        <v>1</v>
      </c>
      <c r="M87" s="75">
        <v>16</v>
      </c>
      <c r="N87" s="75">
        <f t="shared" si="1"/>
        <v>17</v>
      </c>
      <c r="O87" s="38">
        <v>1</v>
      </c>
    </row>
    <row r="88" spans="1:16">
      <c r="A88" s="254"/>
      <c r="B88" s="32" t="s">
        <v>94</v>
      </c>
      <c r="C88" s="38">
        <v>0</v>
      </c>
      <c r="D88" s="38">
        <v>0</v>
      </c>
      <c r="E88" s="38">
        <v>1</v>
      </c>
      <c r="F88" s="38">
        <v>2</v>
      </c>
      <c r="G88" s="38">
        <v>0</v>
      </c>
      <c r="H88" s="38">
        <v>1</v>
      </c>
      <c r="I88" s="38">
        <v>0</v>
      </c>
      <c r="J88" s="45">
        <f t="shared" si="3"/>
        <v>4</v>
      </c>
      <c r="K88" s="251"/>
      <c r="L88" s="75">
        <v>17</v>
      </c>
      <c r="M88" s="75">
        <v>37</v>
      </c>
      <c r="N88" s="75">
        <f t="shared" si="1"/>
        <v>54</v>
      </c>
      <c r="O88" s="38">
        <v>3</v>
      </c>
    </row>
    <row r="89" spans="1:16">
      <c r="A89" s="254"/>
      <c r="B89" s="32" t="s">
        <v>95</v>
      </c>
      <c r="C89" s="38">
        <v>0</v>
      </c>
      <c r="D89" s="38">
        <v>0</v>
      </c>
      <c r="E89" s="38">
        <v>1</v>
      </c>
      <c r="F89" s="38">
        <v>0</v>
      </c>
      <c r="G89" s="38">
        <v>0</v>
      </c>
      <c r="H89" s="38">
        <v>0</v>
      </c>
      <c r="I89" s="38">
        <v>0</v>
      </c>
      <c r="J89" s="45">
        <f t="shared" si="3"/>
        <v>1</v>
      </c>
      <c r="K89" s="251"/>
      <c r="L89" s="75">
        <v>16</v>
      </c>
      <c r="M89" s="75">
        <v>14</v>
      </c>
      <c r="N89" s="75">
        <f t="shared" si="1"/>
        <v>30</v>
      </c>
      <c r="O89" s="38">
        <v>1</v>
      </c>
    </row>
    <row r="90" spans="1:16" ht="15" thickBot="1">
      <c r="A90" s="255"/>
      <c r="B90" s="59" t="s">
        <v>88</v>
      </c>
      <c r="C90" s="67">
        <v>0</v>
      </c>
      <c r="D90" s="60">
        <v>0</v>
      </c>
      <c r="E90" s="60">
        <v>1</v>
      </c>
      <c r="F90" s="60">
        <v>0</v>
      </c>
      <c r="G90" s="60">
        <v>0</v>
      </c>
      <c r="H90" s="60">
        <v>0</v>
      </c>
      <c r="I90" s="60">
        <v>0</v>
      </c>
      <c r="J90" s="61">
        <f t="shared" si="3"/>
        <v>1</v>
      </c>
      <c r="K90" s="252"/>
      <c r="L90" s="62">
        <v>0</v>
      </c>
      <c r="M90" s="62">
        <v>1</v>
      </c>
      <c r="N90" s="62">
        <f t="shared" si="1"/>
        <v>1</v>
      </c>
      <c r="O90" s="39">
        <v>3</v>
      </c>
      <c r="P90" s="50"/>
    </row>
    <row r="91" spans="1:16" ht="15" thickTop="1">
      <c r="A91" s="253" t="s">
        <v>96</v>
      </c>
      <c r="B91" s="43" t="s">
        <v>97</v>
      </c>
      <c r="C91" s="66">
        <v>0</v>
      </c>
      <c r="D91" s="40">
        <v>0</v>
      </c>
      <c r="E91" s="41">
        <v>1</v>
      </c>
      <c r="F91" s="41">
        <v>0</v>
      </c>
      <c r="G91" s="41">
        <v>0</v>
      </c>
      <c r="H91" s="41">
        <v>0</v>
      </c>
      <c r="I91" s="41">
        <v>0</v>
      </c>
      <c r="J91" s="41">
        <f t="shared" si="3"/>
        <v>1</v>
      </c>
      <c r="K91" s="256">
        <f>SUM(J91:J95)</f>
        <v>6</v>
      </c>
      <c r="L91" s="51">
        <v>8</v>
      </c>
      <c r="M91" s="51">
        <v>5</v>
      </c>
      <c r="N91" s="51">
        <f t="shared" si="1"/>
        <v>13</v>
      </c>
      <c r="O91" s="41">
        <v>3</v>
      </c>
      <c r="P91" s="50"/>
    </row>
    <row r="92" spans="1:16">
      <c r="A92" s="254"/>
      <c r="B92" s="32" t="s">
        <v>98</v>
      </c>
      <c r="C92" s="38">
        <v>1</v>
      </c>
      <c r="D92" s="38">
        <v>0</v>
      </c>
      <c r="E92" s="38">
        <v>0</v>
      </c>
      <c r="F92" s="38">
        <v>0</v>
      </c>
      <c r="G92" s="38">
        <v>0</v>
      </c>
      <c r="H92" s="38">
        <v>1</v>
      </c>
      <c r="I92" s="38">
        <v>0</v>
      </c>
      <c r="J92" s="38">
        <f t="shared" si="3"/>
        <v>2</v>
      </c>
      <c r="K92" s="257"/>
      <c r="L92" s="75">
        <v>24</v>
      </c>
      <c r="M92" s="75">
        <v>61</v>
      </c>
      <c r="N92" s="75">
        <f t="shared" si="1"/>
        <v>85</v>
      </c>
      <c r="O92" s="38">
        <v>3</v>
      </c>
    </row>
    <row r="93" spans="1:16">
      <c r="A93" s="254"/>
      <c r="B93" s="32" t="s">
        <v>99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1</v>
      </c>
      <c r="I93" s="38">
        <v>0</v>
      </c>
      <c r="J93" s="38">
        <f t="shared" si="3"/>
        <v>1</v>
      </c>
      <c r="K93" s="257"/>
      <c r="L93" s="75">
        <v>0</v>
      </c>
      <c r="M93" s="75">
        <v>7</v>
      </c>
      <c r="N93" s="75">
        <f t="shared" si="1"/>
        <v>7</v>
      </c>
      <c r="O93" s="38">
        <v>3</v>
      </c>
    </row>
    <row r="94" spans="1:16">
      <c r="A94" s="254"/>
      <c r="B94" s="32" t="s">
        <v>100</v>
      </c>
      <c r="C94" s="38">
        <v>0</v>
      </c>
      <c r="D94" s="38">
        <v>0</v>
      </c>
      <c r="E94" s="38">
        <v>1</v>
      </c>
      <c r="F94" s="38">
        <v>0</v>
      </c>
      <c r="G94" s="38">
        <v>0</v>
      </c>
      <c r="H94" s="38">
        <v>0</v>
      </c>
      <c r="I94" s="38">
        <v>0</v>
      </c>
      <c r="J94" s="38">
        <f t="shared" si="3"/>
        <v>1</v>
      </c>
      <c r="K94" s="257"/>
      <c r="L94" s="75">
        <v>12</v>
      </c>
      <c r="M94" s="75">
        <v>31</v>
      </c>
      <c r="N94" s="75">
        <f t="shared" si="1"/>
        <v>43</v>
      </c>
      <c r="O94" s="38">
        <v>3</v>
      </c>
    </row>
    <row r="95" spans="1:16" ht="15" thickBot="1">
      <c r="A95" s="255"/>
      <c r="B95" s="35" t="s">
        <v>101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1</v>
      </c>
      <c r="J95" s="39">
        <f t="shared" si="3"/>
        <v>1</v>
      </c>
      <c r="K95" s="258"/>
      <c r="L95" s="55">
        <v>17</v>
      </c>
      <c r="M95" s="55">
        <v>33</v>
      </c>
      <c r="N95" s="52">
        <f t="shared" si="1"/>
        <v>50</v>
      </c>
      <c r="O95" s="39">
        <v>3</v>
      </c>
    </row>
    <row r="96" spans="1:16" ht="15" thickTop="1">
      <c r="A96" s="253" t="s">
        <v>102</v>
      </c>
      <c r="B96" s="63" t="s">
        <v>103</v>
      </c>
      <c r="C96" s="64">
        <v>0</v>
      </c>
      <c r="D96" s="64">
        <v>0</v>
      </c>
      <c r="E96" s="64">
        <v>0</v>
      </c>
      <c r="F96" s="64">
        <v>0</v>
      </c>
      <c r="G96" s="64">
        <v>1</v>
      </c>
      <c r="H96" s="64">
        <v>0</v>
      </c>
      <c r="I96" s="64">
        <v>0</v>
      </c>
      <c r="J96" s="65">
        <f t="shared" si="3"/>
        <v>1</v>
      </c>
      <c r="K96" s="256">
        <f>SUM(J96:J100)</f>
        <v>6</v>
      </c>
      <c r="L96" s="51">
        <v>1</v>
      </c>
      <c r="M96" s="51">
        <v>13</v>
      </c>
      <c r="N96" s="51">
        <f t="shared" si="1"/>
        <v>14</v>
      </c>
      <c r="O96" s="64">
        <v>3</v>
      </c>
    </row>
    <row r="97" spans="1:15">
      <c r="A97" s="254"/>
      <c r="B97" s="32" t="s">
        <v>104</v>
      </c>
      <c r="C97" s="38">
        <v>0</v>
      </c>
      <c r="D97" s="38">
        <v>0</v>
      </c>
      <c r="E97" s="38">
        <v>0</v>
      </c>
      <c r="F97" s="38">
        <v>0</v>
      </c>
      <c r="G97" s="38">
        <v>1</v>
      </c>
      <c r="H97" s="38">
        <v>0</v>
      </c>
      <c r="I97" s="38">
        <v>0</v>
      </c>
      <c r="J97" s="45">
        <f t="shared" si="3"/>
        <v>1</v>
      </c>
      <c r="K97" s="257"/>
      <c r="L97" s="75">
        <v>2</v>
      </c>
      <c r="M97" s="75">
        <v>15</v>
      </c>
      <c r="N97" s="75">
        <f t="shared" si="1"/>
        <v>17</v>
      </c>
      <c r="O97" s="38">
        <v>3</v>
      </c>
    </row>
    <row r="98" spans="1:15">
      <c r="A98" s="254"/>
      <c r="B98" s="32" t="s">
        <v>105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</v>
      </c>
      <c r="J98" s="45">
        <f t="shared" si="3"/>
        <v>1</v>
      </c>
      <c r="K98" s="257"/>
      <c r="L98" s="75">
        <v>20</v>
      </c>
      <c r="M98" s="75">
        <v>18</v>
      </c>
      <c r="N98" s="75">
        <f t="shared" si="1"/>
        <v>38</v>
      </c>
      <c r="O98" s="38">
        <v>3</v>
      </c>
    </row>
    <row r="99" spans="1:15">
      <c r="A99" s="254"/>
      <c r="B99" s="32" t="s">
        <v>106</v>
      </c>
      <c r="C99" s="38">
        <v>0</v>
      </c>
      <c r="D99" s="38">
        <v>1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45">
        <f t="shared" ref="J99:J100" si="4">SUM(C99:I99)</f>
        <v>1</v>
      </c>
      <c r="K99" s="257"/>
      <c r="L99" s="75">
        <v>1</v>
      </c>
      <c r="M99" s="75">
        <v>11</v>
      </c>
      <c r="N99" s="75">
        <f t="shared" si="1"/>
        <v>12</v>
      </c>
      <c r="O99" s="38">
        <v>3</v>
      </c>
    </row>
    <row r="100" spans="1:15" ht="15" thickBot="1">
      <c r="A100" s="255"/>
      <c r="B100" s="59" t="s">
        <v>102</v>
      </c>
      <c r="C100" s="60">
        <v>0</v>
      </c>
      <c r="D100" s="60">
        <v>0</v>
      </c>
      <c r="E100" s="60">
        <v>1</v>
      </c>
      <c r="F100" s="68">
        <v>0</v>
      </c>
      <c r="G100" s="60">
        <v>0</v>
      </c>
      <c r="H100" s="60">
        <v>1</v>
      </c>
      <c r="I100" s="60">
        <v>0</v>
      </c>
      <c r="J100" s="61">
        <f t="shared" si="4"/>
        <v>2</v>
      </c>
      <c r="K100" s="258"/>
      <c r="L100" s="55">
        <v>8</v>
      </c>
      <c r="M100" s="55">
        <v>23</v>
      </c>
      <c r="N100" s="55">
        <f t="shared" si="1"/>
        <v>31</v>
      </c>
      <c r="O100" s="60">
        <v>3</v>
      </c>
    </row>
    <row r="101" spans="1:15" ht="15" thickTop="1">
      <c r="A101" s="247" t="s">
        <v>107</v>
      </c>
      <c r="B101" s="247"/>
      <c r="C101" s="85">
        <f t="shared" ref="C101:J101" si="5">SUM(C4:C100)</f>
        <v>24</v>
      </c>
      <c r="D101" s="85">
        <f t="shared" si="5"/>
        <v>31</v>
      </c>
      <c r="E101" s="85">
        <f t="shared" si="5"/>
        <v>43</v>
      </c>
      <c r="F101" s="85">
        <f t="shared" si="5"/>
        <v>23</v>
      </c>
      <c r="G101" s="85">
        <f t="shared" si="5"/>
        <v>21</v>
      </c>
      <c r="H101" s="85">
        <f t="shared" si="5"/>
        <v>32</v>
      </c>
      <c r="I101" s="85">
        <f t="shared" si="5"/>
        <v>26</v>
      </c>
      <c r="J101" s="85">
        <f t="shared" si="5"/>
        <v>200</v>
      </c>
      <c r="K101" s="85">
        <f t="shared" ref="K101:M101" si="6">SUM(K4:K100)</f>
        <v>200</v>
      </c>
      <c r="L101" s="85">
        <f t="shared" si="6"/>
        <v>1643</v>
      </c>
      <c r="M101" s="85">
        <f t="shared" si="6"/>
        <v>2953</v>
      </c>
      <c r="N101" s="85">
        <f>SUM(N4:N100)</f>
        <v>4596</v>
      </c>
    </row>
    <row r="103" spans="1:15">
      <c r="A103" s="259" t="s">
        <v>161</v>
      </c>
      <c r="B103" s="259"/>
      <c r="C103" s="259"/>
      <c r="D103" s="259"/>
    </row>
    <row r="104" spans="1:15">
      <c r="A104" s="259" t="s">
        <v>162</v>
      </c>
      <c r="B104" s="259"/>
      <c r="C104" s="259"/>
      <c r="D104" s="259"/>
    </row>
    <row r="105" spans="1:15">
      <c r="A105" s="259" t="s">
        <v>163</v>
      </c>
      <c r="B105" s="259"/>
      <c r="C105" s="259"/>
      <c r="D105" s="259"/>
    </row>
  </sheetData>
  <mergeCells count="49">
    <mergeCell ref="A103:D103"/>
    <mergeCell ref="A104:D104"/>
    <mergeCell ref="A105:D105"/>
    <mergeCell ref="V2:W2"/>
    <mergeCell ref="R2:S2"/>
    <mergeCell ref="T2:T3"/>
    <mergeCell ref="K60:K68"/>
    <mergeCell ref="A60:A68"/>
    <mergeCell ref="K69:K72"/>
    <mergeCell ref="A13:A17"/>
    <mergeCell ref="A91:A95"/>
    <mergeCell ref="K91:K95"/>
    <mergeCell ref="K96:K100"/>
    <mergeCell ref="A96:A100"/>
    <mergeCell ref="A69:A72"/>
    <mergeCell ref="A30:A40"/>
    <mergeCell ref="A1:O1"/>
    <mergeCell ref="A4:A12"/>
    <mergeCell ref="K4:K12"/>
    <mergeCell ref="O2:O3"/>
    <mergeCell ref="A101:B101"/>
    <mergeCell ref="L2:N2"/>
    <mergeCell ref="K2:K3"/>
    <mergeCell ref="J2:J3"/>
    <mergeCell ref="K73:K79"/>
    <mergeCell ref="A73:A79"/>
    <mergeCell ref="K80:K82"/>
    <mergeCell ref="A80:A82"/>
    <mergeCell ref="K83:K90"/>
    <mergeCell ref="A83:A90"/>
    <mergeCell ref="K56:K59"/>
    <mergeCell ref="A56:A59"/>
    <mergeCell ref="K30:K40"/>
    <mergeCell ref="A41:A42"/>
    <mergeCell ref="K41:K42"/>
    <mergeCell ref="A43:A55"/>
    <mergeCell ref="K43:K55"/>
    <mergeCell ref="A18:A29"/>
    <mergeCell ref="K18:K29"/>
    <mergeCell ref="F2:F3"/>
    <mergeCell ref="E2:E3"/>
    <mergeCell ref="D2:D3"/>
    <mergeCell ref="C2:C3"/>
    <mergeCell ref="B2:B3"/>
    <mergeCell ref="K13:K17"/>
    <mergeCell ref="I2:I3"/>
    <mergeCell ref="H2:H3"/>
    <mergeCell ref="G2:G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991D-842D-4D7B-8AC6-DFAFE09B8ED1}">
  <sheetPr>
    <tabColor rgb="FF92D050"/>
  </sheetPr>
  <dimension ref="A1:P212"/>
  <sheetViews>
    <sheetView showGridLines="0" workbookViewId="0">
      <selection activeCell="E4" sqref="E4"/>
    </sheetView>
  </sheetViews>
  <sheetFormatPr baseColWidth="10" defaultRowHeight="14.5"/>
  <cols>
    <col min="1" max="1" width="3.1796875" customWidth="1"/>
    <col min="2" max="2" width="25.90625" customWidth="1"/>
    <col min="5" max="5" width="61.08984375" bestFit="1" customWidth="1"/>
    <col min="6" max="6" width="23.6328125" bestFit="1" customWidth="1"/>
    <col min="7" max="7" width="15.453125" bestFit="1" customWidth="1"/>
    <col min="8" max="8" width="15.54296875" customWidth="1"/>
  </cols>
  <sheetData>
    <row r="1" spans="1:16" ht="18">
      <c r="B1" s="237" t="s">
        <v>133</v>
      </c>
      <c r="C1" s="237"/>
      <c r="D1" s="237"/>
      <c r="E1" s="237"/>
      <c r="F1" s="237"/>
      <c r="G1" s="237"/>
      <c r="H1" s="237"/>
      <c r="I1" s="237"/>
      <c r="J1" s="237"/>
      <c r="K1" s="237"/>
      <c r="L1" s="213"/>
      <c r="M1" s="213"/>
      <c r="N1" s="213"/>
      <c r="O1" s="213"/>
      <c r="P1" s="213"/>
    </row>
    <row r="2" spans="1:16" ht="29">
      <c r="A2" s="114"/>
      <c r="B2" s="104" t="s">
        <v>134</v>
      </c>
      <c r="C2" s="104" t="s">
        <v>135</v>
      </c>
      <c r="D2" s="105" t="s">
        <v>136</v>
      </c>
      <c r="E2" s="104" t="s">
        <v>137</v>
      </c>
      <c r="F2" s="104" t="s">
        <v>138</v>
      </c>
      <c r="G2" s="104" t="s">
        <v>139</v>
      </c>
      <c r="H2" s="105" t="s">
        <v>151</v>
      </c>
      <c r="I2" s="104" t="s">
        <v>140</v>
      </c>
      <c r="J2" s="104" t="s">
        <v>141</v>
      </c>
      <c r="K2" s="104" t="s">
        <v>142</v>
      </c>
    </row>
    <row r="3" spans="1:16" ht="72.5">
      <c r="A3" s="114"/>
      <c r="B3" s="117" t="s">
        <v>183</v>
      </c>
      <c r="C3" s="192" t="s">
        <v>143</v>
      </c>
      <c r="D3" s="193">
        <v>44931</v>
      </c>
      <c r="E3" s="117" t="s">
        <v>184</v>
      </c>
      <c r="F3" s="192" t="s">
        <v>24</v>
      </c>
      <c r="G3" s="192" t="s">
        <v>21</v>
      </c>
      <c r="H3" s="192">
        <v>2</v>
      </c>
      <c r="I3" s="194">
        <v>3</v>
      </c>
      <c r="J3" s="194">
        <v>13</v>
      </c>
      <c r="K3" s="195">
        <f>SUM(I3:J3)</f>
        <v>16</v>
      </c>
    </row>
    <row r="4" spans="1:16" ht="72.5">
      <c r="A4" s="114"/>
      <c r="B4" s="196" t="s">
        <v>185</v>
      </c>
      <c r="C4" s="197" t="s">
        <v>143</v>
      </c>
      <c r="D4" s="198">
        <v>44931</v>
      </c>
      <c r="E4" s="197" t="s">
        <v>186</v>
      </c>
      <c r="F4" s="197" t="s">
        <v>24</v>
      </c>
      <c r="G4" s="197" t="s">
        <v>21</v>
      </c>
      <c r="H4" s="197">
        <v>2</v>
      </c>
      <c r="I4" s="195">
        <v>2</v>
      </c>
      <c r="J4" s="195">
        <v>6</v>
      </c>
      <c r="K4" s="195">
        <f t="shared" ref="K4:K67" si="0">SUM(I4:J4)</f>
        <v>8</v>
      </c>
    </row>
    <row r="5" spans="1:16" ht="72.5">
      <c r="A5" s="114"/>
      <c r="B5" s="199" t="s">
        <v>187</v>
      </c>
      <c r="C5" s="192" t="s">
        <v>143</v>
      </c>
      <c r="D5" s="193">
        <v>44931</v>
      </c>
      <c r="E5" s="192" t="s">
        <v>188</v>
      </c>
      <c r="F5" s="192" t="s">
        <v>24</v>
      </c>
      <c r="G5" s="192" t="s">
        <v>21</v>
      </c>
      <c r="H5" s="192">
        <v>2</v>
      </c>
      <c r="I5" s="194">
        <v>1</v>
      </c>
      <c r="J5" s="194">
        <v>6</v>
      </c>
      <c r="K5" s="195">
        <f t="shared" si="0"/>
        <v>7</v>
      </c>
    </row>
    <row r="6" spans="1:16" ht="87">
      <c r="A6" s="114"/>
      <c r="B6" s="196" t="s">
        <v>189</v>
      </c>
      <c r="C6" s="197" t="s">
        <v>143</v>
      </c>
      <c r="D6" s="198">
        <v>44933</v>
      </c>
      <c r="E6" s="197" t="s">
        <v>190</v>
      </c>
      <c r="F6" s="197" t="s">
        <v>98</v>
      </c>
      <c r="G6" s="197" t="s">
        <v>96</v>
      </c>
      <c r="H6" s="197">
        <v>3</v>
      </c>
      <c r="I6" s="195">
        <v>11</v>
      </c>
      <c r="J6" s="195">
        <v>26</v>
      </c>
      <c r="K6" s="195">
        <f t="shared" si="0"/>
        <v>37</v>
      </c>
    </row>
    <row r="7" spans="1:16" ht="58">
      <c r="A7" s="114"/>
      <c r="B7" s="117" t="s">
        <v>191</v>
      </c>
      <c r="C7" s="192" t="s">
        <v>143</v>
      </c>
      <c r="D7" s="193">
        <v>44936</v>
      </c>
      <c r="E7" s="192" t="s">
        <v>192</v>
      </c>
      <c r="F7" s="192" t="s">
        <v>27</v>
      </c>
      <c r="G7" s="192" t="s">
        <v>21</v>
      </c>
      <c r="H7" s="192">
        <v>2</v>
      </c>
      <c r="I7" s="194">
        <v>2</v>
      </c>
      <c r="J7" s="194">
        <v>3</v>
      </c>
      <c r="K7" s="195">
        <f t="shared" si="0"/>
        <v>5</v>
      </c>
    </row>
    <row r="8" spans="1:16" ht="72.5">
      <c r="A8" s="114"/>
      <c r="B8" s="196" t="s">
        <v>193</v>
      </c>
      <c r="C8" s="197" t="s">
        <v>143</v>
      </c>
      <c r="D8" s="198">
        <v>44936</v>
      </c>
      <c r="E8" s="197" t="s">
        <v>194</v>
      </c>
      <c r="F8" s="197" t="s">
        <v>28</v>
      </c>
      <c r="G8" s="197" t="s">
        <v>21</v>
      </c>
      <c r="H8" s="200" t="s">
        <v>83</v>
      </c>
      <c r="I8" s="195">
        <v>5</v>
      </c>
      <c r="J8" s="195">
        <v>3</v>
      </c>
      <c r="K8" s="195">
        <f t="shared" si="0"/>
        <v>8</v>
      </c>
    </row>
    <row r="9" spans="1:16" ht="58">
      <c r="A9" s="114"/>
      <c r="B9" s="196" t="s">
        <v>195</v>
      </c>
      <c r="C9" s="197" t="s">
        <v>143</v>
      </c>
      <c r="D9" s="198">
        <v>44936</v>
      </c>
      <c r="E9" s="197" t="s">
        <v>196</v>
      </c>
      <c r="F9" s="197" t="s">
        <v>28</v>
      </c>
      <c r="G9" s="197" t="s">
        <v>21</v>
      </c>
      <c r="H9" s="197">
        <v>2</v>
      </c>
      <c r="I9" s="195">
        <v>0</v>
      </c>
      <c r="J9" s="195">
        <v>1</v>
      </c>
      <c r="K9" s="195">
        <f t="shared" si="0"/>
        <v>1</v>
      </c>
    </row>
    <row r="10" spans="1:16" ht="43.5">
      <c r="A10" s="114"/>
      <c r="B10" s="196" t="s">
        <v>197</v>
      </c>
      <c r="C10" s="197" t="s">
        <v>143</v>
      </c>
      <c r="D10" s="198">
        <v>44937</v>
      </c>
      <c r="E10" s="197" t="s">
        <v>198</v>
      </c>
      <c r="F10" s="197" t="s">
        <v>59</v>
      </c>
      <c r="G10" s="197" t="s">
        <v>56</v>
      </c>
      <c r="H10" s="197">
        <v>1</v>
      </c>
      <c r="I10" s="195">
        <v>3</v>
      </c>
      <c r="J10" s="195">
        <v>3</v>
      </c>
      <c r="K10" s="195">
        <f t="shared" si="0"/>
        <v>6</v>
      </c>
    </row>
    <row r="11" spans="1:16" ht="58">
      <c r="A11" s="114"/>
      <c r="B11" s="117" t="s">
        <v>199</v>
      </c>
      <c r="C11" s="192" t="s">
        <v>143</v>
      </c>
      <c r="D11" s="193">
        <v>44937</v>
      </c>
      <c r="E11" s="192" t="s">
        <v>200</v>
      </c>
      <c r="F11" s="192" t="s">
        <v>59</v>
      </c>
      <c r="G11" s="192" t="s">
        <v>56</v>
      </c>
      <c r="H11" s="192">
        <v>1</v>
      </c>
      <c r="I11" s="194">
        <v>9</v>
      </c>
      <c r="J11" s="194">
        <v>17</v>
      </c>
      <c r="K11" s="195">
        <f t="shared" si="0"/>
        <v>26</v>
      </c>
    </row>
    <row r="12" spans="1:16" ht="58">
      <c r="A12" s="114"/>
      <c r="B12" s="117" t="s">
        <v>201</v>
      </c>
      <c r="C12" s="192" t="s">
        <v>143</v>
      </c>
      <c r="D12" s="193">
        <v>44937</v>
      </c>
      <c r="E12" s="192" t="s">
        <v>202</v>
      </c>
      <c r="F12" s="192" t="s">
        <v>14</v>
      </c>
      <c r="G12" s="192" t="s">
        <v>10</v>
      </c>
      <c r="H12" s="192">
        <v>2</v>
      </c>
      <c r="I12" s="194">
        <v>9</v>
      </c>
      <c r="J12" s="194">
        <v>9</v>
      </c>
      <c r="K12" s="195">
        <f t="shared" si="0"/>
        <v>18</v>
      </c>
    </row>
    <row r="13" spans="1:16" ht="58">
      <c r="A13" s="114"/>
      <c r="B13" s="196" t="s">
        <v>203</v>
      </c>
      <c r="C13" s="197" t="s">
        <v>143</v>
      </c>
      <c r="D13" s="198">
        <v>44937</v>
      </c>
      <c r="E13" s="197" t="s">
        <v>204</v>
      </c>
      <c r="F13" s="197" t="s">
        <v>15</v>
      </c>
      <c r="G13" s="197" t="s">
        <v>10</v>
      </c>
      <c r="H13" s="197">
        <v>2</v>
      </c>
      <c r="I13" s="195">
        <v>5</v>
      </c>
      <c r="J13" s="195">
        <v>3</v>
      </c>
      <c r="K13" s="195">
        <f t="shared" si="0"/>
        <v>8</v>
      </c>
    </row>
    <row r="14" spans="1:16" ht="72.5">
      <c r="A14" s="114"/>
      <c r="B14" s="117" t="s">
        <v>205</v>
      </c>
      <c r="C14" s="192" t="s">
        <v>143</v>
      </c>
      <c r="D14" s="193">
        <v>44946</v>
      </c>
      <c r="E14" s="192" t="s">
        <v>206</v>
      </c>
      <c r="F14" s="192" t="s">
        <v>69</v>
      </c>
      <c r="G14" s="192" t="s">
        <v>61</v>
      </c>
      <c r="H14" s="192">
        <v>2</v>
      </c>
      <c r="I14" s="194">
        <v>3</v>
      </c>
      <c r="J14" s="194">
        <v>12</v>
      </c>
      <c r="K14" s="195">
        <f t="shared" si="0"/>
        <v>15</v>
      </c>
    </row>
    <row r="15" spans="1:16" ht="43.5">
      <c r="A15" s="114"/>
      <c r="B15" s="117" t="s">
        <v>207</v>
      </c>
      <c r="C15" s="192" t="s">
        <v>143</v>
      </c>
      <c r="D15" s="193">
        <v>44946</v>
      </c>
      <c r="E15" s="201" t="s">
        <v>208</v>
      </c>
      <c r="F15" s="192" t="s">
        <v>24</v>
      </c>
      <c r="G15" s="192" t="s">
        <v>21</v>
      </c>
      <c r="H15" s="192">
        <v>2</v>
      </c>
      <c r="I15" s="194">
        <v>0</v>
      </c>
      <c r="J15" s="194">
        <v>7</v>
      </c>
      <c r="K15" s="195">
        <f t="shared" si="0"/>
        <v>7</v>
      </c>
    </row>
    <row r="16" spans="1:16" ht="58">
      <c r="A16" s="114"/>
      <c r="B16" s="196" t="s">
        <v>209</v>
      </c>
      <c r="C16" s="197" t="s">
        <v>143</v>
      </c>
      <c r="D16" s="198">
        <v>44946</v>
      </c>
      <c r="E16" s="197" t="s">
        <v>210</v>
      </c>
      <c r="F16" s="197" t="s">
        <v>26</v>
      </c>
      <c r="G16" s="197" t="s">
        <v>21</v>
      </c>
      <c r="H16" s="197">
        <v>2</v>
      </c>
      <c r="I16" s="195">
        <v>0</v>
      </c>
      <c r="J16" s="195">
        <v>4</v>
      </c>
      <c r="K16" s="195">
        <f t="shared" si="0"/>
        <v>4</v>
      </c>
    </row>
    <row r="17" spans="1:11" ht="58">
      <c r="A17" s="114"/>
      <c r="B17" s="196" t="s">
        <v>211</v>
      </c>
      <c r="C17" s="197" t="s">
        <v>143</v>
      </c>
      <c r="D17" s="198">
        <v>44950</v>
      </c>
      <c r="E17" s="197" t="s">
        <v>212</v>
      </c>
      <c r="F17" s="197" t="s">
        <v>80</v>
      </c>
      <c r="G17" s="197" t="s">
        <v>76</v>
      </c>
      <c r="H17" s="197">
        <v>1</v>
      </c>
      <c r="I17" s="195">
        <v>13</v>
      </c>
      <c r="J17" s="195">
        <v>27</v>
      </c>
      <c r="K17" s="195">
        <f t="shared" si="0"/>
        <v>40</v>
      </c>
    </row>
    <row r="18" spans="1:11" ht="43.5">
      <c r="A18" s="114"/>
      <c r="B18" s="196" t="s">
        <v>213</v>
      </c>
      <c r="C18" s="197" t="s">
        <v>143</v>
      </c>
      <c r="D18" s="198">
        <v>44950</v>
      </c>
      <c r="E18" s="197" t="s">
        <v>214</v>
      </c>
      <c r="F18" s="197" t="s">
        <v>60</v>
      </c>
      <c r="G18" s="197" t="s">
        <v>56</v>
      </c>
      <c r="H18" s="197">
        <v>1</v>
      </c>
      <c r="I18" s="195">
        <v>3</v>
      </c>
      <c r="J18" s="195">
        <v>1</v>
      </c>
      <c r="K18" s="195">
        <f t="shared" si="0"/>
        <v>4</v>
      </c>
    </row>
    <row r="19" spans="1:11" ht="43.5">
      <c r="A19" s="114"/>
      <c r="B19" s="117" t="s">
        <v>215</v>
      </c>
      <c r="C19" s="192" t="s">
        <v>143</v>
      </c>
      <c r="D19" s="193">
        <v>44950</v>
      </c>
      <c r="E19" s="192" t="s">
        <v>216</v>
      </c>
      <c r="F19" s="192" t="s">
        <v>60</v>
      </c>
      <c r="G19" s="192" t="s">
        <v>56</v>
      </c>
      <c r="H19" s="192">
        <v>1</v>
      </c>
      <c r="I19" s="194">
        <v>1</v>
      </c>
      <c r="J19" s="194">
        <v>0</v>
      </c>
      <c r="K19" s="195">
        <f t="shared" si="0"/>
        <v>1</v>
      </c>
    </row>
    <row r="20" spans="1:11" ht="43.5">
      <c r="A20" s="114"/>
      <c r="B20" s="117" t="s">
        <v>217</v>
      </c>
      <c r="C20" s="192" t="s">
        <v>143</v>
      </c>
      <c r="D20" s="193">
        <v>44951</v>
      </c>
      <c r="E20" s="117" t="s">
        <v>218</v>
      </c>
      <c r="F20" s="192" t="s">
        <v>35</v>
      </c>
      <c r="G20" s="192" t="s">
        <v>32</v>
      </c>
      <c r="H20" s="192">
        <v>1</v>
      </c>
      <c r="I20" s="194">
        <v>7</v>
      </c>
      <c r="J20" s="194">
        <v>13</v>
      </c>
      <c r="K20" s="195">
        <f t="shared" si="0"/>
        <v>20</v>
      </c>
    </row>
    <row r="21" spans="1:11" ht="43.5">
      <c r="A21" s="114"/>
      <c r="B21" s="196" t="s">
        <v>219</v>
      </c>
      <c r="C21" s="197" t="s">
        <v>143</v>
      </c>
      <c r="D21" s="198">
        <v>44952</v>
      </c>
      <c r="E21" s="197" t="s">
        <v>167</v>
      </c>
      <c r="F21" s="197" t="s">
        <v>43</v>
      </c>
      <c r="G21" s="197" t="s">
        <v>43</v>
      </c>
      <c r="H21" s="197">
        <v>1</v>
      </c>
      <c r="I21" s="195">
        <v>0</v>
      </c>
      <c r="J21" s="195">
        <v>3</v>
      </c>
      <c r="K21" s="195">
        <f t="shared" si="0"/>
        <v>3</v>
      </c>
    </row>
    <row r="22" spans="1:11" ht="43.5">
      <c r="A22" s="114"/>
      <c r="B22" s="117" t="s">
        <v>220</v>
      </c>
      <c r="C22" s="192" t="s">
        <v>143</v>
      </c>
      <c r="D22" s="193">
        <v>44953</v>
      </c>
      <c r="E22" s="192" t="s">
        <v>221</v>
      </c>
      <c r="F22" s="192" t="s">
        <v>112</v>
      </c>
      <c r="G22" s="192" t="s">
        <v>17</v>
      </c>
      <c r="H22" s="192">
        <v>1</v>
      </c>
      <c r="I22" s="194">
        <v>6</v>
      </c>
      <c r="J22" s="194">
        <v>2</v>
      </c>
      <c r="K22" s="195">
        <f t="shared" si="0"/>
        <v>8</v>
      </c>
    </row>
    <row r="23" spans="1:11" ht="72.5">
      <c r="A23" s="114"/>
      <c r="B23" s="117" t="s">
        <v>222</v>
      </c>
      <c r="C23" s="192" t="s">
        <v>143</v>
      </c>
      <c r="D23" s="193">
        <v>44953</v>
      </c>
      <c r="E23" s="192" t="s">
        <v>223</v>
      </c>
      <c r="F23" s="192" t="s">
        <v>86</v>
      </c>
      <c r="G23" s="192" t="s">
        <v>84</v>
      </c>
      <c r="H23" s="192">
        <v>3</v>
      </c>
      <c r="I23" s="194">
        <v>1</v>
      </c>
      <c r="J23" s="194">
        <v>9</v>
      </c>
      <c r="K23" s="195">
        <f t="shared" si="0"/>
        <v>10</v>
      </c>
    </row>
    <row r="24" spans="1:11" ht="58">
      <c r="A24" s="114"/>
      <c r="B24" s="117" t="s">
        <v>224</v>
      </c>
      <c r="C24" s="192" t="s">
        <v>143</v>
      </c>
      <c r="D24" s="193">
        <v>44954</v>
      </c>
      <c r="E24" s="192" t="s">
        <v>225</v>
      </c>
      <c r="F24" s="192" t="s">
        <v>24</v>
      </c>
      <c r="G24" s="192" t="s">
        <v>21</v>
      </c>
      <c r="H24" s="192">
        <v>2</v>
      </c>
      <c r="I24" s="194">
        <v>2</v>
      </c>
      <c r="J24" s="194">
        <v>4</v>
      </c>
      <c r="K24" s="195">
        <f t="shared" si="0"/>
        <v>6</v>
      </c>
    </row>
    <row r="25" spans="1:11" ht="58">
      <c r="A25" s="114"/>
      <c r="B25" s="196" t="s">
        <v>226</v>
      </c>
      <c r="C25" s="197" t="s">
        <v>143</v>
      </c>
      <c r="D25" s="198">
        <v>44954</v>
      </c>
      <c r="E25" s="197" t="s">
        <v>171</v>
      </c>
      <c r="F25" s="197" t="s">
        <v>26</v>
      </c>
      <c r="G25" s="197" t="s">
        <v>21</v>
      </c>
      <c r="H25" s="197">
        <v>2</v>
      </c>
      <c r="I25" s="195">
        <v>2</v>
      </c>
      <c r="J25" s="195">
        <v>12</v>
      </c>
      <c r="K25" s="195">
        <f t="shared" si="0"/>
        <v>14</v>
      </c>
    </row>
    <row r="26" spans="1:11" ht="58">
      <c r="A26" s="114"/>
      <c r="B26" s="196" t="s">
        <v>227</v>
      </c>
      <c r="C26" s="197" t="s">
        <v>143</v>
      </c>
      <c r="D26" s="198">
        <v>44957</v>
      </c>
      <c r="E26" s="197" t="s">
        <v>228</v>
      </c>
      <c r="F26" s="197" t="s">
        <v>159</v>
      </c>
      <c r="G26" s="197" t="s">
        <v>10</v>
      </c>
      <c r="H26" s="197">
        <v>2</v>
      </c>
      <c r="I26" s="195">
        <v>2</v>
      </c>
      <c r="J26" s="195">
        <v>5</v>
      </c>
      <c r="K26" s="195">
        <f t="shared" si="0"/>
        <v>7</v>
      </c>
    </row>
    <row r="27" spans="1:11" ht="58">
      <c r="A27" s="114"/>
      <c r="B27" s="117" t="s">
        <v>229</v>
      </c>
      <c r="C27" s="192" t="s">
        <v>144</v>
      </c>
      <c r="D27" s="193">
        <v>44958</v>
      </c>
      <c r="E27" s="192" t="s">
        <v>230</v>
      </c>
      <c r="F27" s="192" t="s">
        <v>81</v>
      </c>
      <c r="G27" s="192" t="s">
        <v>76</v>
      </c>
      <c r="H27" s="192">
        <v>2</v>
      </c>
      <c r="I27" s="194">
        <v>10</v>
      </c>
      <c r="J27" s="194">
        <v>4</v>
      </c>
      <c r="K27" s="195">
        <f t="shared" si="0"/>
        <v>14</v>
      </c>
    </row>
    <row r="28" spans="1:11" ht="58">
      <c r="A28" s="114"/>
      <c r="B28" s="117" t="s">
        <v>231</v>
      </c>
      <c r="C28" s="192" t="s">
        <v>144</v>
      </c>
      <c r="D28" s="193">
        <v>44960</v>
      </c>
      <c r="E28" s="192" t="s">
        <v>232</v>
      </c>
      <c r="F28" s="192" t="s">
        <v>35</v>
      </c>
      <c r="G28" s="192" t="s">
        <v>32</v>
      </c>
      <c r="H28" s="192">
        <v>1</v>
      </c>
      <c r="I28" s="194">
        <v>4</v>
      </c>
      <c r="J28" s="194">
        <v>1</v>
      </c>
      <c r="K28" s="195">
        <f t="shared" si="0"/>
        <v>5</v>
      </c>
    </row>
    <row r="29" spans="1:11" ht="58">
      <c r="A29" s="114"/>
      <c r="B29" s="196" t="s">
        <v>233</v>
      </c>
      <c r="C29" s="197" t="s">
        <v>144</v>
      </c>
      <c r="D29" s="198">
        <v>44960</v>
      </c>
      <c r="E29" s="197" t="s">
        <v>234</v>
      </c>
      <c r="F29" s="197" t="s">
        <v>10</v>
      </c>
      <c r="G29" s="197" t="s">
        <v>10</v>
      </c>
      <c r="H29" s="197">
        <v>2</v>
      </c>
      <c r="I29" s="195">
        <v>2</v>
      </c>
      <c r="J29" s="195">
        <v>1</v>
      </c>
      <c r="K29" s="195">
        <f t="shared" si="0"/>
        <v>3</v>
      </c>
    </row>
    <row r="30" spans="1:11" ht="43.5">
      <c r="A30" s="114"/>
      <c r="B30" s="117" t="s">
        <v>235</v>
      </c>
      <c r="C30" s="192" t="s">
        <v>144</v>
      </c>
      <c r="D30" s="193">
        <v>44960</v>
      </c>
      <c r="E30" s="192" t="s">
        <v>236</v>
      </c>
      <c r="F30" s="192" t="s">
        <v>10</v>
      </c>
      <c r="G30" s="192" t="s">
        <v>10</v>
      </c>
      <c r="H30" s="192">
        <v>2</v>
      </c>
      <c r="I30" s="194">
        <v>0</v>
      </c>
      <c r="J30" s="194">
        <v>7</v>
      </c>
      <c r="K30" s="195">
        <f t="shared" si="0"/>
        <v>7</v>
      </c>
    </row>
    <row r="31" spans="1:11" ht="43.5">
      <c r="A31" s="114"/>
      <c r="B31" s="196" t="s">
        <v>237</v>
      </c>
      <c r="C31" s="197" t="s">
        <v>144</v>
      </c>
      <c r="D31" s="198">
        <v>44961</v>
      </c>
      <c r="E31" s="197" t="s">
        <v>238</v>
      </c>
      <c r="F31" s="197" t="s">
        <v>14</v>
      </c>
      <c r="G31" s="197" t="s">
        <v>10</v>
      </c>
      <c r="H31" s="197">
        <v>2</v>
      </c>
      <c r="I31" s="195">
        <v>12</v>
      </c>
      <c r="J31" s="195">
        <v>50</v>
      </c>
      <c r="K31" s="195">
        <f t="shared" si="0"/>
        <v>62</v>
      </c>
    </row>
    <row r="32" spans="1:11" ht="72.5">
      <c r="A32" s="114"/>
      <c r="B32" s="117" t="s">
        <v>239</v>
      </c>
      <c r="C32" s="192" t="s">
        <v>144</v>
      </c>
      <c r="D32" s="193">
        <v>44966</v>
      </c>
      <c r="E32" s="192" t="s">
        <v>240</v>
      </c>
      <c r="F32" s="192" t="s">
        <v>86</v>
      </c>
      <c r="G32" s="192" t="s">
        <v>84</v>
      </c>
      <c r="H32" s="192">
        <v>3</v>
      </c>
      <c r="I32" s="194">
        <v>3</v>
      </c>
      <c r="J32" s="194">
        <v>14</v>
      </c>
      <c r="K32" s="195">
        <f t="shared" si="0"/>
        <v>17</v>
      </c>
    </row>
    <row r="33" spans="1:11" ht="43.5">
      <c r="A33" s="114"/>
      <c r="B33" s="196" t="s">
        <v>241</v>
      </c>
      <c r="C33" s="197" t="s">
        <v>144</v>
      </c>
      <c r="D33" s="198">
        <v>44966</v>
      </c>
      <c r="E33" s="197" t="s">
        <v>242</v>
      </c>
      <c r="F33" s="197" t="s">
        <v>106</v>
      </c>
      <c r="G33" s="197" t="s">
        <v>102</v>
      </c>
      <c r="H33" s="197">
        <v>3</v>
      </c>
      <c r="I33" s="195">
        <v>1</v>
      </c>
      <c r="J33" s="195">
        <v>11</v>
      </c>
      <c r="K33" s="195">
        <f t="shared" si="0"/>
        <v>12</v>
      </c>
    </row>
    <row r="34" spans="1:11" ht="43.5">
      <c r="A34" s="114"/>
      <c r="B34" s="196" t="s">
        <v>243</v>
      </c>
      <c r="C34" s="197" t="s">
        <v>144</v>
      </c>
      <c r="D34" s="198">
        <v>44966</v>
      </c>
      <c r="E34" s="197" t="s">
        <v>244</v>
      </c>
      <c r="F34" s="197" t="s">
        <v>26</v>
      </c>
      <c r="G34" s="197" t="s">
        <v>21</v>
      </c>
      <c r="H34" s="197">
        <v>2</v>
      </c>
      <c r="I34" s="195">
        <v>15</v>
      </c>
      <c r="J34" s="195">
        <v>25</v>
      </c>
      <c r="K34" s="195">
        <f t="shared" si="0"/>
        <v>40</v>
      </c>
    </row>
    <row r="35" spans="1:11" ht="58">
      <c r="A35" s="114"/>
      <c r="B35" s="117" t="s">
        <v>245</v>
      </c>
      <c r="C35" s="192" t="s">
        <v>144</v>
      </c>
      <c r="D35" s="193">
        <v>44967</v>
      </c>
      <c r="E35" s="192" t="s">
        <v>246</v>
      </c>
      <c r="F35" s="192" t="s">
        <v>24</v>
      </c>
      <c r="G35" s="192" t="s">
        <v>21</v>
      </c>
      <c r="H35" s="192">
        <v>2</v>
      </c>
      <c r="I35" s="194">
        <v>1</v>
      </c>
      <c r="J35" s="194">
        <v>8</v>
      </c>
      <c r="K35" s="195">
        <f t="shared" si="0"/>
        <v>9</v>
      </c>
    </row>
    <row r="36" spans="1:11" ht="43.5">
      <c r="A36" s="114"/>
      <c r="B36" s="117" t="s">
        <v>247</v>
      </c>
      <c r="C36" s="192" t="s">
        <v>144</v>
      </c>
      <c r="D36" s="193">
        <v>44968</v>
      </c>
      <c r="E36" s="192" t="s">
        <v>248</v>
      </c>
      <c r="F36" s="192" t="s">
        <v>41</v>
      </c>
      <c r="G36" s="192" t="s">
        <v>32</v>
      </c>
      <c r="H36" s="192">
        <v>2</v>
      </c>
      <c r="I36" s="194">
        <v>1</v>
      </c>
      <c r="J36" s="194">
        <v>3</v>
      </c>
      <c r="K36" s="195">
        <f t="shared" si="0"/>
        <v>4</v>
      </c>
    </row>
    <row r="37" spans="1:11" ht="43.5">
      <c r="A37" s="114"/>
      <c r="B37" s="196" t="s">
        <v>249</v>
      </c>
      <c r="C37" s="197" t="s">
        <v>144</v>
      </c>
      <c r="D37" s="198">
        <v>44968</v>
      </c>
      <c r="E37" s="197" t="s">
        <v>250</v>
      </c>
      <c r="F37" s="197" t="s">
        <v>22</v>
      </c>
      <c r="G37" s="197" t="s">
        <v>21</v>
      </c>
      <c r="H37" s="197">
        <v>2</v>
      </c>
      <c r="I37" s="195">
        <v>12</v>
      </c>
      <c r="J37" s="195">
        <v>10</v>
      </c>
      <c r="K37" s="195">
        <f t="shared" si="0"/>
        <v>22</v>
      </c>
    </row>
    <row r="38" spans="1:11" ht="72.5">
      <c r="A38" s="114"/>
      <c r="B38" s="117" t="s">
        <v>251</v>
      </c>
      <c r="C38" s="192" t="s">
        <v>144</v>
      </c>
      <c r="D38" s="193">
        <v>44968</v>
      </c>
      <c r="E38" s="192" t="s">
        <v>252</v>
      </c>
      <c r="F38" s="192" t="s">
        <v>12</v>
      </c>
      <c r="G38" s="192" t="s">
        <v>10</v>
      </c>
      <c r="H38" s="192">
        <v>2</v>
      </c>
      <c r="I38" s="194">
        <v>1</v>
      </c>
      <c r="J38" s="194">
        <v>6</v>
      </c>
      <c r="K38" s="195">
        <f t="shared" si="0"/>
        <v>7</v>
      </c>
    </row>
    <row r="39" spans="1:11" ht="72.5">
      <c r="A39" s="114"/>
      <c r="B39" s="117" t="s">
        <v>253</v>
      </c>
      <c r="C39" s="192" t="s">
        <v>144</v>
      </c>
      <c r="D39" s="193">
        <v>44970</v>
      </c>
      <c r="E39" s="192" t="s">
        <v>254</v>
      </c>
      <c r="F39" s="192" t="s">
        <v>35</v>
      </c>
      <c r="G39" s="192" t="s">
        <v>32</v>
      </c>
      <c r="H39" s="192">
        <v>1</v>
      </c>
      <c r="I39" s="194">
        <v>12</v>
      </c>
      <c r="J39" s="194">
        <v>7</v>
      </c>
      <c r="K39" s="195">
        <f t="shared" si="0"/>
        <v>19</v>
      </c>
    </row>
    <row r="40" spans="1:11" ht="58">
      <c r="A40" s="114"/>
      <c r="B40" s="117" t="s">
        <v>255</v>
      </c>
      <c r="C40" s="192" t="s">
        <v>144</v>
      </c>
      <c r="D40" s="193">
        <v>44971</v>
      </c>
      <c r="E40" s="192" t="s">
        <v>256</v>
      </c>
      <c r="F40" s="192" t="s">
        <v>25</v>
      </c>
      <c r="G40" s="192" t="s">
        <v>21</v>
      </c>
      <c r="H40" s="192">
        <v>2</v>
      </c>
      <c r="I40" s="194">
        <v>4</v>
      </c>
      <c r="J40" s="194">
        <v>5</v>
      </c>
      <c r="K40" s="195">
        <f t="shared" si="0"/>
        <v>9</v>
      </c>
    </row>
    <row r="41" spans="1:11" ht="58">
      <c r="A41" s="114"/>
      <c r="B41" s="196" t="s">
        <v>257</v>
      </c>
      <c r="C41" s="197" t="s">
        <v>144</v>
      </c>
      <c r="D41" s="198">
        <v>44971</v>
      </c>
      <c r="E41" s="197" t="s">
        <v>258</v>
      </c>
      <c r="F41" s="197" t="s">
        <v>43</v>
      </c>
      <c r="G41" s="197" t="s">
        <v>43</v>
      </c>
      <c r="H41" s="197">
        <v>1</v>
      </c>
      <c r="I41" s="195">
        <v>0</v>
      </c>
      <c r="J41" s="195">
        <v>2</v>
      </c>
      <c r="K41" s="195">
        <f t="shared" si="0"/>
        <v>2</v>
      </c>
    </row>
    <row r="42" spans="1:11" ht="72.5">
      <c r="A42" s="114"/>
      <c r="B42" s="196" t="s">
        <v>259</v>
      </c>
      <c r="C42" s="197" t="s">
        <v>144</v>
      </c>
      <c r="D42" s="198">
        <v>44972</v>
      </c>
      <c r="E42" s="197" t="s">
        <v>168</v>
      </c>
      <c r="F42" s="197" t="s">
        <v>63</v>
      </c>
      <c r="G42" s="197" t="s">
        <v>61</v>
      </c>
      <c r="H42" s="197">
        <v>2</v>
      </c>
      <c r="I42" s="195">
        <v>2</v>
      </c>
      <c r="J42" s="195">
        <v>4</v>
      </c>
      <c r="K42" s="195">
        <f t="shared" si="0"/>
        <v>6</v>
      </c>
    </row>
    <row r="43" spans="1:11" ht="72.5">
      <c r="A43" s="114"/>
      <c r="B43" s="196" t="s">
        <v>260</v>
      </c>
      <c r="C43" s="197" t="s">
        <v>144</v>
      </c>
      <c r="D43" s="198">
        <v>44974</v>
      </c>
      <c r="E43" s="197" t="s">
        <v>261</v>
      </c>
      <c r="F43" s="197" t="s">
        <v>28</v>
      </c>
      <c r="G43" s="197" t="s">
        <v>21</v>
      </c>
      <c r="H43" s="200" t="s">
        <v>83</v>
      </c>
      <c r="I43" s="195">
        <v>10</v>
      </c>
      <c r="J43" s="195">
        <v>9</v>
      </c>
      <c r="K43" s="195">
        <f t="shared" si="0"/>
        <v>19</v>
      </c>
    </row>
    <row r="44" spans="1:11" ht="58">
      <c r="A44" s="114"/>
      <c r="B44" s="117" t="s">
        <v>262</v>
      </c>
      <c r="C44" s="192" t="s">
        <v>144</v>
      </c>
      <c r="D44" s="193">
        <v>44974</v>
      </c>
      <c r="E44" s="192" t="s">
        <v>263</v>
      </c>
      <c r="F44" s="192" t="s">
        <v>66</v>
      </c>
      <c r="G44" s="192" t="s">
        <v>61</v>
      </c>
      <c r="H44" s="192">
        <v>2</v>
      </c>
      <c r="I44" s="194">
        <v>6</v>
      </c>
      <c r="J44" s="194">
        <v>25</v>
      </c>
      <c r="K44" s="195">
        <f t="shared" si="0"/>
        <v>31</v>
      </c>
    </row>
    <row r="45" spans="1:11" ht="101.5">
      <c r="A45" s="114"/>
      <c r="B45" s="117" t="s">
        <v>264</v>
      </c>
      <c r="C45" s="192" t="s">
        <v>144</v>
      </c>
      <c r="D45" s="193">
        <v>44978</v>
      </c>
      <c r="E45" s="192" t="s">
        <v>265</v>
      </c>
      <c r="F45" s="192" t="s">
        <v>91</v>
      </c>
      <c r="G45" s="192" t="s">
        <v>88</v>
      </c>
      <c r="H45" s="192">
        <v>3</v>
      </c>
      <c r="I45" s="194">
        <v>0</v>
      </c>
      <c r="J45" s="194">
        <v>5</v>
      </c>
      <c r="K45" s="195">
        <f t="shared" si="0"/>
        <v>5</v>
      </c>
    </row>
    <row r="46" spans="1:11" ht="58">
      <c r="A46" s="114"/>
      <c r="B46" s="196" t="s">
        <v>266</v>
      </c>
      <c r="C46" s="197" t="s">
        <v>144</v>
      </c>
      <c r="D46" s="198">
        <v>44979</v>
      </c>
      <c r="E46" s="197" t="s">
        <v>267</v>
      </c>
      <c r="F46" s="197" t="s">
        <v>33</v>
      </c>
      <c r="G46" s="197" t="s">
        <v>32</v>
      </c>
      <c r="H46" s="197">
        <v>1</v>
      </c>
      <c r="I46" s="195">
        <v>2</v>
      </c>
      <c r="J46" s="195">
        <v>4</v>
      </c>
      <c r="K46" s="195">
        <f t="shared" si="0"/>
        <v>6</v>
      </c>
    </row>
    <row r="47" spans="1:11" ht="43.5">
      <c r="A47" s="114"/>
      <c r="B47" s="117" t="s">
        <v>268</v>
      </c>
      <c r="C47" s="192" t="s">
        <v>144</v>
      </c>
      <c r="D47" s="193">
        <v>44979</v>
      </c>
      <c r="E47" s="192" t="s">
        <v>269</v>
      </c>
      <c r="F47" s="192" t="s">
        <v>33</v>
      </c>
      <c r="G47" s="192" t="s">
        <v>32</v>
      </c>
      <c r="H47" s="192">
        <v>1</v>
      </c>
      <c r="I47" s="194">
        <v>3</v>
      </c>
      <c r="J47" s="194">
        <v>4</v>
      </c>
      <c r="K47" s="195">
        <f t="shared" si="0"/>
        <v>7</v>
      </c>
    </row>
    <row r="48" spans="1:11" ht="43.5">
      <c r="A48" s="114"/>
      <c r="B48" s="196" t="s">
        <v>270</v>
      </c>
      <c r="C48" s="197" t="s">
        <v>144</v>
      </c>
      <c r="D48" s="198">
        <v>44979</v>
      </c>
      <c r="E48" s="197" t="s">
        <v>271</v>
      </c>
      <c r="F48" s="197" t="s">
        <v>33</v>
      </c>
      <c r="G48" s="197" t="s">
        <v>32</v>
      </c>
      <c r="H48" s="197">
        <v>1</v>
      </c>
      <c r="I48" s="195">
        <v>3</v>
      </c>
      <c r="J48" s="195">
        <v>3</v>
      </c>
      <c r="K48" s="195">
        <f t="shared" si="0"/>
        <v>6</v>
      </c>
    </row>
    <row r="49" spans="1:11" ht="43.5">
      <c r="A49" s="114"/>
      <c r="B49" s="117" t="s">
        <v>272</v>
      </c>
      <c r="C49" s="192" t="s">
        <v>144</v>
      </c>
      <c r="D49" s="193">
        <v>44979</v>
      </c>
      <c r="E49" s="192" t="s">
        <v>273</v>
      </c>
      <c r="F49" s="192" t="s">
        <v>33</v>
      </c>
      <c r="G49" s="192" t="s">
        <v>32</v>
      </c>
      <c r="H49" s="192">
        <v>1</v>
      </c>
      <c r="I49" s="194">
        <v>5</v>
      </c>
      <c r="J49" s="194">
        <v>2</v>
      </c>
      <c r="K49" s="195">
        <f t="shared" si="0"/>
        <v>7</v>
      </c>
    </row>
    <row r="50" spans="1:11" ht="43.5">
      <c r="A50" s="114"/>
      <c r="B50" s="196" t="s">
        <v>274</v>
      </c>
      <c r="C50" s="197" t="s">
        <v>144</v>
      </c>
      <c r="D50" s="198">
        <v>44980</v>
      </c>
      <c r="E50" s="197" t="s">
        <v>275</v>
      </c>
      <c r="F50" s="197" t="s">
        <v>12</v>
      </c>
      <c r="G50" s="197" t="s">
        <v>10</v>
      </c>
      <c r="H50" s="197">
        <v>2</v>
      </c>
      <c r="I50" s="195">
        <v>66</v>
      </c>
      <c r="J50" s="195">
        <v>60</v>
      </c>
      <c r="K50" s="195">
        <f t="shared" si="0"/>
        <v>126</v>
      </c>
    </row>
    <row r="51" spans="1:11" ht="58">
      <c r="A51" s="114"/>
      <c r="B51" s="117" t="s">
        <v>276</v>
      </c>
      <c r="C51" s="192" t="s">
        <v>144</v>
      </c>
      <c r="D51" s="193">
        <v>44980</v>
      </c>
      <c r="E51" s="192" t="s">
        <v>169</v>
      </c>
      <c r="F51" s="192" t="s">
        <v>22</v>
      </c>
      <c r="G51" s="192" t="s">
        <v>21</v>
      </c>
      <c r="H51" s="192">
        <v>2</v>
      </c>
      <c r="I51" s="194">
        <v>3</v>
      </c>
      <c r="J51" s="194">
        <v>5</v>
      </c>
      <c r="K51" s="195">
        <f t="shared" si="0"/>
        <v>8</v>
      </c>
    </row>
    <row r="52" spans="1:11" ht="43.5">
      <c r="A52" s="114"/>
      <c r="B52" s="196" t="s">
        <v>277</v>
      </c>
      <c r="C52" s="197" t="s">
        <v>144</v>
      </c>
      <c r="D52" s="198">
        <v>44980</v>
      </c>
      <c r="E52" s="196" t="s">
        <v>278</v>
      </c>
      <c r="F52" s="197" t="s">
        <v>13</v>
      </c>
      <c r="G52" s="197" t="s">
        <v>10</v>
      </c>
      <c r="H52" s="197">
        <v>2</v>
      </c>
      <c r="I52" s="195">
        <v>1</v>
      </c>
      <c r="J52" s="195">
        <v>4</v>
      </c>
      <c r="K52" s="195">
        <f t="shared" si="0"/>
        <v>5</v>
      </c>
    </row>
    <row r="53" spans="1:11" ht="43.5">
      <c r="A53" s="114"/>
      <c r="B53" s="117" t="s">
        <v>279</v>
      </c>
      <c r="C53" s="192" t="s">
        <v>144</v>
      </c>
      <c r="D53" s="193">
        <v>44981</v>
      </c>
      <c r="E53" s="192" t="s">
        <v>280</v>
      </c>
      <c r="F53" s="192" t="s">
        <v>85</v>
      </c>
      <c r="G53" s="192" t="s">
        <v>84</v>
      </c>
      <c r="H53" s="192">
        <v>1</v>
      </c>
      <c r="I53" s="194">
        <v>1</v>
      </c>
      <c r="J53" s="194">
        <v>6</v>
      </c>
      <c r="K53" s="195">
        <f t="shared" si="0"/>
        <v>7</v>
      </c>
    </row>
    <row r="54" spans="1:11" ht="43.5">
      <c r="A54" s="114"/>
      <c r="B54" s="117" t="s">
        <v>281</v>
      </c>
      <c r="C54" s="192" t="s">
        <v>144</v>
      </c>
      <c r="D54" s="193">
        <v>44981</v>
      </c>
      <c r="E54" s="192" t="s">
        <v>282</v>
      </c>
      <c r="F54" s="192" t="s">
        <v>154</v>
      </c>
      <c r="G54" s="192" t="s">
        <v>21</v>
      </c>
      <c r="H54" s="192">
        <v>2</v>
      </c>
      <c r="I54" s="194">
        <v>4</v>
      </c>
      <c r="J54" s="194">
        <v>8</v>
      </c>
      <c r="K54" s="195">
        <f t="shared" si="0"/>
        <v>12</v>
      </c>
    </row>
    <row r="55" spans="1:11" ht="58">
      <c r="A55" s="114"/>
      <c r="B55" s="196" t="s">
        <v>283</v>
      </c>
      <c r="C55" s="197" t="s">
        <v>144</v>
      </c>
      <c r="D55" s="198">
        <v>44981</v>
      </c>
      <c r="E55" s="197" t="s">
        <v>284</v>
      </c>
      <c r="F55" s="197" t="s">
        <v>93</v>
      </c>
      <c r="G55" s="197" t="s">
        <v>88</v>
      </c>
      <c r="H55" s="197">
        <v>3</v>
      </c>
      <c r="I55" s="195">
        <v>1</v>
      </c>
      <c r="J55" s="195">
        <v>16</v>
      </c>
      <c r="K55" s="195">
        <f t="shared" si="0"/>
        <v>17</v>
      </c>
    </row>
    <row r="56" spans="1:11" ht="43.5">
      <c r="A56" s="114"/>
      <c r="B56" s="196" t="s">
        <v>285</v>
      </c>
      <c r="C56" s="197" t="s">
        <v>144</v>
      </c>
      <c r="D56" s="198">
        <v>44983</v>
      </c>
      <c r="E56" s="197" t="s">
        <v>286</v>
      </c>
      <c r="F56" s="197" t="s">
        <v>39</v>
      </c>
      <c r="G56" s="197" t="s">
        <v>32</v>
      </c>
      <c r="H56" s="197">
        <v>1</v>
      </c>
      <c r="I56" s="195">
        <v>13</v>
      </c>
      <c r="J56" s="195">
        <v>43</v>
      </c>
      <c r="K56" s="195">
        <f t="shared" si="0"/>
        <v>56</v>
      </c>
    </row>
    <row r="57" spans="1:11" ht="58">
      <c r="A57" s="114"/>
      <c r="B57" s="196" t="s">
        <v>287</v>
      </c>
      <c r="C57" s="197" t="s">
        <v>144</v>
      </c>
      <c r="D57" s="198">
        <v>44985</v>
      </c>
      <c r="E57" s="197" t="s">
        <v>288</v>
      </c>
      <c r="F57" s="197" t="s">
        <v>39</v>
      </c>
      <c r="G57" s="197" t="s">
        <v>32</v>
      </c>
      <c r="H57" s="197">
        <v>1</v>
      </c>
      <c r="I57" s="195">
        <v>2</v>
      </c>
      <c r="J57" s="195">
        <v>57</v>
      </c>
      <c r="K57" s="195">
        <f t="shared" si="0"/>
        <v>59</v>
      </c>
    </row>
    <row r="58" spans="1:11" ht="87">
      <c r="A58" s="114"/>
      <c r="B58" s="117" t="s">
        <v>289</v>
      </c>
      <c r="C58" s="192" t="s">
        <v>145</v>
      </c>
      <c r="D58" s="193">
        <v>44987</v>
      </c>
      <c r="E58" s="192" t="s">
        <v>290</v>
      </c>
      <c r="F58" s="192" t="s">
        <v>41</v>
      </c>
      <c r="G58" s="192" t="s">
        <v>32</v>
      </c>
      <c r="H58" s="192">
        <v>2</v>
      </c>
      <c r="I58" s="194">
        <v>6</v>
      </c>
      <c r="J58" s="194">
        <v>3</v>
      </c>
      <c r="K58" s="195">
        <f t="shared" si="0"/>
        <v>9</v>
      </c>
    </row>
    <row r="59" spans="1:11" ht="72.5">
      <c r="A59" s="114"/>
      <c r="B59" s="196" t="s">
        <v>291</v>
      </c>
      <c r="C59" s="197" t="s">
        <v>145</v>
      </c>
      <c r="D59" s="198">
        <v>44988</v>
      </c>
      <c r="E59" s="197" t="s">
        <v>292</v>
      </c>
      <c r="F59" s="197" t="s">
        <v>10</v>
      </c>
      <c r="G59" s="197" t="s">
        <v>10</v>
      </c>
      <c r="H59" s="197">
        <v>2</v>
      </c>
      <c r="I59" s="195">
        <v>0</v>
      </c>
      <c r="J59" s="195">
        <v>7</v>
      </c>
      <c r="K59" s="195">
        <f t="shared" si="0"/>
        <v>7</v>
      </c>
    </row>
    <row r="60" spans="1:11" ht="101.5">
      <c r="A60" s="114"/>
      <c r="B60" s="117" t="s">
        <v>293</v>
      </c>
      <c r="C60" s="192" t="s">
        <v>145</v>
      </c>
      <c r="D60" s="193">
        <v>44988</v>
      </c>
      <c r="E60" s="197" t="s">
        <v>294</v>
      </c>
      <c r="F60" s="192" t="s">
        <v>10</v>
      </c>
      <c r="G60" s="192" t="s">
        <v>10</v>
      </c>
      <c r="H60" s="192">
        <v>2</v>
      </c>
      <c r="I60" s="194">
        <v>2</v>
      </c>
      <c r="J60" s="194">
        <v>1</v>
      </c>
      <c r="K60" s="195">
        <f t="shared" si="0"/>
        <v>3</v>
      </c>
    </row>
    <row r="61" spans="1:11" ht="43.5">
      <c r="A61" s="114"/>
      <c r="B61" s="196" t="s">
        <v>295</v>
      </c>
      <c r="C61" s="197" t="s">
        <v>145</v>
      </c>
      <c r="D61" s="198">
        <v>44988</v>
      </c>
      <c r="E61" s="197" t="s">
        <v>296</v>
      </c>
      <c r="F61" s="197" t="s">
        <v>26</v>
      </c>
      <c r="G61" s="197" t="s">
        <v>21</v>
      </c>
      <c r="H61" s="197">
        <v>2</v>
      </c>
      <c r="I61" s="195">
        <v>0</v>
      </c>
      <c r="J61" s="195">
        <v>3</v>
      </c>
      <c r="K61" s="195">
        <f t="shared" si="0"/>
        <v>3</v>
      </c>
    </row>
    <row r="62" spans="1:11" ht="72.5">
      <c r="A62" s="114"/>
      <c r="B62" s="196" t="s">
        <v>297</v>
      </c>
      <c r="C62" s="197" t="s">
        <v>145</v>
      </c>
      <c r="D62" s="198">
        <v>44991</v>
      </c>
      <c r="E62" s="197" t="s">
        <v>298</v>
      </c>
      <c r="F62" s="197" t="s">
        <v>12</v>
      </c>
      <c r="G62" s="197" t="s">
        <v>10</v>
      </c>
      <c r="H62" s="197">
        <v>2</v>
      </c>
      <c r="I62" s="195">
        <v>0</v>
      </c>
      <c r="J62" s="195">
        <v>17</v>
      </c>
      <c r="K62" s="195">
        <f t="shared" si="0"/>
        <v>17</v>
      </c>
    </row>
    <row r="63" spans="1:11" ht="58">
      <c r="A63" s="114"/>
      <c r="B63" s="117" t="s">
        <v>299</v>
      </c>
      <c r="C63" s="192" t="s">
        <v>145</v>
      </c>
      <c r="D63" s="193">
        <v>44992</v>
      </c>
      <c r="E63" s="192" t="s">
        <v>300</v>
      </c>
      <c r="F63" s="192" t="s">
        <v>43</v>
      </c>
      <c r="G63" s="192" t="s">
        <v>43</v>
      </c>
      <c r="H63" s="192">
        <v>1</v>
      </c>
      <c r="I63" s="194">
        <v>1</v>
      </c>
      <c r="J63" s="194">
        <v>3</v>
      </c>
      <c r="K63" s="195">
        <f t="shared" si="0"/>
        <v>4</v>
      </c>
    </row>
    <row r="64" spans="1:11" ht="58">
      <c r="A64" s="114"/>
      <c r="B64" s="117" t="s">
        <v>301</v>
      </c>
      <c r="C64" s="192" t="s">
        <v>145</v>
      </c>
      <c r="D64" s="193">
        <v>44993</v>
      </c>
      <c r="E64" s="192" t="s">
        <v>302</v>
      </c>
      <c r="F64" s="192" t="s">
        <v>47</v>
      </c>
      <c r="G64" s="192" t="s">
        <v>45</v>
      </c>
      <c r="H64" s="192">
        <v>1</v>
      </c>
      <c r="I64" s="194">
        <v>4</v>
      </c>
      <c r="J64" s="194">
        <v>5</v>
      </c>
      <c r="K64" s="195">
        <f t="shared" si="0"/>
        <v>9</v>
      </c>
    </row>
    <row r="65" spans="1:11" ht="58">
      <c r="A65" s="114"/>
      <c r="B65" s="196" t="s">
        <v>303</v>
      </c>
      <c r="C65" s="197" t="s">
        <v>145</v>
      </c>
      <c r="D65" s="198">
        <v>44993</v>
      </c>
      <c r="E65" s="197" t="s">
        <v>170</v>
      </c>
      <c r="F65" s="197" t="s">
        <v>47</v>
      </c>
      <c r="G65" s="197" t="s">
        <v>45</v>
      </c>
      <c r="H65" s="197">
        <v>1</v>
      </c>
      <c r="I65" s="195">
        <v>2</v>
      </c>
      <c r="J65" s="195">
        <v>10</v>
      </c>
      <c r="K65" s="195">
        <f t="shared" si="0"/>
        <v>12</v>
      </c>
    </row>
    <row r="66" spans="1:11" ht="58">
      <c r="A66" s="114"/>
      <c r="B66" s="196" t="s">
        <v>304</v>
      </c>
      <c r="C66" s="197" t="s">
        <v>145</v>
      </c>
      <c r="D66" s="198">
        <v>44993</v>
      </c>
      <c r="E66" s="197" t="s">
        <v>305</v>
      </c>
      <c r="F66" s="197" t="s">
        <v>46</v>
      </c>
      <c r="G66" s="197" t="s">
        <v>45</v>
      </c>
      <c r="H66" s="197">
        <v>1</v>
      </c>
      <c r="I66" s="195">
        <v>1</v>
      </c>
      <c r="J66" s="195">
        <v>0</v>
      </c>
      <c r="K66" s="195">
        <f t="shared" si="0"/>
        <v>1</v>
      </c>
    </row>
    <row r="67" spans="1:11" ht="43.5">
      <c r="A67" s="114"/>
      <c r="B67" s="202" t="s">
        <v>306</v>
      </c>
      <c r="C67" s="201" t="s">
        <v>145</v>
      </c>
      <c r="D67" s="193">
        <v>44993</v>
      </c>
      <c r="E67" s="202" t="s">
        <v>307</v>
      </c>
      <c r="F67" s="201" t="s">
        <v>41</v>
      </c>
      <c r="G67" s="201" t="s">
        <v>32</v>
      </c>
      <c r="H67" s="201">
        <v>2</v>
      </c>
      <c r="I67" s="203">
        <v>17</v>
      </c>
      <c r="J67" s="203">
        <v>13</v>
      </c>
      <c r="K67" s="195">
        <f t="shared" si="0"/>
        <v>30</v>
      </c>
    </row>
    <row r="68" spans="1:11" ht="58">
      <c r="A68" s="114"/>
      <c r="B68" s="204" t="s">
        <v>308</v>
      </c>
      <c r="C68" s="200" t="s">
        <v>145</v>
      </c>
      <c r="D68" s="198">
        <v>44995</v>
      </c>
      <c r="E68" s="200" t="s">
        <v>309</v>
      </c>
      <c r="F68" s="200" t="s">
        <v>11</v>
      </c>
      <c r="G68" s="200" t="s">
        <v>10</v>
      </c>
      <c r="H68" s="200">
        <v>2</v>
      </c>
      <c r="I68" s="205">
        <v>11</v>
      </c>
      <c r="J68" s="205">
        <v>15</v>
      </c>
      <c r="K68" s="195">
        <f t="shared" ref="K68:K131" si="1">SUM(I68:J68)</f>
        <v>26</v>
      </c>
    </row>
    <row r="69" spans="1:11" ht="43.5">
      <c r="A69" s="114"/>
      <c r="B69" s="202" t="s">
        <v>310</v>
      </c>
      <c r="C69" s="201" t="s">
        <v>145</v>
      </c>
      <c r="D69" s="193">
        <v>44995</v>
      </c>
      <c r="E69" s="201" t="s">
        <v>311</v>
      </c>
      <c r="F69" s="201" t="s">
        <v>18</v>
      </c>
      <c r="G69" s="201" t="s">
        <v>17</v>
      </c>
      <c r="H69" s="201">
        <v>2</v>
      </c>
      <c r="I69" s="203">
        <v>2</v>
      </c>
      <c r="J69" s="203">
        <v>3</v>
      </c>
      <c r="K69" s="195">
        <f t="shared" si="1"/>
        <v>5</v>
      </c>
    </row>
    <row r="70" spans="1:11" ht="43.5">
      <c r="A70" s="114"/>
      <c r="B70" s="204" t="s">
        <v>312</v>
      </c>
      <c r="C70" s="200" t="s">
        <v>145</v>
      </c>
      <c r="D70" s="198">
        <v>44997</v>
      </c>
      <c r="E70" s="200" t="s">
        <v>171</v>
      </c>
      <c r="F70" s="200" t="s">
        <v>26</v>
      </c>
      <c r="G70" s="200" t="s">
        <v>21</v>
      </c>
      <c r="H70" s="200">
        <v>2</v>
      </c>
      <c r="I70" s="205">
        <v>29</v>
      </c>
      <c r="J70" s="205">
        <v>41</v>
      </c>
      <c r="K70" s="195">
        <f t="shared" si="1"/>
        <v>70</v>
      </c>
    </row>
    <row r="71" spans="1:11" ht="43.5">
      <c r="A71" s="114"/>
      <c r="B71" s="204" t="s">
        <v>313</v>
      </c>
      <c r="C71" s="200" t="s">
        <v>145</v>
      </c>
      <c r="D71" s="198">
        <v>44998</v>
      </c>
      <c r="E71" s="200" t="s">
        <v>314</v>
      </c>
      <c r="F71" s="200" t="s">
        <v>94</v>
      </c>
      <c r="G71" s="200" t="s">
        <v>88</v>
      </c>
      <c r="H71" s="200">
        <v>3</v>
      </c>
      <c r="I71" s="205">
        <v>10</v>
      </c>
      <c r="J71" s="205">
        <v>24</v>
      </c>
      <c r="K71" s="195">
        <f t="shared" si="1"/>
        <v>34</v>
      </c>
    </row>
    <row r="72" spans="1:11" ht="43.5">
      <c r="A72" s="114"/>
      <c r="B72" s="204" t="s">
        <v>315</v>
      </c>
      <c r="C72" s="200" t="s">
        <v>145</v>
      </c>
      <c r="D72" s="198">
        <v>44998</v>
      </c>
      <c r="E72" s="200" t="s">
        <v>316</v>
      </c>
      <c r="F72" s="200" t="s">
        <v>88</v>
      </c>
      <c r="G72" s="200" t="s">
        <v>88</v>
      </c>
      <c r="H72" s="200">
        <v>3</v>
      </c>
      <c r="I72" s="205">
        <v>0</v>
      </c>
      <c r="J72" s="205">
        <v>1</v>
      </c>
      <c r="K72" s="195">
        <f t="shared" si="1"/>
        <v>1</v>
      </c>
    </row>
    <row r="73" spans="1:11" ht="58">
      <c r="A73" s="114"/>
      <c r="B73" s="202" t="s">
        <v>317</v>
      </c>
      <c r="C73" s="192" t="s">
        <v>145</v>
      </c>
      <c r="D73" s="206">
        <v>44998</v>
      </c>
      <c r="E73" s="207" t="s">
        <v>318</v>
      </c>
      <c r="F73" s="207" t="s">
        <v>102</v>
      </c>
      <c r="G73" s="207" t="s">
        <v>102</v>
      </c>
      <c r="H73" s="207">
        <v>3</v>
      </c>
      <c r="I73" s="208">
        <v>2</v>
      </c>
      <c r="J73" s="208">
        <v>0</v>
      </c>
      <c r="K73" s="195">
        <f t="shared" si="1"/>
        <v>2</v>
      </c>
    </row>
    <row r="74" spans="1:11" ht="58">
      <c r="A74" s="114"/>
      <c r="B74" s="204" t="s">
        <v>319</v>
      </c>
      <c r="C74" s="200" t="s">
        <v>145</v>
      </c>
      <c r="D74" s="198">
        <v>44999</v>
      </c>
      <c r="E74" s="200" t="s">
        <v>172</v>
      </c>
      <c r="F74" s="200" t="s">
        <v>59</v>
      </c>
      <c r="G74" s="200" t="s">
        <v>56</v>
      </c>
      <c r="H74" s="200">
        <v>1</v>
      </c>
      <c r="I74" s="205">
        <v>8</v>
      </c>
      <c r="J74" s="205">
        <v>6</v>
      </c>
      <c r="K74" s="195">
        <f t="shared" si="1"/>
        <v>14</v>
      </c>
    </row>
    <row r="75" spans="1:11" ht="43.5">
      <c r="A75" s="114"/>
      <c r="B75" s="196" t="s">
        <v>320</v>
      </c>
      <c r="C75" s="197" t="s">
        <v>145</v>
      </c>
      <c r="D75" s="198">
        <v>44999</v>
      </c>
      <c r="E75" s="197" t="s">
        <v>321</v>
      </c>
      <c r="F75" s="197" t="s">
        <v>14</v>
      </c>
      <c r="G75" s="197" t="s">
        <v>10</v>
      </c>
      <c r="H75" s="197">
        <v>2</v>
      </c>
      <c r="I75" s="195">
        <v>7</v>
      </c>
      <c r="J75" s="195">
        <v>16</v>
      </c>
      <c r="K75" s="195">
        <f t="shared" si="1"/>
        <v>23</v>
      </c>
    </row>
    <row r="76" spans="1:11" ht="58">
      <c r="A76" s="114"/>
      <c r="B76" s="196" t="s">
        <v>322</v>
      </c>
      <c r="C76" s="197" t="s">
        <v>145</v>
      </c>
      <c r="D76" s="198">
        <v>45001</v>
      </c>
      <c r="E76" s="197" t="s">
        <v>323</v>
      </c>
      <c r="F76" s="197" t="s">
        <v>36</v>
      </c>
      <c r="G76" s="197" t="s">
        <v>32</v>
      </c>
      <c r="H76" s="197">
        <v>2</v>
      </c>
      <c r="I76" s="195">
        <v>2</v>
      </c>
      <c r="J76" s="195">
        <v>6</v>
      </c>
      <c r="K76" s="195">
        <f t="shared" si="1"/>
        <v>8</v>
      </c>
    </row>
    <row r="77" spans="1:11" ht="58">
      <c r="A77" s="114"/>
      <c r="B77" s="196" t="s">
        <v>324</v>
      </c>
      <c r="C77" s="197" t="s">
        <v>145</v>
      </c>
      <c r="D77" s="198">
        <v>45001</v>
      </c>
      <c r="E77" s="197" t="s">
        <v>325</v>
      </c>
      <c r="F77" s="197" t="s">
        <v>20</v>
      </c>
      <c r="G77" s="197" t="s">
        <v>17</v>
      </c>
      <c r="H77" s="197">
        <v>1</v>
      </c>
      <c r="I77" s="195">
        <v>0</v>
      </c>
      <c r="J77" s="195">
        <v>2</v>
      </c>
      <c r="K77" s="195">
        <f t="shared" si="1"/>
        <v>2</v>
      </c>
    </row>
    <row r="78" spans="1:11" ht="116">
      <c r="A78" s="114"/>
      <c r="B78" s="117" t="s">
        <v>326</v>
      </c>
      <c r="C78" s="192" t="s">
        <v>145</v>
      </c>
      <c r="D78" s="193">
        <v>45003</v>
      </c>
      <c r="E78" s="192" t="s">
        <v>327</v>
      </c>
      <c r="F78" s="192" t="s">
        <v>12</v>
      </c>
      <c r="G78" s="192" t="s">
        <v>10</v>
      </c>
      <c r="H78" s="192">
        <v>2</v>
      </c>
      <c r="I78" s="194">
        <v>24</v>
      </c>
      <c r="J78" s="194">
        <v>10</v>
      </c>
      <c r="K78" s="195">
        <f t="shared" si="1"/>
        <v>34</v>
      </c>
    </row>
    <row r="79" spans="1:11" ht="72.5">
      <c r="A79" s="114"/>
      <c r="B79" s="117" t="s">
        <v>328</v>
      </c>
      <c r="C79" s="192" t="s">
        <v>145</v>
      </c>
      <c r="D79" s="193">
        <v>45006</v>
      </c>
      <c r="E79" s="192" t="s">
        <v>329</v>
      </c>
      <c r="F79" s="192" t="s">
        <v>38</v>
      </c>
      <c r="G79" s="192" t="s">
        <v>32</v>
      </c>
      <c r="H79" s="192">
        <v>1</v>
      </c>
      <c r="I79" s="194">
        <v>2</v>
      </c>
      <c r="J79" s="194">
        <v>1</v>
      </c>
      <c r="K79" s="195">
        <f t="shared" si="1"/>
        <v>3</v>
      </c>
    </row>
    <row r="80" spans="1:11" ht="58">
      <c r="A80" s="114"/>
      <c r="B80" s="196" t="s">
        <v>330</v>
      </c>
      <c r="C80" s="197" t="s">
        <v>145</v>
      </c>
      <c r="D80" s="198">
        <v>45006</v>
      </c>
      <c r="E80" s="197" t="s">
        <v>173</v>
      </c>
      <c r="F80" s="197" t="s">
        <v>174</v>
      </c>
      <c r="G80" s="197" t="s">
        <v>88</v>
      </c>
      <c r="H80" s="197">
        <v>1</v>
      </c>
      <c r="I80" s="195">
        <v>16</v>
      </c>
      <c r="J80" s="195">
        <v>14</v>
      </c>
      <c r="K80" s="195">
        <f t="shared" si="1"/>
        <v>30</v>
      </c>
    </row>
    <row r="81" spans="1:11" ht="72.5">
      <c r="A81" s="114"/>
      <c r="B81" s="209" t="s">
        <v>331</v>
      </c>
      <c r="C81" s="192" t="s">
        <v>145</v>
      </c>
      <c r="D81" s="206">
        <v>45008</v>
      </c>
      <c r="E81" s="207" t="s">
        <v>332</v>
      </c>
      <c r="F81" s="207" t="s">
        <v>561</v>
      </c>
      <c r="G81" s="207" t="s">
        <v>32</v>
      </c>
      <c r="H81" s="207">
        <v>2</v>
      </c>
      <c r="I81" s="208">
        <v>4</v>
      </c>
      <c r="J81" s="208">
        <v>8</v>
      </c>
      <c r="K81" s="195">
        <f t="shared" si="1"/>
        <v>12</v>
      </c>
    </row>
    <row r="82" spans="1:11" ht="87">
      <c r="A82" s="114"/>
      <c r="B82" s="117" t="s">
        <v>333</v>
      </c>
      <c r="C82" s="192" t="s">
        <v>145</v>
      </c>
      <c r="D82" s="193">
        <v>45008</v>
      </c>
      <c r="E82" s="192" t="s">
        <v>334</v>
      </c>
      <c r="F82" s="192" t="s">
        <v>155</v>
      </c>
      <c r="G82" s="192" t="s">
        <v>96</v>
      </c>
      <c r="H82" s="192">
        <v>3</v>
      </c>
      <c r="I82" s="194">
        <v>12</v>
      </c>
      <c r="J82" s="194">
        <v>31</v>
      </c>
      <c r="K82" s="195">
        <f t="shared" si="1"/>
        <v>43</v>
      </c>
    </row>
    <row r="83" spans="1:11" ht="101.5">
      <c r="A83" s="114"/>
      <c r="B83" s="196" t="s">
        <v>335</v>
      </c>
      <c r="C83" s="197" t="s">
        <v>145</v>
      </c>
      <c r="D83" s="198">
        <v>45008</v>
      </c>
      <c r="E83" s="197" t="s">
        <v>336</v>
      </c>
      <c r="F83" s="197" t="s">
        <v>97</v>
      </c>
      <c r="G83" s="197" t="s">
        <v>96</v>
      </c>
      <c r="H83" s="197">
        <v>3</v>
      </c>
      <c r="I83" s="195">
        <v>8</v>
      </c>
      <c r="J83" s="195">
        <v>5</v>
      </c>
      <c r="K83" s="195">
        <f t="shared" si="1"/>
        <v>13</v>
      </c>
    </row>
    <row r="84" spans="1:11" ht="43.5">
      <c r="A84" s="114"/>
      <c r="B84" s="196" t="s">
        <v>337</v>
      </c>
      <c r="C84" s="197" t="s">
        <v>145</v>
      </c>
      <c r="D84" s="198">
        <v>45010</v>
      </c>
      <c r="E84" s="197" t="s">
        <v>175</v>
      </c>
      <c r="F84" s="197" t="s">
        <v>36</v>
      </c>
      <c r="G84" s="197" t="s">
        <v>32</v>
      </c>
      <c r="H84" s="197">
        <v>2</v>
      </c>
      <c r="I84" s="195">
        <v>28</v>
      </c>
      <c r="J84" s="195">
        <v>17</v>
      </c>
      <c r="K84" s="195">
        <f t="shared" si="1"/>
        <v>45</v>
      </c>
    </row>
    <row r="85" spans="1:11" ht="58">
      <c r="A85" s="114"/>
      <c r="B85" s="117" t="s">
        <v>338</v>
      </c>
      <c r="C85" s="192" t="s">
        <v>145</v>
      </c>
      <c r="D85" s="193">
        <v>45010</v>
      </c>
      <c r="E85" s="192" t="s">
        <v>339</v>
      </c>
      <c r="F85" s="192" t="s">
        <v>14</v>
      </c>
      <c r="G85" s="192" t="s">
        <v>10</v>
      </c>
      <c r="H85" s="192">
        <v>2</v>
      </c>
      <c r="I85" s="194">
        <v>6</v>
      </c>
      <c r="J85" s="194">
        <v>28</v>
      </c>
      <c r="K85" s="195">
        <f t="shared" si="1"/>
        <v>34</v>
      </c>
    </row>
    <row r="86" spans="1:11" ht="72.5">
      <c r="A86" s="114"/>
      <c r="B86" s="117" t="s">
        <v>340</v>
      </c>
      <c r="C86" s="192" t="s">
        <v>145</v>
      </c>
      <c r="D86" s="193">
        <v>45012</v>
      </c>
      <c r="E86" s="192" t="s">
        <v>341</v>
      </c>
      <c r="F86" s="192" t="s">
        <v>16</v>
      </c>
      <c r="G86" s="192" t="s">
        <v>10</v>
      </c>
      <c r="H86" s="192">
        <v>2</v>
      </c>
      <c r="I86" s="194">
        <v>4</v>
      </c>
      <c r="J86" s="194">
        <v>24</v>
      </c>
      <c r="K86" s="195">
        <f t="shared" si="1"/>
        <v>28</v>
      </c>
    </row>
    <row r="87" spans="1:11" ht="72.5">
      <c r="A87" s="114"/>
      <c r="B87" s="196" t="s">
        <v>342</v>
      </c>
      <c r="C87" s="197" t="s">
        <v>145</v>
      </c>
      <c r="D87" s="198">
        <v>45013</v>
      </c>
      <c r="E87" s="197" t="s">
        <v>343</v>
      </c>
      <c r="F87" s="197" t="s">
        <v>76</v>
      </c>
      <c r="G87" s="197" t="s">
        <v>76</v>
      </c>
      <c r="H87" s="197">
        <v>1</v>
      </c>
      <c r="I87" s="195">
        <v>13</v>
      </c>
      <c r="J87" s="195">
        <v>22</v>
      </c>
      <c r="K87" s="195">
        <f t="shared" si="1"/>
        <v>35</v>
      </c>
    </row>
    <row r="88" spans="1:11" ht="43.5">
      <c r="A88" s="114"/>
      <c r="B88" s="196" t="s">
        <v>344</v>
      </c>
      <c r="C88" s="197" t="s">
        <v>145</v>
      </c>
      <c r="D88" s="198">
        <v>45013</v>
      </c>
      <c r="E88" s="197" t="s">
        <v>345</v>
      </c>
      <c r="F88" s="197" t="s">
        <v>52</v>
      </c>
      <c r="G88" s="197" t="s">
        <v>45</v>
      </c>
      <c r="H88" s="197">
        <v>1</v>
      </c>
      <c r="I88" s="195">
        <v>6</v>
      </c>
      <c r="J88" s="195">
        <v>9</v>
      </c>
      <c r="K88" s="195">
        <f t="shared" si="1"/>
        <v>15</v>
      </c>
    </row>
    <row r="89" spans="1:11" ht="58">
      <c r="A89" s="114"/>
      <c r="B89" s="196" t="s">
        <v>346</v>
      </c>
      <c r="C89" s="197" t="s">
        <v>145</v>
      </c>
      <c r="D89" s="198">
        <v>45015</v>
      </c>
      <c r="E89" s="197" t="s">
        <v>347</v>
      </c>
      <c r="F89" s="197" t="s">
        <v>74</v>
      </c>
      <c r="G89" s="197" t="s">
        <v>71</v>
      </c>
      <c r="H89" s="197">
        <v>1</v>
      </c>
      <c r="I89" s="195">
        <v>1</v>
      </c>
      <c r="J89" s="195">
        <v>2</v>
      </c>
      <c r="K89" s="195">
        <f t="shared" si="1"/>
        <v>3</v>
      </c>
    </row>
    <row r="90" spans="1:11" ht="43.5">
      <c r="A90" s="114"/>
      <c r="B90" s="196" t="s">
        <v>348</v>
      </c>
      <c r="C90" s="197" t="s">
        <v>145</v>
      </c>
      <c r="D90" s="198">
        <v>45015</v>
      </c>
      <c r="E90" s="197" t="s">
        <v>176</v>
      </c>
      <c r="F90" s="197" t="s">
        <v>31</v>
      </c>
      <c r="G90" s="197" t="s">
        <v>21</v>
      </c>
      <c r="H90" s="197">
        <v>2</v>
      </c>
      <c r="I90" s="195">
        <v>3</v>
      </c>
      <c r="J90" s="195">
        <v>8</v>
      </c>
      <c r="K90" s="195">
        <f t="shared" si="1"/>
        <v>11</v>
      </c>
    </row>
    <row r="91" spans="1:11" ht="58">
      <c r="A91" s="114"/>
      <c r="B91" s="117" t="s">
        <v>349</v>
      </c>
      <c r="C91" s="192" t="s">
        <v>145</v>
      </c>
      <c r="D91" s="193">
        <v>45015</v>
      </c>
      <c r="E91" s="192" t="s">
        <v>350</v>
      </c>
      <c r="F91" s="192" t="s">
        <v>72</v>
      </c>
      <c r="G91" s="192" t="s">
        <v>71</v>
      </c>
      <c r="H91" s="192">
        <v>1</v>
      </c>
      <c r="I91" s="194">
        <v>7</v>
      </c>
      <c r="J91" s="194">
        <v>4</v>
      </c>
      <c r="K91" s="195">
        <f t="shared" si="1"/>
        <v>11</v>
      </c>
    </row>
    <row r="92" spans="1:11" ht="58">
      <c r="A92" s="114"/>
      <c r="B92" s="196" t="s">
        <v>351</v>
      </c>
      <c r="C92" s="197" t="s">
        <v>145</v>
      </c>
      <c r="D92" s="198">
        <v>45015</v>
      </c>
      <c r="E92" s="197" t="s">
        <v>352</v>
      </c>
      <c r="F92" s="197" t="s">
        <v>73</v>
      </c>
      <c r="G92" s="197" t="s">
        <v>71</v>
      </c>
      <c r="H92" s="197">
        <v>1</v>
      </c>
      <c r="I92" s="195">
        <v>10</v>
      </c>
      <c r="J92" s="195">
        <v>37</v>
      </c>
      <c r="K92" s="195">
        <f t="shared" si="1"/>
        <v>47</v>
      </c>
    </row>
    <row r="93" spans="1:11" ht="43.5">
      <c r="A93" s="114"/>
      <c r="B93" s="196" t="s">
        <v>353</v>
      </c>
      <c r="C93" s="197" t="s">
        <v>145</v>
      </c>
      <c r="D93" s="198">
        <v>45015</v>
      </c>
      <c r="E93" s="197" t="s">
        <v>167</v>
      </c>
      <c r="F93" s="197" t="s">
        <v>43</v>
      </c>
      <c r="G93" s="197" t="s">
        <v>43</v>
      </c>
      <c r="H93" s="197">
        <v>1</v>
      </c>
      <c r="I93" s="195">
        <v>4</v>
      </c>
      <c r="J93" s="195">
        <v>7</v>
      </c>
      <c r="K93" s="195">
        <f t="shared" si="1"/>
        <v>11</v>
      </c>
    </row>
    <row r="94" spans="1:11" ht="43.5">
      <c r="A94" s="114"/>
      <c r="B94" s="196" t="s">
        <v>354</v>
      </c>
      <c r="C94" s="197" t="s">
        <v>145</v>
      </c>
      <c r="D94" s="210">
        <v>45016</v>
      </c>
      <c r="E94" s="197" t="s">
        <v>355</v>
      </c>
      <c r="F94" s="197" t="s">
        <v>11</v>
      </c>
      <c r="G94" s="197" t="s">
        <v>10</v>
      </c>
      <c r="H94" s="197">
        <v>2</v>
      </c>
      <c r="I94" s="195">
        <v>0</v>
      </c>
      <c r="J94" s="195">
        <v>4</v>
      </c>
      <c r="K94" s="195">
        <f t="shared" si="1"/>
        <v>4</v>
      </c>
    </row>
    <row r="95" spans="1:11" ht="72.5">
      <c r="A95" s="114"/>
      <c r="B95" s="117" t="s">
        <v>356</v>
      </c>
      <c r="C95" s="192" t="s">
        <v>145</v>
      </c>
      <c r="D95" s="193">
        <v>45016</v>
      </c>
      <c r="E95" s="192" t="s">
        <v>357</v>
      </c>
      <c r="F95" s="192" t="s">
        <v>11</v>
      </c>
      <c r="G95" s="192" t="s">
        <v>10</v>
      </c>
      <c r="H95" s="192">
        <v>2</v>
      </c>
      <c r="I95" s="194">
        <v>2</v>
      </c>
      <c r="J95" s="194">
        <v>2</v>
      </c>
      <c r="K95" s="195">
        <f t="shared" si="1"/>
        <v>4</v>
      </c>
    </row>
    <row r="96" spans="1:11" ht="43.5">
      <c r="A96" s="114"/>
      <c r="B96" s="196" t="s">
        <v>358</v>
      </c>
      <c r="C96" s="197" t="s">
        <v>145</v>
      </c>
      <c r="D96" s="198">
        <v>45016</v>
      </c>
      <c r="E96" s="197" t="s">
        <v>177</v>
      </c>
      <c r="F96" s="197" t="s">
        <v>11</v>
      </c>
      <c r="G96" s="197" t="s">
        <v>10</v>
      </c>
      <c r="H96" s="197">
        <v>2</v>
      </c>
      <c r="I96" s="195">
        <v>0</v>
      </c>
      <c r="J96" s="195">
        <v>3</v>
      </c>
      <c r="K96" s="195">
        <f t="shared" si="1"/>
        <v>3</v>
      </c>
    </row>
    <row r="97" spans="1:11" ht="58">
      <c r="A97" s="114"/>
      <c r="B97" s="117" t="s">
        <v>359</v>
      </c>
      <c r="C97" s="192" t="s">
        <v>145</v>
      </c>
      <c r="D97" s="193">
        <v>45016</v>
      </c>
      <c r="E97" s="192" t="s">
        <v>360</v>
      </c>
      <c r="F97" s="192" t="s">
        <v>159</v>
      </c>
      <c r="G97" s="192" t="s">
        <v>10</v>
      </c>
      <c r="H97" s="192">
        <v>2</v>
      </c>
      <c r="I97" s="194">
        <v>0</v>
      </c>
      <c r="J97" s="194">
        <v>2</v>
      </c>
      <c r="K97" s="195">
        <f t="shared" si="1"/>
        <v>2</v>
      </c>
    </row>
    <row r="98" spans="1:11" ht="43.5">
      <c r="A98" s="114"/>
      <c r="B98" s="196" t="s">
        <v>361</v>
      </c>
      <c r="C98" s="197" t="s">
        <v>145</v>
      </c>
      <c r="D98" s="198">
        <v>45016</v>
      </c>
      <c r="E98" s="197" t="s">
        <v>362</v>
      </c>
      <c r="F98" s="197" t="s">
        <v>11</v>
      </c>
      <c r="G98" s="197" t="s">
        <v>10</v>
      </c>
      <c r="H98" s="197">
        <v>2</v>
      </c>
      <c r="I98" s="195">
        <v>0</v>
      </c>
      <c r="J98" s="195">
        <v>2</v>
      </c>
      <c r="K98" s="195">
        <f t="shared" si="1"/>
        <v>2</v>
      </c>
    </row>
    <row r="99" spans="1:11" ht="43.5">
      <c r="A99" s="114"/>
      <c r="B99" s="117" t="s">
        <v>363</v>
      </c>
      <c r="C99" s="192" t="s">
        <v>145</v>
      </c>
      <c r="D99" s="193">
        <v>45016</v>
      </c>
      <c r="E99" s="192" t="s">
        <v>364</v>
      </c>
      <c r="F99" s="192" t="s">
        <v>11</v>
      </c>
      <c r="G99" s="192" t="s">
        <v>10</v>
      </c>
      <c r="H99" s="192">
        <v>2</v>
      </c>
      <c r="I99" s="194">
        <v>2</v>
      </c>
      <c r="J99" s="194">
        <v>0</v>
      </c>
      <c r="K99" s="195">
        <f t="shared" si="1"/>
        <v>2</v>
      </c>
    </row>
    <row r="100" spans="1:11" ht="43.5">
      <c r="A100" s="114"/>
      <c r="B100" s="196" t="s">
        <v>365</v>
      </c>
      <c r="C100" s="197" t="s">
        <v>145</v>
      </c>
      <c r="D100" s="198">
        <v>45016</v>
      </c>
      <c r="E100" s="197" t="s">
        <v>366</v>
      </c>
      <c r="F100" s="197" t="s">
        <v>11</v>
      </c>
      <c r="G100" s="197" t="s">
        <v>10</v>
      </c>
      <c r="H100" s="197">
        <v>2</v>
      </c>
      <c r="I100" s="195">
        <v>0</v>
      </c>
      <c r="J100" s="195">
        <v>3</v>
      </c>
      <c r="K100" s="195">
        <f t="shared" si="1"/>
        <v>3</v>
      </c>
    </row>
    <row r="101" spans="1:11" ht="58">
      <c r="A101" s="114"/>
      <c r="B101" s="196" t="s">
        <v>367</v>
      </c>
      <c r="C101" s="197" t="s">
        <v>146</v>
      </c>
      <c r="D101" s="198">
        <v>45017</v>
      </c>
      <c r="E101" s="197" t="s">
        <v>368</v>
      </c>
      <c r="F101" s="197" t="s">
        <v>58</v>
      </c>
      <c r="G101" s="197" t="s">
        <v>56</v>
      </c>
      <c r="H101" s="197">
        <v>1</v>
      </c>
      <c r="I101" s="195">
        <v>6</v>
      </c>
      <c r="J101" s="195">
        <v>6</v>
      </c>
      <c r="K101" s="195">
        <f t="shared" si="1"/>
        <v>12</v>
      </c>
    </row>
    <row r="102" spans="1:11" ht="43.5">
      <c r="A102" s="114"/>
      <c r="B102" s="117" t="s">
        <v>369</v>
      </c>
      <c r="C102" s="192" t="s">
        <v>146</v>
      </c>
      <c r="D102" s="193">
        <v>45029</v>
      </c>
      <c r="E102" s="192" t="s">
        <v>370</v>
      </c>
      <c r="F102" s="192" t="s">
        <v>94</v>
      </c>
      <c r="G102" s="192" t="s">
        <v>88</v>
      </c>
      <c r="H102" s="192">
        <v>3</v>
      </c>
      <c r="I102" s="194">
        <v>3</v>
      </c>
      <c r="J102" s="194">
        <v>5</v>
      </c>
      <c r="K102" s="195">
        <f t="shared" si="1"/>
        <v>8</v>
      </c>
    </row>
    <row r="103" spans="1:11" ht="43.5">
      <c r="A103" s="114"/>
      <c r="B103" s="117" t="s">
        <v>371</v>
      </c>
      <c r="C103" s="192" t="s">
        <v>146</v>
      </c>
      <c r="D103" s="193">
        <v>45029</v>
      </c>
      <c r="E103" s="192" t="s">
        <v>372</v>
      </c>
      <c r="F103" s="192" t="s">
        <v>64</v>
      </c>
      <c r="G103" s="192" t="s">
        <v>61</v>
      </c>
      <c r="H103" s="192">
        <v>2</v>
      </c>
      <c r="I103" s="194">
        <v>3</v>
      </c>
      <c r="J103" s="194">
        <v>5</v>
      </c>
      <c r="K103" s="195">
        <f t="shared" si="1"/>
        <v>8</v>
      </c>
    </row>
    <row r="104" spans="1:11" ht="43.5">
      <c r="A104" s="114"/>
      <c r="B104" s="117" t="s">
        <v>373</v>
      </c>
      <c r="C104" s="192" t="s">
        <v>146</v>
      </c>
      <c r="D104" s="193">
        <v>45029</v>
      </c>
      <c r="E104" s="192" t="s">
        <v>374</v>
      </c>
      <c r="F104" s="192" t="s">
        <v>156</v>
      </c>
      <c r="G104" s="192" t="s">
        <v>61</v>
      </c>
      <c r="H104" s="192">
        <v>2</v>
      </c>
      <c r="I104" s="194">
        <v>1</v>
      </c>
      <c r="J104" s="194">
        <v>4</v>
      </c>
      <c r="K104" s="195">
        <f t="shared" si="1"/>
        <v>5</v>
      </c>
    </row>
    <row r="105" spans="1:11" ht="58">
      <c r="A105" s="114"/>
      <c r="B105" s="117" t="s">
        <v>375</v>
      </c>
      <c r="C105" s="192" t="s">
        <v>146</v>
      </c>
      <c r="D105" s="193">
        <v>45029</v>
      </c>
      <c r="E105" s="192" t="s">
        <v>376</v>
      </c>
      <c r="F105" s="192" t="s">
        <v>94</v>
      </c>
      <c r="G105" s="192" t="s">
        <v>88</v>
      </c>
      <c r="H105" s="192">
        <v>3</v>
      </c>
      <c r="I105" s="194">
        <v>0</v>
      </c>
      <c r="J105" s="194">
        <v>3</v>
      </c>
      <c r="K105" s="195">
        <f t="shared" si="1"/>
        <v>3</v>
      </c>
    </row>
    <row r="106" spans="1:11" ht="43.5">
      <c r="A106" s="114"/>
      <c r="B106" s="196" t="s">
        <v>377</v>
      </c>
      <c r="C106" s="197" t="s">
        <v>146</v>
      </c>
      <c r="D106" s="198">
        <v>45029</v>
      </c>
      <c r="E106" s="197" t="s">
        <v>378</v>
      </c>
      <c r="F106" s="197" t="s">
        <v>67</v>
      </c>
      <c r="G106" s="197" t="s">
        <v>61</v>
      </c>
      <c r="H106" s="197">
        <v>2</v>
      </c>
      <c r="I106" s="195">
        <v>1</v>
      </c>
      <c r="J106" s="195">
        <v>7</v>
      </c>
      <c r="K106" s="195">
        <f t="shared" si="1"/>
        <v>8</v>
      </c>
    </row>
    <row r="107" spans="1:11" ht="43.5">
      <c r="A107" s="114"/>
      <c r="B107" s="117" t="s">
        <v>379</v>
      </c>
      <c r="C107" s="192" t="s">
        <v>146</v>
      </c>
      <c r="D107" s="193">
        <v>45031</v>
      </c>
      <c r="E107" s="192" t="s">
        <v>380</v>
      </c>
      <c r="F107" s="192" t="s">
        <v>24</v>
      </c>
      <c r="G107" s="192" t="s">
        <v>21</v>
      </c>
      <c r="H107" s="192">
        <v>2</v>
      </c>
      <c r="I107" s="194">
        <v>13</v>
      </c>
      <c r="J107" s="194">
        <v>49</v>
      </c>
      <c r="K107" s="195">
        <f t="shared" si="1"/>
        <v>62</v>
      </c>
    </row>
    <row r="108" spans="1:11" ht="72.5">
      <c r="A108" s="114"/>
      <c r="B108" s="117" t="s">
        <v>381</v>
      </c>
      <c r="C108" s="192" t="s">
        <v>146</v>
      </c>
      <c r="D108" s="193">
        <v>45035</v>
      </c>
      <c r="E108" s="192" t="s">
        <v>382</v>
      </c>
      <c r="F108" s="192" t="s">
        <v>36</v>
      </c>
      <c r="G108" s="192" t="s">
        <v>32</v>
      </c>
      <c r="H108" s="192">
        <v>2</v>
      </c>
      <c r="I108" s="194">
        <v>1</v>
      </c>
      <c r="J108" s="194">
        <v>6</v>
      </c>
      <c r="K108" s="195">
        <f t="shared" si="1"/>
        <v>7</v>
      </c>
    </row>
    <row r="109" spans="1:11" ht="43.5">
      <c r="A109" s="114"/>
      <c r="B109" s="196" t="s">
        <v>383</v>
      </c>
      <c r="C109" s="197" t="s">
        <v>146</v>
      </c>
      <c r="D109" s="210">
        <v>45035</v>
      </c>
      <c r="E109" s="197" t="s">
        <v>384</v>
      </c>
      <c r="F109" s="197" t="s">
        <v>34</v>
      </c>
      <c r="G109" s="197" t="s">
        <v>32</v>
      </c>
      <c r="H109" s="197">
        <v>2</v>
      </c>
      <c r="I109" s="195">
        <v>7</v>
      </c>
      <c r="J109" s="195">
        <v>33</v>
      </c>
      <c r="K109" s="195">
        <f t="shared" si="1"/>
        <v>40</v>
      </c>
    </row>
    <row r="110" spans="1:11" ht="58">
      <c r="A110" s="114"/>
      <c r="B110" s="196" t="s">
        <v>385</v>
      </c>
      <c r="C110" s="197" t="s">
        <v>146</v>
      </c>
      <c r="D110" s="198">
        <v>45036</v>
      </c>
      <c r="E110" s="197" t="s">
        <v>386</v>
      </c>
      <c r="F110" s="197" t="s">
        <v>21</v>
      </c>
      <c r="G110" s="197" t="s">
        <v>21</v>
      </c>
      <c r="H110" s="197">
        <v>2</v>
      </c>
      <c r="I110" s="195">
        <v>9</v>
      </c>
      <c r="J110" s="195">
        <v>12</v>
      </c>
      <c r="K110" s="195">
        <f t="shared" si="1"/>
        <v>21</v>
      </c>
    </row>
    <row r="111" spans="1:11" ht="43.5">
      <c r="A111" s="114"/>
      <c r="B111" s="117" t="s">
        <v>387</v>
      </c>
      <c r="C111" s="192" t="s">
        <v>146</v>
      </c>
      <c r="D111" s="193">
        <v>45036</v>
      </c>
      <c r="E111" s="192" t="s">
        <v>388</v>
      </c>
      <c r="F111" s="192" t="s">
        <v>76</v>
      </c>
      <c r="G111" s="192" t="s">
        <v>76</v>
      </c>
      <c r="H111" s="192">
        <v>1</v>
      </c>
      <c r="I111" s="194">
        <v>64</v>
      </c>
      <c r="J111" s="194">
        <v>190</v>
      </c>
      <c r="K111" s="195">
        <f t="shared" si="1"/>
        <v>254</v>
      </c>
    </row>
    <row r="112" spans="1:11" ht="43.5">
      <c r="A112" s="114"/>
      <c r="B112" s="196" t="s">
        <v>389</v>
      </c>
      <c r="C112" s="197" t="s">
        <v>146</v>
      </c>
      <c r="D112" s="198">
        <v>45037</v>
      </c>
      <c r="E112" s="197" t="s">
        <v>390</v>
      </c>
      <c r="F112" s="197" t="s">
        <v>54</v>
      </c>
      <c r="G112" s="197" t="s">
        <v>45</v>
      </c>
      <c r="H112" s="197">
        <v>1</v>
      </c>
      <c r="I112" s="195">
        <v>5</v>
      </c>
      <c r="J112" s="195">
        <v>14</v>
      </c>
      <c r="K112" s="195">
        <f t="shared" si="1"/>
        <v>19</v>
      </c>
    </row>
    <row r="113" spans="1:11" ht="43.5">
      <c r="A113" s="114"/>
      <c r="B113" s="196" t="s">
        <v>391</v>
      </c>
      <c r="C113" s="197" t="s">
        <v>146</v>
      </c>
      <c r="D113" s="198">
        <v>45038</v>
      </c>
      <c r="E113" s="197" t="s">
        <v>392</v>
      </c>
      <c r="F113" s="197" t="s">
        <v>68</v>
      </c>
      <c r="G113" s="197" t="s">
        <v>61</v>
      </c>
      <c r="H113" s="197">
        <v>2</v>
      </c>
      <c r="I113" s="195">
        <v>8</v>
      </c>
      <c r="J113" s="195">
        <v>13</v>
      </c>
      <c r="K113" s="195">
        <f t="shared" si="1"/>
        <v>21</v>
      </c>
    </row>
    <row r="114" spans="1:11" ht="43.5">
      <c r="A114" s="114"/>
      <c r="B114" s="196" t="s">
        <v>393</v>
      </c>
      <c r="C114" s="197" t="s">
        <v>146</v>
      </c>
      <c r="D114" s="198">
        <v>45040</v>
      </c>
      <c r="E114" s="197" t="s">
        <v>394</v>
      </c>
      <c r="F114" s="197" t="s">
        <v>59</v>
      </c>
      <c r="G114" s="197" t="s">
        <v>56</v>
      </c>
      <c r="H114" s="197">
        <v>1</v>
      </c>
      <c r="I114" s="195">
        <v>34</v>
      </c>
      <c r="J114" s="195">
        <v>8</v>
      </c>
      <c r="K114" s="195">
        <f t="shared" si="1"/>
        <v>42</v>
      </c>
    </row>
    <row r="115" spans="1:11" ht="58">
      <c r="A115" s="114"/>
      <c r="B115" s="117" t="s">
        <v>395</v>
      </c>
      <c r="C115" s="192" t="s">
        <v>146</v>
      </c>
      <c r="D115" s="193">
        <v>45041</v>
      </c>
      <c r="E115" s="192" t="s">
        <v>396</v>
      </c>
      <c r="F115" s="192" t="s">
        <v>11</v>
      </c>
      <c r="G115" s="192" t="s">
        <v>10</v>
      </c>
      <c r="H115" s="192">
        <v>2</v>
      </c>
      <c r="I115" s="194">
        <v>2</v>
      </c>
      <c r="J115" s="194">
        <v>4</v>
      </c>
      <c r="K115" s="195">
        <f t="shared" si="1"/>
        <v>6</v>
      </c>
    </row>
    <row r="116" spans="1:11" ht="43.5">
      <c r="A116" s="114"/>
      <c r="B116" s="117" t="s">
        <v>397</v>
      </c>
      <c r="C116" s="192" t="s">
        <v>146</v>
      </c>
      <c r="D116" s="193">
        <v>45041</v>
      </c>
      <c r="E116" s="192" t="s">
        <v>398</v>
      </c>
      <c r="F116" s="192" t="s">
        <v>18</v>
      </c>
      <c r="G116" s="192" t="s">
        <v>17</v>
      </c>
      <c r="H116" s="192">
        <v>2</v>
      </c>
      <c r="I116" s="194">
        <v>3</v>
      </c>
      <c r="J116" s="194">
        <v>9</v>
      </c>
      <c r="K116" s="195">
        <f t="shared" si="1"/>
        <v>12</v>
      </c>
    </row>
    <row r="117" spans="1:11" ht="72.5">
      <c r="A117" s="114"/>
      <c r="B117" s="117" t="s">
        <v>399</v>
      </c>
      <c r="C117" s="192" t="s">
        <v>146</v>
      </c>
      <c r="D117" s="193">
        <v>45042</v>
      </c>
      <c r="E117" s="192" t="s">
        <v>167</v>
      </c>
      <c r="F117" s="192" t="s">
        <v>43</v>
      </c>
      <c r="G117" s="192" t="s">
        <v>43</v>
      </c>
      <c r="H117" s="192">
        <v>1</v>
      </c>
      <c r="I117" s="194">
        <v>0</v>
      </c>
      <c r="J117" s="194">
        <v>4</v>
      </c>
      <c r="K117" s="195">
        <f t="shared" si="1"/>
        <v>4</v>
      </c>
    </row>
    <row r="118" spans="1:11" ht="58">
      <c r="A118" s="114"/>
      <c r="B118" s="117" t="s">
        <v>400</v>
      </c>
      <c r="C118" s="192" t="s">
        <v>146</v>
      </c>
      <c r="D118" s="193">
        <v>45043</v>
      </c>
      <c r="E118" s="192" t="s">
        <v>178</v>
      </c>
      <c r="F118" s="192" t="s">
        <v>115</v>
      </c>
      <c r="G118" s="192" t="s">
        <v>10</v>
      </c>
      <c r="H118" s="192">
        <v>2</v>
      </c>
      <c r="I118" s="194">
        <v>10</v>
      </c>
      <c r="J118" s="194">
        <v>26</v>
      </c>
      <c r="K118" s="195">
        <f t="shared" si="1"/>
        <v>36</v>
      </c>
    </row>
    <row r="119" spans="1:11" ht="43.5">
      <c r="A119" s="114"/>
      <c r="B119" s="117" t="s">
        <v>401</v>
      </c>
      <c r="C119" s="192" t="s">
        <v>146</v>
      </c>
      <c r="D119" s="193">
        <v>45044</v>
      </c>
      <c r="E119" s="192" t="s">
        <v>402</v>
      </c>
      <c r="F119" s="192" t="s">
        <v>75</v>
      </c>
      <c r="G119" s="192" t="s">
        <v>71</v>
      </c>
      <c r="H119" s="192">
        <v>1</v>
      </c>
      <c r="I119" s="194">
        <v>8</v>
      </c>
      <c r="J119" s="194">
        <v>7</v>
      </c>
      <c r="K119" s="195">
        <f t="shared" si="1"/>
        <v>15</v>
      </c>
    </row>
    <row r="120" spans="1:11" ht="43.5">
      <c r="A120" s="114"/>
      <c r="B120" s="196" t="s">
        <v>403</v>
      </c>
      <c r="C120" s="197" t="s">
        <v>146</v>
      </c>
      <c r="D120" s="198">
        <v>45044</v>
      </c>
      <c r="E120" s="197" t="s">
        <v>404</v>
      </c>
      <c r="F120" s="197" t="s">
        <v>22</v>
      </c>
      <c r="G120" s="197" t="s">
        <v>21</v>
      </c>
      <c r="H120" s="197">
        <v>2</v>
      </c>
      <c r="I120" s="195">
        <v>35</v>
      </c>
      <c r="J120" s="195">
        <v>13</v>
      </c>
      <c r="K120" s="195">
        <f t="shared" si="1"/>
        <v>48</v>
      </c>
    </row>
    <row r="121" spans="1:11" ht="43.5">
      <c r="A121" s="114"/>
      <c r="B121" s="196" t="s">
        <v>405</v>
      </c>
      <c r="C121" s="197" t="s">
        <v>146</v>
      </c>
      <c r="D121" s="198">
        <v>45045</v>
      </c>
      <c r="E121" s="197" t="s">
        <v>406</v>
      </c>
      <c r="F121" s="197" t="s">
        <v>55</v>
      </c>
      <c r="G121" s="197" t="s">
        <v>45</v>
      </c>
      <c r="H121" s="197">
        <v>1</v>
      </c>
      <c r="I121" s="195">
        <v>12</v>
      </c>
      <c r="J121" s="195">
        <v>18</v>
      </c>
      <c r="K121" s="195">
        <f t="shared" si="1"/>
        <v>30</v>
      </c>
    </row>
    <row r="122" spans="1:11" ht="43.5">
      <c r="A122" s="114"/>
      <c r="B122" s="196" t="s">
        <v>407</v>
      </c>
      <c r="C122" s="197" t="s">
        <v>146</v>
      </c>
      <c r="D122" s="198">
        <v>45045</v>
      </c>
      <c r="E122" s="197" t="s">
        <v>408</v>
      </c>
      <c r="F122" s="197" t="s">
        <v>10</v>
      </c>
      <c r="G122" s="197" t="s">
        <v>10</v>
      </c>
      <c r="H122" s="197">
        <v>2</v>
      </c>
      <c r="I122" s="195">
        <v>1</v>
      </c>
      <c r="J122" s="195">
        <v>11</v>
      </c>
      <c r="K122" s="195">
        <f t="shared" si="1"/>
        <v>12</v>
      </c>
    </row>
    <row r="123" spans="1:11" ht="58">
      <c r="A123" s="114"/>
      <c r="B123" s="117" t="s">
        <v>409</v>
      </c>
      <c r="C123" s="192" t="s">
        <v>146</v>
      </c>
      <c r="D123" s="193">
        <v>45045</v>
      </c>
      <c r="E123" s="192" t="s">
        <v>410</v>
      </c>
      <c r="F123" s="192" t="s">
        <v>16</v>
      </c>
      <c r="G123" s="192" t="s">
        <v>10</v>
      </c>
      <c r="H123" s="192">
        <v>2</v>
      </c>
      <c r="I123" s="194">
        <v>38</v>
      </c>
      <c r="J123" s="194">
        <v>90</v>
      </c>
      <c r="K123" s="195">
        <f t="shared" si="1"/>
        <v>128</v>
      </c>
    </row>
    <row r="124" spans="1:11" ht="43.5">
      <c r="A124" s="114"/>
      <c r="B124" s="196" t="s">
        <v>411</v>
      </c>
      <c r="C124" s="197" t="s">
        <v>147</v>
      </c>
      <c r="D124" s="198">
        <v>45049</v>
      </c>
      <c r="E124" s="197" t="s">
        <v>412</v>
      </c>
      <c r="F124" s="197" t="s">
        <v>34</v>
      </c>
      <c r="G124" s="197" t="s">
        <v>32</v>
      </c>
      <c r="H124" s="197">
        <v>2</v>
      </c>
      <c r="I124" s="195">
        <v>2</v>
      </c>
      <c r="J124" s="195">
        <v>4</v>
      </c>
      <c r="K124" s="195">
        <f t="shared" si="1"/>
        <v>6</v>
      </c>
    </row>
    <row r="125" spans="1:11" ht="58">
      <c r="A125" s="114"/>
      <c r="B125" s="196" t="s">
        <v>413</v>
      </c>
      <c r="C125" s="197" t="s">
        <v>147</v>
      </c>
      <c r="D125" s="198">
        <v>45050</v>
      </c>
      <c r="E125" s="197" t="s">
        <v>414</v>
      </c>
      <c r="F125" s="197" t="s">
        <v>29</v>
      </c>
      <c r="G125" s="197" t="s">
        <v>21</v>
      </c>
      <c r="H125" s="197">
        <v>2</v>
      </c>
      <c r="I125" s="195">
        <v>1</v>
      </c>
      <c r="J125" s="195">
        <v>21</v>
      </c>
      <c r="K125" s="195">
        <f t="shared" si="1"/>
        <v>22</v>
      </c>
    </row>
    <row r="126" spans="1:11" ht="58">
      <c r="A126" s="114"/>
      <c r="B126" s="117" t="s">
        <v>415</v>
      </c>
      <c r="C126" s="192" t="s">
        <v>147</v>
      </c>
      <c r="D126" s="193">
        <v>45050</v>
      </c>
      <c r="E126" s="192" t="s">
        <v>416</v>
      </c>
      <c r="F126" s="192" t="s">
        <v>30</v>
      </c>
      <c r="G126" s="192" t="s">
        <v>21</v>
      </c>
      <c r="H126" s="192">
        <v>2</v>
      </c>
      <c r="I126" s="194">
        <v>17</v>
      </c>
      <c r="J126" s="194">
        <v>34</v>
      </c>
      <c r="K126" s="195">
        <f t="shared" si="1"/>
        <v>51</v>
      </c>
    </row>
    <row r="127" spans="1:11" ht="58">
      <c r="A127" s="114"/>
      <c r="B127" s="196" t="s">
        <v>417</v>
      </c>
      <c r="C127" s="197" t="s">
        <v>147</v>
      </c>
      <c r="D127" s="198">
        <v>45050</v>
      </c>
      <c r="E127" s="197" t="s">
        <v>418</v>
      </c>
      <c r="F127" s="197" t="s">
        <v>104</v>
      </c>
      <c r="G127" s="197" t="s">
        <v>102</v>
      </c>
      <c r="H127" s="197">
        <v>3</v>
      </c>
      <c r="I127" s="195">
        <v>2</v>
      </c>
      <c r="J127" s="195">
        <v>15</v>
      </c>
      <c r="K127" s="195">
        <f t="shared" si="1"/>
        <v>17</v>
      </c>
    </row>
    <row r="128" spans="1:11" ht="43.5">
      <c r="A128" s="114"/>
      <c r="B128" s="117" t="s">
        <v>419</v>
      </c>
      <c r="C128" s="192" t="s">
        <v>147</v>
      </c>
      <c r="D128" s="193">
        <v>45055</v>
      </c>
      <c r="E128" s="192" t="s">
        <v>420</v>
      </c>
      <c r="F128" s="192" t="s">
        <v>21</v>
      </c>
      <c r="G128" s="192" t="s">
        <v>21</v>
      </c>
      <c r="H128" s="192">
        <v>2</v>
      </c>
      <c r="I128" s="194">
        <v>1</v>
      </c>
      <c r="J128" s="194">
        <v>5</v>
      </c>
      <c r="K128" s="195">
        <f t="shared" si="1"/>
        <v>6</v>
      </c>
    </row>
    <row r="129" spans="1:11" ht="58">
      <c r="A129" s="114"/>
      <c r="B129" s="196" t="s">
        <v>421</v>
      </c>
      <c r="C129" s="197" t="s">
        <v>147</v>
      </c>
      <c r="D129" s="198">
        <v>45057</v>
      </c>
      <c r="E129" s="197" t="s">
        <v>422</v>
      </c>
      <c r="F129" s="197" t="s">
        <v>89</v>
      </c>
      <c r="G129" s="197" t="s">
        <v>88</v>
      </c>
      <c r="H129" s="197">
        <v>1</v>
      </c>
      <c r="I129" s="195">
        <v>1</v>
      </c>
      <c r="J129" s="195">
        <v>4</v>
      </c>
      <c r="K129" s="195">
        <f t="shared" si="1"/>
        <v>5</v>
      </c>
    </row>
    <row r="130" spans="1:11" ht="58">
      <c r="A130" s="114"/>
      <c r="B130" s="117" t="s">
        <v>423</v>
      </c>
      <c r="C130" s="192" t="s">
        <v>147</v>
      </c>
      <c r="D130" s="193">
        <v>45057</v>
      </c>
      <c r="E130" s="192" t="s">
        <v>424</v>
      </c>
      <c r="F130" s="192" t="s">
        <v>92</v>
      </c>
      <c r="G130" s="192" t="s">
        <v>88</v>
      </c>
      <c r="H130" s="192">
        <v>1</v>
      </c>
      <c r="I130" s="194">
        <v>12</v>
      </c>
      <c r="J130" s="194">
        <v>14</v>
      </c>
      <c r="K130" s="195">
        <f t="shared" si="1"/>
        <v>26</v>
      </c>
    </row>
    <row r="131" spans="1:11" ht="43.5">
      <c r="A131" s="114"/>
      <c r="B131" s="117" t="s">
        <v>425</v>
      </c>
      <c r="C131" s="192" t="s">
        <v>147</v>
      </c>
      <c r="D131" s="193">
        <v>45057</v>
      </c>
      <c r="E131" s="192" t="s">
        <v>426</v>
      </c>
      <c r="F131" s="192" t="s">
        <v>89</v>
      </c>
      <c r="G131" s="192" t="s">
        <v>88</v>
      </c>
      <c r="H131" s="192">
        <v>1</v>
      </c>
      <c r="I131" s="194">
        <v>1</v>
      </c>
      <c r="J131" s="194">
        <v>4</v>
      </c>
      <c r="K131" s="195">
        <f t="shared" si="1"/>
        <v>5</v>
      </c>
    </row>
    <row r="132" spans="1:11" ht="58">
      <c r="A132" s="114"/>
      <c r="B132" s="196" t="s">
        <v>427</v>
      </c>
      <c r="C132" s="197" t="s">
        <v>147</v>
      </c>
      <c r="D132" s="198">
        <v>45058</v>
      </c>
      <c r="E132" s="197" t="s">
        <v>428</v>
      </c>
      <c r="F132" s="197" t="s">
        <v>49</v>
      </c>
      <c r="G132" s="197" t="s">
        <v>45</v>
      </c>
      <c r="H132" s="197">
        <v>1</v>
      </c>
      <c r="I132" s="195">
        <v>16</v>
      </c>
      <c r="J132" s="195">
        <v>30</v>
      </c>
      <c r="K132" s="195">
        <f t="shared" ref="K132:K195" si="2">SUM(I132:J132)</f>
        <v>46</v>
      </c>
    </row>
    <row r="133" spans="1:11" ht="43.5">
      <c r="A133" s="114"/>
      <c r="B133" s="117" t="s">
        <v>429</v>
      </c>
      <c r="C133" s="192" t="s">
        <v>147</v>
      </c>
      <c r="D133" s="193">
        <v>45060</v>
      </c>
      <c r="E133" s="192" t="s">
        <v>430</v>
      </c>
      <c r="F133" s="192" t="s">
        <v>33</v>
      </c>
      <c r="G133" s="192" t="s">
        <v>32</v>
      </c>
      <c r="H133" s="192">
        <v>1</v>
      </c>
      <c r="I133" s="194">
        <v>5</v>
      </c>
      <c r="J133" s="194">
        <v>5</v>
      </c>
      <c r="K133" s="195">
        <f t="shared" si="2"/>
        <v>10</v>
      </c>
    </row>
    <row r="134" spans="1:11" ht="43.5">
      <c r="A134" s="114"/>
      <c r="B134" s="117" t="s">
        <v>431</v>
      </c>
      <c r="C134" s="192" t="s">
        <v>147</v>
      </c>
      <c r="D134" s="193">
        <v>45062</v>
      </c>
      <c r="E134" s="192" t="s">
        <v>432</v>
      </c>
      <c r="F134" s="192" t="s">
        <v>90</v>
      </c>
      <c r="G134" s="192" t="s">
        <v>88</v>
      </c>
      <c r="H134" s="192">
        <v>1</v>
      </c>
      <c r="I134" s="194">
        <v>4</v>
      </c>
      <c r="J134" s="194">
        <v>11</v>
      </c>
      <c r="K134" s="195">
        <f t="shared" si="2"/>
        <v>15</v>
      </c>
    </row>
    <row r="135" spans="1:11" ht="29">
      <c r="A135" s="114"/>
      <c r="B135" s="196" t="s">
        <v>433</v>
      </c>
      <c r="C135" s="197" t="s">
        <v>147</v>
      </c>
      <c r="D135" s="198">
        <v>45062</v>
      </c>
      <c r="E135" s="197" t="s">
        <v>434</v>
      </c>
      <c r="F135" s="197" t="s">
        <v>25</v>
      </c>
      <c r="G135" s="197" t="s">
        <v>21</v>
      </c>
      <c r="H135" s="197">
        <v>2</v>
      </c>
      <c r="I135" s="195">
        <v>2</v>
      </c>
      <c r="J135" s="195">
        <v>7</v>
      </c>
      <c r="K135" s="195">
        <f t="shared" si="2"/>
        <v>9</v>
      </c>
    </row>
    <row r="136" spans="1:11" ht="43.5">
      <c r="A136" s="114"/>
      <c r="B136" s="117" t="s">
        <v>435</v>
      </c>
      <c r="C136" s="192" t="s">
        <v>147</v>
      </c>
      <c r="D136" s="193">
        <v>45067</v>
      </c>
      <c r="E136" s="192" t="s">
        <v>436</v>
      </c>
      <c r="F136" s="192" t="s">
        <v>113</v>
      </c>
      <c r="G136" s="192" t="s">
        <v>21</v>
      </c>
      <c r="H136" s="192">
        <v>2</v>
      </c>
      <c r="I136" s="194">
        <v>5</v>
      </c>
      <c r="J136" s="194">
        <v>5</v>
      </c>
      <c r="K136" s="195">
        <f t="shared" si="2"/>
        <v>10</v>
      </c>
    </row>
    <row r="137" spans="1:11" ht="43.5">
      <c r="A137" s="114"/>
      <c r="B137" s="196" t="s">
        <v>437</v>
      </c>
      <c r="C137" s="197" t="s">
        <v>147</v>
      </c>
      <c r="D137" s="198">
        <v>45069</v>
      </c>
      <c r="E137" s="197" t="s">
        <v>438</v>
      </c>
      <c r="F137" s="197" t="s">
        <v>11</v>
      </c>
      <c r="G137" s="197" t="s">
        <v>10</v>
      </c>
      <c r="H137" s="197">
        <v>2</v>
      </c>
      <c r="I137" s="195">
        <v>3</v>
      </c>
      <c r="J137" s="195">
        <v>3</v>
      </c>
      <c r="K137" s="195">
        <f t="shared" si="2"/>
        <v>6</v>
      </c>
    </row>
    <row r="138" spans="1:11" ht="43.5">
      <c r="A138" s="114"/>
      <c r="B138" s="117" t="s">
        <v>439</v>
      </c>
      <c r="C138" s="192" t="s">
        <v>147</v>
      </c>
      <c r="D138" s="193">
        <v>45070</v>
      </c>
      <c r="E138" s="192" t="s">
        <v>440</v>
      </c>
      <c r="F138" s="192" t="s">
        <v>103</v>
      </c>
      <c r="G138" s="192" t="s">
        <v>102</v>
      </c>
      <c r="H138" s="192">
        <v>3</v>
      </c>
      <c r="I138" s="194">
        <v>1</v>
      </c>
      <c r="J138" s="194">
        <v>13</v>
      </c>
      <c r="K138" s="195">
        <f t="shared" si="2"/>
        <v>14</v>
      </c>
    </row>
    <row r="139" spans="1:11" ht="72.5">
      <c r="A139" s="114"/>
      <c r="B139" s="117" t="s">
        <v>441</v>
      </c>
      <c r="C139" s="192" t="s">
        <v>147</v>
      </c>
      <c r="D139" s="193">
        <v>45070</v>
      </c>
      <c r="E139" s="192" t="s">
        <v>442</v>
      </c>
      <c r="F139" s="192" t="s">
        <v>85</v>
      </c>
      <c r="G139" s="192" t="s">
        <v>84</v>
      </c>
      <c r="H139" s="192">
        <v>1</v>
      </c>
      <c r="I139" s="194">
        <v>16</v>
      </c>
      <c r="J139" s="194">
        <v>55</v>
      </c>
      <c r="K139" s="195">
        <f t="shared" si="2"/>
        <v>71</v>
      </c>
    </row>
    <row r="140" spans="1:11" ht="58">
      <c r="A140" s="114"/>
      <c r="B140" s="117" t="s">
        <v>443</v>
      </c>
      <c r="C140" s="192" t="s">
        <v>147</v>
      </c>
      <c r="D140" s="193">
        <v>45071</v>
      </c>
      <c r="E140" s="192" t="s">
        <v>444</v>
      </c>
      <c r="F140" s="192" t="s">
        <v>19</v>
      </c>
      <c r="G140" s="192" t="s">
        <v>17</v>
      </c>
      <c r="H140" s="192">
        <v>1</v>
      </c>
      <c r="I140" s="194">
        <v>8</v>
      </c>
      <c r="J140" s="194">
        <v>14</v>
      </c>
      <c r="K140" s="195">
        <f t="shared" si="2"/>
        <v>22</v>
      </c>
    </row>
    <row r="141" spans="1:11" ht="43.5">
      <c r="A141" s="114"/>
      <c r="B141" s="196" t="s">
        <v>445</v>
      </c>
      <c r="C141" s="197" t="s">
        <v>147</v>
      </c>
      <c r="D141" s="198">
        <v>45071</v>
      </c>
      <c r="E141" s="197" t="s">
        <v>179</v>
      </c>
      <c r="F141" s="197" t="s">
        <v>20</v>
      </c>
      <c r="G141" s="197" t="s">
        <v>17</v>
      </c>
      <c r="H141" s="197">
        <v>1</v>
      </c>
      <c r="I141" s="195">
        <v>0</v>
      </c>
      <c r="J141" s="195">
        <v>5</v>
      </c>
      <c r="K141" s="195">
        <f t="shared" si="2"/>
        <v>5</v>
      </c>
    </row>
    <row r="142" spans="1:11" ht="43.5">
      <c r="A142" s="114"/>
      <c r="B142" s="117" t="s">
        <v>446</v>
      </c>
      <c r="C142" s="192" t="s">
        <v>147</v>
      </c>
      <c r="D142" s="193">
        <v>45071</v>
      </c>
      <c r="E142" s="192" t="s">
        <v>447</v>
      </c>
      <c r="F142" s="192" t="s">
        <v>21</v>
      </c>
      <c r="G142" s="192" t="s">
        <v>21</v>
      </c>
      <c r="H142" s="192">
        <v>2</v>
      </c>
      <c r="I142" s="194">
        <v>4</v>
      </c>
      <c r="J142" s="194">
        <v>7</v>
      </c>
      <c r="K142" s="195">
        <f t="shared" si="2"/>
        <v>11</v>
      </c>
    </row>
    <row r="143" spans="1:11" ht="58">
      <c r="A143" s="114"/>
      <c r="B143" s="196" t="s">
        <v>448</v>
      </c>
      <c r="C143" s="197" t="s">
        <v>147</v>
      </c>
      <c r="D143" s="198">
        <v>45072</v>
      </c>
      <c r="E143" s="197" t="s">
        <v>449</v>
      </c>
      <c r="F143" s="197" t="s">
        <v>92</v>
      </c>
      <c r="G143" s="197" t="s">
        <v>88</v>
      </c>
      <c r="H143" s="197">
        <v>1</v>
      </c>
      <c r="I143" s="195">
        <v>6</v>
      </c>
      <c r="J143" s="195">
        <v>22</v>
      </c>
      <c r="K143" s="195">
        <f t="shared" si="2"/>
        <v>28</v>
      </c>
    </row>
    <row r="144" spans="1:11" ht="58">
      <c r="A144" s="114"/>
      <c r="B144" s="196" t="s">
        <v>450</v>
      </c>
      <c r="C144" s="197" t="s">
        <v>147</v>
      </c>
      <c r="D144" s="198">
        <v>45072</v>
      </c>
      <c r="E144" s="197" t="s">
        <v>451</v>
      </c>
      <c r="F144" s="197" t="s">
        <v>21</v>
      </c>
      <c r="G144" s="197" t="s">
        <v>21</v>
      </c>
      <c r="H144" s="197">
        <v>2</v>
      </c>
      <c r="I144" s="195">
        <v>13</v>
      </c>
      <c r="J144" s="195">
        <v>28</v>
      </c>
      <c r="K144" s="195">
        <f t="shared" si="2"/>
        <v>41</v>
      </c>
    </row>
    <row r="145" spans="1:11" ht="87">
      <c r="A145" s="114"/>
      <c r="B145" s="196" t="s">
        <v>452</v>
      </c>
      <c r="C145" s="197" t="s">
        <v>148</v>
      </c>
      <c r="D145" s="198">
        <v>45079</v>
      </c>
      <c r="E145" s="197" t="s">
        <v>180</v>
      </c>
      <c r="F145" s="197" t="s">
        <v>65</v>
      </c>
      <c r="G145" s="197" t="s">
        <v>61</v>
      </c>
      <c r="H145" s="197">
        <v>1</v>
      </c>
      <c r="I145" s="195">
        <v>5</v>
      </c>
      <c r="J145" s="195">
        <v>10</v>
      </c>
      <c r="K145" s="195">
        <f t="shared" si="2"/>
        <v>15</v>
      </c>
    </row>
    <row r="146" spans="1:11" ht="58">
      <c r="A146" s="114"/>
      <c r="B146" s="196" t="s">
        <v>453</v>
      </c>
      <c r="C146" s="197" t="s">
        <v>148</v>
      </c>
      <c r="D146" s="198">
        <v>45081</v>
      </c>
      <c r="E146" s="197" t="s">
        <v>454</v>
      </c>
      <c r="F146" s="197" t="s">
        <v>57</v>
      </c>
      <c r="G146" s="197" t="s">
        <v>56</v>
      </c>
      <c r="H146" s="197">
        <v>1</v>
      </c>
      <c r="I146" s="195">
        <v>64</v>
      </c>
      <c r="J146" s="195">
        <v>58</v>
      </c>
      <c r="K146" s="195">
        <f t="shared" si="2"/>
        <v>122</v>
      </c>
    </row>
    <row r="147" spans="1:11" ht="43.5">
      <c r="A147" s="114"/>
      <c r="B147" s="117" t="s">
        <v>455</v>
      </c>
      <c r="C147" s="192" t="s">
        <v>148</v>
      </c>
      <c r="D147" s="193">
        <v>45081</v>
      </c>
      <c r="E147" s="192" t="s">
        <v>456</v>
      </c>
      <c r="F147" s="192" t="s">
        <v>55</v>
      </c>
      <c r="G147" s="192" t="s">
        <v>45</v>
      </c>
      <c r="H147" s="192">
        <v>1</v>
      </c>
      <c r="I147" s="194">
        <v>17</v>
      </c>
      <c r="J147" s="194">
        <v>18</v>
      </c>
      <c r="K147" s="195">
        <f t="shared" si="2"/>
        <v>35</v>
      </c>
    </row>
    <row r="148" spans="1:11" ht="58">
      <c r="A148" s="114"/>
      <c r="B148" s="117" t="s">
        <v>457</v>
      </c>
      <c r="C148" s="192" t="s">
        <v>148</v>
      </c>
      <c r="D148" s="193">
        <v>45081</v>
      </c>
      <c r="E148" s="192" t="s">
        <v>458</v>
      </c>
      <c r="F148" s="192" t="s">
        <v>64</v>
      </c>
      <c r="G148" s="192" t="s">
        <v>61</v>
      </c>
      <c r="H148" s="192">
        <v>2</v>
      </c>
      <c r="I148" s="194">
        <v>5</v>
      </c>
      <c r="J148" s="194">
        <v>11</v>
      </c>
      <c r="K148" s="195">
        <f t="shared" si="2"/>
        <v>16</v>
      </c>
    </row>
    <row r="149" spans="1:11" ht="58">
      <c r="A149" s="114"/>
      <c r="B149" s="196" t="s">
        <v>459</v>
      </c>
      <c r="C149" s="197" t="s">
        <v>148</v>
      </c>
      <c r="D149" s="198">
        <v>45081</v>
      </c>
      <c r="E149" s="197" t="s">
        <v>460</v>
      </c>
      <c r="F149" s="197" t="s">
        <v>64</v>
      </c>
      <c r="G149" s="197" t="s">
        <v>61</v>
      </c>
      <c r="H149" s="197">
        <v>2</v>
      </c>
      <c r="I149" s="195">
        <v>3</v>
      </c>
      <c r="J149" s="195">
        <v>16</v>
      </c>
      <c r="K149" s="195">
        <f t="shared" si="2"/>
        <v>19</v>
      </c>
    </row>
    <row r="150" spans="1:11" ht="43.5">
      <c r="A150" s="114"/>
      <c r="B150" s="117" t="s">
        <v>461</v>
      </c>
      <c r="C150" s="192" t="s">
        <v>148</v>
      </c>
      <c r="D150" s="193">
        <v>45083</v>
      </c>
      <c r="E150" s="192" t="s">
        <v>462</v>
      </c>
      <c r="F150" s="192" t="s">
        <v>12</v>
      </c>
      <c r="G150" s="192" t="s">
        <v>10</v>
      </c>
      <c r="H150" s="192">
        <v>2</v>
      </c>
      <c r="I150" s="194">
        <v>0</v>
      </c>
      <c r="J150" s="194">
        <v>7</v>
      </c>
      <c r="K150" s="195">
        <f t="shared" si="2"/>
        <v>7</v>
      </c>
    </row>
    <row r="151" spans="1:11" ht="43.5">
      <c r="A151" s="114"/>
      <c r="B151" s="117" t="s">
        <v>463</v>
      </c>
      <c r="C151" s="192" t="s">
        <v>148</v>
      </c>
      <c r="D151" s="193">
        <v>45084</v>
      </c>
      <c r="E151" s="192" t="s">
        <v>464</v>
      </c>
      <c r="F151" s="192" t="s">
        <v>79</v>
      </c>
      <c r="G151" s="192" t="s">
        <v>76</v>
      </c>
      <c r="H151" s="192">
        <v>1</v>
      </c>
      <c r="I151" s="194">
        <v>7</v>
      </c>
      <c r="J151" s="194">
        <v>8</v>
      </c>
      <c r="K151" s="195">
        <f t="shared" si="2"/>
        <v>15</v>
      </c>
    </row>
    <row r="152" spans="1:11" ht="72.5">
      <c r="A152" s="114"/>
      <c r="B152" s="117" t="s">
        <v>465</v>
      </c>
      <c r="C152" s="192" t="s">
        <v>148</v>
      </c>
      <c r="D152" s="193">
        <v>45085</v>
      </c>
      <c r="E152" s="192" t="s">
        <v>466</v>
      </c>
      <c r="F152" s="192" t="s">
        <v>98</v>
      </c>
      <c r="G152" s="192" t="s">
        <v>96</v>
      </c>
      <c r="H152" s="192">
        <v>3</v>
      </c>
      <c r="I152" s="194">
        <v>13</v>
      </c>
      <c r="J152" s="194">
        <v>35</v>
      </c>
      <c r="K152" s="195">
        <f t="shared" si="2"/>
        <v>48</v>
      </c>
    </row>
    <row r="153" spans="1:11" ht="43.5">
      <c r="A153" s="114"/>
      <c r="B153" s="196" t="s">
        <v>467</v>
      </c>
      <c r="C153" s="197" t="s">
        <v>148</v>
      </c>
      <c r="D153" s="198">
        <v>45085</v>
      </c>
      <c r="E153" s="197" t="s">
        <v>468</v>
      </c>
      <c r="F153" s="197" t="s">
        <v>157</v>
      </c>
      <c r="G153" s="197" t="s">
        <v>32</v>
      </c>
      <c r="H153" s="197">
        <v>2</v>
      </c>
      <c r="I153" s="195">
        <v>1</v>
      </c>
      <c r="J153" s="195">
        <v>3</v>
      </c>
      <c r="K153" s="195">
        <f t="shared" si="2"/>
        <v>4</v>
      </c>
    </row>
    <row r="154" spans="1:11" ht="58">
      <c r="A154" s="114"/>
      <c r="B154" s="196" t="s">
        <v>469</v>
      </c>
      <c r="C154" s="197" t="s">
        <v>148</v>
      </c>
      <c r="D154" s="198">
        <v>45087</v>
      </c>
      <c r="E154" s="197" t="s">
        <v>181</v>
      </c>
      <c r="F154" s="197" t="s">
        <v>40</v>
      </c>
      <c r="G154" s="197" t="s">
        <v>32</v>
      </c>
      <c r="H154" s="197">
        <v>1</v>
      </c>
      <c r="I154" s="195">
        <v>9</v>
      </c>
      <c r="J154" s="195">
        <v>4</v>
      </c>
      <c r="K154" s="195">
        <f t="shared" si="2"/>
        <v>13</v>
      </c>
    </row>
    <row r="155" spans="1:11" ht="72.5">
      <c r="A155" s="114"/>
      <c r="B155" s="117" t="s">
        <v>470</v>
      </c>
      <c r="C155" s="192" t="s">
        <v>148</v>
      </c>
      <c r="D155" s="193">
        <v>45090</v>
      </c>
      <c r="E155" s="192" t="s">
        <v>471</v>
      </c>
      <c r="F155" s="192" t="s">
        <v>21</v>
      </c>
      <c r="G155" s="192" t="s">
        <v>21</v>
      </c>
      <c r="H155" s="192">
        <v>2</v>
      </c>
      <c r="I155" s="194">
        <v>2</v>
      </c>
      <c r="J155" s="194">
        <v>2</v>
      </c>
      <c r="K155" s="195">
        <f t="shared" si="2"/>
        <v>4</v>
      </c>
    </row>
    <row r="156" spans="1:11" ht="43.5">
      <c r="A156" s="114"/>
      <c r="B156" s="196" t="s">
        <v>472</v>
      </c>
      <c r="C156" s="197" t="s">
        <v>148</v>
      </c>
      <c r="D156" s="198">
        <v>45091</v>
      </c>
      <c r="E156" s="197" t="s">
        <v>473</v>
      </c>
      <c r="F156" s="197" t="s">
        <v>158</v>
      </c>
      <c r="G156" s="197" t="s">
        <v>43</v>
      </c>
      <c r="H156" s="197">
        <v>1</v>
      </c>
      <c r="I156" s="195">
        <v>0</v>
      </c>
      <c r="J156" s="195">
        <v>3</v>
      </c>
      <c r="K156" s="195">
        <f t="shared" si="2"/>
        <v>3</v>
      </c>
    </row>
    <row r="157" spans="1:11" ht="43.5">
      <c r="A157" s="114"/>
      <c r="B157" s="196" t="s">
        <v>474</v>
      </c>
      <c r="C157" s="197" t="s">
        <v>148</v>
      </c>
      <c r="D157" s="198">
        <v>45091</v>
      </c>
      <c r="E157" s="197" t="s">
        <v>475</v>
      </c>
      <c r="F157" s="197" t="s">
        <v>60</v>
      </c>
      <c r="G157" s="197" t="s">
        <v>56</v>
      </c>
      <c r="H157" s="197">
        <v>1</v>
      </c>
      <c r="I157" s="195">
        <v>5</v>
      </c>
      <c r="J157" s="195">
        <v>7</v>
      </c>
      <c r="K157" s="195">
        <f t="shared" si="2"/>
        <v>12</v>
      </c>
    </row>
    <row r="158" spans="1:11" ht="43.5">
      <c r="A158" s="114"/>
      <c r="B158" s="117" t="s">
        <v>476</v>
      </c>
      <c r="C158" s="192" t="s">
        <v>148</v>
      </c>
      <c r="D158" s="193">
        <v>45092</v>
      </c>
      <c r="E158" s="192" t="s">
        <v>477</v>
      </c>
      <c r="F158" s="192" t="s">
        <v>14</v>
      </c>
      <c r="G158" s="192" t="s">
        <v>10</v>
      </c>
      <c r="H158" s="192">
        <v>2</v>
      </c>
      <c r="I158" s="194">
        <v>0</v>
      </c>
      <c r="J158" s="194">
        <v>9</v>
      </c>
      <c r="K158" s="195">
        <f t="shared" si="2"/>
        <v>9</v>
      </c>
    </row>
    <row r="159" spans="1:11" ht="58">
      <c r="A159" s="114"/>
      <c r="B159" s="117" t="s">
        <v>478</v>
      </c>
      <c r="C159" s="192" t="s">
        <v>148</v>
      </c>
      <c r="D159" s="193">
        <v>45092</v>
      </c>
      <c r="E159" s="192" t="s">
        <v>479</v>
      </c>
      <c r="F159" s="192" t="s">
        <v>164</v>
      </c>
      <c r="G159" s="192" t="s">
        <v>96</v>
      </c>
      <c r="H159" s="192">
        <v>3</v>
      </c>
      <c r="I159" s="194">
        <v>0</v>
      </c>
      <c r="J159" s="194">
        <v>7</v>
      </c>
      <c r="K159" s="195">
        <f t="shared" si="2"/>
        <v>7</v>
      </c>
    </row>
    <row r="160" spans="1:11" ht="58">
      <c r="A160" s="114"/>
      <c r="B160" s="196" t="s">
        <v>480</v>
      </c>
      <c r="C160" s="197" t="s">
        <v>148</v>
      </c>
      <c r="D160" s="198">
        <v>45092</v>
      </c>
      <c r="E160" s="197" t="s">
        <v>182</v>
      </c>
      <c r="F160" s="197" t="s">
        <v>92</v>
      </c>
      <c r="G160" s="197" t="s">
        <v>88</v>
      </c>
      <c r="H160" s="197">
        <v>1</v>
      </c>
      <c r="I160" s="195">
        <v>0</v>
      </c>
      <c r="J160" s="195">
        <v>9</v>
      </c>
      <c r="K160" s="195">
        <f t="shared" si="2"/>
        <v>9</v>
      </c>
    </row>
    <row r="161" spans="1:11" ht="72.5">
      <c r="A161" s="114"/>
      <c r="B161" s="117" t="s">
        <v>481</v>
      </c>
      <c r="C161" s="192" t="s">
        <v>148</v>
      </c>
      <c r="D161" s="193">
        <v>45092</v>
      </c>
      <c r="E161" s="192" t="s">
        <v>482</v>
      </c>
      <c r="F161" s="192" t="s">
        <v>92</v>
      </c>
      <c r="G161" s="192" t="s">
        <v>88</v>
      </c>
      <c r="H161" s="192">
        <v>1</v>
      </c>
      <c r="I161" s="194">
        <v>2</v>
      </c>
      <c r="J161" s="194">
        <v>4</v>
      </c>
      <c r="K161" s="195">
        <f t="shared" si="2"/>
        <v>6</v>
      </c>
    </row>
    <row r="162" spans="1:11" ht="43.5">
      <c r="A162" s="114"/>
      <c r="B162" s="196" t="s">
        <v>563</v>
      </c>
      <c r="C162" s="197" t="s">
        <v>148</v>
      </c>
      <c r="D162" s="198">
        <v>45093</v>
      </c>
      <c r="E162" s="197" t="s">
        <v>483</v>
      </c>
      <c r="F162" s="197" t="s">
        <v>50</v>
      </c>
      <c r="G162" s="197" t="s">
        <v>45</v>
      </c>
      <c r="H162" s="197">
        <v>1</v>
      </c>
      <c r="I162" s="195">
        <v>2</v>
      </c>
      <c r="J162" s="195">
        <v>3</v>
      </c>
      <c r="K162" s="195">
        <f t="shared" si="2"/>
        <v>5</v>
      </c>
    </row>
    <row r="163" spans="1:11" ht="58">
      <c r="A163" s="114"/>
      <c r="B163" s="196" t="s">
        <v>484</v>
      </c>
      <c r="C163" s="197" t="s">
        <v>148</v>
      </c>
      <c r="D163" s="198">
        <v>45095</v>
      </c>
      <c r="E163" s="197" t="s">
        <v>485</v>
      </c>
      <c r="F163" s="197" t="s">
        <v>10</v>
      </c>
      <c r="G163" s="197" t="s">
        <v>10</v>
      </c>
      <c r="H163" s="197">
        <v>2</v>
      </c>
      <c r="I163" s="195">
        <v>44</v>
      </c>
      <c r="J163" s="195">
        <v>27</v>
      </c>
      <c r="K163" s="195">
        <f t="shared" si="2"/>
        <v>71</v>
      </c>
    </row>
    <row r="164" spans="1:11" ht="58">
      <c r="A164" s="114"/>
      <c r="B164" s="196" t="s">
        <v>486</v>
      </c>
      <c r="C164" s="197" t="s">
        <v>148</v>
      </c>
      <c r="D164" s="198">
        <v>45097</v>
      </c>
      <c r="E164" s="197" t="s">
        <v>487</v>
      </c>
      <c r="F164" s="197" t="s">
        <v>102</v>
      </c>
      <c r="G164" s="197" t="s">
        <v>102</v>
      </c>
      <c r="H164" s="197">
        <v>3</v>
      </c>
      <c r="I164" s="195">
        <v>6</v>
      </c>
      <c r="J164" s="195">
        <v>23</v>
      </c>
      <c r="K164" s="195">
        <f t="shared" si="2"/>
        <v>29</v>
      </c>
    </row>
    <row r="165" spans="1:11" ht="58">
      <c r="A165" s="114"/>
      <c r="B165" s="196" t="s">
        <v>488</v>
      </c>
      <c r="C165" s="197" t="s">
        <v>148</v>
      </c>
      <c r="D165" s="198">
        <v>45097</v>
      </c>
      <c r="E165" s="197" t="s">
        <v>489</v>
      </c>
      <c r="F165" s="197" t="s">
        <v>26</v>
      </c>
      <c r="G165" s="197" t="s">
        <v>21</v>
      </c>
      <c r="H165" s="197">
        <v>2</v>
      </c>
      <c r="I165" s="195">
        <v>16</v>
      </c>
      <c r="J165" s="195">
        <v>48</v>
      </c>
      <c r="K165" s="195">
        <f t="shared" si="2"/>
        <v>64</v>
      </c>
    </row>
    <row r="166" spans="1:11" ht="43.5">
      <c r="A166" s="114"/>
      <c r="B166" s="196" t="s">
        <v>490</v>
      </c>
      <c r="C166" s="197" t="s">
        <v>148</v>
      </c>
      <c r="D166" s="198">
        <v>45099</v>
      </c>
      <c r="E166" s="197" t="s">
        <v>491</v>
      </c>
      <c r="F166" s="197" t="s">
        <v>87</v>
      </c>
      <c r="G166" s="197" t="s">
        <v>84</v>
      </c>
      <c r="H166" s="197">
        <v>1</v>
      </c>
      <c r="I166" s="195">
        <v>5</v>
      </c>
      <c r="J166" s="195">
        <v>17</v>
      </c>
      <c r="K166" s="195">
        <f t="shared" si="2"/>
        <v>22</v>
      </c>
    </row>
    <row r="167" spans="1:11" ht="43.5">
      <c r="A167" s="114"/>
      <c r="B167" s="117" t="s">
        <v>492</v>
      </c>
      <c r="C167" s="192" t="s">
        <v>148</v>
      </c>
      <c r="D167" s="193">
        <v>45099</v>
      </c>
      <c r="E167" s="192" t="s">
        <v>493</v>
      </c>
      <c r="F167" s="192" t="s">
        <v>76</v>
      </c>
      <c r="G167" s="192" t="s">
        <v>76</v>
      </c>
      <c r="H167" s="192">
        <v>1</v>
      </c>
      <c r="I167" s="194">
        <v>14</v>
      </c>
      <c r="J167" s="194">
        <v>21</v>
      </c>
      <c r="K167" s="195">
        <f t="shared" si="2"/>
        <v>35</v>
      </c>
    </row>
    <row r="168" spans="1:11" ht="43.5">
      <c r="A168" s="114"/>
      <c r="B168" s="196" t="s">
        <v>494</v>
      </c>
      <c r="C168" s="197" t="s">
        <v>148</v>
      </c>
      <c r="D168" s="198">
        <v>45100</v>
      </c>
      <c r="E168" s="197" t="s">
        <v>495</v>
      </c>
      <c r="F168" s="197" t="s">
        <v>77</v>
      </c>
      <c r="G168" s="197" t="s">
        <v>76</v>
      </c>
      <c r="H168" s="197">
        <v>1</v>
      </c>
      <c r="I168" s="195">
        <v>6</v>
      </c>
      <c r="J168" s="195">
        <v>15</v>
      </c>
      <c r="K168" s="195">
        <f t="shared" si="2"/>
        <v>21</v>
      </c>
    </row>
    <row r="169" spans="1:11" ht="58">
      <c r="A169" s="114"/>
      <c r="B169" s="117" t="s">
        <v>496</v>
      </c>
      <c r="C169" s="192" t="s">
        <v>148</v>
      </c>
      <c r="D169" s="193">
        <v>45102</v>
      </c>
      <c r="E169" s="192" t="s">
        <v>497</v>
      </c>
      <c r="F169" s="192" t="s">
        <v>48</v>
      </c>
      <c r="G169" s="192" t="s">
        <v>45</v>
      </c>
      <c r="H169" s="192">
        <v>1</v>
      </c>
      <c r="I169" s="194">
        <v>4</v>
      </c>
      <c r="J169" s="194">
        <v>10</v>
      </c>
      <c r="K169" s="195">
        <f t="shared" si="2"/>
        <v>14</v>
      </c>
    </row>
    <row r="170" spans="1:11" ht="58">
      <c r="A170" s="114"/>
      <c r="B170" s="117" t="s">
        <v>498</v>
      </c>
      <c r="C170" s="192" t="s">
        <v>148</v>
      </c>
      <c r="D170" s="193">
        <v>45104</v>
      </c>
      <c r="E170" s="192" t="s">
        <v>499</v>
      </c>
      <c r="F170" s="192" t="s">
        <v>165</v>
      </c>
      <c r="G170" s="192" t="s">
        <v>32</v>
      </c>
      <c r="H170" s="192">
        <v>1</v>
      </c>
      <c r="I170" s="194">
        <v>20</v>
      </c>
      <c r="J170" s="194">
        <v>13</v>
      </c>
      <c r="K170" s="195">
        <f t="shared" si="2"/>
        <v>33</v>
      </c>
    </row>
    <row r="171" spans="1:11" ht="43.5">
      <c r="A171" s="114"/>
      <c r="B171" s="196" t="s">
        <v>500</v>
      </c>
      <c r="C171" s="197" t="s">
        <v>148</v>
      </c>
      <c r="D171" s="211">
        <v>45104</v>
      </c>
      <c r="E171" s="197" t="s">
        <v>501</v>
      </c>
      <c r="F171" s="197" t="s">
        <v>149</v>
      </c>
      <c r="G171" s="197" t="s">
        <v>17</v>
      </c>
      <c r="H171" s="197">
        <v>1</v>
      </c>
      <c r="I171" s="195">
        <v>7</v>
      </c>
      <c r="J171" s="195">
        <v>2</v>
      </c>
      <c r="K171" s="195">
        <f t="shared" si="2"/>
        <v>9</v>
      </c>
    </row>
    <row r="172" spans="1:11" ht="58">
      <c r="A172" s="114"/>
      <c r="B172" s="196" t="s">
        <v>502</v>
      </c>
      <c r="C172" s="197" t="s">
        <v>148</v>
      </c>
      <c r="D172" s="211">
        <v>45105</v>
      </c>
      <c r="E172" s="197" t="s">
        <v>503</v>
      </c>
      <c r="F172" s="197" t="s">
        <v>54</v>
      </c>
      <c r="G172" s="197" t="s">
        <v>45</v>
      </c>
      <c r="H172" s="197">
        <v>1</v>
      </c>
      <c r="I172" s="195">
        <v>0</v>
      </c>
      <c r="J172" s="195">
        <v>8</v>
      </c>
      <c r="K172" s="195">
        <f t="shared" si="2"/>
        <v>8</v>
      </c>
    </row>
    <row r="173" spans="1:11" ht="58">
      <c r="A173" s="114"/>
      <c r="B173" s="196" t="s">
        <v>504</v>
      </c>
      <c r="C173" s="197" t="s">
        <v>148</v>
      </c>
      <c r="D173" s="211">
        <v>45105</v>
      </c>
      <c r="E173" s="197" t="s">
        <v>505</v>
      </c>
      <c r="F173" s="197" t="s">
        <v>21</v>
      </c>
      <c r="G173" s="197" t="s">
        <v>21</v>
      </c>
      <c r="H173" s="197">
        <v>2</v>
      </c>
      <c r="I173" s="195">
        <v>2</v>
      </c>
      <c r="J173" s="195">
        <v>3</v>
      </c>
      <c r="K173" s="195">
        <f t="shared" si="2"/>
        <v>5</v>
      </c>
    </row>
    <row r="174" spans="1:11" ht="58">
      <c r="A174" s="114"/>
      <c r="B174" s="117" t="s">
        <v>506</v>
      </c>
      <c r="C174" s="192" t="s">
        <v>148</v>
      </c>
      <c r="D174" s="212">
        <v>45106</v>
      </c>
      <c r="E174" s="192" t="s">
        <v>507</v>
      </c>
      <c r="F174" s="192" t="s">
        <v>36</v>
      </c>
      <c r="G174" s="192" t="s">
        <v>32</v>
      </c>
      <c r="H174" s="192">
        <v>2</v>
      </c>
      <c r="I174" s="194">
        <v>3</v>
      </c>
      <c r="J174" s="194">
        <v>4</v>
      </c>
      <c r="K174" s="195">
        <f t="shared" si="2"/>
        <v>7</v>
      </c>
    </row>
    <row r="175" spans="1:11" ht="58">
      <c r="A175" s="114"/>
      <c r="B175" s="196" t="s">
        <v>508</v>
      </c>
      <c r="C175" s="197" t="s">
        <v>148</v>
      </c>
      <c r="D175" s="211">
        <v>45106</v>
      </c>
      <c r="E175" s="197" t="s">
        <v>509</v>
      </c>
      <c r="F175" s="197" t="s">
        <v>70</v>
      </c>
      <c r="G175" s="197" t="s">
        <v>61</v>
      </c>
      <c r="H175" s="197">
        <v>2</v>
      </c>
      <c r="I175" s="195">
        <v>21</v>
      </c>
      <c r="J175" s="195">
        <v>16</v>
      </c>
      <c r="K175" s="195">
        <f t="shared" si="2"/>
        <v>37</v>
      </c>
    </row>
    <row r="176" spans="1:11" ht="72.5">
      <c r="A176" s="114"/>
      <c r="B176" s="117" t="s">
        <v>510</v>
      </c>
      <c r="C176" s="192" t="s">
        <v>148</v>
      </c>
      <c r="D176" s="212">
        <v>45106</v>
      </c>
      <c r="E176" s="192" t="s">
        <v>511</v>
      </c>
      <c r="F176" s="192" t="s">
        <v>94</v>
      </c>
      <c r="G176" s="192" t="s">
        <v>88</v>
      </c>
      <c r="H176" s="192">
        <v>3</v>
      </c>
      <c r="I176" s="194">
        <v>4</v>
      </c>
      <c r="J176" s="194">
        <v>5</v>
      </c>
      <c r="K176" s="195">
        <f t="shared" si="2"/>
        <v>9</v>
      </c>
    </row>
    <row r="177" spans="1:11" ht="43.5">
      <c r="A177" s="114"/>
      <c r="B177" s="117" t="s">
        <v>512</v>
      </c>
      <c r="C177" s="192" t="s">
        <v>150</v>
      </c>
      <c r="D177" s="212">
        <v>45108</v>
      </c>
      <c r="E177" s="192" t="s">
        <v>513</v>
      </c>
      <c r="F177" s="192" t="s">
        <v>149</v>
      </c>
      <c r="G177" s="192" t="s">
        <v>17</v>
      </c>
      <c r="H177" s="192">
        <v>1</v>
      </c>
      <c r="I177" s="194">
        <v>41</v>
      </c>
      <c r="J177" s="194">
        <v>32</v>
      </c>
      <c r="K177" s="195">
        <f t="shared" si="2"/>
        <v>73</v>
      </c>
    </row>
    <row r="178" spans="1:11" ht="58">
      <c r="A178" s="114"/>
      <c r="B178" s="196" t="s">
        <v>514</v>
      </c>
      <c r="C178" s="197" t="s">
        <v>150</v>
      </c>
      <c r="D178" s="211">
        <v>45109</v>
      </c>
      <c r="E178" s="197" t="s">
        <v>515</v>
      </c>
      <c r="F178" s="197" t="s">
        <v>25</v>
      </c>
      <c r="G178" s="197" t="s">
        <v>21</v>
      </c>
      <c r="H178" s="197">
        <v>2</v>
      </c>
      <c r="I178" s="195">
        <v>65</v>
      </c>
      <c r="J178" s="195">
        <v>48</v>
      </c>
      <c r="K178" s="195">
        <f t="shared" si="2"/>
        <v>113</v>
      </c>
    </row>
    <row r="179" spans="1:11" ht="58">
      <c r="A179" s="114"/>
      <c r="B179" s="196" t="s">
        <v>516</v>
      </c>
      <c r="C179" s="197" t="s">
        <v>150</v>
      </c>
      <c r="D179" s="211">
        <v>45110</v>
      </c>
      <c r="E179" s="197" t="s">
        <v>517</v>
      </c>
      <c r="F179" s="197" t="s">
        <v>82</v>
      </c>
      <c r="G179" s="197" t="s">
        <v>76</v>
      </c>
      <c r="H179" s="197">
        <v>2</v>
      </c>
      <c r="I179" s="195">
        <v>36</v>
      </c>
      <c r="J179" s="195">
        <v>36</v>
      </c>
      <c r="K179" s="195">
        <f t="shared" si="2"/>
        <v>72</v>
      </c>
    </row>
    <row r="180" spans="1:11" ht="58">
      <c r="A180" s="114"/>
      <c r="B180" s="117" t="s">
        <v>518</v>
      </c>
      <c r="C180" s="192" t="s">
        <v>150</v>
      </c>
      <c r="D180" s="212">
        <v>45110</v>
      </c>
      <c r="E180" s="192" t="s">
        <v>519</v>
      </c>
      <c r="F180" s="192" t="s">
        <v>36</v>
      </c>
      <c r="G180" s="192" t="s">
        <v>32</v>
      </c>
      <c r="H180" s="192">
        <v>2</v>
      </c>
      <c r="I180" s="194">
        <v>1</v>
      </c>
      <c r="J180" s="194">
        <v>1</v>
      </c>
      <c r="K180" s="195">
        <f t="shared" si="2"/>
        <v>2</v>
      </c>
    </row>
    <row r="181" spans="1:11" ht="58">
      <c r="A181" s="114"/>
      <c r="B181" s="196" t="s">
        <v>520</v>
      </c>
      <c r="C181" s="197" t="s">
        <v>150</v>
      </c>
      <c r="D181" s="211">
        <v>45110</v>
      </c>
      <c r="E181" s="197" t="s">
        <v>521</v>
      </c>
      <c r="F181" s="197" t="s">
        <v>66</v>
      </c>
      <c r="G181" s="197" t="s">
        <v>61</v>
      </c>
      <c r="H181" s="197">
        <v>2</v>
      </c>
      <c r="I181" s="195">
        <v>5</v>
      </c>
      <c r="J181" s="195">
        <v>18</v>
      </c>
      <c r="K181" s="195">
        <f t="shared" si="2"/>
        <v>23</v>
      </c>
    </row>
    <row r="182" spans="1:11" ht="58">
      <c r="A182" s="114"/>
      <c r="B182" s="117" t="s">
        <v>522</v>
      </c>
      <c r="C182" s="192" t="s">
        <v>150</v>
      </c>
      <c r="D182" s="212">
        <v>45111</v>
      </c>
      <c r="E182" s="192" t="s">
        <v>523</v>
      </c>
      <c r="F182" s="192" t="s">
        <v>51</v>
      </c>
      <c r="G182" s="192" t="s">
        <v>45</v>
      </c>
      <c r="H182" s="192">
        <v>1</v>
      </c>
      <c r="I182" s="194">
        <v>4</v>
      </c>
      <c r="J182" s="194">
        <v>22</v>
      </c>
      <c r="K182" s="195">
        <f t="shared" si="2"/>
        <v>26</v>
      </c>
    </row>
    <row r="183" spans="1:11" ht="72.5">
      <c r="A183" s="114"/>
      <c r="B183" s="196" t="s">
        <v>524</v>
      </c>
      <c r="C183" s="197" t="s">
        <v>150</v>
      </c>
      <c r="D183" s="211">
        <v>45111</v>
      </c>
      <c r="E183" s="197" t="s">
        <v>525</v>
      </c>
      <c r="F183" s="197" t="s">
        <v>117</v>
      </c>
      <c r="G183" s="197" t="s">
        <v>45</v>
      </c>
      <c r="H183" s="197">
        <v>1</v>
      </c>
      <c r="I183" s="195">
        <v>18</v>
      </c>
      <c r="J183" s="195">
        <v>43</v>
      </c>
      <c r="K183" s="195">
        <f t="shared" si="2"/>
        <v>61</v>
      </c>
    </row>
    <row r="184" spans="1:11" ht="43.5">
      <c r="A184" s="114"/>
      <c r="B184" s="117" t="s">
        <v>526</v>
      </c>
      <c r="C184" s="192" t="s">
        <v>150</v>
      </c>
      <c r="D184" s="212">
        <v>45112</v>
      </c>
      <c r="E184" s="192" t="s">
        <v>527</v>
      </c>
      <c r="F184" s="192" t="s">
        <v>20</v>
      </c>
      <c r="G184" s="192" t="s">
        <v>17</v>
      </c>
      <c r="H184" s="192">
        <v>1</v>
      </c>
      <c r="I184" s="194">
        <v>16</v>
      </c>
      <c r="J184" s="194">
        <v>17</v>
      </c>
      <c r="K184" s="195">
        <f t="shared" si="2"/>
        <v>33</v>
      </c>
    </row>
    <row r="185" spans="1:11" ht="58">
      <c r="A185" s="114"/>
      <c r="B185" s="117" t="s">
        <v>528</v>
      </c>
      <c r="C185" s="192" t="s">
        <v>150</v>
      </c>
      <c r="D185" s="212">
        <v>45112</v>
      </c>
      <c r="E185" s="192" t="s">
        <v>562</v>
      </c>
      <c r="F185" s="192" t="s">
        <v>116</v>
      </c>
      <c r="G185" s="192" t="s">
        <v>45</v>
      </c>
      <c r="H185" s="192">
        <v>1</v>
      </c>
      <c r="I185" s="194">
        <v>12</v>
      </c>
      <c r="J185" s="194">
        <v>20</v>
      </c>
      <c r="K185" s="195">
        <f t="shared" si="2"/>
        <v>32</v>
      </c>
    </row>
    <row r="186" spans="1:11" ht="72.5">
      <c r="A186" s="114"/>
      <c r="B186" s="196" t="s">
        <v>529</v>
      </c>
      <c r="C186" s="197" t="s">
        <v>150</v>
      </c>
      <c r="D186" s="211">
        <v>45112</v>
      </c>
      <c r="E186" s="197" t="s">
        <v>565</v>
      </c>
      <c r="F186" s="197" t="s">
        <v>564</v>
      </c>
      <c r="G186" s="197" t="s">
        <v>45</v>
      </c>
      <c r="H186" s="197">
        <v>1</v>
      </c>
      <c r="I186" s="195">
        <v>6</v>
      </c>
      <c r="J186" s="195">
        <v>21</v>
      </c>
      <c r="K186" s="195">
        <f t="shared" si="2"/>
        <v>27</v>
      </c>
    </row>
    <row r="187" spans="1:11" ht="58">
      <c r="A187" s="114"/>
      <c r="B187" s="117" t="s">
        <v>530</v>
      </c>
      <c r="C187" s="192" t="s">
        <v>150</v>
      </c>
      <c r="D187" s="212">
        <v>45113</v>
      </c>
      <c r="E187" s="192" t="s">
        <v>531</v>
      </c>
      <c r="F187" s="192" t="s">
        <v>81</v>
      </c>
      <c r="G187" s="192" t="s">
        <v>76</v>
      </c>
      <c r="H187" s="192">
        <v>1.2</v>
      </c>
      <c r="I187" s="194">
        <v>6</v>
      </c>
      <c r="J187" s="194">
        <v>14</v>
      </c>
      <c r="K187" s="195">
        <f t="shared" si="2"/>
        <v>20</v>
      </c>
    </row>
    <row r="188" spans="1:11" ht="58">
      <c r="A188" s="114"/>
      <c r="B188" s="196" t="s">
        <v>532</v>
      </c>
      <c r="C188" s="197" t="s">
        <v>150</v>
      </c>
      <c r="D188" s="211">
        <v>45113</v>
      </c>
      <c r="E188" s="197" t="s">
        <v>533</v>
      </c>
      <c r="F188" s="197" t="s">
        <v>78</v>
      </c>
      <c r="G188" s="197" t="s">
        <v>76</v>
      </c>
      <c r="H188" s="197">
        <v>1</v>
      </c>
      <c r="I188" s="195">
        <v>11</v>
      </c>
      <c r="J188" s="195">
        <v>15</v>
      </c>
      <c r="K188" s="195">
        <f t="shared" si="2"/>
        <v>26</v>
      </c>
    </row>
    <row r="189" spans="1:11" ht="43.5">
      <c r="A189" s="114"/>
      <c r="B189" s="196" t="s">
        <v>534</v>
      </c>
      <c r="C189" s="197" t="s">
        <v>150</v>
      </c>
      <c r="D189" s="211">
        <v>45115</v>
      </c>
      <c r="E189" s="197" t="s">
        <v>535</v>
      </c>
      <c r="F189" s="197" t="s">
        <v>16</v>
      </c>
      <c r="G189" s="197" t="s">
        <v>10</v>
      </c>
      <c r="H189" s="197">
        <v>2</v>
      </c>
      <c r="I189" s="195">
        <v>34</v>
      </c>
      <c r="J189" s="195">
        <v>37</v>
      </c>
      <c r="K189" s="195">
        <f t="shared" si="2"/>
        <v>71</v>
      </c>
    </row>
    <row r="190" spans="1:11" ht="58">
      <c r="A190" s="114"/>
      <c r="B190" s="196" t="s">
        <v>536</v>
      </c>
      <c r="C190" s="197" t="s">
        <v>150</v>
      </c>
      <c r="D190" s="211">
        <v>45115</v>
      </c>
      <c r="E190" s="197" t="s">
        <v>537</v>
      </c>
      <c r="F190" s="197" t="s">
        <v>86</v>
      </c>
      <c r="G190" s="197" t="s">
        <v>84</v>
      </c>
      <c r="H190" s="197">
        <v>3</v>
      </c>
      <c r="I190" s="195">
        <v>6</v>
      </c>
      <c r="J190" s="195">
        <v>13</v>
      </c>
      <c r="K190" s="195">
        <f t="shared" si="2"/>
        <v>19</v>
      </c>
    </row>
    <row r="191" spans="1:11" ht="58">
      <c r="A191" s="114"/>
      <c r="B191" s="196" t="s">
        <v>538</v>
      </c>
      <c r="C191" s="197" t="s">
        <v>150</v>
      </c>
      <c r="D191" s="211">
        <v>45116</v>
      </c>
      <c r="E191" s="197" t="s">
        <v>539</v>
      </c>
      <c r="F191" s="197" t="s">
        <v>26</v>
      </c>
      <c r="G191" s="197" t="s">
        <v>21</v>
      </c>
      <c r="H191" s="197">
        <v>2</v>
      </c>
      <c r="I191" s="195">
        <v>13</v>
      </c>
      <c r="J191" s="195">
        <v>22</v>
      </c>
      <c r="K191" s="195">
        <f t="shared" si="2"/>
        <v>35</v>
      </c>
    </row>
    <row r="192" spans="1:11" ht="58">
      <c r="A192" s="114"/>
      <c r="B192" s="196" t="s">
        <v>540</v>
      </c>
      <c r="C192" s="197" t="s">
        <v>150</v>
      </c>
      <c r="D192" s="211">
        <v>45121</v>
      </c>
      <c r="E192" s="197" t="s">
        <v>541</v>
      </c>
      <c r="F192" s="197" t="s">
        <v>12</v>
      </c>
      <c r="G192" s="197" t="s">
        <v>10</v>
      </c>
      <c r="H192" s="197">
        <v>2</v>
      </c>
      <c r="I192" s="195">
        <v>3</v>
      </c>
      <c r="J192" s="195">
        <v>24</v>
      </c>
      <c r="K192" s="195">
        <f t="shared" si="2"/>
        <v>27</v>
      </c>
    </row>
    <row r="193" spans="1:11" ht="43.5">
      <c r="A193" s="114"/>
      <c r="B193" s="196" t="s">
        <v>542</v>
      </c>
      <c r="C193" s="197" t="s">
        <v>150</v>
      </c>
      <c r="D193" s="211">
        <v>45124</v>
      </c>
      <c r="E193" s="197" t="s">
        <v>543</v>
      </c>
      <c r="F193" s="197" t="s">
        <v>60</v>
      </c>
      <c r="G193" s="197" t="s">
        <v>56</v>
      </c>
      <c r="H193" s="197">
        <v>1</v>
      </c>
      <c r="I193" s="195">
        <v>22</v>
      </c>
      <c r="J193" s="195">
        <v>27</v>
      </c>
      <c r="K193" s="195">
        <f t="shared" si="2"/>
        <v>49</v>
      </c>
    </row>
    <row r="194" spans="1:11" ht="43.5">
      <c r="A194" s="114"/>
      <c r="B194" s="117" t="s">
        <v>544</v>
      </c>
      <c r="C194" s="192" t="s">
        <v>150</v>
      </c>
      <c r="D194" s="212">
        <v>45126</v>
      </c>
      <c r="E194" s="192" t="s">
        <v>545</v>
      </c>
      <c r="F194" s="192" t="s">
        <v>45</v>
      </c>
      <c r="G194" s="192" t="s">
        <v>45</v>
      </c>
      <c r="H194" s="192">
        <v>1</v>
      </c>
      <c r="I194" s="194">
        <v>40</v>
      </c>
      <c r="J194" s="194">
        <v>80</v>
      </c>
      <c r="K194" s="195">
        <f t="shared" si="2"/>
        <v>120</v>
      </c>
    </row>
    <row r="195" spans="1:11" ht="58">
      <c r="A195" s="114"/>
      <c r="B195" s="117" t="s">
        <v>546</v>
      </c>
      <c r="C195" s="192" t="s">
        <v>150</v>
      </c>
      <c r="D195" s="212">
        <v>45126</v>
      </c>
      <c r="E195" s="192" t="s">
        <v>547</v>
      </c>
      <c r="F195" s="192" t="s">
        <v>76</v>
      </c>
      <c r="G195" s="192" t="s">
        <v>76</v>
      </c>
      <c r="H195" s="192">
        <v>1</v>
      </c>
      <c r="I195" s="194">
        <v>2</v>
      </c>
      <c r="J195" s="194">
        <v>11</v>
      </c>
      <c r="K195" s="195">
        <f t="shared" si="2"/>
        <v>13</v>
      </c>
    </row>
    <row r="196" spans="1:11" ht="29">
      <c r="A196" s="114"/>
      <c r="B196" s="117" t="s">
        <v>548</v>
      </c>
      <c r="C196" s="192" t="s">
        <v>150</v>
      </c>
      <c r="D196" s="212">
        <v>45127</v>
      </c>
      <c r="E196" s="192" t="s">
        <v>549</v>
      </c>
      <c r="F196" s="192" t="s">
        <v>105</v>
      </c>
      <c r="G196" s="192" t="s">
        <v>102</v>
      </c>
      <c r="H196" s="192">
        <v>3</v>
      </c>
      <c r="I196" s="194">
        <v>20</v>
      </c>
      <c r="J196" s="194">
        <v>18</v>
      </c>
      <c r="K196" s="195">
        <f t="shared" ref="K196:K202" si="3">SUM(I196:J196)</f>
        <v>38</v>
      </c>
    </row>
    <row r="197" spans="1:11" ht="101.5">
      <c r="A197" s="114"/>
      <c r="B197" s="196" t="s">
        <v>550</v>
      </c>
      <c r="C197" s="197" t="s">
        <v>150</v>
      </c>
      <c r="D197" s="211">
        <v>45127</v>
      </c>
      <c r="E197" s="197" t="s">
        <v>551</v>
      </c>
      <c r="F197" s="197" t="s">
        <v>11</v>
      </c>
      <c r="G197" s="197" t="s">
        <v>10</v>
      </c>
      <c r="H197" s="197">
        <v>2</v>
      </c>
      <c r="I197" s="195">
        <v>10</v>
      </c>
      <c r="J197" s="195">
        <v>22</v>
      </c>
      <c r="K197" s="195">
        <f t="shared" si="3"/>
        <v>32</v>
      </c>
    </row>
    <row r="198" spans="1:11" ht="43.5">
      <c r="A198" s="114"/>
      <c r="B198" s="196" t="s">
        <v>552</v>
      </c>
      <c r="C198" s="197" t="s">
        <v>150</v>
      </c>
      <c r="D198" s="211">
        <v>45129</v>
      </c>
      <c r="E198" s="197" t="s">
        <v>553</v>
      </c>
      <c r="F198" s="197" t="s">
        <v>68</v>
      </c>
      <c r="G198" s="197" t="s">
        <v>61</v>
      </c>
      <c r="H198" s="197">
        <v>2</v>
      </c>
      <c r="I198" s="195">
        <v>25</v>
      </c>
      <c r="J198" s="195">
        <v>32</v>
      </c>
      <c r="K198" s="195">
        <f t="shared" si="3"/>
        <v>57</v>
      </c>
    </row>
    <row r="199" spans="1:11" ht="58">
      <c r="A199" s="114"/>
      <c r="B199" s="117" t="s">
        <v>554</v>
      </c>
      <c r="C199" s="192" t="s">
        <v>150</v>
      </c>
      <c r="D199" s="212">
        <v>45133</v>
      </c>
      <c r="E199" s="192" t="s">
        <v>555</v>
      </c>
      <c r="F199" s="192" t="s">
        <v>45</v>
      </c>
      <c r="G199" s="192" t="s">
        <v>45</v>
      </c>
      <c r="H199" s="192">
        <v>1</v>
      </c>
      <c r="I199" s="194">
        <v>4</v>
      </c>
      <c r="J199" s="194">
        <v>16</v>
      </c>
      <c r="K199" s="195">
        <f t="shared" si="3"/>
        <v>20</v>
      </c>
    </row>
    <row r="200" spans="1:11" ht="43.5">
      <c r="A200" s="114"/>
      <c r="B200" s="196" t="s">
        <v>166</v>
      </c>
      <c r="C200" s="197" t="s">
        <v>150</v>
      </c>
      <c r="D200" s="211">
        <v>45134</v>
      </c>
      <c r="E200" s="197" t="s">
        <v>556</v>
      </c>
      <c r="F200" s="197" t="s">
        <v>74</v>
      </c>
      <c r="G200" s="197" t="s">
        <v>71</v>
      </c>
      <c r="H200" s="197">
        <v>1</v>
      </c>
      <c r="I200" s="195">
        <v>5</v>
      </c>
      <c r="J200" s="195">
        <v>40</v>
      </c>
      <c r="K200" s="195">
        <f t="shared" si="3"/>
        <v>45</v>
      </c>
    </row>
    <row r="201" spans="1:11" ht="58">
      <c r="A201" s="114"/>
      <c r="B201" s="117" t="s">
        <v>557</v>
      </c>
      <c r="C201" s="192" t="s">
        <v>150</v>
      </c>
      <c r="D201" s="212">
        <v>45135</v>
      </c>
      <c r="E201" s="192" t="s">
        <v>558</v>
      </c>
      <c r="F201" s="192" t="s">
        <v>101</v>
      </c>
      <c r="G201" s="192" t="s">
        <v>96</v>
      </c>
      <c r="H201" s="192">
        <v>3</v>
      </c>
      <c r="I201" s="194">
        <v>17</v>
      </c>
      <c r="J201" s="194">
        <v>33</v>
      </c>
      <c r="K201" s="195">
        <f t="shared" si="3"/>
        <v>50</v>
      </c>
    </row>
    <row r="202" spans="1:11" ht="58">
      <c r="A202" s="114"/>
      <c r="B202" s="117" t="s">
        <v>559</v>
      </c>
      <c r="C202" s="192" t="s">
        <v>150</v>
      </c>
      <c r="D202" s="212">
        <v>45136</v>
      </c>
      <c r="E202" s="192" t="s">
        <v>560</v>
      </c>
      <c r="F202" s="192" t="s">
        <v>17</v>
      </c>
      <c r="G202" s="192" t="s">
        <v>17</v>
      </c>
      <c r="H202" s="192">
        <v>1</v>
      </c>
      <c r="I202" s="194">
        <v>4</v>
      </c>
      <c r="J202" s="194">
        <v>5</v>
      </c>
      <c r="K202" s="195">
        <f t="shared" si="3"/>
        <v>9</v>
      </c>
    </row>
    <row r="203" spans="1:11">
      <c r="A203" s="114"/>
      <c r="B203" s="114"/>
      <c r="C203" s="114"/>
      <c r="D203" s="114"/>
      <c r="E203" s="114"/>
      <c r="F203" s="114"/>
      <c r="G203" s="114"/>
      <c r="H203" s="115" t="s">
        <v>107</v>
      </c>
      <c r="I203" s="116">
        <f>SUM(I3:I202)</f>
        <v>1643</v>
      </c>
      <c r="J203" s="116">
        <f t="shared" ref="J203:K203" si="4">SUM(J3:J202)</f>
        <v>2953</v>
      </c>
      <c r="K203" s="116">
        <f t="shared" si="4"/>
        <v>4596</v>
      </c>
    </row>
    <row r="204" spans="1:11">
      <c r="B204" s="119"/>
      <c r="C204" s="120"/>
      <c r="D204" s="122"/>
      <c r="E204" s="120"/>
      <c r="F204" s="120"/>
      <c r="G204" s="120"/>
      <c r="H204" s="120"/>
      <c r="I204" s="121"/>
      <c r="J204" s="121"/>
      <c r="K204" s="118"/>
    </row>
    <row r="205" spans="1:11">
      <c r="B205" s="119"/>
      <c r="C205" s="120"/>
      <c r="D205" s="122"/>
      <c r="E205" s="120"/>
      <c r="F205" s="120"/>
      <c r="G205" s="120"/>
      <c r="H205" s="120"/>
      <c r="I205" s="121"/>
      <c r="J205" s="121"/>
      <c r="K205" s="118"/>
    </row>
    <row r="206" spans="1:11">
      <c r="B206" s="119"/>
      <c r="C206" s="120"/>
      <c r="D206" s="122"/>
      <c r="E206" s="120"/>
      <c r="F206" s="120"/>
      <c r="G206" s="120"/>
      <c r="H206" s="120"/>
      <c r="I206" s="121"/>
      <c r="J206" s="121"/>
      <c r="K206" s="118"/>
    </row>
    <row r="207" spans="1:11">
      <c r="B207" s="119"/>
      <c r="C207" s="120"/>
      <c r="D207" s="122"/>
      <c r="E207" s="120"/>
      <c r="F207" s="120"/>
      <c r="G207" s="120"/>
      <c r="H207" s="120"/>
      <c r="I207" s="121"/>
      <c r="J207" s="121"/>
      <c r="K207" s="118"/>
    </row>
    <row r="208" spans="1:11">
      <c r="B208" s="119"/>
      <c r="C208" s="120"/>
      <c r="D208" s="122"/>
      <c r="E208" s="120"/>
      <c r="F208" s="120"/>
      <c r="G208" s="120"/>
      <c r="H208" s="120"/>
      <c r="I208" s="121"/>
      <c r="J208" s="121"/>
      <c r="K208" s="118"/>
    </row>
    <row r="209" spans="2:11">
      <c r="B209" s="119"/>
      <c r="C209" s="120"/>
      <c r="D209" s="122"/>
      <c r="E209" s="120"/>
      <c r="F209" s="120"/>
      <c r="G209" s="120"/>
      <c r="H209" s="120"/>
      <c r="I209" s="121"/>
      <c r="J209" s="121"/>
      <c r="K209" s="118"/>
    </row>
    <row r="210" spans="2:11">
      <c r="B210" s="119"/>
      <c r="C210" s="120"/>
      <c r="D210" s="122"/>
      <c r="E210" s="120"/>
      <c r="F210" s="120"/>
      <c r="G210" s="120"/>
      <c r="H210" s="120"/>
      <c r="I210" s="121"/>
      <c r="J210" s="121"/>
      <c r="K210" s="118"/>
    </row>
    <row r="211" spans="2:11">
      <c r="B211" s="119"/>
      <c r="C211" s="120"/>
      <c r="D211" s="122"/>
      <c r="E211" s="120"/>
      <c r="F211" s="120"/>
      <c r="G211" s="120"/>
      <c r="H211" s="120"/>
      <c r="I211" s="121"/>
      <c r="J211" s="121"/>
      <c r="K211" s="118"/>
    </row>
    <row r="212" spans="2:11">
      <c r="I212" s="121"/>
      <c r="J212" s="121"/>
      <c r="K212" s="121"/>
    </row>
  </sheetData>
  <autoFilter ref="B2:K203" xr:uid="{D968991D-842D-4D7B-8AC6-DFAFE09B8ED1}"/>
  <mergeCells count="1">
    <mergeCell ref="B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DF9D-FA11-4608-8A37-8400AD766880}">
  <sheetPr>
    <tabColor theme="8" tint="-0.249977111117893"/>
  </sheetPr>
  <dimension ref="A1:W12"/>
  <sheetViews>
    <sheetView showGridLines="0" topLeftCell="P1" zoomScaleNormal="100" workbookViewId="0">
      <selection activeCell="V2" sqref="V2:W11"/>
    </sheetView>
  </sheetViews>
  <sheetFormatPr baseColWidth="10" defaultRowHeight="14.5"/>
  <cols>
    <col min="1" max="1" width="13" bestFit="1" customWidth="1"/>
    <col min="2" max="2" width="15.453125" bestFit="1" customWidth="1"/>
    <col min="3" max="3" width="5.7265625" bestFit="1" customWidth="1"/>
    <col min="4" max="4" width="7.36328125" bestFit="1" customWidth="1"/>
    <col min="5" max="5" width="6.1796875" bestFit="1" customWidth="1"/>
    <col min="6" max="6" width="4.7265625" bestFit="1" customWidth="1"/>
    <col min="7" max="7" width="5.54296875" bestFit="1" customWidth="1"/>
    <col min="8" max="8" width="5.1796875" bestFit="1" customWidth="1"/>
    <col min="9" max="9" width="4.54296875" bestFit="1" customWidth="1"/>
    <col min="10" max="10" width="17.26953125" customWidth="1"/>
    <col min="11" max="11" width="14.08984375" customWidth="1"/>
    <col min="12" max="12" width="7.7265625" bestFit="1" customWidth="1"/>
    <col min="13" max="13" width="8.453125" bestFit="1" customWidth="1"/>
    <col min="14" max="14" width="5.08984375" bestFit="1" customWidth="1"/>
    <col min="15" max="15" width="6.90625" bestFit="1" customWidth="1"/>
    <col min="18" max="18" width="13.81640625" customWidth="1"/>
    <col min="19" max="19" width="15.1796875" customWidth="1"/>
    <col min="22" max="22" width="16.08984375" customWidth="1"/>
    <col min="23" max="23" width="11.36328125" bestFit="1" customWidth="1"/>
  </cols>
  <sheetData>
    <row r="1" spans="1:23">
      <c r="A1" s="280" t="s">
        <v>131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23">
      <c r="A2" s="279" t="s">
        <v>0</v>
      </c>
      <c r="B2" s="279" t="s">
        <v>1</v>
      </c>
      <c r="C2" s="279" t="s">
        <v>2</v>
      </c>
      <c r="D2" s="279" t="s">
        <v>3</v>
      </c>
      <c r="E2" s="279" t="s">
        <v>4</v>
      </c>
      <c r="F2" s="279" t="s">
        <v>5</v>
      </c>
      <c r="G2" s="279" t="s">
        <v>6</v>
      </c>
      <c r="H2" s="279" t="s">
        <v>7</v>
      </c>
      <c r="I2" s="279" t="s">
        <v>8</v>
      </c>
      <c r="J2" s="277" t="s">
        <v>124</v>
      </c>
      <c r="K2" s="277" t="s">
        <v>126</v>
      </c>
      <c r="L2" s="281" t="s">
        <v>108</v>
      </c>
      <c r="M2" s="281"/>
      <c r="N2" s="281"/>
      <c r="O2" s="282" t="s">
        <v>9</v>
      </c>
      <c r="R2" s="262" t="s">
        <v>120</v>
      </c>
      <c r="S2" s="263"/>
      <c r="T2" s="264" t="s">
        <v>111</v>
      </c>
      <c r="V2" s="260" t="s">
        <v>129</v>
      </c>
      <c r="W2" s="261"/>
    </row>
    <row r="3" spans="1:23" ht="15.5" customHeight="1">
      <c r="A3" s="279"/>
      <c r="B3" s="279"/>
      <c r="C3" s="279"/>
      <c r="D3" s="279"/>
      <c r="E3" s="279"/>
      <c r="F3" s="279"/>
      <c r="G3" s="279"/>
      <c r="H3" s="279"/>
      <c r="I3" s="279"/>
      <c r="J3" s="277"/>
      <c r="K3" s="277"/>
      <c r="L3" s="176" t="s">
        <v>109</v>
      </c>
      <c r="M3" s="176" t="s">
        <v>110</v>
      </c>
      <c r="N3" s="176" t="s">
        <v>111</v>
      </c>
      <c r="O3" s="283"/>
      <c r="R3" s="86" t="s">
        <v>109</v>
      </c>
      <c r="S3" s="86" t="s">
        <v>110</v>
      </c>
      <c r="T3" s="265"/>
      <c r="V3" s="86" t="s">
        <v>0</v>
      </c>
      <c r="W3" s="86" t="s">
        <v>125</v>
      </c>
    </row>
    <row r="4" spans="1:23">
      <c r="A4" s="273" t="s">
        <v>10</v>
      </c>
      <c r="B4" s="140" t="s">
        <v>13</v>
      </c>
      <c r="C4" s="140">
        <v>0</v>
      </c>
      <c r="D4" s="140">
        <v>0</v>
      </c>
      <c r="E4" s="140">
        <v>0</v>
      </c>
      <c r="F4" s="140">
        <v>0</v>
      </c>
      <c r="G4" s="140">
        <v>0</v>
      </c>
      <c r="H4" s="140">
        <v>0</v>
      </c>
      <c r="I4" s="140">
        <v>1</v>
      </c>
      <c r="J4" s="144">
        <f t="shared" ref="J4:J11" si="0">SUM(C4:I4)</f>
        <v>1</v>
      </c>
      <c r="K4" s="275">
        <f>SUM(J4:J5)</f>
        <v>2</v>
      </c>
      <c r="L4" s="144">
        <v>2</v>
      </c>
      <c r="M4" s="144">
        <v>12</v>
      </c>
      <c r="N4" s="144">
        <f>SUM(L4:M4)</f>
        <v>14</v>
      </c>
      <c r="O4" s="140">
        <v>2</v>
      </c>
      <c r="R4" s="87">
        <f>SUM(L4:L11)</f>
        <v>38</v>
      </c>
      <c r="S4" s="87">
        <f>SUM(M4:M11)</f>
        <v>84</v>
      </c>
      <c r="T4" s="87">
        <f>SUM(N12)</f>
        <v>122</v>
      </c>
      <c r="V4" s="38" t="s">
        <v>10</v>
      </c>
      <c r="W4" s="38">
        <f>SUM(K4)</f>
        <v>2</v>
      </c>
    </row>
    <row r="5" spans="1:23" ht="15" thickBot="1">
      <c r="A5" s="274"/>
      <c r="B5" s="154" t="s">
        <v>14</v>
      </c>
      <c r="C5" s="154">
        <v>0</v>
      </c>
      <c r="D5" s="154">
        <v>0</v>
      </c>
      <c r="E5" s="154">
        <v>0</v>
      </c>
      <c r="F5" s="154">
        <v>0</v>
      </c>
      <c r="G5" s="154">
        <v>0</v>
      </c>
      <c r="H5" s="154">
        <v>1</v>
      </c>
      <c r="I5" s="154">
        <v>0</v>
      </c>
      <c r="J5" s="155">
        <f t="shared" si="0"/>
        <v>1</v>
      </c>
      <c r="K5" s="276"/>
      <c r="L5" s="155">
        <v>10</v>
      </c>
      <c r="M5" s="155">
        <v>14</v>
      </c>
      <c r="N5" s="155">
        <f t="shared" ref="N5:N11" si="1">SUM(L5:M5)</f>
        <v>24</v>
      </c>
      <c r="O5" s="154">
        <v>2</v>
      </c>
      <c r="V5" s="38" t="s">
        <v>21</v>
      </c>
      <c r="W5" s="38">
        <f>SUM(K6)</f>
        <v>1</v>
      </c>
    </row>
    <row r="6" spans="1:23" ht="15.5" thickTop="1" thickBot="1">
      <c r="A6" s="170" t="s">
        <v>21</v>
      </c>
      <c r="B6" s="170" t="s">
        <v>26</v>
      </c>
      <c r="C6" s="170">
        <v>0</v>
      </c>
      <c r="D6" s="170">
        <v>0</v>
      </c>
      <c r="E6" s="170">
        <v>1</v>
      </c>
      <c r="F6" s="170">
        <v>0</v>
      </c>
      <c r="G6" s="170">
        <v>0</v>
      </c>
      <c r="H6" s="170">
        <v>0</v>
      </c>
      <c r="I6" s="170">
        <v>0</v>
      </c>
      <c r="J6" s="171">
        <f t="shared" si="0"/>
        <v>1</v>
      </c>
      <c r="K6" s="171">
        <f t="shared" ref="K6:K11" si="2">SUM(J6)</f>
        <v>1</v>
      </c>
      <c r="L6" s="171">
        <v>3</v>
      </c>
      <c r="M6" s="171">
        <v>14</v>
      </c>
      <c r="N6" s="171">
        <f t="shared" si="1"/>
        <v>17</v>
      </c>
      <c r="O6" s="170">
        <v>2</v>
      </c>
      <c r="V6" s="38" t="s">
        <v>32</v>
      </c>
      <c r="W6" s="38">
        <f t="shared" ref="W6:W9" si="3">SUM(K7)</f>
        <v>1</v>
      </c>
    </row>
    <row r="7" spans="1:23" ht="15.5" thickTop="1" thickBot="1">
      <c r="A7" s="170" t="s">
        <v>32</v>
      </c>
      <c r="B7" s="170" t="s">
        <v>37</v>
      </c>
      <c r="C7" s="170">
        <v>0</v>
      </c>
      <c r="D7" s="170">
        <v>0</v>
      </c>
      <c r="E7" s="170">
        <v>1</v>
      </c>
      <c r="F7" s="170">
        <v>0</v>
      </c>
      <c r="G7" s="170">
        <v>0</v>
      </c>
      <c r="H7" s="170">
        <v>0</v>
      </c>
      <c r="I7" s="170">
        <v>0</v>
      </c>
      <c r="J7" s="171">
        <f t="shared" si="0"/>
        <v>1</v>
      </c>
      <c r="K7" s="171">
        <f t="shared" si="2"/>
        <v>1</v>
      </c>
      <c r="L7" s="171">
        <v>4</v>
      </c>
      <c r="M7" s="171">
        <v>8</v>
      </c>
      <c r="N7" s="171">
        <f t="shared" si="1"/>
        <v>12</v>
      </c>
      <c r="O7" s="170">
        <v>1</v>
      </c>
      <c r="V7" s="38" t="s">
        <v>43</v>
      </c>
      <c r="W7" s="38">
        <f t="shared" si="3"/>
        <v>1</v>
      </c>
    </row>
    <row r="8" spans="1:23" ht="15.5" thickTop="1" thickBot="1">
      <c r="A8" s="170" t="s">
        <v>43</v>
      </c>
      <c r="B8" s="170" t="s">
        <v>43</v>
      </c>
      <c r="C8" s="170">
        <v>0</v>
      </c>
      <c r="D8" s="170">
        <v>0</v>
      </c>
      <c r="E8" s="170">
        <v>0</v>
      </c>
      <c r="F8" s="170">
        <v>1</v>
      </c>
      <c r="G8" s="170">
        <v>0</v>
      </c>
      <c r="H8" s="170">
        <v>0</v>
      </c>
      <c r="I8" s="170">
        <v>0</v>
      </c>
      <c r="J8" s="171">
        <f t="shared" si="0"/>
        <v>1</v>
      </c>
      <c r="K8" s="171">
        <f t="shared" si="2"/>
        <v>1</v>
      </c>
      <c r="L8" s="171">
        <v>2</v>
      </c>
      <c r="M8" s="171">
        <v>8</v>
      </c>
      <c r="N8" s="171">
        <f t="shared" si="1"/>
        <v>10</v>
      </c>
      <c r="O8" s="170">
        <v>1</v>
      </c>
      <c r="V8" s="38" t="s">
        <v>61</v>
      </c>
      <c r="W8" s="38">
        <f t="shared" si="3"/>
        <v>1</v>
      </c>
    </row>
    <row r="9" spans="1:23" ht="15.5" thickTop="1" thickBot="1">
      <c r="A9" s="170" t="s">
        <v>61</v>
      </c>
      <c r="B9" s="170" t="s">
        <v>64</v>
      </c>
      <c r="C9" s="170">
        <v>0</v>
      </c>
      <c r="D9" s="170">
        <v>0</v>
      </c>
      <c r="E9" s="170">
        <v>0</v>
      </c>
      <c r="F9" s="170">
        <v>1</v>
      </c>
      <c r="G9" s="170">
        <v>0</v>
      </c>
      <c r="H9" s="170">
        <v>0</v>
      </c>
      <c r="I9" s="170">
        <v>0</v>
      </c>
      <c r="J9" s="171">
        <f t="shared" si="0"/>
        <v>1</v>
      </c>
      <c r="K9" s="171">
        <f t="shared" si="2"/>
        <v>1</v>
      </c>
      <c r="L9" s="171">
        <v>4</v>
      </c>
      <c r="M9" s="171">
        <v>4</v>
      </c>
      <c r="N9" s="171">
        <f t="shared" si="1"/>
        <v>8</v>
      </c>
      <c r="O9" s="170">
        <v>2</v>
      </c>
      <c r="V9" s="38" t="s">
        <v>56</v>
      </c>
      <c r="W9" s="38">
        <f t="shared" si="3"/>
        <v>2</v>
      </c>
    </row>
    <row r="10" spans="1:23" ht="15.5" thickTop="1" thickBot="1">
      <c r="A10" s="170" t="s">
        <v>56</v>
      </c>
      <c r="B10" s="170" t="s">
        <v>59</v>
      </c>
      <c r="C10" s="170">
        <v>0</v>
      </c>
      <c r="D10" s="170">
        <v>0</v>
      </c>
      <c r="E10" s="170">
        <v>1</v>
      </c>
      <c r="F10" s="170">
        <v>1</v>
      </c>
      <c r="G10" s="170">
        <v>0</v>
      </c>
      <c r="H10" s="170">
        <v>0</v>
      </c>
      <c r="I10" s="170">
        <v>0</v>
      </c>
      <c r="J10" s="171">
        <f t="shared" si="0"/>
        <v>2</v>
      </c>
      <c r="K10" s="171">
        <f t="shared" si="2"/>
        <v>2</v>
      </c>
      <c r="L10" s="171">
        <v>10</v>
      </c>
      <c r="M10" s="171">
        <v>11</v>
      </c>
      <c r="N10" s="171">
        <f t="shared" si="1"/>
        <v>21</v>
      </c>
      <c r="O10" s="170">
        <v>1</v>
      </c>
      <c r="V10" s="38" t="s">
        <v>88</v>
      </c>
      <c r="W10" s="38">
        <f>SUM(K11)</f>
        <v>1</v>
      </c>
    </row>
    <row r="11" spans="1:23" ht="15.5" thickTop="1" thickBot="1">
      <c r="A11" s="191" t="s">
        <v>88</v>
      </c>
      <c r="B11" s="154" t="s">
        <v>93</v>
      </c>
      <c r="C11" s="154">
        <v>0</v>
      </c>
      <c r="D11" s="154">
        <v>0</v>
      </c>
      <c r="E11" s="154">
        <v>0</v>
      </c>
      <c r="F11" s="154">
        <v>0</v>
      </c>
      <c r="G11" s="154">
        <v>0</v>
      </c>
      <c r="H11" s="154">
        <v>1</v>
      </c>
      <c r="I11" s="154">
        <v>0</v>
      </c>
      <c r="J11" s="155">
        <f t="shared" si="0"/>
        <v>1</v>
      </c>
      <c r="K11" s="171">
        <f t="shared" si="2"/>
        <v>1</v>
      </c>
      <c r="L11" s="155">
        <v>3</v>
      </c>
      <c r="M11" s="155">
        <v>13</v>
      </c>
      <c r="N11" s="155">
        <f t="shared" si="1"/>
        <v>16</v>
      </c>
      <c r="O11" s="154">
        <v>1</v>
      </c>
      <c r="V11" s="87" t="s">
        <v>111</v>
      </c>
      <c r="W11" s="87">
        <f>SUM(K4:K11)</f>
        <v>9</v>
      </c>
    </row>
    <row r="12" spans="1:23" ht="15" thickTop="1">
      <c r="A12" s="278" t="s">
        <v>107</v>
      </c>
      <c r="B12" s="278"/>
      <c r="C12" s="173">
        <f t="shared" ref="C12:N12" si="4">SUM(C4:C11)</f>
        <v>0</v>
      </c>
      <c r="D12" s="173">
        <f t="shared" si="4"/>
        <v>0</v>
      </c>
      <c r="E12" s="173">
        <f t="shared" si="4"/>
        <v>3</v>
      </c>
      <c r="F12" s="173">
        <f t="shared" si="4"/>
        <v>3</v>
      </c>
      <c r="G12" s="173">
        <f t="shared" si="4"/>
        <v>0</v>
      </c>
      <c r="H12" s="173">
        <f t="shared" si="4"/>
        <v>2</v>
      </c>
      <c r="I12" s="173">
        <f t="shared" si="4"/>
        <v>1</v>
      </c>
      <c r="J12" s="173">
        <f t="shared" si="4"/>
        <v>9</v>
      </c>
      <c r="K12" s="173">
        <f t="shared" si="4"/>
        <v>9</v>
      </c>
      <c r="L12" s="173">
        <f t="shared" si="4"/>
        <v>38</v>
      </c>
      <c r="M12" s="173">
        <f t="shared" si="4"/>
        <v>84</v>
      </c>
      <c r="N12" s="173">
        <f t="shared" si="4"/>
        <v>122</v>
      </c>
      <c r="O12" s="182"/>
    </row>
  </sheetData>
  <mergeCells count="20">
    <mergeCell ref="A1:O1"/>
    <mergeCell ref="V2:W2"/>
    <mergeCell ref="R2:S2"/>
    <mergeCell ref="T2:T3"/>
    <mergeCell ref="L2:N2"/>
    <mergeCell ref="O2:O3"/>
    <mergeCell ref="A4:A5"/>
    <mergeCell ref="K4:K5"/>
    <mergeCell ref="J2:J3"/>
    <mergeCell ref="K2:K3"/>
    <mergeCell ref="A12:B12"/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E8A2-BB09-42AB-8F91-A41BE4D9AA2B}">
  <sheetPr>
    <tabColor theme="8" tint="-0.249977111117893"/>
  </sheetPr>
  <dimension ref="B2:K12"/>
  <sheetViews>
    <sheetView showGridLines="0" workbookViewId="0">
      <selection activeCell="G15" sqref="G15"/>
    </sheetView>
  </sheetViews>
  <sheetFormatPr baseColWidth="10" defaultRowHeight="14.5"/>
  <cols>
    <col min="1" max="1" width="3.1796875" customWidth="1"/>
    <col min="2" max="2" width="22.90625" customWidth="1"/>
    <col min="5" max="5" width="33.7265625" bestFit="1" customWidth="1"/>
    <col min="7" max="7" width="15.453125" bestFit="1" customWidth="1"/>
    <col min="8" max="8" width="13.6328125" customWidth="1"/>
  </cols>
  <sheetData>
    <row r="2" spans="2:11" ht="29">
      <c r="B2" s="104" t="s">
        <v>134</v>
      </c>
      <c r="C2" s="104" t="s">
        <v>135</v>
      </c>
      <c r="D2" s="105" t="s">
        <v>136</v>
      </c>
      <c r="E2" s="104" t="s">
        <v>137</v>
      </c>
      <c r="F2" s="104" t="s">
        <v>138</v>
      </c>
      <c r="G2" s="104" t="s">
        <v>139</v>
      </c>
      <c r="H2" s="105" t="s">
        <v>151</v>
      </c>
      <c r="I2" s="104" t="s">
        <v>140</v>
      </c>
      <c r="J2" s="104" t="s">
        <v>141</v>
      </c>
      <c r="K2" s="104" t="s">
        <v>142</v>
      </c>
    </row>
    <row r="3" spans="2:11" ht="116">
      <c r="B3" s="183" t="s">
        <v>566</v>
      </c>
      <c r="C3" s="184" t="s">
        <v>145</v>
      </c>
      <c r="D3" s="185">
        <v>44999</v>
      </c>
      <c r="E3" s="183" t="s">
        <v>567</v>
      </c>
      <c r="F3" s="184" t="s">
        <v>59</v>
      </c>
      <c r="G3" s="184" t="s">
        <v>56</v>
      </c>
      <c r="H3" s="184">
        <v>1</v>
      </c>
      <c r="I3" s="109">
        <v>10</v>
      </c>
      <c r="J3" s="109">
        <v>11</v>
      </c>
      <c r="K3" s="109">
        <f>SUM(I3:J3)</f>
        <v>21</v>
      </c>
    </row>
    <row r="4" spans="2:11" ht="116">
      <c r="B4" s="186" t="s">
        <v>568</v>
      </c>
      <c r="C4" s="187" t="s">
        <v>145</v>
      </c>
      <c r="D4" s="185">
        <v>45005</v>
      </c>
      <c r="E4" s="186" t="s">
        <v>569</v>
      </c>
      <c r="F4" s="187" t="s">
        <v>26</v>
      </c>
      <c r="G4" s="187" t="s">
        <v>21</v>
      </c>
      <c r="H4" s="187">
        <v>2</v>
      </c>
      <c r="I4" s="107">
        <v>3</v>
      </c>
      <c r="J4" s="107">
        <v>14</v>
      </c>
      <c r="K4" s="109">
        <f t="shared" ref="K4:K11" si="0">SUM(I4:J4)</f>
        <v>17</v>
      </c>
    </row>
    <row r="5" spans="2:11" ht="72.5">
      <c r="B5" s="188" t="s">
        <v>570</v>
      </c>
      <c r="C5" s="96" t="s">
        <v>145</v>
      </c>
      <c r="D5" s="189">
        <v>45010</v>
      </c>
      <c r="E5" s="188" t="s">
        <v>571</v>
      </c>
      <c r="F5" s="96" t="s">
        <v>561</v>
      </c>
      <c r="G5" s="96" t="s">
        <v>152</v>
      </c>
      <c r="H5" s="96">
        <v>1</v>
      </c>
      <c r="I5" s="106">
        <v>4</v>
      </c>
      <c r="J5" s="106">
        <v>8</v>
      </c>
      <c r="K5" s="109">
        <f t="shared" si="0"/>
        <v>12</v>
      </c>
    </row>
    <row r="6" spans="2:11" ht="87">
      <c r="B6" s="188" t="s">
        <v>572</v>
      </c>
      <c r="C6" s="187" t="s">
        <v>146</v>
      </c>
      <c r="D6" s="185">
        <v>45029</v>
      </c>
      <c r="E6" s="186" t="s">
        <v>167</v>
      </c>
      <c r="F6" s="187" t="s">
        <v>43</v>
      </c>
      <c r="G6" s="187" t="s">
        <v>43</v>
      </c>
      <c r="H6" s="187">
        <v>1</v>
      </c>
      <c r="I6" s="107">
        <v>2</v>
      </c>
      <c r="J6" s="107">
        <v>8</v>
      </c>
      <c r="K6" s="109">
        <f t="shared" si="0"/>
        <v>10</v>
      </c>
    </row>
    <row r="7" spans="2:11" ht="72.5">
      <c r="B7" s="188" t="s">
        <v>573</v>
      </c>
      <c r="C7" s="96" t="s">
        <v>146</v>
      </c>
      <c r="D7" s="189">
        <v>45030</v>
      </c>
      <c r="E7" s="188" t="s">
        <v>574</v>
      </c>
      <c r="F7" s="96" t="s">
        <v>59</v>
      </c>
      <c r="G7" s="96" t="s">
        <v>56</v>
      </c>
      <c r="H7" s="96">
        <v>1</v>
      </c>
      <c r="I7" s="106">
        <v>0</v>
      </c>
      <c r="J7" s="106">
        <v>0</v>
      </c>
      <c r="K7" s="109">
        <f t="shared" si="0"/>
        <v>0</v>
      </c>
    </row>
    <row r="8" spans="2:11" ht="101.5">
      <c r="B8" s="188" t="s">
        <v>575</v>
      </c>
      <c r="C8" s="96" t="s">
        <v>146</v>
      </c>
      <c r="D8" s="189">
        <v>45033</v>
      </c>
      <c r="E8" s="188" t="s">
        <v>576</v>
      </c>
      <c r="F8" s="96" t="s">
        <v>64</v>
      </c>
      <c r="G8" s="96" t="s">
        <v>61</v>
      </c>
      <c r="H8" s="96">
        <v>2</v>
      </c>
      <c r="I8" s="106">
        <v>4</v>
      </c>
      <c r="J8" s="106">
        <v>4</v>
      </c>
      <c r="K8" s="109">
        <f t="shared" si="0"/>
        <v>8</v>
      </c>
    </row>
    <row r="9" spans="2:11" ht="87">
      <c r="B9" s="188" t="s">
        <v>577</v>
      </c>
      <c r="C9" s="96" t="s">
        <v>148</v>
      </c>
      <c r="D9" s="189">
        <v>45085</v>
      </c>
      <c r="E9" s="188" t="s">
        <v>578</v>
      </c>
      <c r="F9" s="96" t="s">
        <v>153</v>
      </c>
      <c r="G9" s="96" t="s">
        <v>88</v>
      </c>
      <c r="H9" s="96">
        <v>3</v>
      </c>
      <c r="I9" s="106">
        <v>3</v>
      </c>
      <c r="J9" s="106">
        <v>13</v>
      </c>
      <c r="K9" s="109">
        <f t="shared" si="0"/>
        <v>16</v>
      </c>
    </row>
    <row r="10" spans="2:11" ht="72.5">
      <c r="B10" s="188" t="s">
        <v>579</v>
      </c>
      <c r="C10" s="96" t="s">
        <v>148</v>
      </c>
      <c r="D10" s="189">
        <v>45090</v>
      </c>
      <c r="E10" s="188" t="s">
        <v>580</v>
      </c>
      <c r="F10" s="96" t="s">
        <v>14</v>
      </c>
      <c r="G10" s="96" t="s">
        <v>10</v>
      </c>
      <c r="H10" s="96">
        <v>2</v>
      </c>
      <c r="I10" s="106">
        <v>10</v>
      </c>
      <c r="J10" s="106">
        <v>14</v>
      </c>
      <c r="K10" s="109">
        <f t="shared" si="0"/>
        <v>24</v>
      </c>
    </row>
    <row r="11" spans="2:11" ht="72.5">
      <c r="B11" s="186" t="s">
        <v>581</v>
      </c>
      <c r="C11" s="187" t="s">
        <v>150</v>
      </c>
      <c r="D11" s="190">
        <v>45135</v>
      </c>
      <c r="E11" s="186" t="s">
        <v>582</v>
      </c>
      <c r="F11" s="187" t="s">
        <v>13</v>
      </c>
      <c r="G11" s="187" t="s">
        <v>10</v>
      </c>
      <c r="H11" s="187">
        <v>2</v>
      </c>
      <c r="I11" s="107">
        <v>2</v>
      </c>
      <c r="J11" s="107">
        <v>12</v>
      </c>
      <c r="K11" s="109">
        <f t="shared" si="0"/>
        <v>14</v>
      </c>
    </row>
    <row r="12" spans="2:11">
      <c r="H12" s="87" t="s">
        <v>107</v>
      </c>
      <c r="I12" s="111">
        <f>SUM(I3:I11)</f>
        <v>38</v>
      </c>
      <c r="J12" s="111">
        <f>SUM(J3:J11)</f>
        <v>84</v>
      </c>
      <c r="K12" s="111">
        <f>SUM(K3:K11)</f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91BD-7061-4AE9-AF1F-24AA574A1B06}">
  <sheetPr>
    <tabColor rgb="FFF66D48"/>
  </sheetPr>
  <dimension ref="A1:W20"/>
  <sheetViews>
    <sheetView showGridLines="0" topLeftCell="R2" workbookViewId="0">
      <selection activeCell="V2" activeCellId="1" sqref="V13 V2:W12"/>
    </sheetView>
  </sheetViews>
  <sheetFormatPr baseColWidth="10" defaultRowHeight="14.5"/>
  <cols>
    <col min="1" max="1" width="13" bestFit="1" customWidth="1"/>
    <col min="2" max="2" width="23.6328125" bestFit="1" customWidth="1"/>
    <col min="3" max="3" width="5.7265625" bestFit="1" customWidth="1"/>
    <col min="4" max="4" width="7.36328125" bestFit="1" customWidth="1"/>
    <col min="5" max="5" width="6.1796875" bestFit="1" customWidth="1"/>
    <col min="6" max="6" width="4.7265625" bestFit="1" customWidth="1"/>
    <col min="7" max="7" width="5.54296875" bestFit="1" customWidth="1"/>
    <col min="8" max="8" width="5.1796875" bestFit="1" customWidth="1"/>
    <col min="9" max="9" width="4.54296875" bestFit="1" customWidth="1"/>
    <col min="10" max="10" width="13.6328125" customWidth="1"/>
    <col min="11" max="11" width="13.08984375" customWidth="1"/>
    <col min="12" max="12" width="7.7265625" bestFit="1" customWidth="1"/>
    <col min="13" max="13" width="8.453125" bestFit="1" customWidth="1"/>
    <col min="14" max="14" width="5.08984375" bestFit="1" customWidth="1"/>
    <col min="15" max="15" width="6.90625" bestFit="1" customWidth="1"/>
    <col min="18" max="18" width="14.453125" customWidth="1"/>
    <col min="19" max="19" width="14.54296875" customWidth="1"/>
    <col min="22" max="22" width="13.1796875" bestFit="1" customWidth="1"/>
    <col min="23" max="23" width="11.6328125" customWidth="1"/>
  </cols>
  <sheetData>
    <row r="1" spans="1:23">
      <c r="A1" s="280" t="s">
        <v>132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23">
      <c r="A2" s="279" t="s">
        <v>0</v>
      </c>
      <c r="B2" s="279" t="s">
        <v>1</v>
      </c>
      <c r="C2" s="279" t="s">
        <v>2</v>
      </c>
      <c r="D2" s="279" t="s">
        <v>3</v>
      </c>
      <c r="E2" s="279" t="s">
        <v>4</v>
      </c>
      <c r="F2" s="279" t="s">
        <v>5</v>
      </c>
      <c r="G2" s="279" t="s">
        <v>6</v>
      </c>
      <c r="H2" s="279" t="s">
        <v>7</v>
      </c>
      <c r="I2" s="279" t="s">
        <v>8</v>
      </c>
      <c r="J2" s="277" t="s">
        <v>121</v>
      </c>
      <c r="K2" s="277" t="s">
        <v>126</v>
      </c>
      <c r="L2" s="281" t="s">
        <v>108</v>
      </c>
      <c r="M2" s="281"/>
      <c r="N2" s="281"/>
      <c r="O2" s="282" t="s">
        <v>9</v>
      </c>
      <c r="R2" s="262" t="s">
        <v>120</v>
      </c>
      <c r="S2" s="263"/>
      <c r="T2" s="264" t="s">
        <v>111</v>
      </c>
      <c r="V2" s="86" t="s">
        <v>122</v>
      </c>
      <c r="W2" s="86"/>
    </row>
    <row r="3" spans="1:23">
      <c r="A3" s="279"/>
      <c r="B3" s="279"/>
      <c r="C3" s="279"/>
      <c r="D3" s="279"/>
      <c r="E3" s="279"/>
      <c r="F3" s="279"/>
      <c r="G3" s="279"/>
      <c r="H3" s="279"/>
      <c r="I3" s="279"/>
      <c r="J3" s="277"/>
      <c r="K3" s="277"/>
      <c r="L3" s="176" t="s">
        <v>109</v>
      </c>
      <c r="M3" s="176" t="s">
        <v>110</v>
      </c>
      <c r="N3" s="176" t="s">
        <v>111</v>
      </c>
      <c r="O3" s="283"/>
      <c r="R3" s="86" t="s">
        <v>109</v>
      </c>
      <c r="S3" s="86" t="s">
        <v>110</v>
      </c>
      <c r="T3" s="265"/>
      <c r="V3" s="86" t="s">
        <v>0</v>
      </c>
      <c r="W3" s="86" t="s">
        <v>123</v>
      </c>
    </row>
    <row r="4" spans="1:23" ht="15" thickBot="1">
      <c r="A4" s="157" t="s">
        <v>10</v>
      </c>
      <c r="B4" s="154" t="s">
        <v>10</v>
      </c>
      <c r="C4" s="154">
        <v>0</v>
      </c>
      <c r="D4" s="154">
        <v>0</v>
      </c>
      <c r="E4" s="154">
        <v>0</v>
      </c>
      <c r="F4" s="154">
        <v>0</v>
      </c>
      <c r="G4" s="154">
        <v>0</v>
      </c>
      <c r="H4" s="154">
        <v>0</v>
      </c>
      <c r="I4" s="154">
        <v>1</v>
      </c>
      <c r="J4" s="155">
        <f>SUM(C4:I4)</f>
        <v>1</v>
      </c>
      <c r="K4" s="155">
        <f>SUM(J4)</f>
        <v>1</v>
      </c>
      <c r="L4" s="155">
        <v>0</v>
      </c>
      <c r="M4" s="155">
        <v>2</v>
      </c>
      <c r="N4" s="155">
        <f>SUM(L4:M4)</f>
        <v>2</v>
      </c>
      <c r="O4" s="177">
        <v>2</v>
      </c>
      <c r="R4" s="87">
        <f>SUM(L4:L19)</f>
        <v>54</v>
      </c>
      <c r="S4" s="87">
        <f>SUM(M4:M19)</f>
        <v>130</v>
      </c>
      <c r="T4" s="87">
        <f>SUM(N20)</f>
        <v>184</v>
      </c>
      <c r="V4" s="38" t="s">
        <v>10</v>
      </c>
      <c r="W4" s="38">
        <f>SUM(K4)</f>
        <v>1</v>
      </c>
    </row>
    <row r="5" spans="1:23" ht="15" thickTop="1">
      <c r="A5" s="286" t="s">
        <v>17</v>
      </c>
      <c r="B5" s="158" t="s">
        <v>19</v>
      </c>
      <c r="C5" s="158">
        <v>0</v>
      </c>
      <c r="D5" s="158">
        <v>0</v>
      </c>
      <c r="E5" s="158">
        <v>0</v>
      </c>
      <c r="F5" s="158">
        <v>0</v>
      </c>
      <c r="G5" s="158">
        <v>0</v>
      </c>
      <c r="H5" s="158">
        <v>1</v>
      </c>
      <c r="I5" s="158">
        <v>0</v>
      </c>
      <c r="J5" s="159">
        <f>SUM(B5:I5)</f>
        <v>1</v>
      </c>
      <c r="K5" s="285">
        <f>SUM(J5:J6)</f>
        <v>2</v>
      </c>
      <c r="L5" s="159">
        <v>2</v>
      </c>
      <c r="M5" s="159">
        <v>7</v>
      </c>
      <c r="N5" s="159">
        <f t="shared" ref="N5:N19" si="0">SUM(L5:M5)</f>
        <v>9</v>
      </c>
      <c r="O5" s="178">
        <v>1</v>
      </c>
      <c r="V5" s="38" t="s">
        <v>17</v>
      </c>
      <c r="W5" s="38">
        <f>SUM(K5)</f>
        <v>2</v>
      </c>
    </row>
    <row r="6" spans="1:23" ht="15" thickBot="1">
      <c r="A6" s="287"/>
      <c r="B6" s="154" t="s">
        <v>18</v>
      </c>
      <c r="C6" s="154">
        <v>0</v>
      </c>
      <c r="D6" s="154">
        <v>0</v>
      </c>
      <c r="E6" s="154">
        <v>0</v>
      </c>
      <c r="F6" s="154">
        <v>0</v>
      </c>
      <c r="G6" s="154">
        <v>1</v>
      </c>
      <c r="H6" s="154">
        <v>0</v>
      </c>
      <c r="I6" s="154">
        <v>0</v>
      </c>
      <c r="J6" s="155">
        <f>SUM(B6:I6)</f>
        <v>1</v>
      </c>
      <c r="K6" s="276"/>
      <c r="L6" s="155">
        <v>3</v>
      </c>
      <c r="M6" s="155">
        <v>4</v>
      </c>
      <c r="N6" s="155">
        <f t="shared" si="0"/>
        <v>7</v>
      </c>
      <c r="O6" s="177">
        <v>2</v>
      </c>
      <c r="V6" s="38" t="s">
        <v>21</v>
      </c>
      <c r="W6" s="38">
        <f>SUM(K7)</f>
        <v>5</v>
      </c>
    </row>
    <row r="7" spans="1:23" ht="15" thickTop="1">
      <c r="A7" s="286" t="s">
        <v>21</v>
      </c>
      <c r="B7" s="158" t="s">
        <v>26</v>
      </c>
      <c r="C7" s="158">
        <v>0</v>
      </c>
      <c r="D7" s="158">
        <v>0</v>
      </c>
      <c r="E7" s="158">
        <v>1</v>
      </c>
      <c r="F7" s="158">
        <v>0</v>
      </c>
      <c r="G7" s="158">
        <v>0</v>
      </c>
      <c r="H7" s="158">
        <v>0</v>
      </c>
      <c r="I7" s="158">
        <v>0</v>
      </c>
      <c r="J7" s="159">
        <f t="shared" ref="J7:J19" si="1">SUM(C7:I7)</f>
        <v>1</v>
      </c>
      <c r="K7" s="285">
        <f>SUM(J7:J11)</f>
        <v>5</v>
      </c>
      <c r="L7" s="159">
        <v>5</v>
      </c>
      <c r="M7" s="159">
        <v>17</v>
      </c>
      <c r="N7" s="159">
        <f t="shared" si="0"/>
        <v>22</v>
      </c>
      <c r="O7" s="178">
        <v>2</v>
      </c>
      <c r="V7" s="38" t="s">
        <v>32</v>
      </c>
      <c r="W7" s="38">
        <f>SUM(K12)</f>
        <v>2</v>
      </c>
    </row>
    <row r="8" spans="1:23">
      <c r="A8" s="288"/>
      <c r="B8" s="140" t="s">
        <v>24</v>
      </c>
      <c r="C8" s="140">
        <v>0</v>
      </c>
      <c r="D8" s="140">
        <v>1</v>
      </c>
      <c r="E8" s="140">
        <v>0</v>
      </c>
      <c r="F8" s="140">
        <v>0</v>
      </c>
      <c r="G8" s="140">
        <v>0</v>
      </c>
      <c r="H8" s="140">
        <v>0</v>
      </c>
      <c r="I8" s="140">
        <v>0</v>
      </c>
      <c r="J8" s="144">
        <f t="shared" si="1"/>
        <v>1</v>
      </c>
      <c r="K8" s="275"/>
      <c r="L8" s="144">
        <v>1</v>
      </c>
      <c r="M8" s="144">
        <v>4</v>
      </c>
      <c r="N8" s="144">
        <f t="shared" si="0"/>
        <v>5</v>
      </c>
      <c r="O8" s="179">
        <v>2</v>
      </c>
      <c r="V8" s="38" t="s">
        <v>61</v>
      </c>
      <c r="W8" s="38">
        <f>SUM(K16)</f>
        <v>2</v>
      </c>
    </row>
    <row r="9" spans="1:23">
      <c r="A9" s="288"/>
      <c r="B9" s="140" t="s">
        <v>30</v>
      </c>
      <c r="C9" s="140">
        <v>0</v>
      </c>
      <c r="D9" s="140">
        <v>0</v>
      </c>
      <c r="E9" s="140">
        <v>0</v>
      </c>
      <c r="F9" s="140">
        <v>0</v>
      </c>
      <c r="G9" s="140">
        <v>1</v>
      </c>
      <c r="H9" s="140">
        <v>0</v>
      </c>
      <c r="I9" s="140">
        <v>0</v>
      </c>
      <c r="J9" s="144">
        <f t="shared" si="1"/>
        <v>1</v>
      </c>
      <c r="K9" s="275"/>
      <c r="L9" s="144">
        <v>4</v>
      </c>
      <c r="M9" s="144">
        <v>0</v>
      </c>
      <c r="N9" s="144">
        <f t="shared" si="0"/>
        <v>4</v>
      </c>
      <c r="O9" s="179">
        <v>2</v>
      </c>
      <c r="V9" s="38" t="s">
        <v>43</v>
      </c>
      <c r="W9" s="38">
        <f>SUM(K14)</f>
        <v>10</v>
      </c>
    </row>
    <row r="10" spans="1:23">
      <c r="A10" s="288"/>
      <c r="B10" s="140" t="s">
        <v>29</v>
      </c>
      <c r="C10" s="140">
        <v>0</v>
      </c>
      <c r="D10" s="140">
        <v>0</v>
      </c>
      <c r="E10" s="140">
        <v>0</v>
      </c>
      <c r="F10" s="140">
        <v>0</v>
      </c>
      <c r="G10" s="140">
        <v>1</v>
      </c>
      <c r="H10" s="140">
        <v>0</v>
      </c>
      <c r="I10" s="140">
        <v>0</v>
      </c>
      <c r="J10" s="144">
        <f t="shared" si="1"/>
        <v>1</v>
      </c>
      <c r="K10" s="275"/>
      <c r="L10" s="144">
        <v>2</v>
      </c>
      <c r="M10" s="144">
        <v>7</v>
      </c>
      <c r="N10" s="144">
        <f t="shared" si="0"/>
        <v>9</v>
      </c>
      <c r="O10" s="179">
        <v>2</v>
      </c>
      <c r="V10" s="38" t="s">
        <v>96</v>
      </c>
      <c r="W10" s="38">
        <f>SUM(K17)</f>
        <v>1</v>
      </c>
    </row>
    <row r="11" spans="1:23" ht="15" thickBot="1">
      <c r="A11" s="287"/>
      <c r="B11" s="154" t="s">
        <v>21</v>
      </c>
      <c r="C11" s="154">
        <v>0</v>
      </c>
      <c r="D11" s="154">
        <v>0</v>
      </c>
      <c r="E11" s="154">
        <v>0</v>
      </c>
      <c r="F11" s="154">
        <v>0</v>
      </c>
      <c r="G11" s="154">
        <v>1</v>
      </c>
      <c r="H11" s="154">
        <v>0</v>
      </c>
      <c r="I11" s="154">
        <v>0</v>
      </c>
      <c r="J11" s="155">
        <f t="shared" si="1"/>
        <v>1</v>
      </c>
      <c r="K11" s="276"/>
      <c r="L11" s="155">
        <v>2</v>
      </c>
      <c r="M11" s="155">
        <v>2</v>
      </c>
      <c r="N11" s="155">
        <f t="shared" si="0"/>
        <v>4</v>
      </c>
      <c r="O11" s="177">
        <v>2</v>
      </c>
      <c r="V11" s="38" t="s">
        <v>88</v>
      </c>
      <c r="W11" s="38">
        <f>SUM(K18)</f>
        <v>1</v>
      </c>
    </row>
    <row r="12" spans="1:23" ht="15" thickTop="1">
      <c r="A12" s="286" t="s">
        <v>32</v>
      </c>
      <c r="B12" s="158" t="s">
        <v>36</v>
      </c>
      <c r="C12" s="158">
        <v>0</v>
      </c>
      <c r="D12" s="158">
        <v>0</v>
      </c>
      <c r="E12" s="158">
        <v>0</v>
      </c>
      <c r="F12" s="158">
        <v>0</v>
      </c>
      <c r="G12" s="158">
        <v>1</v>
      </c>
      <c r="H12" s="158">
        <v>0</v>
      </c>
      <c r="I12" s="158">
        <v>0</v>
      </c>
      <c r="J12" s="159">
        <f t="shared" si="1"/>
        <v>1</v>
      </c>
      <c r="K12" s="285">
        <f>SUM(J12:J13)</f>
        <v>2</v>
      </c>
      <c r="L12" s="159">
        <v>5</v>
      </c>
      <c r="M12" s="159">
        <v>10</v>
      </c>
      <c r="N12" s="159">
        <f t="shared" si="0"/>
        <v>15</v>
      </c>
      <c r="O12" s="178">
        <v>2</v>
      </c>
      <c r="V12" s="38" t="s">
        <v>102</v>
      </c>
      <c r="W12" s="38">
        <f>SUM(K19)</f>
        <v>1</v>
      </c>
    </row>
    <row r="13" spans="1:23" ht="15" thickBot="1">
      <c r="A13" s="287"/>
      <c r="B13" s="154" t="s">
        <v>35</v>
      </c>
      <c r="C13" s="154">
        <v>0</v>
      </c>
      <c r="D13" s="154">
        <v>0</v>
      </c>
      <c r="E13" s="154">
        <v>1</v>
      </c>
      <c r="F13" s="154">
        <v>0</v>
      </c>
      <c r="G13" s="154">
        <v>0</v>
      </c>
      <c r="H13" s="154">
        <v>0</v>
      </c>
      <c r="I13" s="154">
        <v>0</v>
      </c>
      <c r="J13" s="155">
        <f t="shared" si="1"/>
        <v>1</v>
      </c>
      <c r="K13" s="276"/>
      <c r="L13" s="155">
        <v>2</v>
      </c>
      <c r="M13" s="155">
        <v>2</v>
      </c>
      <c r="N13" s="155">
        <f t="shared" si="0"/>
        <v>4</v>
      </c>
      <c r="O13" s="177">
        <v>1</v>
      </c>
      <c r="V13" s="87" t="s">
        <v>111</v>
      </c>
      <c r="W13" s="87">
        <f>SUM(W4:W12)</f>
        <v>25</v>
      </c>
    </row>
    <row r="14" spans="1:23" ht="15" thickTop="1">
      <c r="A14" s="286" t="s">
        <v>43</v>
      </c>
      <c r="B14" s="158" t="s">
        <v>119</v>
      </c>
      <c r="C14" s="158">
        <v>0</v>
      </c>
      <c r="D14" s="158">
        <v>0</v>
      </c>
      <c r="E14" s="158">
        <v>1</v>
      </c>
      <c r="F14" s="158">
        <v>0</v>
      </c>
      <c r="G14" s="158">
        <v>0</v>
      </c>
      <c r="H14" s="158">
        <v>0</v>
      </c>
      <c r="I14" s="158">
        <v>0</v>
      </c>
      <c r="J14" s="159">
        <f t="shared" si="1"/>
        <v>1</v>
      </c>
      <c r="K14" s="285">
        <f>SUM(J14:J15)</f>
        <v>10</v>
      </c>
      <c r="L14" s="159">
        <v>14</v>
      </c>
      <c r="M14" s="159">
        <v>19</v>
      </c>
      <c r="N14" s="159">
        <f t="shared" si="0"/>
        <v>33</v>
      </c>
      <c r="O14" s="178">
        <v>1</v>
      </c>
    </row>
    <row r="15" spans="1:23" ht="15" thickBot="1">
      <c r="A15" s="287"/>
      <c r="B15" s="154" t="s">
        <v>43</v>
      </c>
      <c r="C15" s="154">
        <v>1</v>
      </c>
      <c r="D15" s="154">
        <v>0</v>
      </c>
      <c r="E15" s="154">
        <v>3</v>
      </c>
      <c r="F15" s="154">
        <v>2</v>
      </c>
      <c r="G15" s="154">
        <v>3</v>
      </c>
      <c r="H15" s="154">
        <v>0</v>
      </c>
      <c r="I15" s="154">
        <v>0</v>
      </c>
      <c r="J15" s="155">
        <f t="shared" si="1"/>
        <v>9</v>
      </c>
      <c r="K15" s="276"/>
      <c r="L15" s="155">
        <v>14</v>
      </c>
      <c r="M15" s="155">
        <v>39</v>
      </c>
      <c r="N15" s="155">
        <f t="shared" si="0"/>
        <v>53</v>
      </c>
      <c r="O15" s="177">
        <v>1</v>
      </c>
    </row>
    <row r="16" spans="1:23" ht="15.5" thickTop="1" thickBot="1">
      <c r="A16" s="169" t="s">
        <v>61</v>
      </c>
      <c r="B16" s="170" t="s">
        <v>64</v>
      </c>
      <c r="C16" s="170">
        <v>2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1">
        <f t="shared" si="1"/>
        <v>2</v>
      </c>
      <c r="K16" s="180">
        <f>SUM(J16)</f>
        <v>2</v>
      </c>
      <c r="L16" s="171">
        <v>0</v>
      </c>
      <c r="M16" s="171">
        <v>12</v>
      </c>
      <c r="N16" s="171">
        <f t="shared" si="0"/>
        <v>12</v>
      </c>
      <c r="O16" s="181">
        <v>2</v>
      </c>
    </row>
    <row r="17" spans="1:15" ht="15.5" thickTop="1" thickBot="1">
      <c r="A17" s="169" t="s">
        <v>96</v>
      </c>
      <c r="B17" s="170" t="s">
        <v>98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1</v>
      </c>
      <c r="I17" s="170">
        <v>0</v>
      </c>
      <c r="J17" s="171">
        <f t="shared" si="1"/>
        <v>1</v>
      </c>
      <c r="K17" s="180">
        <f t="shared" ref="K17:K19" si="2">SUM(J17)</f>
        <v>1</v>
      </c>
      <c r="L17" s="171">
        <v>0</v>
      </c>
      <c r="M17" s="171">
        <v>1</v>
      </c>
      <c r="N17" s="171">
        <f t="shared" si="0"/>
        <v>1</v>
      </c>
      <c r="O17" s="181">
        <v>3</v>
      </c>
    </row>
    <row r="18" spans="1:15" ht="15.5" thickTop="1" thickBot="1">
      <c r="A18" s="169" t="s">
        <v>88</v>
      </c>
      <c r="B18" s="170" t="s">
        <v>92</v>
      </c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170">
        <v>1</v>
      </c>
      <c r="I18" s="170">
        <v>0</v>
      </c>
      <c r="J18" s="171">
        <f t="shared" si="1"/>
        <v>1</v>
      </c>
      <c r="K18" s="180">
        <f t="shared" si="2"/>
        <v>1</v>
      </c>
      <c r="L18" s="171">
        <v>0</v>
      </c>
      <c r="M18" s="171">
        <v>2</v>
      </c>
      <c r="N18" s="171">
        <f t="shared" si="0"/>
        <v>2</v>
      </c>
      <c r="O18" s="181">
        <v>3</v>
      </c>
    </row>
    <row r="19" spans="1:15" ht="15.5" thickTop="1" thickBot="1">
      <c r="A19" s="169" t="s">
        <v>102</v>
      </c>
      <c r="B19" s="170" t="s">
        <v>106</v>
      </c>
      <c r="C19" s="170">
        <v>0</v>
      </c>
      <c r="D19" s="170">
        <v>0</v>
      </c>
      <c r="E19" s="170">
        <v>1</v>
      </c>
      <c r="F19" s="170">
        <v>0</v>
      </c>
      <c r="G19" s="170">
        <v>0</v>
      </c>
      <c r="H19" s="170">
        <v>0</v>
      </c>
      <c r="I19" s="170">
        <v>0</v>
      </c>
      <c r="J19" s="171">
        <f t="shared" si="1"/>
        <v>1</v>
      </c>
      <c r="K19" s="180">
        <f t="shared" si="2"/>
        <v>1</v>
      </c>
      <c r="L19" s="171">
        <v>0</v>
      </c>
      <c r="M19" s="171">
        <v>2</v>
      </c>
      <c r="N19" s="171">
        <f t="shared" si="0"/>
        <v>2</v>
      </c>
      <c r="O19" s="181">
        <v>3</v>
      </c>
    </row>
    <row r="20" spans="1:15" ht="15" thickTop="1">
      <c r="A20" s="284" t="s">
        <v>107</v>
      </c>
      <c r="B20" s="284"/>
      <c r="C20" s="173">
        <f>SUM(C4:C19)</f>
        <v>3</v>
      </c>
      <c r="D20" s="173">
        <f t="shared" ref="D20:I20" si="3">SUM(D4:D19)</f>
        <v>1</v>
      </c>
      <c r="E20" s="173">
        <f t="shared" si="3"/>
        <v>7</v>
      </c>
      <c r="F20" s="173">
        <f t="shared" si="3"/>
        <v>2</v>
      </c>
      <c r="G20" s="173">
        <f t="shared" si="3"/>
        <v>8</v>
      </c>
      <c r="H20" s="173">
        <f t="shared" si="3"/>
        <v>3</v>
      </c>
      <c r="I20" s="173">
        <f t="shared" si="3"/>
        <v>1</v>
      </c>
      <c r="J20" s="173">
        <f>SUM(J4:J19)</f>
        <v>25</v>
      </c>
      <c r="K20" s="173">
        <f>SUM(K4:K19)</f>
        <v>25</v>
      </c>
      <c r="L20" s="173">
        <f t="shared" ref="L20" si="4">SUM(L4:L19)</f>
        <v>54</v>
      </c>
      <c r="M20" s="173">
        <f t="shared" ref="M20" si="5">SUM(M4:M19)</f>
        <v>130</v>
      </c>
      <c r="N20" s="173">
        <f t="shared" ref="N20" si="6">SUM(N4:N19)</f>
        <v>184</v>
      </c>
      <c r="O20" s="182"/>
    </row>
  </sheetData>
  <mergeCells count="25">
    <mergeCell ref="R2:S2"/>
    <mergeCell ref="T2:T3"/>
    <mergeCell ref="K12:K13"/>
    <mergeCell ref="A12:A13"/>
    <mergeCell ref="K14:K15"/>
    <mergeCell ref="A14:A15"/>
    <mergeCell ref="C2:C3"/>
    <mergeCell ref="D2:D3"/>
    <mergeCell ref="E2:E3"/>
    <mergeCell ref="F2:F3"/>
    <mergeCell ref="A20:B20"/>
    <mergeCell ref="A1:O1"/>
    <mergeCell ref="L2:N2"/>
    <mergeCell ref="O2:O3"/>
    <mergeCell ref="K5:K6"/>
    <mergeCell ref="A5:A6"/>
    <mergeCell ref="A7:A11"/>
    <mergeCell ref="K7:K11"/>
    <mergeCell ref="G2:G3"/>
    <mergeCell ref="H2:H3"/>
    <mergeCell ref="I2:I3"/>
    <mergeCell ref="J2:J3"/>
    <mergeCell ref="K2:K3"/>
    <mergeCell ref="A2:A3"/>
    <mergeCell ref="B2:B3"/>
  </mergeCells>
  <pageMargins left="0.7" right="0.7" top="0.75" bottom="0.75" header="0.3" footer="0.3"/>
  <ignoredErrors>
    <ignoredError sqref="W8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7304-C84F-4BAB-9EAE-8E8789E71A54}">
  <sheetPr>
    <tabColor rgb="FFF66D48"/>
  </sheetPr>
  <dimension ref="B2:K28"/>
  <sheetViews>
    <sheetView showGridLines="0" workbookViewId="0">
      <selection activeCell="F32" sqref="F32"/>
    </sheetView>
  </sheetViews>
  <sheetFormatPr baseColWidth="10" defaultRowHeight="14.5"/>
  <cols>
    <col min="1" max="1" width="3.1796875" customWidth="1"/>
    <col min="2" max="2" width="30.54296875" customWidth="1"/>
    <col min="5" max="5" width="26.90625" bestFit="1" customWidth="1"/>
    <col min="6" max="6" width="23.6328125" bestFit="1" customWidth="1"/>
    <col min="7" max="7" width="15.36328125" bestFit="1" customWidth="1"/>
    <col min="8" max="8" width="15" customWidth="1"/>
  </cols>
  <sheetData>
    <row r="2" spans="2:11" ht="29">
      <c r="B2" s="104" t="s">
        <v>134</v>
      </c>
      <c r="C2" s="104" t="s">
        <v>135</v>
      </c>
      <c r="D2" s="105" t="s">
        <v>136</v>
      </c>
      <c r="E2" s="104" t="s">
        <v>137</v>
      </c>
      <c r="F2" s="104" t="s">
        <v>138</v>
      </c>
      <c r="G2" s="104" t="s">
        <v>139</v>
      </c>
      <c r="H2" s="105" t="s">
        <v>151</v>
      </c>
      <c r="I2" s="104" t="s">
        <v>140</v>
      </c>
      <c r="J2" s="104" t="s">
        <v>141</v>
      </c>
      <c r="K2" s="104" t="s">
        <v>142</v>
      </c>
    </row>
    <row r="3" spans="2:11" ht="72.5">
      <c r="B3" s="88" t="s">
        <v>583</v>
      </c>
      <c r="C3" s="89" t="s">
        <v>143</v>
      </c>
      <c r="D3" s="90">
        <v>44939</v>
      </c>
      <c r="E3" s="88" t="s">
        <v>623</v>
      </c>
      <c r="F3" s="89" t="s">
        <v>43</v>
      </c>
      <c r="G3" s="89" t="s">
        <v>43</v>
      </c>
      <c r="H3" s="89">
        <v>2</v>
      </c>
      <c r="I3" s="106">
        <v>1</v>
      </c>
      <c r="J3" s="106">
        <v>8</v>
      </c>
      <c r="K3" s="106">
        <f>SUM(I3:J3)</f>
        <v>9</v>
      </c>
    </row>
    <row r="4" spans="2:11" ht="58">
      <c r="B4" s="88" t="s">
        <v>585</v>
      </c>
      <c r="C4" s="89" t="s">
        <v>143</v>
      </c>
      <c r="D4" s="90">
        <v>44949</v>
      </c>
      <c r="E4" s="88" t="s">
        <v>623</v>
      </c>
      <c r="F4" s="89" t="s">
        <v>64</v>
      </c>
      <c r="G4" s="89" t="s">
        <v>61</v>
      </c>
      <c r="H4" s="89">
        <v>2</v>
      </c>
      <c r="I4" s="106">
        <v>0</v>
      </c>
      <c r="J4" s="106">
        <v>4</v>
      </c>
      <c r="K4" s="106">
        <f t="shared" ref="K4:K27" si="0">SUM(I4:J4)</f>
        <v>4</v>
      </c>
    </row>
    <row r="5" spans="2:11" ht="58">
      <c r="B5" s="91" t="s">
        <v>586</v>
      </c>
      <c r="C5" s="92" t="s">
        <v>143</v>
      </c>
      <c r="D5" s="93">
        <v>44951</v>
      </c>
      <c r="E5" s="88" t="s">
        <v>623</v>
      </c>
      <c r="F5" s="92" t="s">
        <v>64</v>
      </c>
      <c r="G5" s="92" t="s">
        <v>61</v>
      </c>
      <c r="H5" s="92">
        <v>2</v>
      </c>
      <c r="I5" s="107">
        <v>0</v>
      </c>
      <c r="J5" s="107">
        <v>8</v>
      </c>
      <c r="K5" s="106">
        <f t="shared" si="0"/>
        <v>8</v>
      </c>
    </row>
    <row r="6" spans="2:11" ht="72.5">
      <c r="B6" s="88" t="s">
        <v>587</v>
      </c>
      <c r="C6" s="89" t="s">
        <v>144</v>
      </c>
      <c r="D6" s="90">
        <v>44960</v>
      </c>
      <c r="E6" s="88" t="s">
        <v>588</v>
      </c>
      <c r="F6" s="89" t="s">
        <v>24</v>
      </c>
      <c r="G6" s="89" t="s">
        <v>21</v>
      </c>
      <c r="H6" s="89">
        <v>2</v>
      </c>
      <c r="I6" s="106">
        <v>1</v>
      </c>
      <c r="J6" s="106">
        <v>4</v>
      </c>
      <c r="K6" s="106">
        <f t="shared" si="0"/>
        <v>5</v>
      </c>
    </row>
    <row r="7" spans="2:11" ht="43.5">
      <c r="B7" s="94" t="s">
        <v>589</v>
      </c>
      <c r="C7" s="95" t="s">
        <v>145</v>
      </c>
      <c r="D7" s="90">
        <v>44988</v>
      </c>
      <c r="E7" s="88" t="s">
        <v>623</v>
      </c>
      <c r="F7" s="95" t="s">
        <v>43</v>
      </c>
      <c r="G7" s="95" t="s">
        <v>43</v>
      </c>
      <c r="H7" s="95">
        <v>1</v>
      </c>
      <c r="I7" s="108">
        <v>1</v>
      </c>
      <c r="J7" s="108">
        <v>0</v>
      </c>
      <c r="K7" s="106">
        <f t="shared" si="0"/>
        <v>1</v>
      </c>
    </row>
    <row r="8" spans="2:11" ht="58">
      <c r="B8" s="88" t="s">
        <v>590</v>
      </c>
      <c r="C8" s="89" t="s">
        <v>145</v>
      </c>
      <c r="D8" s="90">
        <v>44994</v>
      </c>
      <c r="E8" s="88" t="s">
        <v>591</v>
      </c>
      <c r="F8" s="96" t="s">
        <v>106</v>
      </c>
      <c r="G8" s="89" t="s">
        <v>102</v>
      </c>
      <c r="H8" s="89">
        <v>3</v>
      </c>
      <c r="I8" s="106">
        <v>0</v>
      </c>
      <c r="J8" s="106">
        <v>2</v>
      </c>
      <c r="K8" s="106">
        <f t="shared" si="0"/>
        <v>2</v>
      </c>
    </row>
    <row r="9" spans="2:11" ht="72.5">
      <c r="B9" s="97" t="s">
        <v>592</v>
      </c>
      <c r="C9" s="98" t="s">
        <v>145</v>
      </c>
      <c r="D9" s="93">
        <v>44995</v>
      </c>
      <c r="E9" s="88" t="s">
        <v>623</v>
      </c>
      <c r="F9" s="98" t="s">
        <v>43</v>
      </c>
      <c r="G9" s="98" t="s">
        <v>43</v>
      </c>
      <c r="H9" s="98">
        <v>1</v>
      </c>
      <c r="I9" s="109">
        <v>5</v>
      </c>
      <c r="J9" s="109">
        <v>0</v>
      </c>
      <c r="K9" s="106">
        <f t="shared" si="0"/>
        <v>5</v>
      </c>
    </row>
    <row r="10" spans="2:11" ht="43.5">
      <c r="B10" s="97" t="s">
        <v>593</v>
      </c>
      <c r="C10" s="98" t="s">
        <v>145</v>
      </c>
      <c r="D10" s="93">
        <v>44997</v>
      </c>
      <c r="E10" s="97" t="s">
        <v>594</v>
      </c>
      <c r="F10" s="98" t="s">
        <v>26</v>
      </c>
      <c r="G10" s="98" t="s">
        <v>21</v>
      </c>
      <c r="H10" s="98">
        <v>2</v>
      </c>
      <c r="I10" s="109">
        <v>5</v>
      </c>
      <c r="J10" s="109">
        <v>17</v>
      </c>
      <c r="K10" s="106">
        <f t="shared" si="0"/>
        <v>22</v>
      </c>
    </row>
    <row r="11" spans="2:11" ht="43.5">
      <c r="B11" s="88" t="s">
        <v>595</v>
      </c>
      <c r="C11" s="89" t="s">
        <v>145</v>
      </c>
      <c r="D11" s="90">
        <v>45000</v>
      </c>
      <c r="E11" s="88" t="s">
        <v>596</v>
      </c>
      <c r="F11" s="89" t="s">
        <v>35</v>
      </c>
      <c r="G11" s="89" t="s">
        <v>32</v>
      </c>
      <c r="H11" s="89">
        <v>1</v>
      </c>
      <c r="I11" s="106">
        <v>2</v>
      </c>
      <c r="J11" s="106">
        <v>2</v>
      </c>
      <c r="K11" s="106">
        <f t="shared" si="0"/>
        <v>4</v>
      </c>
    </row>
    <row r="12" spans="2:11" ht="43.5">
      <c r="B12" s="91" t="s">
        <v>597</v>
      </c>
      <c r="C12" s="92" t="s">
        <v>145</v>
      </c>
      <c r="D12" s="93">
        <v>45003</v>
      </c>
      <c r="E12" s="91" t="s">
        <v>598</v>
      </c>
      <c r="F12" s="92" t="s">
        <v>119</v>
      </c>
      <c r="G12" s="92" t="s">
        <v>43</v>
      </c>
      <c r="H12" s="92">
        <v>1</v>
      </c>
      <c r="I12" s="107">
        <v>14</v>
      </c>
      <c r="J12" s="107">
        <v>19</v>
      </c>
      <c r="K12" s="106">
        <f t="shared" si="0"/>
        <v>33</v>
      </c>
    </row>
    <row r="13" spans="2:11" ht="58">
      <c r="B13" s="88" t="s">
        <v>599</v>
      </c>
      <c r="C13" s="89" t="s">
        <v>145</v>
      </c>
      <c r="D13" s="90">
        <v>45013</v>
      </c>
      <c r="E13" s="88" t="s">
        <v>623</v>
      </c>
      <c r="F13" s="89" t="s">
        <v>43</v>
      </c>
      <c r="G13" s="89" t="s">
        <v>43</v>
      </c>
      <c r="H13" s="89">
        <v>1</v>
      </c>
      <c r="I13" s="106">
        <v>1</v>
      </c>
      <c r="J13" s="106">
        <v>3</v>
      </c>
      <c r="K13" s="106">
        <f t="shared" si="0"/>
        <v>4</v>
      </c>
    </row>
    <row r="14" spans="2:11" ht="58">
      <c r="B14" s="91" t="s">
        <v>600</v>
      </c>
      <c r="C14" s="92" t="s">
        <v>146</v>
      </c>
      <c r="D14" s="93">
        <v>45040</v>
      </c>
      <c r="E14" s="88" t="s">
        <v>623</v>
      </c>
      <c r="F14" s="92" t="s">
        <v>43</v>
      </c>
      <c r="G14" s="92" t="s">
        <v>43</v>
      </c>
      <c r="H14" s="92">
        <v>1</v>
      </c>
      <c r="I14" s="107">
        <v>3</v>
      </c>
      <c r="J14" s="107">
        <v>11</v>
      </c>
      <c r="K14" s="106">
        <f t="shared" si="0"/>
        <v>14</v>
      </c>
    </row>
    <row r="15" spans="2:11" ht="58">
      <c r="B15" s="91" t="s">
        <v>601</v>
      </c>
      <c r="C15" s="92" t="s">
        <v>146</v>
      </c>
      <c r="D15" s="93">
        <v>45043</v>
      </c>
      <c r="E15" s="88" t="s">
        <v>623</v>
      </c>
      <c r="F15" s="92" t="s">
        <v>43</v>
      </c>
      <c r="G15" s="92" t="s">
        <v>43</v>
      </c>
      <c r="H15" s="92">
        <v>1</v>
      </c>
      <c r="I15" s="107">
        <v>0</v>
      </c>
      <c r="J15" s="107">
        <v>7</v>
      </c>
      <c r="K15" s="106">
        <f t="shared" si="0"/>
        <v>7</v>
      </c>
    </row>
    <row r="16" spans="2:11" ht="29">
      <c r="B16" s="88" t="s">
        <v>602</v>
      </c>
      <c r="C16" s="89" t="s">
        <v>147</v>
      </c>
      <c r="D16" s="90">
        <v>45057</v>
      </c>
      <c r="E16" s="88" t="s">
        <v>623</v>
      </c>
      <c r="F16" s="89" t="s">
        <v>43</v>
      </c>
      <c r="G16" s="89" t="s">
        <v>43</v>
      </c>
      <c r="H16" s="89">
        <v>1</v>
      </c>
      <c r="I16" s="106">
        <v>0</v>
      </c>
      <c r="J16" s="106">
        <v>5</v>
      </c>
      <c r="K16" s="106">
        <f t="shared" si="0"/>
        <v>5</v>
      </c>
    </row>
    <row r="17" spans="2:11" ht="43.5">
      <c r="B17" s="91" t="s">
        <v>603</v>
      </c>
      <c r="C17" s="92" t="s">
        <v>147</v>
      </c>
      <c r="D17" s="93">
        <v>45062</v>
      </c>
      <c r="E17" s="91" t="s">
        <v>604</v>
      </c>
      <c r="F17" s="92" t="s">
        <v>29</v>
      </c>
      <c r="G17" s="92" t="s">
        <v>21</v>
      </c>
      <c r="H17" s="92">
        <v>2</v>
      </c>
      <c r="I17" s="107">
        <v>2</v>
      </c>
      <c r="J17" s="107">
        <v>7</v>
      </c>
      <c r="K17" s="106">
        <f t="shared" si="0"/>
        <v>9</v>
      </c>
    </row>
    <row r="18" spans="2:11" ht="58">
      <c r="B18" s="91" t="s">
        <v>605</v>
      </c>
      <c r="C18" s="92" t="s">
        <v>147</v>
      </c>
      <c r="D18" s="93">
        <v>45062</v>
      </c>
      <c r="E18" s="88" t="s">
        <v>623</v>
      </c>
      <c r="F18" s="92" t="s">
        <v>43</v>
      </c>
      <c r="G18" s="92" t="s">
        <v>43</v>
      </c>
      <c r="H18" s="92">
        <v>1</v>
      </c>
      <c r="I18" s="107">
        <v>0</v>
      </c>
      <c r="J18" s="107">
        <v>4</v>
      </c>
      <c r="K18" s="106">
        <f t="shared" si="0"/>
        <v>4</v>
      </c>
    </row>
    <row r="19" spans="2:11" ht="58">
      <c r="B19" s="99" t="s">
        <v>606</v>
      </c>
      <c r="C19" s="100" t="s">
        <v>147</v>
      </c>
      <c r="D19" s="101">
        <v>45071</v>
      </c>
      <c r="E19" s="99" t="s">
        <v>607</v>
      </c>
      <c r="F19" s="100" t="s">
        <v>21</v>
      </c>
      <c r="G19" s="100" t="s">
        <v>21</v>
      </c>
      <c r="H19" s="100">
        <v>2</v>
      </c>
      <c r="I19" s="110">
        <v>2</v>
      </c>
      <c r="J19" s="110">
        <v>2</v>
      </c>
      <c r="K19" s="106">
        <f t="shared" si="0"/>
        <v>4</v>
      </c>
    </row>
    <row r="20" spans="2:11" ht="72.5">
      <c r="B20" s="91" t="s">
        <v>608</v>
      </c>
      <c r="C20" s="92" t="s">
        <v>147</v>
      </c>
      <c r="D20" s="93">
        <v>45072</v>
      </c>
      <c r="E20" s="91" t="s">
        <v>609</v>
      </c>
      <c r="F20" s="92" t="s">
        <v>30</v>
      </c>
      <c r="G20" s="92" t="s">
        <v>21</v>
      </c>
      <c r="H20" s="92">
        <v>2</v>
      </c>
      <c r="I20" s="107">
        <v>4</v>
      </c>
      <c r="J20" s="107">
        <v>0</v>
      </c>
      <c r="K20" s="106">
        <f t="shared" si="0"/>
        <v>4</v>
      </c>
    </row>
    <row r="21" spans="2:11" ht="43.5">
      <c r="B21" s="91" t="s">
        <v>610</v>
      </c>
      <c r="C21" s="92" t="s">
        <v>147</v>
      </c>
      <c r="D21" s="93">
        <v>45076</v>
      </c>
      <c r="E21" s="88" t="s">
        <v>623</v>
      </c>
      <c r="F21" s="92" t="s">
        <v>43</v>
      </c>
      <c r="G21" s="92" t="s">
        <v>43</v>
      </c>
      <c r="H21" s="92">
        <v>1</v>
      </c>
      <c r="I21" s="107">
        <v>3</v>
      </c>
      <c r="J21" s="107">
        <v>1</v>
      </c>
      <c r="K21" s="106">
        <f t="shared" si="0"/>
        <v>4</v>
      </c>
    </row>
    <row r="22" spans="2:11" ht="58">
      <c r="B22" s="88" t="s">
        <v>611</v>
      </c>
      <c r="C22" s="89" t="s">
        <v>147</v>
      </c>
      <c r="D22" s="90">
        <v>45077</v>
      </c>
      <c r="E22" s="88" t="s">
        <v>612</v>
      </c>
      <c r="F22" s="89" t="s">
        <v>36</v>
      </c>
      <c r="G22" s="89" t="s">
        <v>32</v>
      </c>
      <c r="H22" s="89">
        <v>2</v>
      </c>
      <c r="I22" s="106">
        <v>5</v>
      </c>
      <c r="J22" s="106">
        <v>10</v>
      </c>
      <c r="K22" s="106">
        <f t="shared" si="0"/>
        <v>15</v>
      </c>
    </row>
    <row r="23" spans="2:11" ht="43.5">
      <c r="B23" s="88" t="s">
        <v>613</v>
      </c>
      <c r="C23" s="89" t="s">
        <v>147</v>
      </c>
      <c r="D23" s="90">
        <v>45077</v>
      </c>
      <c r="E23" s="88" t="s">
        <v>614</v>
      </c>
      <c r="F23" s="89" t="s">
        <v>18</v>
      </c>
      <c r="G23" s="89" t="s">
        <v>17</v>
      </c>
      <c r="H23" s="89">
        <v>1</v>
      </c>
      <c r="I23" s="106">
        <v>3</v>
      </c>
      <c r="J23" s="106">
        <v>4</v>
      </c>
      <c r="K23" s="106">
        <f t="shared" si="0"/>
        <v>7</v>
      </c>
    </row>
    <row r="24" spans="2:11" ht="43.5">
      <c r="B24" s="91" t="s">
        <v>615</v>
      </c>
      <c r="C24" s="92" t="s">
        <v>148</v>
      </c>
      <c r="D24" s="102">
        <v>45092</v>
      </c>
      <c r="E24" s="91" t="s">
        <v>616</v>
      </c>
      <c r="F24" s="92" t="s">
        <v>92</v>
      </c>
      <c r="G24" s="92" t="s">
        <v>88</v>
      </c>
      <c r="H24" s="92">
        <v>1</v>
      </c>
      <c r="I24" s="107">
        <v>0</v>
      </c>
      <c r="J24" s="107">
        <v>2</v>
      </c>
      <c r="K24" s="106">
        <f t="shared" si="0"/>
        <v>2</v>
      </c>
    </row>
    <row r="25" spans="2:11" ht="43.5">
      <c r="B25" s="91" t="s">
        <v>617</v>
      </c>
      <c r="C25" s="92" t="s">
        <v>148</v>
      </c>
      <c r="D25" s="102">
        <v>45103</v>
      </c>
      <c r="E25" s="91" t="s">
        <v>618</v>
      </c>
      <c r="F25" s="92" t="s">
        <v>98</v>
      </c>
      <c r="G25" s="92" t="s">
        <v>96</v>
      </c>
      <c r="H25" s="92">
        <v>3</v>
      </c>
      <c r="I25" s="107">
        <v>0</v>
      </c>
      <c r="J25" s="107">
        <v>1</v>
      </c>
      <c r="K25" s="106">
        <f t="shared" si="0"/>
        <v>1</v>
      </c>
    </row>
    <row r="26" spans="2:11" ht="58">
      <c r="B26" s="88" t="s">
        <v>619</v>
      </c>
      <c r="C26" s="89" t="s">
        <v>148</v>
      </c>
      <c r="D26" s="103">
        <v>45104</v>
      </c>
      <c r="E26" s="88" t="s">
        <v>620</v>
      </c>
      <c r="F26" s="89" t="s">
        <v>19</v>
      </c>
      <c r="G26" s="89" t="s">
        <v>17</v>
      </c>
      <c r="H26" s="89">
        <v>1</v>
      </c>
      <c r="I26" s="106">
        <v>2</v>
      </c>
      <c r="J26" s="106">
        <v>7</v>
      </c>
      <c r="K26" s="106">
        <f t="shared" si="0"/>
        <v>9</v>
      </c>
    </row>
    <row r="27" spans="2:11" ht="58">
      <c r="B27" s="91" t="s">
        <v>621</v>
      </c>
      <c r="C27" s="92" t="s">
        <v>150</v>
      </c>
      <c r="D27" s="102">
        <v>45115</v>
      </c>
      <c r="E27" s="91" t="s">
        <v>622</v>
      </c>
      <c r="F27" s="92" t="s">
        <v>10</v>
      </c>
      <c r="G27" s="92" t="s">
        <v>10</v>
      </c>
      <c r="H27" s="92">
        <v>2</v>
      </c>
      <c r="I27" s="107">
        <v>0</v>
      </c>
      <c r="J27" s="107">
        <v>2</v>
      </c>
      <c r="K27" s="106">
        <f t="shared" si="0"/>
        <v>2</v>
      </c>
    </row>
    <row r="28" spans="2:11">
      <c r="H28" s="111" t="s">
        <v>107</v>
      </c>
      <c r="I28" s="111">
        <f>SUM(I3:I27)</f>
        <v>54</v>
      </c>
      <c r="J28" s="111">
        <f>SUM(J3:J27)</f>
        <v>130</v>
      </c>
      <c r="K28" s="112">
        <f>SUM(K3:K27)</f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F619-A055-4FB6-A8DB-1FC77AF83013}">
  <sheetPr>
    <tabColor theme="7" tint="0.39997558519241921"/>
  </sheetPr>
  <dimension ref="B2:X53"/>
  <sheetViews>
    <sheetView tabSelected="1" topLeftCell="N1" workbookViewId="0">
      <selection activeCell="W2" sqref="W2:X2"/>
    </sheetView>
  </sheetViews>
  <sheetFormatPr baseColWidth="10" defaultRowHeight="14.5"/>
  <cols>
    <col min="1" max="1" width="5.1796875" customWidth="1"/>
    <col min="2" max="2" width="14.7265625" customWidth="1"/>
    <col min="3" max="3" width="19.81640625" bestFit="1" customWidth="1"/>
    <col min="4" max="4" width="5.7265625" bestFit="1" customWidth="1"/>
    <col min="5" max="5" width="7.36328125" bestFit="1" customWidth="1"/>
    <col min="6" max="6" width="6.1796875" bestFit="1" customWidth="1"/>
    <col min="7" max="7" width="4.7265625" bestFit="1" customWidth="1"/>
    <col min="8" max="8" width="5.54296875" bestFit="1" customWidth="1"/>
    <col min="9" max="9" width="5.1796875" bestFit="1" customWidth="1"/>
    <col min="10" max="10" width="4.54296875" bestFit="1" customWidth="1"/>
    <col min="11" max="11" width="12.36328125" customWidth="1"/>
    <col min="12" max="12" width="24.26953125" customWidth="1"/>
    <col min="13" max="13" width="7.7265625" style="125" bestFit="1" customWidth="1"/>
    <col min="14" max="14" width="8.453125" style="125" bestFit="1" customWidth="1"/>
    <col min="15" max="15" width="5.08984375" style="125" bestFit="1" customWidth="1"/>
    <col min="16" max="16" width="10.90625" style="125"/>
    <col min="19" max="19" width="16.36328125" customWidth="1"/>
    <col min="20" max="20" width="16.81640625" customWidth="1"/>
    <col min="23" max="23" width="14.453125" customWidth="1"/>
  </cols>
  <sheetData>
    <row r="2" spans="2:24"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8</v>
      </c>
      <c r="K2" s="277" t="s">
        <v>624</v>
      </c>
      <c r="L2" s="277" t="s">
        <v>625</v>
      </c>
      <c r="M2" s="281" t="s">
        <v>108</v>
      </c>
      <c r="N2" s="281"/>
      <c r="O2" s="281"/>
      <c r="P2" s="282" t="s">
        <v>9</v>
      </c>
      <c r="S2" s="262" t="s">
        <v>120</v>
      </c>
      <c r="T2" s="263"/>
      <c r="U2" s="264" t="s">
        <v>111</v>
      </c>
      <c r="W2" s="260" t="s">
        <v>819</v>
      </c>
      <c r="X2" s="261"/>
    </row>
    <row r="3" spans="2:24" ht="15" thickBot="1">
      <c r="B3" s="289"/>
      <c r="C3" s="289"/>
      <c r="D3" s="289"/>
      <c r="E3" s="289"/>
      <c r="F3" s="289"/>
      <c r="G3" s="289"/>
      <c r="H3" s="289"/>
      <c r="I3" s="289"/>
      <c r="J3" s="289"/>
      <c r="K3" s="300"/>
      <c r="L3" s="300"/>
      <c r="M3" s="124" t="s">
        <v>109</v>
      </c>
      <c r="N3" s="124" t="s">
        <v>110</v>
      </c>
      <c r="O3" s="124" t="s">
        <v>111</v>
      </c>
      <c r="P3" s="297"/>
      <c r="S3" s="86" t="s">
        <v>109</v>
      </c>
      <c r="T3" s="86" t="s">
        <v>110</v>
      </c>
      <c r="U3" s="265"/>
      <c r="W3" s="86" t="s">
        <v>0</v>
      </c>
      <c r="X3" s="86" t="s">
        <v>123</v>
      </c>
    </row>
    <row r="4" spans="2:24">
      <c r="B4" s="298" t="s">
        <v>10</v>
      </c>
      <c r="C4" s="147" t="s">
        <v>10</v>
      </c>
      <c r="D4" s="147">
        <v>0</v>
      </c>
      <c r="E4" s="147">
        <v>0</v>
      </c>
      <c r="F4" s="147">
        <v>1</v>
      </c>
      <c r="G4" s="147">
        <v>0</v>
      </c>
      <c r="H4" s="147">
        <v>1</v>
      </c>
      <c r="I4" s="147">
        <v>0</v>
      </c>
      <c r="J4" s="147">
        <v>0</v>
      </c>
      <c r="K4" s="148">
        <f>SUM(D4:J4)</f>
        <v>2</v>
      </c>
      <c r="L4" s="299">
        <f>SUM(K4:K6)</f>
        <v>4</v>
      </c>
      <c r="M4" s="149">
        <f>2+1</f>
        <v>3</v>
      </c>
      <c r="N4" s="149">
        <f>24+3</f>
        <v>27</v>
      </c>
      <c r="O4" s="150">
        <f>SUM(M4:N4)</f>
        <v>30</v>
      </c>
      <c r="P4" s="151">
        <v>2</v>
      </c>
      <c r="S4" s="87">
        <f>SUM(M4:M52)</f>
        <v>266</v>
      </c>
      <c r="T4" s="87">
        <f>SUM(N4:N52)</f>
        <v>418</v>
      </c>
      <c r="U4" s="87">
        <f>SUM(O4:O52)</f>
        <v>684</v>
      </c>
      <c r="W4" s="38" t="s">
        <v>10</v>
      </c>
      <c r="X4" s="38">
        <f>SUM(L4)</f>
        <v>4</v>
      </c>
    </row>
    <row r="5" spans="2:24">
      <c r="B5" s="295"/>
      <c r="C5" s="140" t="s">
        <v>626</v>
      </c>
      <c r="D5" s="140">
        <v>0</v>
      </c>
      <c r="E5" s="140">
        <v>1</v>
      </c>
      <c r="F5" s="140">
        <v>0</v>
      </c>
      <c r="G5" s="140">
        <v>0</v>
      </c>
      <c r="H5" s="140">
        <v>0</v>
      </c>
      <c r="I5" s="140">
        <v>0</v>
      </c>
      <c r="J5" s="140">
        <v>0</v>
      </c>
      <c r="K5" s="144">
        <f t="shared" ref="K5:K52" si="0">SUM(D5:J5)</f>
        <v>1</v>
      </c>
      <c r="L5" s="291"/>
      <c r="M5" s="152">
        <v>1</v>
      </c>
      <c r="N5" s="152">
        <v>4</v>
      </c>
      <c r="O5" s="152">
        <f t="shared" ref="O5:O52" si="1">SUM(M5:N5)</f>
        <v>5</v>
      </c>
      <c r="P5" s="153">
        <v>2</v>
      </c>
      <c r="W5" s="38" t="s">
        <v>17</v>
      </c>
      <c r="X5" s="38">
        <f>SUM(L7)</f>
        <v>4</v>
      </c>
    </row>
    <row r="6" spans="2:24" ht="15" thickBot="1">
      <c r="B6" s="296"/>
      <c r="C6" s="154" t="s">
        <v>16</v>
      </c>
      <c r="D6" s="154">
        <v>0</v>
      </c>
      <c r="E6" s="154">
        <v>0</v>
      </c>
      <c r="F6" s="154">
        <v>0</v>
      </c>
      <c r="G6" s="154">
        <v>0</v>
      </c>
      <c r="H6" s="154">
        <v>0</v>
      </c>
      <c r="I6" s="154">
        <v>1</v>
      </c>
      <c r="J6" s="154">
        <v>0</v>
      </c>
      <c r="K6" s="155">
        <f t="shared" si="0"/>
        <v>1</v>
      </c>
      <c r="L6" s="292"/>
      <c r="M6" s="156">
        <v>3</v>
      </c>
      <c r="N6" s="156">
        <v>3</v>
      </c>
      <c r="O6" s="156">
        <f t="shared" si="1"/>
        <v>6</v>
      </c>
      <c r="P6" s="157">
        <v>2</v>
      </c>
      <c r="W6" s="38" t="s">
        <v>21</v>
      </c>
      <c r="X6" s="38">
        <f>SUM(L10)</f>
        <v>15</v>
      </c>
    </row>
    <row r="7" spans="2:24" ht="15" thickTop="1">
      <c r="B7" s="294" t="s">
        <v>17</v>
      </c>
      <c r="C7" s="158" t="s">
        <v>20</v>
      </c>
      <c r="D7" s="158">
        <v>0</v>
      </c>
      <c r="E7" s="158">
        <v>0</v>
      </c>
      <c r="F7" s="158">
        <v>0</v>
      </c>
      <c r="G7" s="158">
        <v>2</v>
      </c>
      <c r="H7" s="158">
        <v>0</v>
      </c>
      <c r="I7" s="158">
        <v>0</v>
      </c>
      <c r="J7" s="158">
        <v>0</v>
      </c>
      <c r="K7" s="159">
        <f t="shared" si="0"/>
        <v>2</v>
      </c>
      <c r="L7" s="290">
        <f>SUM(K7:K9)</f>
        <v>4</v>
      </c>
      <c r="M7" s="149">
        <v>4</v>
      </c>
      <c r="N7" s="149">
        <v>7</v>
      </c>
      <c r="O7" s="160">
        <f t="shared" si="1"/>
        <v>11</v>
      </c>
      <c r="P7" s="161">
        <v>1</v>
      </c>
      <c r="W7" s="38" t="s">
        <v>32</v>
      </c>
      <c r="X7" s="38">
        <f>SUM(L17)</f>
        <v>12</v>
      </c>
    </row>
    <row r="8" spans="2:24">
      <c r="B8" s="295"/>
      <c r="C8" s="140" t="s">
        <v>17</v>
      </c>
      <c r="D8" s="140">
        <v>0</v>
      </c>
      <c r="E8" s="140">
        <v>0</v>
      </c>
      <c r="F8" s="140">
        <v>0</v>
      </c>
      <c r="G8" s="140">
        <v>0</v>
      </c>
      <c r="H8" s="140">
        <v>0</v>
      </c>
      <c r="I8" s="140">
        <v>0</v>
      </c>
      <c r="J8" s="140">
        <v>1</v>
      </c>
      <c r="K8" s="144">
        <f t="shared" si="0"/>
        <v>1</v>
      </c>
      <c r="L8" s="291"/>
      <c r="M8" s="152">
        <v>2</v>
      </c>
      <c r="N8" s="152">
        <v>4</v>
      </c>
      <c r="O8" s="152">
        <f t="shared" si="1"/>
        <v>6</v>
      </c>
      <c r="P8" s="153">
        <v>1</v>
      </c>
      <c r="W8" s="38" t="s">
        <v>43</v>
      </c>
      <c r="X8" s="38">
        <f>SUM(L24)</f>
        <v>23</v>
      </c>
    </row>
    <row r="9" spans="2:24" ht="15" thickBot="1">
      <c r="B9" s="296"/>
      <c r="C9" s="154" t="s">
        <v>627</v>
      </c>
      <c r="D9" s="154">
        <v>0</v>
      </c>
      <c r="E9" s="154">
        <v>1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5">
        <f t="shared" si="0"/>
        <v>1</v>
      </c>
      <c r="L9" s="292"/>
      <c r="M9" s="156">
        <v>0</v>
      </c>
      <c r="N9" s="156">
        <v>1</v>
      </c>
      <c r="O9" s="156">
        <f t="shared" si="1"/>
        <v>1</v>
      </c>
      <c r="P9" s="157">
        <v>1</v>
      </c>
      <c r="W9" s="38" t="s">
        <v>45</v>
      </c>
      <c r="X9" s="38">
        <f>SUM(L31)</f>
        <v>4</v>
      </c>
    </row>
    <row r="10" spans="2:24" ht="15" thickTop="1">
      <c r="B10" s="294" t="s">
        <v>21</v>
      </c>
      <c r="C10" s="158" t="s">
        <v>22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1</v>
      </c>
      <c r="J10" s="158">
        <v>0</v>
      </c>
      <c r="K10" s="159">
        <f t="shared" si="0"/>
        <v>1</v>
      </c>
      <c r="L10" s="290">
        <f>SUM(K10:K16)</f>
        <v>15</v>
      </c>
      <c r="M10" s="149">
        <v>1</v>
      </c>
      <c r="N10" s="149">
        <v>0</v>
      </c>
      <c r="O10" s="160">
        <f t="shared" si="1"/>
        <v>1</v>
      </c>
      <c r="P10" s="161">
        <v>2</v>
      </c>
      <c r="W10" s="38" t="s">
        <v>56</v>
      </c>
      <c r="X10" s="38">
        <f>SUM(L34)</f>
        <v>6</v>
      </c>
    </row>
    <row r="11" spans="2:24">
      <c r="B11" s="295"/>
      <c r="C11" s="140" t="s">
        <v>818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1</v>
      </c>
      <c r="J11" s="140">
        <v>0</v>
      </c>
      <c r="K11" s="144">
        <f t="shared" si="0"/>
        <v>1</v>
      </c>
      <c r="L11" s="291"/>
      <c r="M11" s="152">
        <v>0</v>
      </c>
      <c r="N11" s="152">
        <v>1</v>
      </c>
      <c r="O11" s="152">
        <f t="shared" si="1"/>
        <v>1</v>
      </c>
      <c r="P11" s="153">
        <v>2</v>
      </c>
      <c r="W11" s="38" t="s">
        <v>61</v>
      </c>
      <c r="X11" s="38">
        <f>SUM(L38)</f>
        <v>5</v>
      </c>
    </row>
    <row r="12" spans="2:24">
      <c r="B12" s="295"/>
      <c r="C12" s="140" t="s">
        <v>24</v>
      </c>
      <c r="D12" s="140">
        <v>0</v>
      </c>
      <c r="E12" s="140">
        <v>0</v>
      </c>
      <c r="F12" s="140">
        <v>0</v>
      </c>
      <c r="G12" s="140">
        <v>0</v>
      </c>
      <c r="H12" s="140">
        <v>1</v>
      </c>
      <c r="I12" s="140">
        <v>0</v>
      </c>
      <c r="J12" s="140">
        <v>0</v>
      </c>
      <c r="K12" s="144">
        <f t="shared" si="0"/>
        <v>1</v>
      </c>
      <c r="L12" s="291"/>
      <c r="M12" s="152">
        <v>1</v>
      </c>
      <c r="N12" s="152">
        <v>0</v>
      </c>
      <c r="O12" s="152">
        <f t="shared" si="1"/>
        <v>1</v>
      </c>
      <c r="P12" s="153">
        <v>2</v>
      </c>
      <c r="W12" s="38" t="s">
        <v>76</v>
      </c>
      <c r="X12" s="38">
        <f>SUM(L43)</f>
        <v>3</v>
      </c>
    </row>
    <row r="13" spans="2:24">
      <c r="B13" s="295"/>
      <c r="C13" s="140" t="s">
        <v>21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1</v>
      </c>
      <c r="K13" s="144">
        <f t="shared" si="0"/>
        <v>1</v>
      </c>
      <c r="L13" s="291"/>
      <c r="M13" s="152">
        <v>3</v>
      </c>
      <c r="N13" s="152">
        <v>13</v>
      </c>
      <c r="O13" s="152">
        <f t="shared" si="1"/>
        <v>16</v>
      </c>
      <c r="P13" s="153">
        <v>2</v>
      </c>
      <c r="W13" s="138" t="s">
        <v>84</v>
      </c>
      <c r="X13" s="138">
        <f>SUM(L46)</f>
        <v>6</v>
      </c>
    </row>
    <row r="14" spans="2:24">
      <c r="B14" s="295"/>
      <c r="C14" s="140" t="s">
        <v>113</v>
      </c>
      <c r="D14" s="140">
        <v>0</v>
      </c>
      <c r="E14" s="140">
        <v>0</v>
      </c>
      <c r="F14" s="140">
        <v>0</v>
      </c>
      <c r="G14" s="140">
        <v>1</v>
      </c>
      <c r="H14" s="140">
        <v>0</v>
      </c>
      <c r="I14" s="140">
        <v>0</v>
      </c>
      <c r="J14" s="140">
        <v>0</v>
      </c>
      <c r="K14" s="144">
        <f t="shared" si="0"/>
        <v>1</v>
      </c>
      <c r="L14" s="291"/>
      <c r="M14" s="152">
        <v>1</v>
      </c>
      <c r="N14" s="152">
        <v>3</v>
      </c>
      <c r="O14" s="152">
        <f t="shared" si="1"/>
        <v>4</v>
      </c>
      <c r="P14" s="153">
        <v>2</v>
      </c>
      <c r="W14" s="38" t="s">
        <v>88</v>
      </c>
      <c r="X14" s="38">
        <f>SUM(L49)</f>
        <v>3</v>
      </c>
    </row>
    <row r="15" spans="2:24">
      <c r="B15" s="295"/>
      <c r="C15" s="140" t="s">
        <v>25</v>
      </c>
      <c r="D15" s="140">
        <v>0</v>
      </c>
      <c r="E15" s="140">
        <v>0</v>
      </c>
      <c r="F15" s="140">
        <v>0</v>
      </c>
      <c r="G15" s="140">
        <v>0</v>
      </c>
      <c r="H15" s="140">
        <v>1</v>
      </c>
      <c r="I15" s="140">
        <v>0</v>
      </c>
      <c r="J15" s="140">
        <v>0</v>
      </c>
      <c r="K15" s="144">
        <f t="shared" si="0"/>
        <v>1</v>
      </c>
      <c r="L15" s="291"/>
      <c r="M15" s="152">
        <v>23</v>
      </c>
      <c r="N15" s="152">
        <v>14</v>
      </c>
      <c r="O15" s="152">
        <f t="shared" si="1"/>
        <v>37</v>
      </c>
      <c r="P15" s="153">
        <v>2</v>
      </c>
      <c r="W15" s="38" t="s">
        <v>96</v>
      </c>
      <c r="X15" s="38">
        <f>SUM(L50)</f>
        <v>1</v>
      </c>
    </row>
    <row r="16" spans="2:24" ht="15" thickBot="1">
      <c r="B16" s="296"/>
      <c r="C16" s="154" t="s">
        <v>26</v>
      </c>
      <c r="D16" s="154">
        <v>0</v>
      </c>
      <c r="E16" s="154">
        <v>3</v>
      </c>
      <c r="F16" s="154">
        <v>4</v>
      </c>
      <c r="G16" s="154">
        <v>0</v>
      </c>
      <c r="H16" s="154">
        <v>0</v>
      </c>
      <c r="I16" s="154">
        <v>1</v>
      </c>
      <c r="J16" s="154">
        <v>1</v>
      </c>
      <c r="K16" s="155">
        <f t="shared" si="0"/>
        <v>9</v>
      </c>
      <c r="L16" s="292"/>
      <c r="M16" s="156">
        <f>3+10+8+13</f>
        <v>34</v>
      </c>
      <c r="N16" s="156">
        <f>13+41+7+22</f>
        <v>83</v>
      </c>
      <c r="O16" s="156">
        <f t="shared" si="1"/>
        <v>117</v>
      </c>
      <c r="P16" s="157">
        <v>2</v>
      </c>
      <c r="W16" s="38" t="s">
        <v>102</v>
      </c>
      <c r="X16" s="38">
        <f>SUM(L51)</f>
        <v>2</v>
      </c>
    </row>
    <row r="17" spans="2:24" ht="15" thickTop="1">
      <c r="B17" s="294" t="s">
        <v>32</v>
      </c>
      <c r="C17" s="158" t="s">
        <v>628</v>
      </c>
      <c r="D17" s="158">
        <v>0</v>
      </c>
      <c r="E17" s="158">
        <v>0</v>
      </c>
      <c r="F17" s="158">
        <v>0</v>
      </c>
      <c r="G17" s="158">
        <v>1</v>
      </c>
      <c r="H17" s="158">
        <v>0</v>
      </c>
      <c r="I17" s="158">
        <v>0</v>
      </c>
      <c r="J17" s="158">
        <v>0</v>
      </c>
      <c r="K17" s="159">
        <f t="shared" si="0"/>
        <v>1</v>
      </c>
      <c r="L17" s="290">
        <f>SUM(K17:K23)</f>
        <v>12</v>
      </c>
      <c r="M17" s="149">
        <v>2</v>
      </c>
      <c r="N17" s="149">
        <v>1</v>
      </c>
      <c r="O17" s="160">
        <f t="shared" si="1"/>
        <v>3</v>
      </c>
      <c r="P17" s="161">
        <v>1</v>
      </c>
      <c r="W17" s="87" t="s">
        <v>111</v>
      </c>
      <c r="X17" s="87">
        <f>SUM(X4:X16)</f>
        <v>88</v>
      </c>
    </row>
    <row r="18" spans="2:24">
      <c r="B18" s="295"/>
      <c r="C18" s="140" t="s">
        <v>629</v>
      </c>
      <c r="D18" s="140">
        <v>0</v>
      </c>
      <c r="E18" s="140">
        <v>0</v>
      </c>
      <c r="F18" s="140">
        <v>0</v>
      </c>
      <c r="G18" s="140">
        <v>0</v>
      </c>
      <c r="H18" s="140">
        <v>1</v>
      </c>
      <c r="I18" s="140">
        <v>0</v>
      </c>
      <c r="J18" s="140">
        <v>0</v>
      </c>
      <c r="K18" s="144">
        <f t="shared" si="0"/>
        <v>1</v>
      </c>
      <c r="L18" s="291"/>
      <c r="M18" s="152">
        <v>3</v>
      </c>
      <c r="N18" s="152">
        <v>7</v>
      </c>
      <c r="O18" s="152">
        <f t="shared" si="1"/>
        <v>10</v>
      </c>
      <c r="P18" s="153">
        <v>2</v>
      </c>
    </row>
    <row r="19" spans="2:24">
      <c r="B19" s="295"/>
      <c r="C19" s="140" t="s">
        <v>630</v>
      </c>
      <c r="D19" s="140">
        <v>0</v>
      </c>
      <c r="E19" s="140">
        <v>0</v>
      </c>
      <c r="F19" s="140">
        <v>3</v>
      </c>
      <c r="G19" s="140">
        <v>0</v>
      </c>
      <c r="H19" s="140">
        <v>0</v>
      </c>
      <c r="I19" s="140">
        <v>0</v>
      </c>
      <c r="J19" s="140">
        <v>0</v>
      </c>
      <c r="K19" s="144">
        <f t="shared" si="0"/>
        <v>3</v>
      </c>
      <c r="L19" s="291"/>
      <c r="M19" s="152">
        <v>5</v>
      </c>
      <c r="N19" s="152">
        <v>10</v>
      </c>
      <c r="O19" s="152">
        <f t="shared" si="1"/>
        <v>15</v>
      </c>
      <c r="P19" s="153">
        <v>1</v>
      </c>
    </row>
    <row r="20" spans="2:24">
      <c r="B20" s="295"/>
      <c r="C20" s="140" t="s">
        <v>631</v>
      </c>
      <c r="D20" s="140">
        <v>0</v>
      </c>
      <c r="E20" s="140">
        <v>0</v>
      </c>
      <c r="F20" s="140">
        <v>1</v>
      </c>
      <c r="G20" s="140">
        <v>0</v>
      </c>
      <c r="H20" s="140">
        <v>0</v>
      </c>
      <c r="I20" s="140">
        <v>0</v>
      </c>
      <c r="J20" s="140">
        <v>0</v>
      </c>
      <c r="K20" s="144">
        <f t="shared" si="0"/>
        <v>1</v>
      </c>
      <c r="L20" s="291"/>
      <c r="M20" s="152">
        <v>1</v>
      </c>
      <c r="N20" s="152">
        <v>1</v>
      </c>
      <c r="O20" s="152">
        <f t="shared" si="1"/>
        <v>2</v>
      </c>
      <c r="P20" s="153">
        <v>1</v>
      </c>
    </row>
    <row r="21" spans="2:24">
      <c r="B21" s="295"/>
      <c r="C21" s="140" t="s">
        <v>35</v>
      </c>
      <c r="D21" s="140">
        <v>1</v>
      </c>
      <c r="E21" s="140">
        <v>0</v>
      </c>
      <c r="F21" s="140">
        <v>1</v>
      </c>
      <c r="G21" s="140">
        <v>1</v>
      </c>
      <c r="H21" s="140">
        <v>1</v>
      </c>
      <c r="I21" s="140">
        <v>0</v>
      </c>
      <c r="J21" s="140">
        <v>0</v>
      </c>
      <c r="K21" s="144">
        <f t="shared" si="0"/>
        <v>4</v>
      </c>
      <c r="L21" s="291"/>
      <c r="M21" s="152">
        <f>5+'[1]Atencion a denuncia visitas'!$I$31+'[1]Atencion a denuncia visitas'!$I$64</f>
        <v>7</v>
      </c>
      <c r="N21" s="152">
        <f>6+'[1]Atencion a denuncia visitas'!$J$31+'[1]Atencion a denuncia visitas'!$J$47+'[1]Atencion a denuncia visitas'!$J$64</f>
        <v>11</v>
      </c>
      <c r="O21" s="152">
        <f t="shared" si="1"/>
        <v>18</v>
      </c>
      <c r="P21" s="153">
        <v>1</v>
      </c>
    </row>
    <row r="22" spans="2:24">
      <c r="B22" s="295"/>
      <c r="C22" s="140" t="s">
        <v>632</v>
      </c>
      <c r="D22" s="140">
        <v>0</v>
      </c>
      <c r="E22" s="140">
        <v>0</v>
      </c>
      <c r="F22" s="140">
        <v>1</v>
      </c>
      <c r="G22" s="140">
        <v>0</v>
      </c>
      <c r="H22" s="140">
        <v>0</v>
      </c>
      <c r="I22" s="140">
        <v>0</v>
      </c>
      <c r="J22" s="140">
        <v>0</v>
      </c>
      <c r="K22" s="144">
        <f t="shared" si="0"/>
        <v>1</v>
      </c>
      <c r="L22" s="291"/>
      <c r="M22" s="152">
        <v>10</v>
      </c>
      <c r="N22" s="152">
        <v>6</v>
      </c>
      <c r="O22" s="152">
        <f t="shared" si="1"/>
        <v>16</v>
      </c>
      <c r="P22" s="153">
        <v>1</v>
      </c>
    </row>
    <row r="23" spans="2:24" ht="15" thickBot="1">
      <c r="B23" s="296"/>
      <c r="C23" s="154" t="s">
        <v>41</v>
      </c>
      <c r="D23" s="154">
        <v>0</v>
      </c>
      <c r="E23" s="154">
        <v>0</v>
      </c>
      <c r="F23" s="154">
        <v>1</v>
      </c>
      <c r="G23" s="154">
        <v>0</v>
      </c>
      <c r="H23" s="154">
        <v>0</v>
      </c>
      <c r="I23" s="154">
        <v>0</v>
      </c>
      <c r="J23" s="154">
        <v>0</v>
      </c>
      <c r="K23" s="155">
        <f t="shared" si="0"/>
        <v>1</v>
      </c>
      <c r="L23" s="292"/>
      <c r="M23" s="156">
        <v>2</v>
      </c>
      <c r="N23" s="156">
        <v>1</v>
      </c>
      <c r="O23" s="156">
        <f t="shared" si="1"/>
        <v>3</v>
      </c>
      <c r="P23" s="157">
        <v>2</v>
      </c>
    </row>
    <row r="24" spans="2:24" ht="15" thickTop="1">
      <c r="B24" s="286" t="s">
        <v>43</v>
      </c>
      <c r="C24" s="158" t="s">
        <v>633</v>
      </c>
      <c r="D24" s="158">
        <v>0</v>
      </c>
      <c r="E24" s="158">
        <v>0</v>
      </c>
      <c r="F24" s="158">
        <v>1</v>
      </c>
      <c r="G24" s="158">
        <v>0</v>
      </c>
      <c r="H24" s="158">
        <v>0</v>
      </c>
      <c r="I24" s="158">
        <v>0</v>
      </c>
      <c r="J24" s="158">
        <v>0</v>
      </c>
      <c r="K24" s="159">
        <f t="shared" si="0"/>
        <v>1</v>
      </c>
      <c r="L24" s="290">
        <f>SUM(K24:K30)</f>
        <v>23</v>
      </c>
      <c r="M24" s="149">
        <v>0</v>
      </c>
      <c r="N24" s="149">
        <v>3</v>
      </c>
      <c r="O24" s="160">
        <f t="shared" si="1"/>
        <v>3</v>
      </c>
      <c r="P24" s="161">
        <v>1</v>
      </c>
    </row>
    <row r="25" spans="2:24">
      <c r="B25" s="288"/>
      <c r="C25" s="140" t="s">
        <v>634</v>
      </c>
      <c r="D25" s="140">
        <v>0</v>
      </c>
      <c r="E25" s="140">
        <v>0</v>
      </c>
      <c r="F25" s="140">
        <v>0</v>
      </c>
      <c r="G25" s="140">
        <v>0</v>
      </c>
      <c r="H25" s="140">
        <v>2</v>
      </c>
      <c r="I25" s="140">
        <v>0</v>
      </c>
      <c r="J25" s="140">
        <v>0</v>
      </c>
      <c r="K25" s="144">
        <f t="shared" si="0"/>
        <v>2</v>
      </c>
      <c r="L25" s="291"/>
      <c r="M25" s="152">
        <f>3+4</f>
        <v>7</v>
      </c>
      <c r="N25" s="152">
        <f>2+0</f>
        <v>2</v>
      </c>
      <c r="O25" s="152">
        <f t="shared" si="1"/>
        <v>9</v>
      </c>
      <c r="P25" s="153">
        <v>1</v>
      </c>
    </row>
    <row r="26" spans="2:24">
      <c r="B26" s="288"/>
      <c r="C26" s="140" t="s">
        <v>631</v>
      </c>
      <c r="D26" s="140">
        <v>0</v>
      </c>
      <c r="E26" s="140">
        <v>0</v>
      </c>
      <c r="F26" s="140">
        <v>1</v>
      </c>
      <c r="G26" s="140">
        <v>0</v>
      </c>
      <c r="H26" s="140">
        <v>0</v>
      </c>
      <c r="I26" s="140">
        <v>0</v>
      </c>
      <c r="J26" s="140">
        <v>0</v>
      </c>
      <c r="K26" s="144">
        <f t="shared" si="0"/>
        <v>1</v>
      </c>
      <c r="L26" s="291"/>
      <c r="M26" s="152">
        <v>1</v>
      </c>
      <c r="N26" s="152">
        <v>1</v>
      </c>
      <c r="O26" s="152">
        <f t="shared" si="1"/>
        <v>2</v>
      </c>
      <c r="P26" s="153">
        <v>1</v>
      </c>
    </row>
    <row r="27" spans="2:24">
      <c r="B27" s="288"/>
      <c r="C27" s="140" t="s">
        <v>158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1</v>
      </c>
      <c r="J27" s="140">
        <v>1</v>
      </c>
      <c r="K27" s="144">
        <f t="shared" si="0"/>
        <v>2</v>
      </c>
      <c r="L27" s="291"/>
      <c r="M27" s="152">
        <v>2</v>
      </c>
      <c r="N27" s="152">
        <v>1</v>
      </c>
      <c r="O27" s="152">
        <f t="shared" si="1"/>
        <v>3</v>
      </c>
      <c r="P27" s="153">
        <v>1</v>
      </c>
    </row>
    <row r="28" spans="2:24">
      <c r="B28" s="288"/>
      <c r="C28" s="140" t="s">
        <v>43</v>
      </c>
      <c r="D28" s="140">
        <v>0</v>
      </c>
      <c r="E28" s="140">
        <v>7</v>
      </c>
      <c r="F28" s="140">
        <v>4</v>
      </c>
      <c r="G28" s="140">
        <v>1</v>
      </c>
      <c r="H28" s="140">
        <v>1</v>
      </c>
      <c r="I28" s="140">
        <v>0</v>
      </c>
      <c r="J28" s="140">
        <v>0</v>
      </c>
      <c r="K28" s="144">
        <f t="shared" si="0"/>
        <v>13</v>
      </c>
      <c r="L28" s="291"/>
      <c r="M28" s="152">
        <f>8+11+'[1]Atencion a denuncia visitas'!$M$45+'[1]Atencion a denuncia visitas'!$I$60+50</f>
        <v>71</v>
      </c>
      <c r="N28" s="152">
        <f>20+8+'[1]Atencion a denuncia visitas'!$N$45+'[1]Atencion a denuncia visitas'!$J$60+22</f>
        <v>68</v>
      </c>
      <c r="O28" s="152">
        <f t="shared" si="1"/>
        <v>139</v>
      </c>
      <c r="P28" s="153">
        <v>1</v>
      </c>
    </row>
    <row r="29" spans="2:24">
      <c r="B29" s="288"/>
      <c r="C29" s="140" t="s">
        <v>635</v>
      </c>
      <c r="D29" s="140">
        <v>0</v>
      </c>
      <c r="E29" s="140">
        <v>0</v>
      </c>
      <c r="F29" s="140">
        <v>0</v>
      </c>
      <c r="G29" s="140">
        <v>1</v>
      </c>
      <c r="H29" s="140">
        <v>0</v>
      </c>
      <c r="I29" s="140">
        <v>0</v>
      </c>
      <c r="J29" s="140">
        <v>0</v>
      </c>
      <c r="K29" s="144">
        <f t="shared" si="0"/>
        <v>1</v>
      </c>
      <c r="L29" s="291"/>
      <c r="M29" s="152">
        <v>3</v>
      </c>
      <c r="N29" s="152">
        <v>1</v>
      </c>
      <c r="O29" s="152">
        <f t="shared" si="1"/>
        <v>4</v>
      </c>
      <c r="P29" s="153">
        <v>2</v>
      </c>
    </row>
    <row r="30" spans="2:24" ht="15" thickBot="1">
      <c r="B30" s="287"/>
      <c r="C30" s="154" t="s">
        <v>636</v>
      </c>
      <c r="D30" s="154">
        <v>0</v>
      </c>
      <c r="E30" s="154">
        <v>0</v>
      </c>
      <c r="F30" s="154">
        <v>1</v>
      </c>
      <c r="G30" s="154">
        <v>0</v>
      </c>
      <c r="H30" s="154">
        <v>0</v>
      </c>
      <c r="I30" s="154">
        <v>2</v>
      </c>
      <c r="J30" s="154">
        <v>0</v>
      </c>
      <c r="K30" s="155">
        <f t="shared" si="0"/>
        <v>3</v>
      </c>
      <c r="L30" s="292"/>
      <c r="M30" s="156">
        <v>5</v>
      </c>
      <c r="N30" s="156">
        <v>9</v>
      </c>
      <c r="O30" s="156">
        <f t="shared" si="1"/>
        <v>14</v>
      </c>
      <c r="P30" s="157">
        <v>1</v>
      </c>
    </row>
    <row r="31" spans="2:24" ht="15" thickTop="1">
      <c r="B31" s="286" t="s">
        <v>45</v>
      </c>
      <c r="C31" s="158" t="s">
        <v>46</v>
      </c>
      <c r="D31" s="162">
        <v>0</v>
      </c>
      <c r="E31" s="162">
        <v>0</v>
      </c>
      <c r="F31" s="162">
        <v>1</v>
      </c>
      <c r="G31" s="162">
        <v>0</v>
      </c>
      <c r="H31" s="162">
        <v>0</v>
      </c>
      <c r="I31" s="162">
        <v>1</v>
      </c>
      <c r="J31" s="162">
        <v>0</v>
      </c>
      <c r="K31" s="163">
        <f t="shared" si="0"/>
        <v>2</v>
      </c>
      <c r="L31" s="290">
        <f>SUM(K31:K33)</f>
        <v>4</v>
      </c>
      <c r="M31" s="149">
        <v>1</v>
      </c>
      <c r="N31" s="149">
        <v>2</v>
      </c>
      <c r="O31" s="160">
        <f t="shared" si="1"/>
        <v>3</v>
      </c>
      <c r="P31" s="161">
        <v>1</v>
      </c>
    </row>
    <row r="32" spans="2:24">
      <c r="B32" s="288"/>
      <c r="C32" s="140" t="s">
        <v>52</v>
      </c>
      <c r="D32" s="140">
        <v>0</v>
      </c>
      <c r="E32" s="140">
        <v>0</v>
      </c>
      <c r="F32" s="140">
        <v>1</v>
      </c>
      <c r="G32" s="140">
        <v>0</v>
      </c>
      <c r="H32" s="140">
        <v>0</v>
      </c>
      <c r="I32" s="140">
        <v>0</v>
      </c>
      <c r="J32" s="140">
        <v>0</v>
      </c>
      <c r="K32" s="144">
        <f t="shared" si="0"/>
        <v>1</v>
      </c>
      <c r="L32" s="291"/>
      <c r="M32" s="152">
        <v>0</v>
      </c>
      <c r="N32" s="152">
        <v>1</v>
      </c>
      <c r="O32" s="152">
        <f t="shared" si="1"/>
        <v>1</v>
      </c>
      <c r="P32" s="153">
        <v>1</v>
      </c>
    </row>
    <row r="33" spans="2:16" ht="15" thickBot="1">
      <c r="B33" s="287"/>
      <c r="C33" s="154" t="s">
        <v>54</v>
      </c>
      <c r="D33" s="164">
        <v>0</v>
      </c>
      <c r="E33" s="164">
        <v>0</v>
      </c>
      <c r="F33" s="164">
        <v>0</v>
      </c>
      <c r="G33" s="164">
        <v>1</v>
      </c>
      <c r="H33" s="164">
        <v>0</v>
      </c>
      <c r="I33" s="164">
        <v>0</v>
      </c>
      <c r="J33" s="164">
        <v>0</v>
      </c>
      <c r="K33" s="165">
        <f t="shared" si="0"/>
        <v>1</v>
      </c>
      <c r="L33" s="292"/>
      <c r="M33" s="156">
        <v>1</v>
      </c>
      <c r="N33" s="156">
        <v>0</v>
      </c>
      <c r="O33" s="156">
        <f t="shared" si="1"/>
        <v>1</v>
      </c>
      <c r="P33" s="157">
        <v>1</v>
      </c>
    </row>
    <row r="34" spans="2:16" ht="15" thickTop="1">
      <c r="B34" s="286" t="s">
        <v>56</v>
      </c>
      <c r="C34" s="158" t="s">
        <v>637</v>
      </c>
      <c r="D34" s="158">
        <v>0</v>
      </c>
      <c r="E34" s="158">
        <v>0</v>
      </c>
      <c r="F34" s="158">
        <v>0</v>
      </c>
      <c r="G34" s="158">
        <v>0</v>
      </c>
      <c r="H34" s="158">
        <v>0</v>
      </c>
      <c r="I34" s="158">
        <v>0</v>
      </c>
      <c r="J34" s="158">
        <v>1</v>
      </c>
      <c r="K34" s="159">
        <f t="shared" si="0"/>
        <v>1</v>
      </c>
      <c r="L34" s="290">
        <f>SUM(K34:K37)</f>
        <v>6</v>
      </c>
      <c r="M34" s="149">
        <v>0</v>
      </c>
      <c r="N34" s="149">
        <v>2</v>
      </c>
      <c r="O34" s="160">
        <v>2</v>
      </c>
      <c r="P34" s="161">
        <v>1</v>
      </c>
    </row>
    <row r="35" spans="2:16">
      <c r="B35" s="288"/>
      <c r="C35" s="140" t="s">
        <v>57</v>
      </c>
      <c r="D35" s="140">
        <v>0</v>
      </c>
      <c r="E35" s="140">
        <v>0</v>
      </c>
      <c r="F35" s="140">
        <v>0</v>
      </c>
      <c r="G35" s="140">
        <v>2</v>
      </c>
      <c r="H35" s="140">
        <v>0</v>
      </c>
      <c r="I35" s="140">
        <v>0</v>
      </c>
      <c r="J35" s="140">
        <v>0</v>
      </c>
      <c r="K35" s="144">
        <f t="shared" si="0"/>
        <v>2</v>
      </c>
      <c r="L35" s="291"/>
      <c r="M35" s="152">
        <v>7</v>
      </c>
      <c r="N35" s="152">
        <v>8</v>
      </c>
      <c r="O35" s="152">
        <f t="shared" si="1"/>
        <v>15</v>
      </c>
      <c r="P35" s="153">
        <v>1</v>
      </c>
    </row>
    <row r="36" spans="2:16">
      <c r="B36" s="288"/>
      <c r="C36" s="140" t="s">
        <v>638</v>
      </c>
      <c r="D36" s="140">
        <v>0</v>
      </c>
      <c r="E36" s="140">
        <v>1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4">
        <f t="shared" si="0"/>
        <v>1</v>
      </c>
      <c r="L36" s="291"/>
      <c r="M36" s="152">
        <v>3</v>
      </c>
      <c r="N36" s="152">
        <v>5</v>
      </c>
      <c r="O36" s="152">
        <f t="shared" si="1"/>
        <v>8</v>
      </c>
      <c r="P36" s="153">
        <v>1</v>
      </c>
    </row>
    <row r="37" spans="2:16" ht="15" thickBot="1">
      <c r="B37" s="287"/>
      <c r="C37" s="154" t="s">
        <v>59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1</v>
      </c>
      <c r="J37" s="154">
        <v>1</v>
      </c>
      <c r="K37" s="155">
        <f t="shared" si="0"/>
        <v>2</v>
      </c>
      <c r="L37" s="292"/>
      <c r="M37" s="156">
        <v>4</v>
      </c>
      <c r="N37" s="156">
        <v>4</v>
      </c>
      <c r="O37" s="156">
        <f t="shared" si="1"/>
        <v>8</v>
      </c>
      <c r="P37" s="157">
        <v>1</v>
      </c>
    </row>
    <row r="38" spans="2:16" ht="15" thickTop="1">
      <c r="B38" s="286" t="s">
        <v>61</v>
      </c>
      <c r="C38" s="158" t="s">
        <v>65</v>
      </c>
      <c r="D38" s="158">
        <v>0</v>
      </c>
      <c r="E38" s="158">
        <v>0</v>
      </c>
      <c r="F38" s="158">
        <v>0</v>
      </c>
      <c r="G38" s="158">
        <v>0</v>
      </c>
      <c r="H38" s="158">
        <v>1</v>
      </c>
      <c r="I38" s="158">
        <v>0</v>
      </c>
      <c r="J38" s="158">
        <v>0</v>
      </c>
      <c r="K38" s="159">
        <f t="shared" si="0"/>
        <v>1</v>
      </c>
      <c r="L38" s="290">
        <f>SUM(K38:K42)</f>
        <v>5</v>
      </c>
      <c r="M38" s="149">
        <v>0</v>
      </c>
      <c r="N38" s="149">
        <v>2</v>
      </c>
      <c r="O38" s="160">
        <f t="shared" si="1"/>
        <v>2</v>
      </c>
      <c r="P38" s="161">
        <v>2</v>
      </c>
    </row>
    <row r="39" spans="2:16">
      <c r="B39" s="288"/>
      <c r="C39" s="140" t="s">
        <v>639</v>
      </c>
      <c r="D39" s="140">
        <v>0</v>
      </c>
      <c r="E39" s="140">
        <v>0</v>
      </c>
      <c r="F39" s="140">
        <v>0</v>
      </c>
      <c r="G39" s="140">
        <v>1</v>
      </c>
      <c r="H39" s="140">
        <v>0</v>
      </c>
      <c r="I39" s="140">
        <v>0</v>
      </c>
      <c r="J39" s="140">
        <v>0</v>
      </c>
      <c r="K39" s="144">
        <f t="shared" si="0"/>
        <v>1</v>
      </c>
      <c r="L39" s="291"/>
      <c r="M39" s="152">
        <v>0</v>
      </c>
      <c r="N39" s="152">
        <v>2</v>
      </c>
      <c r="O39" s="152">
        <f t="shared" si="1"/>
        <v>2</v>
      </c>
      <c r="P39" s="153">
        <v>2</v>
      </c>
    </row>
    <row r="40" spans="2:16">
      <c r="B40" s="288"/>
      <c r="C40" s="140" t="s">
        <v>69</v>
      </c>
      <c r="D40" s="140">
        <v>0</v>
      </c>
      <c r="E40" s="140">
        <v>1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4">
        <f t="shared" si="0"/>
        <v>1</v>
      </c>
      <c r="L40" s="291"/>
      <c r="M40" s="152">
        <f>1+'[1]Atencion a denuncia visitas'!$I$51</f>
        <v>6</v>
      </c>
      <c r="N40" s="152">
        <f>0+'[1]Atencion a denuncia visitas'!$J$51</f>
        <v>7</v>
      </c>
      <c r="O40" s="152">
        <f t="shared" si="1"/>
        <v>13</v>
      </c>
      <c r="P40" s="153">
        <v>2</v>
      </c>
    </row>
    <row r="41" spans="2:16">
      <c r="B41" s="288"/>
      <c r="C41" s="140" t="s">
        <v>64</v>
      </c>
      <c r="D41" s="140">
        <v>0</v>
      </c>
      <c r="E41" s="140">
        <v>0</v>
      </c>
      <c r="F41" s="140">
        <v>0</v>
      </c>
      <c r="G41" s="140">
        <v>0</v>
      </c>
      <c r="H41" s="140">
        <v>1</v>
      </c>
      <c r="I41" s="140">
        <v>0</v>
      </c>
      <c r="J41" s="140">
        <v>0</v>
      </c>
      <c r="K41" s="144">
        <f t="shared" si="0"/>
        <v>1</v>
      </c>
      <c r="L41" s="291"/>
      <c r="M41" s="152">
        <v>0</v>
      </c>
      <c r="N41" s="152">
        <v>6</v>
      </c>
      <c r="O41" s="152">
        <f t="shared" si="1"/>
        <v>6</v>
      </c>
      <c r="P41" s="153">
        <v>2</v>
      </c>
    </row>
    <row r="42" spans="2:16" ht="15" thickBot="1">
      <c r="B42" s="287"/>
      <c r="C42" s="154" t="s">
        <v>70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1</v>
      </c>
      <c r="J42" s="154">
        <v>0</v>
      </c>
      <c r="K42" s="155">
        <f t="shared" si="0"/>
        <v>1</v>
      </c>
      <c r="L42" s="292"/>
      <c r="M42" s="156">
        <v>1</v>
      </c>
      <c r="N42" s="156">
        <v>0</v>
      </c>
      <c r="O42" s="156">
        <f t="shared" si="1"/>
        <v>1</v>
      </c>
      <c r="P42" s="157">
        <v>2</v>
      </c>
    </row>
    <row r="43" spans="2:16" ht="15" thickTop="1">
      <c r="B43" s="286" t="s">
        <v>76</v>
      </c>
      <c r="C43" s="158" t="s">
        <v>76</v>
      </c>
      <c r="D43" s="158">
        <v>0</v>
      </c>
      <c r="E43" s="158">
        <v>0</v>
      </c>
      <c r="F43" s="158">
        <v>0</v>
      </c>
      <c r="G43" s="158">
        <v>0</v>
      </c>
      <c r="H43" s="158">
        <v>1</v>
      </c>
      <c r="I43" s="158">
        <v>0</v>
      </c>
      <c r="J43" s="158">
        <v>0</v>
      </c>
      <c r="K43" s="159">
        <f t="shared" si="0"/>
        <v>1</v>
      </c>
      <c r="L43" s="290">
        <f>SUM(K43:K45)</f>
        <v>3</v>
      </c>
      <c r="M43" s="149">
        <v>6</v>
      </c>
      <c r="N43" s="149">
        <v>9</v>
      </c>
      <c r="O43" s="160">
        <f t="shared" si="1"/>
        <v>15</v>
      </c>
      <c r="P43" s="161">
        <v>1</v>
      </c>
    </row>
    <row r="44" spans="2:16">
      <c r="B44" s="293"/>
      <c r="C44" s="167" t="s">
        <v>81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1</v>
      </c>
      <c r="K44" s="168">
        <f>SUM(D44:J44)</f>
        <v>1</v>
      </c>
      <c r="L44" s="291"/>
      <c r="M44" s="126">
        <v>0</v>
      </c>
      <c r="N44" s="126">
        <v>2</v>
      </c>
      <c r="O44" s="126">
        <f t="shared" si="1"/>
        <v>2</v>
      </c>
      <c r="P44" s="166">
        <v>1</v>
      </c>
    </row>
    <row r="45" spans="2:16" ht="15" thickBot="1">
      <c r="B45" s="287"/>
      <c r="C45" s="154" t="s">
        <v>77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1</v>
      </c>
      <c r="J45" s="154">
        <v>0</v>
      </c>
      <c r="K45" s="155">
        <f t="shared" si="0"/>
        <v>1</v>
      </c>
      <c r="L45" s="292"/>
      <c r="M45" s="156">
        <v>2</v>
      </c>
      <c r="N45" s="156">
        <v>9</v>
      </c>
      <c r="O45" s="156">
        <f t="shared" si="1"/>
        <v>11</v>
      </c>
      <c r="P45" s="157">
        <v>1</v>
      </c>
    </row>
    <row r="46" spans="2:16" ht="15" thickTop="1">
      <c r="B46" s="286" t="s">
        <v>84</v>
      </c>
      <c r="C46" s="158" t="s">
        <v>640</v>
      </c>
      <c r="D46" s="158">
        <v>0</v>
      </c>
      <c r="E46" s="158">
        <v>0</v>
      </c>
      <c r="F46" s="158">
        <v>1</v>
      </c>
      <c r="G46" s="158">
        <v>0</v>
      </c>
      <c r="H46" s="158">
        <v>1</v>
      </c>
      <c r="I46" s="158">
        <v>0</v>
      </c>
      <c r="J46" s="158">
        <v>0</v>
      </c>
      <c r="K46" s="159">
        <f t="shared" si="0"/>
        <v>2</v>
      </c>
      <c r="L46" s="290">
        <f>SUM(K46:K48)</f>
        <v>6</v>
      </c>
      <c r="M46" s="149">
        <f>3+3</f>
        <v>6</v>
      </c>
      <c r="N46" s="149">
        <f>2+7</f>
        <v>9</v>
      </c>
      <c r="O46" s="160">
        <f t="shared" si="1"/>
        <v>15</v>
      </c>
      <c r="P46" s="161">
        <v>1</v>
      </c>
    </row>
    <row r="47" spans="2:16">
      <c r="B47" s="288"/>
      <c r="C47" s="140" t="s">
        <v>85</v>
      </c>
      <c r="D47" s="140">
        <v>0</v>
      </c>
      <c r="E47" s="140">
        <v>0</v>
      </c>
      <c r="F47" s="140">
        <v>1</v>
      </c>
      <c r="G47" s="140">
        <v>0</v>
      </c>
      <c r="H47" s="140">
        <v>1</v>
      </c>
      <c r="I47" s="140">
        <v>1</v>
      </c>
      <c r="J47" s="140">
        <v>0</v>
      </c>
      <c r="K47" s="144">
        <f t="shared" si="0"/>
        <v>3</v>
      </c>
      <c r="L47" s="291"/>
      <c r="M47" s="152">
        <v>30</v>
      </c>
      <c r="N47" s="152">
        <f>9+14+'[1]Atencion a denuncia visitas'!$J$85</f>
        <v>57</v>
      </c>
      <c r="O47" s="152">
        <f t="shared" si="1"/>
        <v>87</v>
      </c>
      <c r="P47" s="153">
        <v>1</v>
      </c>
    </row>
    <row r="48" spans="2:16" ht="15" thickBot="1">
      <c r="B48" s="287"/>
      <c r="C48" s="154" t="s">
        <v>86</v>
      </c>
      <c r="D48" s="154">
        <v>0</v>
      </c>
      <c r="E48" s="154">
        <v>0</v>
      </c>
      <c r="F48" s="154">
        <v>1</v>
      </c>
      <c r="G48" s="154">
        <v>0</v>
      </c>
      <c r="H48" s="154">
        <v>0</v>
      </c>
      <c r="I48" s="154">
        <v>0</v>
      </c>
      <c r="J48" s="154">
        <v>0</v>
      </c>
      <c r="K48" s="155">
        <f t="shared" si="0"/>
        <v>1</v>
      </c>
      <c r="L48" s="292"/>
      <c r="M48" s="156">
        <v>0</v>
      </c>
      <c r="N48" s="156">
        <v>2</v>
      </c>
      <c r="O48" s="156">
        <f t="shared" si="1"/>
        <v>2</v>
      </c>
      <c r="P48" s="157">
        <v>3</v>
      </c>
    </row>
    <row r="49" spans="2:16" ht="15.5" thickTop="1" thickBot="1">
      <c r="B49" s="169" t="s">
        <v>88</v>
      </c>
      <c r="C49" s="170" t="s">
        <v>88</v>
      </c>
      <c r="D49" s="170">
        <v>0</v>
      </c>
      <c r="E49" s="170">
        <v>0</v>
      </c>
      <c r="F49" s="170">
        <v>1</v>
      </c>
      <c r="G49" s="170">
        <v>0</v>
      </c>
      <c r="H49" s="170">
        <v>0</v>
      </c>
      <c r="I49" s="170">
        <v>1</v>
      </c>
      <c r="J49" s="170">
        <v>1</v>
      </c>
      <c r="K49" s="171">
        <f t="shared" si="0"/>
        <v>3</v>
      </c>
      <c r="L49" s="128">
        <f>SUM(K49)</f>
        <v>3</v>
      </c>
      <c r="M49" s="127">
        <v>4</v>
      </c>
      <c r="N49" s="127">
        <v>5</v>
      </c>
      <c r="O49" s="128">
        <f t="shared" si="1"/>
        <v>9</v>
      </c>
      <c r="P49" s="169">
        <v>3</v>
      </c>
    </row>
    <row r="50" spans="2:16" ht="15.5" thickTop="1" thickBot="1">
      <c r="B50" s="169" t="s">
        <v>96</v>
      </c>
      <c r="C50" s="170" t="s">
        <v>118</v>
      </c>
      <c r="D50" s="170">
        <v>0</v>
      </c>
      <c r="E50" s="170">
        <v>0</v>
      </c>
      <c r="F50" s="170">
        <v>0</v>
      </c>
      <c r="G50" s="170">
        <v>0</v>
      </c>
      <c r="H50" s="170">
        <v>1</v>
      </c>
      <c r="I50" s="170">
        <v>0</v>
      </c>
      <c r="J50" s="170">
        <v>0</v>
      </c>
      <c r="K50" s="171">
        <f t="shared" si="0"/>
        <v>1</v>
      </c>
      <c r="L50" s="128">
        <f>SUM(K50)</f>
        <v>1</v>
      </c>
      <c r="M50" s="127">
        <v>0</v>
      </c>
      <c r="N50" s="127">
        <v>1</v>
      </c>
      <c r="O50" s="128">
        <f t="shared" si="1"/>
        <v>1</v>
      </c>
      <c r="P50" s="169">
        <v>3</v>
      </c>
    </row>
    <row r="51" spans="2:16" ht="15" thickTop="1">
      <c r="B51" s="286" t="s">
        <v>102</v>
      </c>
      <c r="C51" s="158" t="s">
        <v>104</v>
      </c>
      <c r="D51" s="158">
        <v>0</v>
      </c>
      <c r="E51" s="158">
        <v>0</v>
      </c>
      <c r="F51" s="158">
        <v>0</v>
      </c>
      <c r="G51" s="158">
        <v>1</v>
      </c>
      <c r="H51" s="158">
        <v>0</v>
      </c>
      <c r="I51" s="158">
        <v>0</v>
      </c>
      <c r="J51" s="158">
        <v>0</v>
      </c>
      <c r="K51" s="159">
        <f t="shared" si="0"/>
        <v>1</v>
      </c>
      <c r="L51" s="290">
        <f>SUM(K51:K52)</f>
        <v>2</v>
      </c>
      <c r="M51" s="149">
        <v>0</v>
      </c>
      <c r="N51" s="149">
        <v>2</v>
      </c>
      <c r="O51" s="160">
        <f t="shared" si="1"/>
        <v>2</v>
      </c>
      <c r="P51" s="161">
        <v>3</v>
      </c>
    </row>
    <row r="52" spans="2:16" ht="15" thickBot="1">
      <c r="B52" s="287"/>
      <c r="C52" s="154" t="s">
        <v>641</v>
      </c>
      <c r="D52" s="154">
        <v>0</v>
      </c>
      <c r="E52" s="154">
        <v>0</v>
      </c>
      <c r="F52" s="154">
        <v>0</v>
      </c>
      <c r="G52" s="154">
        <v>1</v>
      </c>
      <c r="H52" s="154">
        <v>0</v>
      </c>
      <c r="I52" s="154">
        <v>0</v>
      </c>
      <c r="J52" s="154">
        <v>0</v>
      </c>
      <c r="K52" s="155">
        <f t="shared" si="0"/>
        <v>1</v>
      </c>
      <c r="L52" s="292"/>
      <c r="M52" s="156">
        <v>0</v>
      </c>
      <c r="N52" s="156">
        <v>1</v>
      </c>
      <c r="O52" s="172">
        <f t="shared" si="1"/>
        <v>1</v>
      </c>
      <c r="P52" s="157">
        <v>3</v>
      </c>
    </row>
    <row r="53" spans="2:16" ht="15" thickTop="1">
      <c r="B53" s="284" t="s">
        <v>107</v>
      </c>
      <c r="C53" s="284"/>
      <c r="D53" s="173">
        <f>SUM(D4:D52)</f>
        <v>1</v>
      </c>
      <c r="E53" s="173">
        <f t="shared" ref="E53:O53" si="2">SUM(E4:E52)</f>
        <v>14</v>
      </c>
      <c r="F53" s="173">
        <f t="shared" si="2"/>
        <v>25</v>
      </c>
      <c r="G53" s="173">
        <f t="shared" si="2"/>
        <v>13</v>
      </c>
      <c r="H53" s="173">
        <f t="shared" si="2"/>
        <v>14</v>
      </c>
      <c r="I53" s="173">
        <f t="shared" si="2"/>
        <v>13</v>
      </c>
      <c r="J53" s="173">
        <f t="shared" si="2"/>
        <v>8</v>
      </c>
      <c r="K53" s="173">
        <f t="shared" si="2"/>
        <v>88</v>
      </c>
      <c r="L53" s="173">
        <f t="shared" si="2"/>
        <v>88</v>
      </c>
      <c r="M53" s="173">
        <f t="shared" si="2"/>
        <v>266</v>
      </c>
      <c r="N53" s="173">
        <f t="shared" si="2"/>
        <v>418</v>
      </c>
      <c r="O53" s="174">
        <f t="shared" si="2"/>
        <v>684</v>
      </c>
      <c r="P53" s="175"/>
    </row>
  </sheetData>
  <mergeCells count="39">
    <mergeCell ref="U2:U3"/>
    <mergeCell ref="W2:X2"/>
    <mergeCell ref="B46:B48"/>
    <mergeCell ref="L46:L48"/>
    <mergeCell ref="B51:B52"/>
    <mergeCell ref="L51:L52"/>
    <mergeCell ref="L4:L6"/>
    <mergeCell ref="B7:B9"/>
    <mergeCell ref="L7:L9"/>
    <mergeCell ref="B10:B16"/>
    <mergeCell ref="L10:L16"/>
    <mergeCell ref="H2:H3"/>
    <mergeCell ref="I2:I3"/>
    <mergeCell ref="J2:J3"/>
    <mergeCell ref="K2:K3"/>
    <mergeCell ref="L2:L3"/>
    <mergeCell ref="B53:C53"/>
    <mergeCell ref="S2:T2"/>
    <mergeCell ref="B34:B37"/>
    <mergeCell ref="L34:L37"/>
    <mergeCell ref="B38:B42"/>
    <mergeCell ref="L38:L42"/>
    <mergeCell ref="B43:B45"/>
    <mergeCell ref="L43:L45"/>
    <mergeCell ref="B17:B23"/>
    <mergeCell ref="L17:L23"/>
    <mergeCell ref="B24:B30"/>
    <mergeCell ref="L24:L30"/>
    <mergeCell ref="B31:B33"/>
    <mergeCell ref="L31:L33"/>
    <mergeCell ref="P2:P3"/>
    <mergeCell ref="B4:B6"/>
    <mergeCell ref="M2:O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5EC1-1EB7-494B-BA5D-DD7D9AB07FF4}">
  <sheetPr>
    <tabColor theme="7" tint="0.39997558519241921"/>
  </sheetPr>
  <dimension ref="B2:Z94"/>
  <sheetViews>
    <sheetView workbookViewId="0">
      <selection activeCell="B3" sqref="B3:K93"/>
    </sheetView>
  </sheetViews>
  <sheetFormatPr baseColWidth="10" defaultRowHeight="14.5"/>
  <cols>
    <col min="1" max="1" width="6.26953125" customWidth="1"/>
    <col min="2" max="2" width="53.7265625" style="129" customWidth="1"/>
    <col min="4" max="4" width="14.6328125" customWidth="1"/>
    <col min="5" max="5" width="24.54296875" style="129" customWidth="1"/>
    <col min="6" max="6" width="24.54296875" customWidth="1"/>
    <col min="7" max="7" width="18.26953125" style="129" customWidth="1"/>
    <col min="8" max="8" width="15.453125" customWidth="1"/>
    <col min="9" max="9" width="11.08984375" bestFit="1" customWidth="1"/>
    <col min="10" max="10" width="12.90625" bestFit="1" customWidth="1"/>
    <col min="11" max="11" width="10.7265625" bestFit="1" customWidth="1"/>
  </cols>
  <sheetData>
    <row r="2" spans="2:26" s="134" customFormat="1" ht="29">
      <c r="B2" s="130" t="s">
        <v>134</v>
      </c>
      <c r="C2" s="131" t="s">
        <v>135</v>
      </c>
      <c r="D2" s="132" t="s">
        <v>136</v>
      </c>
      <c r="E2" s="132" t="s">
        <v>137</v>
      </c>
      <c r="F2" s="131" t="s">
        <v>642</v>
      </c>
      <c r="G2" s="132" t="s">
        <v>138</v>
      </c>
      <c r="H2" s="132" t="s">
        <v>151</v>
      </c>
      <c r="I2" s="131" t="s">
        <v>140</v>
      </c>
      <c r="J2" s="131" t="s">
        <v>141</v>
      </c>
      <c r="K2" s="133" t="s">
        <v>142</v>
      </c>
    </row>
    <row r="3" spans="2:26" ht="36" customHeight="1">
      <c r="B3" s="139" t="s">
        <v>643</v>
      </c>
      <c r="C3" s="140" t="s">
        <v>143</v>
      </c>
      <c r="D3" s="141">
        <v>44954</v>
      </c>
      <c r="E3" s="142" t="s">
        <v>644</v>
      </c>
      <c r="F3" s="143" t="s">
        <v>32</v>
      </c>
      <c r="G3" s="142" t="s">
        <v>35</v>
      </c>
      <c r="H3" s="140">
        <v>1</v>
      </c>
      <c r="I3" s="144">
        <v>5</v>
      </c>
      <c r="J3" s="144">
        <v>6</v>
      </c>
      <c r="K3" s="145">
        <f>SUM(Tabla1[[#This Row],[MUJER]:[HOMBRE]])</f>
        <v>11</v>
      </c>
    </row>
    <row r="4" spans="2:26" ht="29">
      <c r="B4" s="139" t="s">
        <v>645</v>
      </c>
      <c r="C4" s="140" t="s">
        <v>144</v>
      </c>
      <c r="D4" s="141">
        <v>44958</v>
      </c>
      <c r="E4" s="142" t="s">
        <v>646</v>
      </c>
      <c r="F4" s="140" t="s">
        <v>56</v>
      </c>
      <c r="G4" s="142" t="s">
        <v>638</v>
      </c>
      <c r="H4" s="140">
        <v>1</v>
      </c>
      <c r="I4" s="144">
        <v>3</v>
      </c>
      <c r="J4" s="144">
        <v>5</v>
      </c>
      <c r="K4" s="145">
        <f>SUM(Tabla1[[#This Row],[MUJER]:[HOMBRE]])</f>
        <v>8</v>
      </c>
    </row>
    <row r="5" spans="2:26" ht="43.5">
      <c r="B5" s="139" t="s">
        <v>647</v>
      </c>
      <c r="C5" s="140" t="s">
        <v>144</v>
      </c>
      <c r="D5" s="141">
        <v>44964</v>
      </c>
      <c r="E5" s="142" t="s">
        <v>648</v>
      </c>
      <c r="F5" s="140" t="s">
        <v>61</v>
      </c>
      <c r="G5" s="142" t="s">
        <v>69</v>
      </c>
      <c r="H5" s="140">
        <v>2</v>
      </c>
      <c r="I5" s="144">
        <v>1</v>
      </c>
      <c r="J5" s="144">
        <v>0</v>
      </c>
      <c r="K5" s="145">
        <f>SUM(Tabla1[[#This Row],[MUJER]:[HOMBRE]])</f>
        <v>1</v>
      </c>
    </row>
    <row r="6" spans="2:26" ht="29">
      <c r="B6" s="139" t="s">
        <v>649</v>
      </c>
      <c r="C6" s="140" t="s">
        <v>144</v>
      </c>
      <c r="D6" s="141">
        <v>44966</v>
      </c>
      <c r="E6" s="142" t="s">
        <v>650</v>
      </c>
      <c r="F6" s="143" t="s">
        <v>21</v>
      </c>
      <c r="G6" s="142" t="s">
        <v>26</v>
      </c>
      <c r="H6" s="140">
        <v>2</v>
      </c>
      <c r="I6" s="144">
        <v>2</v>
      </c>
      <c r="J6" s="144">
        <v>9</v>
      </c>
      <c r="K6" s="145">
        <f>SUM(Tabla1[[#This Row],[MUJER]:[HOMBRE]])</f>
        <v>11</v>
      </c>
    </row>
    <row r="7" spans="2:26" ht="29">
      <c r="B7" s="139" t="s">
        <v>651</v>
      </c>
      <c r="C7" s="140" t="s">
        <v>144</v>
      </c>
      <c r="D7" s="141">
        <v>44966</v>
      </c>
      <c r="E7" s="142" t="s">
        <v>652</v>
      </c>
      <c r="F7" s="143" t="s">
        <v>21</v>
      </c>
      <c r="G7" s="146" t="s">
        <v>26</v>
      </c>
      <c r="H7" s="140">
        <v>2</v>
      </c>
      <c r="I7" s="144">
        <v>1</v>
      </c>
      <c r="J7" s="144">
        <v>3</v>
      </c>
      <c r="K7" s="145">
        <f>SUM(Tabla1[[#This Row],[MUJER]:[HOMBRE]])</f>
        <v>4</v>
      </c>
    </row>
    <row r="8" spans="2:26" ht="29">
      <c r="B8" s="139" t="s">
        <v>653</v>
      </c>
      <c r="C8" s="140" t="s">
        <v>144</v>
      </c>
      <c r="D8" s="141">
        <v>44967</v>
      </c>
      <c r="E8" s="142" t="s">
        <v>584</v>
      </c>
      <c r="F8" s="143" t="s">
        <v>43</v>
      </c>
      <c r="G8" s="146" t="s">
        <v>43</v>
      </c>
      <c r="H8" s="140">
        <v>1</v>
      </c>
      <c r="I8" s="144">
        <v>1</v>
      </c>
      <c r="J8" s="144">
        <v>1</v>
      </c>
      <c r="K8" s="145">
        <f>SUM(Tabla1[[#This Row],[MUJER]:[HOMBRE]])</f>
        <v>2</v>
      </c>
    </row>
    <row r="9" spans="2:26" ht="29">
      <c r="B9" s="139" t="s">
        <v>654</v>
      </c>
      <c r="C9" s="140" t="s">
        <v>144</v>
      </c>
      <c r="D9" s="141">
        <v>44970</v>
      </c>
      <c r="E9" s="142" t="s">
        <v>584</v>
      </c>
      <c r="F9" s="143" t="s">
        <v>43</v>
      </c>
      <c r="G9" s="146" t="s">
        <v>43</v>
      </c>
      <c r="H9" s="140">
        <v>1</v>
      </c>
      <c r="I9" s="144">
        <v>1</v>
      </c>
      <c r="J9" s="144">
        <v>0</v>
      </c>
      <c r="K9" s="145">
        <f>SUM(Tabla1[[#This Row],[MUJER]:[HOMBRE]])</f>
        <v>1</v>
      </c>
    </row>
    <row r="10" spans="2:26" ht="29">
      <c r="B10" s="139" t="s">
        <v>655</v>
      </c>
      <c r="C10" s="140" t="s">
        <v>144</v>
      </c>
      <c r="D10" s="141">
        <v>44971</v>
      </c>
      <c r="E10" s="142" t="s">
        <v>656</v>
      </c>
      <c r="F10" s="143" t="s">
        <v>21</v>
      </c>
      <c r="G10" s="146" t="s">
        <v>26</v>
      </c>
      <c r="H10" s="140">
        <v>2</v>
      </c>
      <c r="I10" s="144">
        <v>0</v>
      </c>
      <c r="J10" s="144">
        <v>1</v>
      </c>
      <c r="K10" s="145">
        <f>SUM(Tabla1[[#This Row],[MUJER]:[HOMBRE]])</f>
        <v>1</v>
      </c>
      <c r="Z10">
        <f>COUNTIF(Tabla1[MES],"enero")</f>
        <v>1</v>
      </c>
    </row>
    <row r="11" spans="2:26" ht="29">
      <c r="B11" s="139" t="s">
        <v>657</v>
      </c>
      <c r="C11" s="140" t="s">
        <v>144</v>
      </c>
      <c r="D11" s="141">
        <v>44972</v>
      </c>
      <c r="E11" s="142" t="s">
        <v>658</v>
      </c>
      <c r="F11" s="143" t="s">
        <v>43</v>
      </c>
      <c r="G11" s="146" t="s">
        <v>43</v>
      </c>
      <c r="H11" s="140">
        <v>1</v>
      </c>
      <c r="I11" s="144">
        <v>2</v>
      </c>
      <c r="J11" s="144">
        <v>1</v>
      </c>
      <c r="K11" s="145">
        <f>SUM(Tabla1[[#This Row],[MUJER]:[HOMBRE]])</f>
        <v>3</v>
      </c>
      <c r="S11">
        <f>COUNTIF(G8:G16,"San Salvador")</f>
        <v>7</v>
      </c>
    </row>
    <row r="12" spans="2:26" ht="29">
      <c r="B12" s="139" t="s">
        <v>659</v>
      </c>
      <c r="C12" s="140" t="s">
        <v>144</v>
      </c>
      <c r="D12" s="141">
        <v>44972</v>
      </c>
      <c r="E12" s="142" t="s">
        <v>584</v>
      </c>
      <c r="F12" s="143" t="s">
        <v>660</v>
      </c>
      <c r="G12" s="142" t="s">
        <v>43</v>
      </c>
      <c r="H12" s="140">
        <v>1</v>
      </c>
      <c r="I12" s="144">
        <v>2</v>
      </c>
      <c r="J12" s="144">
        <v>3</v>
      </c>
      <c r="K12" s="145">
        <f>SUM(Tabla1[[#This Row],[MUJER]:[HOMBRE]])</f>
        <v>5</v>
      </c>
    </row>
    <row r="13" spans="2:26">
      <c r="B13" s="139" t="s">
        <v>661</v>
      </c>
      <c r="C13" s="140" t="s">
        <v>144</v>
      </c>
      <c r="D13" s="141">
        <v>44973</v>
      </c>
      <c r="E13" s="142" t="s">
        <v>584</v>
      </c>
      <c r="F13" s="143" t="s">
        <v>660</v>
      </c>
      <c r="G13" s="142" t="s">
        <v>43</v>
      </c>
      <c r="H13" s="140">
        <v>1</v>
      </c>
      <c r="I13" s="144">
        <v>0</v>
      </c>
      <c r="J13" s="144">
        <v>4</v>
      </c>
      <c r="K13" s="145">
        <f>SUM(Tabla1[[#This Row],[MUJER]:[HOMBRE]])</f>
        <v>4</v>
      </c>
    </row>
    <row r="14" spans="2:26" ht="29">
      <c r="B14" s="139" t="s">
        <v>662</v>
      </c>
      <c r="C14" s="140" t="s">
        <v>144</v>
      </c>
      <c r="D14" s="141">
        <v>44977</v>
      </c>
      <c r="E14" s="142" t="s">
        <v>663</v>
      </c>
      <c r="F14" s="143" t="s">
        <v>10</v>
      </c>
      <c r="G14" s="142" t="s">
        <v>626</v>
      </c>
      <c r="H14" s="140">
        <v>2</v>
      </c>
      <c r="I14" s="144">
        <v>1</v>
      </c>
      <c r="J14" s="144">
        <v>4</v>
      </c>
      <c r="K14" s="145">
        <f>SUM(Tabla1[[#This Row],[MUJER]:[HOMBRE]])</f>
        <v>5</v>
      </c>
    </row>
    <row r="15" spans="2:26" ht="29">
      <c r="B15" s="139" t="s">
        <v>664</v>
      </c>
      <c r="C15" s="140" t="s">
        <v>144</v>
      </c>
      <c r="D15" s="141">
        <v>44977</v>
      </c>
      <c r="E15" s="142" t="s">
        <v>584</v>
      </c>
      <c r="F15" s="143" t="s">
        <v>43</v>
      </c>
      <c r="G15" s="142" t="s">
        <v>43</v>
      </c>
      <c r="H15" s="140">
        <v>1</v>
      </c>
      <c r="I15" s="144">
        <v>1</v>
      </c>
      <c r="J15" s="144">
        <v>8</v>
      </c>
      <c r="K15" s="145">
        <f>SUM(Tabla1[[#This Row],[MUJER]:[HOMBRE]])</f>
        <v>9</v>
      </c>
    </row>
    <row r="16" spans="2:26" ht="29">
      <c r="B16" s="139" t="s">
        <v>665</v>
      </c>
      <c r="C16" s="140" t="s">
        <v>144</v>
      </c>
      <c r="D16" s="141">
        <v>44980</v>
      </c>
      <c r="E16" s="142" t="s">
        <v>584</v>
      </c>
      <c r="F16" s="143" t="s">
        <v>43</v>
      </c>
      <c r="G16" s="142" t="s">
        <v>43</v>
      </c>
      <c r="H16" s="140">
        <v>1</v>
      </c>
      <c r="I16" s="144">
        <v>1</v>
      </c>
      <c r="J16" s="144">
        <v>3</v>
      </c>
      <c r="K16" s="145">
        <f>SUM(Tabla1[[#This Row],[MUJER]:[HOMBRE]])</f>
        <v>4</v>
      </c>
    </row>
    <row r="17" spans="2:11" ht="29">
      <c r="B17" s="139" t="s">
        <v>666</v>
      </c>
      <c r="C17" s="140" t="s">
        <v>144</v>
      </c>
      <c r="D17" s="141">
        <v>44981</v>
      </c>
      <c r="E17" s="142" t="s">
        <v>667</v>
      </c>
      <c r="F17" s="143" t="s">
        <v>17</v>
      </c>
      <c r="G17" s="142" t="s">
        <v>668</v>
      </c>
      <c r="H17" s="140">
        <v>1</v>
      </c>
      <c r="I17" s="144">
        <v>0</v>
      </c>
      <c r="J17" s="144">
        <v>1</v>
      </c>
      <c r="K17" s="145">
        <f>SUM(Tabla1[[#This Row],[MUJER]:[HOMBRE]])</f>
        <v>1</v>
      </c>
    </row>
    <row r="18" spans="2:11" ht="29">
      <c r="B18" s="139" t="s">
        <v>669</v>
      </c>
      <c r="C18" s="140" t="s">
        <v>145</v>
      </c>
      <c r="D18" s="141">
        <v>44986</v>
      </c>
      <c r="E18" s="142" t="s">
        <v>670</v>
      </c>
      <c r="F18" s="143" t="s">
        <v>32</v>
      </c>
      <c r="G18" s="142" t="s">
        <v>40</v>
      </c>
      <c r="H18" s="140">
        <v>1</v>
      </c>
      <c r="I18" s="144">
        <v>10</v>
      </c>
      <c r="J18" s="144">
        <v>6</v>
      </c>
      <c r="K18" s="145">
        <f>SUM(Tabla1[[#This Row],[MUJER]:[HOMBRE]])</f>
        <v>16</v>
      </c>
    </row>
    <row r="19" spans="2:11" ht="29">
      <c r="B19" s="139" t="s">
        <v>671</v>
      </c>
      <c r="C19" s="140" t="s">
        <v>145</v>
      </c>
      <c r="D19" s="141">
        <v>44987</v>
      </c>
      <c r="E19" s="142" t="s">
        <v>672</v>
      </c>
      <c r="F19" s="143" t="s">
        <v>32</v>
      </c>
      <c r="G19" s="142" t="s">
        <v>41</v>
      </c>
      <c r="H19" s="140">
        <v>2</v>
      </c>
      <c r="I19" s="144">
        <v>2</v>
      </c>
      <c r="J19" s="144">
        <v>1</v>
      </c>
      <c r="K19" s="145">
        <f>SUM(Tabla1[[#This Row],[MUJER]:[HOMBRE]])</f>
        <v>3</v>
      </c>
    </row>
    <row r="20" spans="2:11" ht="29">
      <c r="B20" s="139" t="s">
        <v>673</v>
      </c>
      <c r="C20" s="140" t="s">
        <v>145</v>
      </c>
      <c r="D20" s="141">
        <v>44988</v>
      </c>
      <c r="E20" s="142" t="s">
        <v>674</v>
      </c>
      <c r="F20" s="143" t="s">
        <v>10</v>
      </c>
      <c r="G20" s="142" t="s">
        <v>10</v>
      </c>
      <c r="H20" s="140">
        <v>2</v>
      </c>
      <c r="I20" s="144">
        <v>2</v>
      </c>
      <c r="J20" s="144">
        <v>24</v>
      </c>
      <c r="K20" s="145">
        <f>SUM(Tabla1[[#This Row],[MUJER]:[HOMBRE]])</f>
        <v>26</v>
      </c>
    </row>
    <row r="21" spans="2:11" ht="29">
      <c r="B21" s="139" t="s">
        <v>675</v>
      </c>
      <c r="C21" s="140" t="s">
        <v>145</v>
      </c>
      <c r="D21" s="141">
        <v>44988</v>
      </c>
      <c r="E21" s="142" t="s">
        <v>584</v>
      </c>
      <c r="F21" s="143" t="s">
        <v>43</v>
      </c>
      <c r="G21" s="142" t="s">
        <v>43</v>
      </c>
      <c r="H21" s="140">
        <v>1</v>
      </c>
      <c r="I21" s="144">
        <v>0</v>
      </c>
      <c r="J21" s="144">
        <v>3</v>
      </c>
      <c r="K21" s="145">
        <f>SUM(Tabla1[[#This Row],[MUJER]:[HOMBRE]])</f>
        <v>3</v>
      </c>
    </row>
    <row r="22" spans="2:11" ht="43.5">
      <c r="B22" s="139" t="s">
        <v>676</v>
      </c>
      <c r="C22" s="140" t="s">
        <v>145</v>
      </c>
      <c r="D22" s="141">
        <v>44993</v>
      </c>
      <c r="E22" s="142" t="s">
        <v>677</v>
      </c>
      <c r="F22" s="143" t="s">
        <v>45</v>
      </c>
      <c r="G22" s="142" t="s">
        <v>46</v>
      </c>
      <c r="H22" s="140">
        <v>1</v>
      </c>
      <c r="I22" s="144">
        <v>1</v>
      </c>
      <c r="J22" s="144">
        <v>0</v>
      </c>
      <c r="K22" s="145">
        <f>SUM(Tabla1[[#This Row],[MUJER]:[HOMBRE]])</f>
        <v>1</v>
      </c>
    </row>
    <row r="23" spans="2:11" ht="43.5">
      <c r="B23" s="139" t="s">
        <v>678</v>
      </c>
      <c r="C23" s="140" t="s">
        <v>145</v>
      </c>
      <c r="D23" s="141">
        <v>44994</v>
      </c>
      <c r="E23" s="142" t="s">
        <v>679</v>
      </c>
      <c r="F23" s="143" t="s">
        <v>84</v>
      </c>
      <c r="G23" s="142" t="s">
        <v>86</v>
      </c>
      <c r="H23" s="140">
        <v>3</v>
      </c>
      <c r="I23" s="144">
        <v>0</v>
      </c>
      <c r="J23" s="144">
        <v>1</v>
      </c>
      <c r="K23" s="145">
        <f>SUM(Tabla1[[#This Row],[MUJER]:[HOMBRE]])</f>
        <v>1</v>
      </c>
    </row>
    <row r="24" spans="2:11">
      <c r="B24" s="139" t="s">
        <v>680</v>
      </c>
      <c r="C24" s="140" t="s">
        <v>145</v>
      </c>
      <c r="D24" s="141">
        <v>44995</v>
      </c>
      <c r="E24" s="142" t="s">
        <v>584</v>
      </c>
      <c r="F24" s="143" t="s">
        <v>660</v>
      </c>
      <c r="G24" s="142" t="s">
        <v>43</v>
      </c>
      <c r="H24" s="140">
        <v>1</v>
      </c>
      <c r="I24" s="144">
        <v>5</v>
      </c>
      <c r="J24" s="144">
        <v>0</v>
      </c>
      <c r="K24" s="145">
        <f>SUM(Tabla1[[#This Row],[MUJER]:[HOMBRE]])</f>
        <v>5</v>
      </c>
    </row>
    <row r="25" spans="2:11" ht="29">
      <c r="B25" s="139" t="s">
        <v>681</v>
      </c>
      <c r="C25" s="140" t="s">
        <v>145</v>
      </c>
      <c r="D25" s="141">
        <v>44995</v>
      </c>
      <c r="E25" s="142" t="s">
        <v>584</v>
      </c>
      <c r="F25" s="143" t="s">
        <v>43</v>
      </c>
      <c r="G25" s="142" t="s">
        <v>43</v>
      </c>
      <c r="H25" s="140">
        <v>1</v>
      </c>
      <c r="I25" s="144">
        <v>3</v>
      </c>
      <c r="J25" s="144">
        <v>3</v>
      </c>
      <c r="K25" s="145">
        <f>SUM(Tabla1[[#This Row],[MUJER]:[HOMBRE]])</f>
        <v>6</v>
      </c>
    </row>
    <row r="26" spans="2:11" ht="29">
      <c r="B26" s="139" t="s">
        <v>682</v>
      </c>
      <c r="C26" s="140" t="s">
        <v>145</v>
      </c>
      <c r="D26" s="141">
        <v>44997</v>
      </c>
      <c r="E26" s="142" t="s">
        <v>683</v>
      </c>
      <c r="F26" s="143" t="s">
        <v>21</v>
      </c>
      <c r="G26" s="142" t="s">
        <v>26</v>
      </c>
      <c r="H26" s="140">
        <v>2</v>
      </c>
      <c r="I26" s="144">
        <v>5</v>
      </c>
      <c r="J26" s="144">
        <v>17</v>
      </c>
      <c r="K26" s="145">
        <f>SUM(Tabla1[[#This Row],[MUJER]:[HOMBRE]])</f>
        <v>22</v>
      </c>
    </row>
    <row r="27" spans="2:11" ht="43.5">
      <c r="B27" s="139" t="s">
        <v>684</v>
      </c>
      <c r="C27" s="140" t="s">
        <v>145</v>
      </c>
      <c r="D27" s="141">
        <v>44998</v>
      </c>
      <c r="E27" s="142" t="s">
        <v>685</v>
      </c>
      <c r="F27" s="143" t="s">
        <v>88</v>
      </c>
      <c r="G27" s="142" t="s">
        <v>88</v>
      </c>
      <c r="H27" s="140">
        <v>1</v>
      </c>
      <c r="I27" s="144">
        <v>1</v>
      </c>
      <c r="J27" s="144">
        <v>0</v>
      </c>
      <c r="K27" s="145">
        <f>SUM(Tabla1[[#This Row],[MUJER]:[HOMBRE]])</f>
        <v>1</v>
      </c>
    </row>
    <row r="28" spans="2:11" ht="43.5">
      <c r="B28" s="139" t="s">
        <v>686</v>
      </c>
      <c r="C28" s="140" t="s">
        <v>145</v>
      </c>
      <c r="D28" s="141">
        <v>44999</v>
      </c>
      <c r="E28" s="142" t="s">
        <v>687</v>
      </c>
      <c r="F28" s="143" t="s">
        <v>43</v>
      </c>
      <c r="G28" s="142" t="s">
        <v>633</v>
      </c>
      <c r="H28" s="140">
        <v>1</v>
      </c>
      <c r="I28" s="144">
        <v>0</v>
      </c>
      <c r="J28" s="144">
        <v>3</v>
      </c>
      <c r="K28" s="145">
        <f>SUM(Tabla1[[#This Row],[MUJER]:[HOMBRE]])</f>
        <v>3</v>
      </c>
    </row>
    <row r="29" spans="2:11" ht="43.5">
      <c r="B29" s="139" t="s">
        <v>688</v>
      </c>
      <c r="C29" s="140" t="s">
        <v>145</v>
      </c>
      <c r="D29" s="141">
        <v>45000</v>
      </c>
      <c r="E29" s="142" t="s">
        <v>689</v>
      </c>
      <c r="F29" s="143" t="s">
        <v>43</v>
      </c>
      <c r="G29" s="142" t="s">
        <v>636</v>
      </c>
      <c r="H29" s="140">
        <v>1</v>
      </c>
      <c r="I29" s="144">
        <v>0</v>
      </c>
      <c r="J29" s="144">
        <v>3</v>
      </c>
      <c r="K29" s="145">
        <f>SUM(Tabla1[[#This Row],[MUJER]:[HOMBRE]])</f>
        <v>3</v>
      </c>
    </row>
    <row r="30" spans="2:11" ht="29">
      <c r="B30" s="139" t="s">
        <v>690</v>
      </c>
      <c r="C30" s="140" t="s">
        <v>145</v>
      </c>
      <c r="D30" s="141">
        <v>45000</v>
      </c>
      <c r="E30" s="142" t="s">
        <v>691</v>
      </c>
      <c r="F30" s="143" t="s">
        <v>43</v>
      </c>
      <c r="G30" s="142" t="s">
        <v>631</v>
      </c>
      <c r="H30" s="140">
        <v>1</v>
      </c>
      <c r="I30" s="144">
        <v>1</v>
      </c>
      <c r="J30" s="144">
        <v>1</v>
      </c>
      <c r="K30" s="145">
        <f>SUM(Tabla1[[#This Row],[MUJER]:[HOMBRE]])</f>
        <v>2</v>
      </c>
    </row>
    <row r="31" spans="2:11" ht="29">
      <c r="B31" s="139" t="s">
        <v>692</v>
      </c>
      <c r="C31" s="140" t="s">
        <v>145</v>
      </c>
      <c r="D31" s="141">
        <v>45000</v>
      </c>
      <c r="E31" s="142" t="s">
        <v>693</v>
      </c>
      <c r="F31" s="143" t="s">
        <v>32</v>
      </c>
      <c r="G31" s="142" t="s">
        <v>35</v>
      </c>
      <c r="H31" s="140">
        <v>1</v>
      </c>
      <c r="I31" s="144">
        <v>2</v>
      </c>
      <c r="J31" s="144">
        <v>2</v>
      </c>
      <c r="K31" s="145">
        <f>SUM(Tabla1[[#This Row],[MUJER]:[HOMBRE]])</f>
        <v>4</v>
      </c>
    </row>
    <row r="32" spans="2:11" ht="43.5">
      <c r="B32" s="139" t="s">
        <v>694</v>
      </c>
      <c r="C32" s="140" t="s">
        <v>145</v>
      </c>
      <c r="D32" s="141">
        <v>45001</v>
      </c>
      <c r="E32" s="142" t="s">
        <v>695</v>
      </c>
      <c r="F32" s="143" t="s">
        <v>32</v>
      </c>
      <c r="G32" s="142" t="s">
        <v>39</v>
      </c>
      <c r="H32" s="140">
        <v>1</v>
      </c>
      <c r="I32" s="144">
        <v>0</v>
      </c>
      <c r="J32" s="144">
        <v>5</v>
      </c>
      <c r="K32" s="145">
        <f>SUM(Tabla1[[#This Row],[MUJER]:[HOMBRE]])</f>
        <v>5</v>
      </c>
    </row>
    <row r="33" spans="2:18" ht="29">
      <c r="B33" s="139" t="s">
        <v>696</v>
      </c>
      <c r="C33" s="140" t="s">
        <v>145</v>
      </c>
      <c r="D33" s="141">
        <v>45001</v>
      </c>
      <c r="E33" s="142" t="s">
        <v>697</v>
      </c>
      <c r="F33" s="143" t="s">
        <v>43</v>
      </c>
      <c r="G33" s="142" t="s">
        <v>43</v>
      </c>
      <c r="H33" s="140">
        <v>1</v>
      </c>
      <c r="I33" s="144">
        <v>3</v>
      </c>
      <c r="J33" s="144">
        <v>2</v>
      </c>
      <c r="K33" s="145">
        <f>SUM(Tabla1[[#This Row],[MUJER]:[HOMBRE]])</f>
        <v>5</v>
      </c>
    </row>
    <row r="34" spans="2:18" ht="29">
      <c r="B34" s="139" t="s">
        <v>698</v>
      </c>
      <c r="C34" s="140" t="s">
        <v>145</v>
      </c>
      <c r="D34" s="141">
        <v>45001</v>
      </c>
      <c r="E34" s="142" t="s">
        <v>699</v>
      </c>
      <c r="F34" s="143" t="s">
        <v>32</v>
      </c>
      <c r="G34" s="142" t="s">
        <v>39</v>
      </c>
      <c r="H34" s="140">
        <v>1</v>
      </c>
      <c r="I34" s="144">
        <v>3</v>
      </c>
      <c r="J34" s="144">
        <v>2</v>
      </c>
      <c r="K34" s="145">
        <f>SUM(Tabla1[[#This Row],[MUJER]:[HOMBRE]])</f>
        <v>5</v>
      </c>
    </row>
    <row r="35" spans="2:18" ht="29">
      <c r="B35" s="139" t="s">
        <v>700</v>
      </c>
      <c r="C35" s="140" t="s">
        <v>145</v>
      </c>
      <c r="D35" s="141">
        <v>45001</v>
      </c>
      <c r="E35" s="142" t="s">
        <v>701</v>
      </c>
      <c r="F35" s="143" t="s">
        <v>32</v>
      </c>
      <c r="G35" s="142" t="s">
        <v>39</v>
      </c>
      <c r="H35" s="140">
        <v>1</v>
      </c>
      <c r="I35" s="144">
        <v>2</v>
      </c>
      <c r="J35" s="144">
        <v>3</v>
      </c>
      <c r="K35" s="145">
        <f>SUM(Tabla1[[#This Row],[MUJER]:[HOMBRE]])</f>
        <v>5</v>
      </c>
    </row>
    <row r="36" spans="2:18" ht="29">
      <c r="B36" s="139" t="s">
        <v>702</v>
      </c>
      <c r="C36" s="140" t="s">
        <v>145</v>
      </c>
      <c r="D36" s="141">
        <v>45002</v>
      </c>
      <c r="E36" s="142" t="s">
        <v>703</v>
      </c>
      <c r="F36" s="143" t="s">
        <v>45</v>
      </c>
      <c r="G36" s="142" t="s">
        <v>52</v>
      </c>
      <c r="H36" s="140">
        <v>1</v>
      </c>
      <c r="I36" s="144">
        <v>0</v>
      </c>
      <c r="J36" s="144">
        <v>1</v>
      </c>
      <c r="K36" s="145">
        <f>SUM(Tabla1[[#This Row],[MUJER]:[HOMBRE]])</f>
        <v>1</v>
      </c>
    </row>
    <row r="37" spans="2:18" ht="29">
      <c r="B37" s="139" t="s">
        <v>704</v>
      </c>
      <c r="C37" s="140" t="s">
        <v>145</v>
      </c>
      <c r="D37" s="141">
        <v>45006</v>
      </c>
      <c r="E37" s="142" t="s">
        <v>705</v>
      </c>
      <c r="F37" s="143" t="s">
        <v>84</v>
      </c>
      <c r="G37" s="142" t="s">
        <v>640</v>
      </c>
      <c r="H37" s="140">
        <v>1</v>
      </c>
      <c r="I37" s="144">
        <v>3</v>
      </c>
      <c r="J37" s="144">
        <v>2</v>
      </c>
      <c r="K37" s="145">
        <f>SUM(Tabla1[[#This Row],[MUJER]:[HOMBRE]])</f>
        <v>5</v>
      </c>
      <c r="R37">
        <f>COUNTIF(C18:C41,"MARZO")</f>
        <v>24</v>
      </c>
    </row>
    <row r="38" spans="2:18" ht="43.5">
      <c r="B38" s="139" t="s">
        <v>706</v>
      </c>
      <c r="C38" s="140" t="s">
        <v>145</v>
      </c>
      <c r="D38" s="141">
        <v>45006</v>
      </c>
      <c r="E38" s="142" t="s">
        <v>707</v>
      </c>
      <c r="F38" s="143" t="s">
        <v>84</v>
      </c>
      <c r="G38" s="142" t="s">
        <v>708</v>
      </c>
      <c r="H38" s="140">
        <v>1</v>
      </c>
      <c r="I38" s="144">
        <v>3</v>
      </c>
      <c r="J38" s="144">
        <v>9</v>
      </c>
      <c r="K38" s="145">
        <f>SUM(Tabla1[[#This Row],[MUJER]:[HOMBRE]])</f>
        <v>12</v>
      </c>
    </row>
    <row r="39" spans="2:18" ht="29">
      <c r="B39" s="139" t="s">
        <v>709</v>
      </c>
      <c r="C39" s="140" t="s">
        <v>145</v>
      </c>
      <c r="D39" s="141">
        <v>45075</v>
      </c>
      <c r="E39" s="142" t="s">
        <v>710</v>
      </c>
      <c r="F39" s="143" t="s">
        <v>21</v>
      </c>
      <c r="G39" s="142" t="s">
        <v>26</v>
      </c>
      <c r="H39" s="140">
        <v>2</v>
      </c>
      <c r="I39" s="144">
        <v>2</v>
      </c>
      <c r="J39" s="144">
        <v>11</v>
      </c>
      <c r="K39" s="145">
        <f>SUM(Tabla1[[#This Row],[MUJER]:[HOMBRE]])</f>
        <v>13</v>
      </c>
    </row>
    <row r="40" spans="2:18" ht="29">
      <c r="B40" s="139" t="s">
        <v>711</v>
      </c>
      <c r="C40" s="140" t="s">
        <v>145</v>
      </c>
      <c r="D40" s="141">
        <v>45016</v>
      </c>
      <c r="E40" s="142" t="s">
        <v>712</v>
      </c>
      <c r="F40" s="143" t="s">
        <v>21</v>
      </c>
      <c r="G40" s="142" t="s">
        <v>26</v>
      </c>
      <c r="H40" s="140">
        <v>2</v>
      </c>
      <c r="I40" s="144">
        <v>3</v>
      </c>
      <c r="J40" s="144">
        <v>11</v>
      </c>
      <c r="K40" s="145">
        <f>SUM(Tabla1[[#This Row],[MUJER]:[HOMBRE]])</f>
        <v>14</v>
      </c>
    </row>
    <row r="41" spans="2:18" ht="29">
      <c r="B41" s="139" t="s">
        <v>713</v>
      </c>
      <c r="C41" s="140" t="s">
        <v>145</v>
      </c>
      <c r="D41" s="141">
        <v>45016</v>
      </c>
      <c r="E41" s="142" t="s">
        <v>714</v>
      </c>
      <c r="F41" s="143" t="s">
        <v>21</v>
      </c>
      <c r="G41" s="142" t="s">
        <v>26</v>
      </c>
      <c r="H41" s="140">
        <v>2</v>
      </c>
      <c r="I41" s="144">
        <v>0</v>
      </c>
      <c r="J41" s="144">
        <v>2</v>
      </c>
      <c r="K41" s="145">
        <f>SUM(Tabla1[[#This Row],[MUJER]:[HOMBRE]])</f>
        <v>2</v>
      </c>
    </row>
    <row r="42" spans="2:18" ht="43.5">
      <c r="B42" s="139" t="s">
        <v>715</v>
      </c>
      <c r="C42" s="140" t="s">
        <v>146</v>
      </c>
      <c r="D42" s="141">
        <v>45017</v>
      </c>
      <c r="E42" s="142" t="s">
        <v>716</v>
      </c>
      <c r="F42" s="143" t="s">
        <v>56</v>
      </c>
      <c r="G42" s="142" t="s">
        <v>57</v>
      </c>
      <c r="H42" s="140">
        <v>1</v>
      </c>
      <c r="I42" s="144">
        <v>1</v>
      </c>
      <c r="J42" s="144">
        <v>2</v>
      </c>
      <c r="K42" s="145">
        <f>SUM(Tabla1[[#This Row],[MUJER]:[HOMBRE]])</f>
        <v>3</v>
      </c>
    </row>
    <row r="43" spans="2:18" ht="29">
      <c r="B43" s="139" t="s">
        <v>717</v>
      </c>
      <c r="C43" s="140" t="s">
        <v>146</v>
      </c>
      <c r="D43" s="141">
        <v>45027</v>
      </c>
      <c r="E43" s="142" t="s">
        <v>718</v>
      </c>
      <c r="F43" s="143" t="s">
        <v>17</v>
      </c>
      <c r="G43" s="142" t="s">
        <v>20</v>
      </c>
      <c r="H43" s="140">
        <v>1</v>
      </c>
      <c r="I43" s="144">
        <v>0</v>
      </c>
      <c r="J43" s="144">
        <v>5</v>
      </c>
      <c r="K43" s="145">
        <f>SUM(Tabla1[[#This Row],[MUJER]:[HOMBRE]])</f>
        <v>5</v>
      </c>
    </row>
    <row r="44" spans="2:18" ht="43.5">
      <c r="B44" s="139" t="s">
        <v>719</v>
      </c>
      <c r="C44" s="140" t="s">
        <v>146</v>
      </c>
      <c r="D44" s="141">
        <v>45027</v>
      </c>
      <c r="E44" s="142" t="s">
        <v>720</v>
      </c>
      <c r="F44" s="143" t="s">
        <v>61</v>
      </c>
      <c r="G44" s="142" t="s">
        <v>639</v>
      </c>
      <c r="H44" s="140">
        <v>2</v>
      </c>
      <c r="I44" s="144">
        <v>0</v>
      </c>
      <c r="J44" s="144">
        <v>2</v>
      </c>
      <c r="K44" s="145">
        <f>SUM(Tabla1[[#This Row],[MUJER]:[HOMBRE]])</f>
        <v>2</v>
      </c>
    </row>
    <row r="45" spans="2:18" ht="58">
      <c r="B45" s="139" t="s">
        <v>721</v>
      </c>
      <c r="C45" s="140" t="s">
        <v>146</v>
      </c>
      <c r="D45" s="141">
        <v>45027</v>
      </c>
      <c r="E45" s="142" t="s">
        <v>722</v>
      </c>
      <c r="F45" s="143" t="s">
        <v>43</v>
      </c>
      <c r="G45" s="142" t="s">
        <v>43</v>
      </c>
      <c r="H45" s="140">
        <v>1</v>
      </c>
      <c r="I45" s="144">
        <v>0</v>
      </c>
      <c r="J45" s="144">
        <v>2</v>
      </c>
      <c r="K45" s="145">
        <f>SUM(Tabla1[[#This Row],[MUJER]:[HOMBRE]])</f>
        <v>2</v>
      </c>
    </row>
    <row r="46" spans="2:18" ht="43.5">
      <c r="B46" s="139" t="s">
        <v>723</v>
      </c>
      <c r="C46" s="140" t="s">
        <v>146</v>
      </c>
      <c r="D46" s="141">
        <v>45028</v>
      </c>
      <c r="E46" s="142" t="s">
        <v>724</v>
      </c>
      <c r="F46" s="143" t="s">
        <v>32</v>
      </c>
      <c r="G46" s="142" t="s">
        <v>628</v>
      </c>
      <c r="H46" s="140">
        <v>1</v>
      </c>
      <c r="I46" s="144">
        <v>2</v>
      </c>
      <c r="J46" s="144">
        <v>1</v>
      </c>
      <c r="K46" s="145">
        <f>SUM(Tabla1[[#This Row],[MUJER]:[HOMBRE]])</f>
        <v>3</v>
      </c>
    </row>
    <row r="47" spans="2:18" ht="43.5">
      <c r="B47" s="139" t="s">
        <v>725</v>
      </c>
      <c r="C47" s="140" t="s">
        <v>146</v>
      </c>
      <c r="D47" s="141">
        <v>45028</v>
      </c>
      <c r="E47" s="142" t="s">
        <v>726</v>
      </c>
      <c r="F47" s="143" t="s">
        <v>32</v>
      </c>
      <c r="G47" s="142" t="s">
        <v>35</v>
      </c>
      <c r="H47" s="140">
        <v>1</v>
      </c>
      <c r="I47" s="144">
        <v>0</v>
      </c>
      <c r="J47" s="144">
        <v>1</v>
      </c>
      <c r="K47" s="145">
        <f>SUM(Tabla1[[#This Row],[MUJER]:[HOMBRE]])</f>
        <v>1</v>
      </c>
    </row>
    <row r="48" spans="2:18" ht="43.5">
      <c r="B48" s="139" t="s">
        <v>727</v>
      </c>
      <c r="C48" s="140" t="s">
        <v>146</v>
      </c>
      <c r="D48" s="141">
        <v>45029</v>
      </c>
      <c r="E48" s="142" t="s">
        <v>728</v>
      </c>
      <c r="F48" s="143" t="s">
        <v>102</v>
      </c>
      <c r="G48" s="142" t="s">
        <v>641</v>
      </c>
      <c r="H48" s="140">
        <v>3</v>
      </c>
      <c r="I48" s="144">
        <v>0</v>
      </c>
      <c r="J48" s="144">
        <v>1</v>
      </c>
      <c r="K48" s="145">
        <f>SUM(Tabla1[[#This Row],[MUJER]:[HOMBRE]])</f>
        <v>1</v>
      </c>
    </row>
    <row r="49" spans="2:11" ht="43.5">
      <c r="B49" s="139" t="s">
        <v>729</v>
      </c>
      <c r="C49" s="140" t="s">
        <v>146</v>
      </c>
      <c r="D49" s="141">
        <v>45029</v>
      </c>
      <c r="E49" s="142" t="s">
        <v>730</v>
      </c>
      <c r="F49" s="143" t="s">
        <v>102</v>
      </c>
      <c r="G49" s="142" t="s">
        <v>104</v>
      </c>
      <c r="H49" s="140">
        <v>3</v>
      </c>
      <c r="I49" s="144">
        <v>0</v>
      </c>
      <c r="J49" s="144">
        <v>2</v>
      </c>
      <c r="K49" s="145">
        <f>SUM(Tabla1[[#This Row],[MUJER]:[HOMBRE]])</f>
        <v>2</v>
      </c>
    </row>
    <row r="50" spans="2:11" ht="43.5">
      <c r="B50" s="139" t="s">
        <v>731</v>
      </c>
      <c r="C50" s="140" t="s">
        <v>146</v>
      </c>
      <c r="D50" s="141">
        <v>45034</v>
      </c>
      <c r="E50" s="142" t="s">
        <v>732</v>
      </c>
      <c r="F50" s="143" t="s">
        <v>43</v>
      </c>
      <c r="G50" s="142" t="s">
        <v>635</v>
      </c>
      <c r="H50" s="140">
        <v>1</v>
      </c>
      <c r="I50" s="144">
        <v>3</v>
      </c>
      <c r="J50" s="144">
        <v>1</v>
      </c>
      <c r="K50" s="145">
        <f>SUM(Tabla1[[#This Row],[MUJER]:[HOMBRE]])</f>
        <v>4</v>
      </c>
    </row>
    <row r="51" spans="2:11" ht="43.5">
      <c r="B51" s="139" t="s">
        <v>733</v>
      </c>
      <c r="C51" s="140" t="s">
        <v>146</v>
      </c>
      <c r="D51" s="141">
        <v>45034</v>
      </c>
      <c r="E51" s="142" t="s">
        <v>734</v>
      </c>
      <c r="F51" s="143" t="s">
        <v>61</v>
      </c>
      <c r="G51" s="142" t="s">
        <v>69</v>
      </c>
      <c r="H51" s="140">
        <v>2</v>
      </c>
      <c r="I51" s="144">
        <v>5</v>
      </c>
      <c r="J51" s="144">
        <v>7</v>
      </c>
      <c r="K51" s="145">
        <f>SUM(Tabla1[[#This Row],[MUJER]:[HOMBRE]])</f>
        <v>12</v>
      </c>
    </row>
    <row r="52" spans="2:11" ht="29">
      <c r="B52" s="139" t="s">
        <v>735</v>
      </c>
      <c r="C52" s="140" t="s">
        <v>146</v>
      </c>
      <c r="D52" s="141">
        <v>45036</v>
      </c>
      <c r="E52" s="142" t="s">
        <v>736</v>
      </c>
      <c r="F52" s="143" t="s">
        <v>21</v>
      </c>
      <c r="G52" s="142" t="s">
        <v>737</v>
      </c>
      <c r="H52" s="140">
        <v>2</v>
      </c>
      <c r="I52" s="144">
        <v>1</v>
      </c>
      <c r="J52" s="144">
        <v>3</v>
      </c>
      <c r="K52" s="145">
        <f>SUM(Tabla1[[#This Row],[MUJER]:[HOMBRE]])</f>
        <v>4</v>
      </c>
    </row>
    <row r="53" spans="2:11" ht="58">
      <c r="B53" s="139" t="s">
        <v>738</v>
      </c>
      <c r="C53" s="140" t="s">
        <v>146</v>
      </c>
      <c r="D53" s="141">
        <v>45037</v>
      </c>
      <c r="E53" s="142" t="s">
        <v>739</v>
      </c>
      <c r="F53" s="143" t="s">
        <v>45</v>
      </c>
      <c r="G53" s="142" t="s">
        <v>54</v>
      </c>
      <c r="H53" s="140">
        <v>1</v>
      </c>
      <c r="I53" s="144">
        <v>1</v>
      </c>
      <c r="J53" s="144">
        <v>0</v>
      </c>
      <c r="K53" s="145">
        <f>SUM(Tabla1[[#This Row],[MUJER]:[HOMBRE]])</f>
        <v>1</v>
      </c>
    </row>
    <row r="54" spans="2:11" ht="29">
      <c r="B54" s="139" t="s">
        <v>740</v>
      </c>
      <c r="C54" s="140" t="s">
        <v>146</v>
      </c>
      <c r="D54" s="141">
        <v>45040</v>
      </c>
      <c r="E54" s="142" t="s">
        <v>741</v>
      </c>
      <c r="F54" s="143" t="s">
        <v>56</v>
      </c>
      <c r="G54" s="142" t="s">
        <v>57</v>
      </c>
      <c r="H54" s="140">
        <v>1</v>
      </c>
      <c r="I54" s="144">
        <v>6</v>
      </c>
      <c r="J54" s="144">
        <v>6</v>
      </c>
      <c r="K54" s="145">
        <f>SUM(Tabla1[[#This Row],[MUJER]:[HOMBRE]])</f>
        <v>12</v>
      </c>
    </row>
    <row r="55" spans="2:11">
      <c r="B55" s="139" t="s">
        <v>742</v>
      </c>
      <c r="C55" s="140" t="s">
        <v>146</v>
      </c>
      <c r="D55" s="141">
        <v>45040</v>
      </c>
      <c r="E55" s="142" t="s">
        <v>584</v>
      </c>
      <c r="F55" s="143" t="s">
        <v>43</v>
      </c>
      <c r="G55" s="142" t="s">
        <v>43</v>
      </c>
      <c r="H55" s="140">
        <v>1</v>
      </c>
      <c r="I55" s="144">
        <v>2</v>
      </c>
      <c r="J55" s="144">
        <v>11</v>
      </c>
      <c r="K55" s="145">
        <f>SUM(Tabla1[[#This Row],[MUJER]:[HOMBRE]])</f>
        <v>13</v>
      </c>
    </row>
    <row r="56" spans="2:11" ht="43.5">
      <c r="B56" s="139" t="s">
        <v>743</v>
      </c>
      <c r="C56" s="140" t="s">
        <v>146</v>
      </c>
      <c r="D56" s="141">
        <v>45040</v>
      </c>
      <c r="E56" s="142" t="s">
        <v>744</v>
      </c>
      <c r="F56" s="143" t="s">
        <v>56</v>
      </c>
      <c r="G56" s="142" t="s">
        <v>638</v>
      </c>
      <c r="H56" s="140">
        <v>1</v>
      </c>
      <c r="I56" s="144">
        <v>0</v>
      </c>
      <c r="J56" s="144">
        <v>3</v>
      </c>
      <c r="K56" s="145">
        <f>SUM(Tabla1[[#This Row],[MUJER]:[HOMBRE]])</f>
        <v>3</v>
      </c>
    </row>
    <row r="57" spans="2:11" ht="29">
      <c r="B57" s="139" t="s">
        <v>745</v>
      </c>
      <c r="C57" s="140" t="s">
        <v>146</v>
      </c>
      <c r="D57" s="141">
        <v>45043</v>
      </c>
      <c r="E57" s="142" t="s">
        <v>746</v>
      </c>
      <c r="F57" s="143" t="s">
        <v>17</v>
      </c>
      <c r="G57" s="142" t="s">
        <v>20</v>
      </c>
      <c r="H57" s="140">
        <v>1</v>
      </c>
      <c r="I57" s="144">
        <v>4</v>
      </c>
      <c r="J57" s="144">
        <v>2</v>
      </c>
      <c r="K57" s="145">
        <f>SUM(Tabla1[[#This Row],[MUJER]:[HOMBRE]])</f>
        <v>6</v>
      </c>
    </row>
    <row r="58" spans="2:11" ht="29">
      <c r="B58" s="139" t="s">
        <v>747</v>
      </c>
      <c r="C58" s="140" t="s">
        <v>147</v>
      </c>
      <c r="D58" s="141">
        <v>45051</v>
      </c>
      <c r="E58" s="142" t="s">
        <v>748</v>
      </c>
      <c r="F58" s="143" t="s">
        <v>61</v>
      </c>
      <c r="G58" s="142" t="s">
        <v>65</v>
      </c>
      <c r="H58" s="140">
        <v>2</v>
      </c>
      <c r="I58" s="144">
        <v>0</v>
      </c>
      <c r="J58" s="144">
        <v>2</v>
      </c>
      <c r="K58" s="145">
        <f>SUM(Tabla1[[#This Row],[MUJER]:[HOMBRE]])</f>
        <v>2</v>
      </c>
    </row>
    <row r="59" spans="2:11" ht="29">
      <c r="B59" s="139" t="s">
        <v>749</v>
      </c>
      <c r="C59" s="140" t="s">
        <v>147</v>
      </c>
      <c r="D59" s="141">
        <v>45055</v>
      </c>
      <c r="E59" s="142" t="s">
        <v>750</v>
      </c>
      <c r="F59" s="143" t="s">
        <v>21</v>
      </c>
      <c r="G59" s="142" t="s">
        <v>24</v>
      </c>
      <c r="H59" s="140">
        <v>2</v>
      </c>
      <c r="I59" s="144">
        <v>1</v>
      </c>
      <c r="J59" s="144">
        <v>0</v>
      </c>
      <c r="K59" s="145">
        <f>SUM(Tabla1[[#This Row],[MUJER]:[HOMBRE]])</f>
        <v>1</v>
      </c>
    </row>
    <row r="60" spans="2:11" ht="29">
      <c r="B60" s="139" t="s">
        <v>751</v>
      </c>
      <c r="C60" s="140" t="s">
        <v>147</v>
      </c>
      <c r="D60" s="141">
        <v>45057</v>
      </c>
      <c r="E60" s="142" t="s">
        <v>584</v>
      </c>
      <c r="F60" s="143" t="s">
        <v>43</v>
      </c>
      <c r="G60" s="142" t="s">
        <v>43</v>
      </c>
      <c r="H60" s="140">
        <v>1</v>
      </c>
      <c r="I60" s="144">
        <v>0</v>
      </c>
      <c r="J60" s="144">
        <v>5</v>
      </c>
      <c r="K60" s="145">
        <f>SUM(Tabla1[[#This Row],[MUJER]:[HOMBRE]])</f>
        <v>5</v>
      </c>
    </row>
    <row r="61" spans="2:11" ht="29">
      <c r="B61" s="139" t="s">
        <v>752</v>
      </c>
      <c r="C61" s="140" t="s">
        <v>147</v>
      </c>
      <c r="D61" s="141">
        <v>45057</v>
      </c>
      <c r="E61" s="142" t="s">
        <v>753</v>
      </c>
      <c r="F61" s="143" t="s">
        <v>96</v>
      </c>
      <c r="G61" s="142" t="s">
        <v>754</v>
      </c>
      <c r="H61" s="140">
        <v>3</v>
      </c>
      <c r="I61" s="144">
        <v>0</v>
      </c>
      <c r="J61" s="144">
        <v>1</v>
      </c>
      <c r="K61" s="145">
        <f>SUM(Tabla1[[#This Row],[MUJER]:[HOMBRE]])</f>
        <v>1</v>
      </c>
    </row>
    <row r="62" spans="2:11" ht="29">
      <c r="B62" s="139" t="s">
        <v>755</v>
      </c>
      <c r="C62" s="140" t="s">
        <v>147</v>
      </c>
      <c r="D62" s="141">
        <v>45063</v>
      </c>
      <c r="E62" s="142" t="s">
        <v>756</v>
      </c>
      <c r="F62" s="143" t="s">
        <v>61</v>
      </c>
      <c r="G62" s="142" t="s">
        <v>64</v>
      </c>
      <c r="H62" s="140">
        <v>2</v>
      </c>
      <c r="I62" s="144">
        <v>0</v>
      </c>
      <c r="J62" s="144">
        <v>6</v>
      </c>
      <c r="K62" s="145">
        <f>SUM(Tabla1[[#This Row],[MUJER]:[HOMBRE]])</f>
        <v>6</v>
      </c>
    </row>
    <row r="63" spans="2:11" ht="43.5">
      <c r="B63" s="139" t="s">
        <v>757</v>
      </c>
      <c r="C63" s="140" t="s">
        <v>147</v>
      </c>
      <c r="D63" s="141">
        <v>45063</v>
      </c>
      <c r="E63" s="142" t="s">
        <v>758</v>
      </c>
      <c r="F63" s="143" t="s">
        <v>76</v>
      </c>
      <c r="G63" s="142" t="s">
        <v>76</v>
      </c>
      <c r="H63" s="140">
        <v>1</v>
      </c>
      <c r="I63" s="144">
        <v>6</v>
      </c>
      <c r="J63" s="144">
        <v>9</v>
      </c>
      <c r="K63" s="145">
        <f>SUM(Tabla1[[#This Row],[MUJER]:[HOMBRE]])</f>
        <v>15</v>
      </c>
    </row>
    <row r="64" spans="2:11" ht="29">
      <c r="B64" s="139" t="s">
        <v>759</v>
      </c>
      <c r="C64" s="140" t="s">
        <v>147</v>
      </c>
      <c r="D64" s="141">
        <v>45065</v>
      </c>
      <c r="E64" s="142" t="s">
        <v>760</v>
      </c>
      <c r="F64" s="143" t="s">
        <v>32</v>
      </c>
      <c r="G64" s="142" t="s">
        <v>35</v>
      </c>
      <c r="H64" s="140">
        <v>1</v>
      </c>
      <c r="I64" s="144">
        <v>0</v>
      </c>
      <c r="J64" s="144">
        <v>2</v>
      </c>
      <c r="K64" s="145">
        <f>SUM(Tabla1[[#This Row],[MUJER]:[HOMBRE]])</f>
        <v>2</v>
      </c>
    </row>
    <row r="65" spans="2:11" ht="29">
      <c r="B65" s="139" t="s">
        <v>761</v>
      </c>
      <c r="C65" s="140" t="s">
        <v>147</v>
      </c>
      <c r="D65" s="141">
        <v>45065</v>
      </c>
      <c r="E65" s="142" t="s">
        <v>762</v>
      </c>
      <c r="F65" s="143" t="s">
        <v>43</v>
      </c>
      <c r="G65" s="142" t="s">
        <v>763</v>
      </c>
      <c r="H65" s="140">
        <v>1</v>
      </c>
      <c r="I65" s="144">
        <v>3</v>
      </c>
      <c r="J65" s="144">
        <v>2</v>
      </c>
      <c r="K65" s="145">
        <f>SUM(Tabla1[[#This Row],[MUJER]:[HOMBRE]])</f>
        <v>5</v>
      </c>
    </row>
    <row r="66" spans="2:11" ht="43.5">
      <c r="B66" s="139" t="s">
        <v>764</v>
      </c>
      <c r="C66" s="140" t="s">
        <v>147</v>
      </c>
      <c r="D66" s="141">
        <v>45069</v>
      </c>
      <c r="E66" s="142" t="s">
        <v>765</v>
      </c>
      <c r="F66" s="143" t="s">
        <v>10</v>
      </c>
      <c r="G66" s="142" t="s">
        <v>10</v>
      </c>
      <c r="H66" s="140">
        <v>2</v>
      </c>
      <c r="I66" s="144">
        <v>1</v>
      </c>
      <c r="J66" s="144">
        <v>3</v>
      </c>
      <c r="K66" s="145">
        <f>SUM(Tabla1[[#This Row],[MUJER]:[HOMBRE]])</f>
        <v>4</v>
      </c>
    </row>
    <row r="67" spans="2:11" ht="43.5">
      <c r="B67" s="139" t="s">
        <v>766</v>
      </c>
      <c r="C67" s="140" t="s">
        <v>147</v>
      </c>
      <c r="D67" s="141">
        <v>45070</v>
      </c>
      <c r="E67" s="142" t="s">
        <v>767</v>
      </c>
      <c r="F67" s="143" t="s">
        <v>84</v>
      </c>
      <c r="G67" s="142" t="s">
        <v>708</v>
      </c>
      <c r="H67" s="140">
        <v>1</v>
      </c>
      <c r="I67" s="144">
        <v>3</v>
      </c>
      <c r="J67" s="144">
        <v>14</v>
      </c>
      <c r="K67" s="145">
        <f>SUM(Tabla1[[#This Row],[MUJER]:[HOMBRE]])</f>
        <v>17</v>
      </c>
    </row>
    <row r="68" spans="2:11" ht="43.5">
      <c r="B68" s="139" t="s">
        <v>768</v>
      </c>
      <c r="C68" s="140" t="s">
        <v>147</v>
      </c>
      <c r="D68" s="141">
        <v>45070</v>
      </c>
      <c r="E68" s="142" t="s">
        <v>769</v>
      </c>
      <c r="F68" s="143" t="s">
        <v>84</v>
      </c>
      <c r="G68" s="142" t="s">
        <v>640</v>
      </c>
      <c r="H68" s="140">
        <v>1</v>
      </c>
      <c r="I68" s="144">
        <v>3</v>
      </c>
      <c r="J68" s="144">
        <v>7</v>
      </c>
      <c r="K68" s="145">
        <f>SUM(Tabla1[[#This Row],[MUJER]:[HOMBRE]])</f>
        <v>10</v>
      </c>
    </row>
    <row r="69" spans="2:11" ht="29">
      <c r="B69" s="139" t="s">
        <v>770</v>
      </c>
      <c r="C69" s="140" t="s">
        <v>147</v>
      </c>
      <c r="D69" s="141">
        <v>45071</v>
      </c>
      <c r="E69" s="142" t="s">
        <v>771</v>
      </c>
      <c r="F69" s="143" t="s">
        <v>21</v>
      </c>
      <c r="G69" s="142" t="s">
        <v>25</v>
      </c>
      <c r="H69" s="140">
        <v>2</v>
      </c>
      <c r="I69" s="144">
        <v>23</v>
      </c>
      <c r="J69" s="144">
        <v>14</v>
      </c>
      <c r="K69" s="145">
        <f>SUM(Tabla1[[#This Row],[MUJER]:[HOMBRE]])</f>
        <v>37</v>
      </c>
    </row>
    <row r="70" spans="2:11" ht="58">
      <c r="B70" s="139" t="s">
        <v>772</v>
      </c>
      <c r="C70" s="140" t="s">
        <v>147</v>
      </c>
      <c r="D70" s="141">
        <v>45074</v>
      </c>
      <c r="E70" s="142" t="s">
        <v>773</v>
      </c>
      <c r="F70" s="143" t="s">
        <v>43</v>
      </c>
      <c r="G70" s="142" t="s">
        <v>763</v>
      </c>
      <c r="H70" s="140">
        <v>1</v>
      </c>
      <c r="I70" s="144">
        <v>4</v>
      </c>
      <c r="J70" s="144">
        <v>0</v>
      </c>
      <c r="K70" s="145">
        <f>SUM(Tabla1[[#This Row],[MUJER]:[HOMBRE]])</f>
        <v>4</v>
      </c>
    </row>
    <row r="71" spans="2:11" ht="29">
      <c r="B71" s="139" t="s">
        <v>774</v>
      </c>
      <c r="C71" s="140" t="s">
        <v>147</v>
      </c>
      <c r="D71" s="141">
        <v>45077</v>
      </c>
      <c r="E71" s="142" t="s">
        <v>775</v>
      </c>
      <c r="F71" s="143" t="s">
        <v>32</v>
      </c>
      <c r="G71" s="142" t="s">
        <v>34</v>
      </c>
      <c r="H71" s="140">
        <v>2</v>
      </c>
      <c r="I71" s="144">
        <v>3</v>
      </c>
      <c r="J71" s="144">
        <v>7</v>
      </c>
      <c r="K71" s="145">
        <f>SUM(Tabla1[[#This Row],[MUJER]:[HOMBRE]])</f>
        <v>10</v>
      </c>
    </row>
    <row r="72" spans="2:11" ht="29">
      <c r="B72" s="139" t="s">
        <v>776</v>
      </c>
      <c r="C72" s="140" t="s">
        <v>148</v>
      </c>
      <c r="D72" s="141">
        <v>45091</v>
      </c>
      <c r="E72" s="142" t="s">
        <v>777</v>
      </c>
      <c r="F72" s="143" t="s">
        <v>56</v>
      </c>
      <c r="G72" s="142" t="s">
        <v>59</v>
      </c>
      <c r="H72" s="140">
        <v>1</v>
      </c>
      <c r="I72" s="144">
        <v>0</v>
      </c>
      <c r="J72" s="144">
        <v>1</v>
      </c>
      <c r="K72" s="145">
        <f>SUM(Tabla1[[#This Row],[MUJER]:[HOMBRE]])</f>
        <v>1</v>
      </c>
    </row>
    <row r="73" spans="2:11" ht="29">
      <c r="B73" s="139" t="s">
        <v>778</v>
      </c>
      <c r="C73" s="140" t="s">
        <v>148</v>
      </c>
      <c r="D73" s="141">
        <v>45060</v>
      </c>
      <c r="E73" s="142" t="s">
        <v>779</v>
      </c>
      <c r="F73" s="143" t="s">
        <v>43</v>
      </c>
      <c r="G73" s="142" t="s">
        <v>44</v>
      </c>
      <c r="H73" s="140">
        <v>1</v>
      </c>
      <c r="I73" s="144">
        <v>1</v>
      </c>
      <c r="J73" s="144">
        <v>0</v>
      </c>
      <c r="K73" s="145">
        <f>SUM(Tabla1[[#This Row],[MUJER]:[HOMBRE]])</f>
        <v>1</v>
      </c>
    </row>
    <row r="74" spans="2:11" ht="29">
      <c r="B74" s="139" t="s">
        <v>780</v>
      </c>
      <c r="C74" s="140" t="s">
        <v>148</v>
      </c>
      <c r="D74" s="141">
        <v>45091</v>
      </c>
      <c r="E74" s="142" t="s">
        <v>781</v>
      </c>
      <c r="F74" s="143" t="s">
        <v>43</v>
      </c>
      <c r="G74" s="142" t="s">
        <v>44</v>
      </c>
      <c r="H74" s="140">
        <v>1</v>
      </c>
      <c r="I74" s="144">
        <v>1</v>
      </c>
      <c r="J74" s="144">
        <v>1</v>
      </c>
      <c r="K74" s="145">
        <f>SUM(Tabla1[[#This Row],[MUJER]:[HOMBRE]])</f>
        <v>2</v>
      </c>
    </row>
    <row r="75" spans="2:11" ht="29">
      <c r="B75" s="139" t="s">
        <v>782</v>
      </c>
      <c r="C75" s="140" t="s">
        <v>148</v>
      </c>
      <c r="D75" s="141">
        <v>45091</v>
      </c>
      <c r="E75" s="142" t="s">
        <v>783</v>
      </c>
      <c r="F75" s="143" t="s">
        <v>76</v>
      </c>
      <c r="G75" s="142" t="s">
        <v>77</v>
      </c>
      <c r="H75" s="140">
        <v>1</v>
      </c>
      <c r="I75" s="144">
        <v>2</v>
      </c>
      <c r="J75" s="144">
        <v>9</v>
      </c>
      <c r="K75" s="145">
        <f>SUM(Tabla1[[#This Row],[MUJER]:[HOMBRE]])</f>
        <v>11</v>
      </c>
    </row>
    <row r="76" spans="2:11" ht="29">
      <c r="B76" s="139" t="s">
        <v>784</v>
      </c>
      <c r="C76" s="140" t="s">
        <v>148</v>
      </c>
      <c r="D76" s="141">
        <v>45092</v>
      </c>
      <c r="E76" s="142" t="s">
        <v>785</v>
      </c>
      <c r="F76" s="143" t="s">
        <v>10</v>
      </c>
      <c r="G76" s="142" t="s">
        <v>16</v>
      </c>
      <c r="H76" s="140">
        <v>2</v>
      </c>
      <c r="I76" s="144">
        <v>3</v>
      </c>
      <c r="J76" s="144">
        <v>3</v>
      </c>
      <c r="K76" s="145">
        <f>SUM(Tabla1[[#This Row],[MUJER]:[HOMBRE]])</f>
        <v>6</v>
      </c>
    </row>
    <row r="77" spans="2:11" ht="29">
      <c r="B77" s="139" t="s">
        <v>786</v>
      </c>
      <c r="C77" s="140" t="s">
        <v>148</v>
      </c>
      <c r="D77" s="141">
        <v>45097</v>
      </c>
      <c r="E77" s="142" t="s">
        <v>787</v>
      </c>
      <c r="F77" s="143" t="s">
        <v>21</v>
      </c>
      <c r="G77" s="142" t="s">
        <v>26</v>
      </c>
      <c r="H77" s="140">
        <v>2</v>
      </c>
      <c r="I77" s="144">
        <v>8</v>
      </c>
      <c r="J77" s="144">
        <v>7</v>
      </c>
      <c r="K77" s="145">
        <f>SUM(Tabla1[[#This Row],[MUJER]:[HOMBRE]])</f>
        <v>15</v>
      </c>
    </row>
    <row r="78" spans="2:11" ht="29">
      <c r="B78" s="139" t="s">
        <v>788</v>
      </c>
      <c r="C78" s="140" t="s">
        <v>148</v>
      </c>
      <c r="D78" s="141">
        <v>45098</v>
      </c>
      <c r="E78" s="142" t="s">
        <v>789</v>
      </c>
      <c r="F78" s="143" t="s">
        <v>21</v>
      </c>
      <c r="G78" s="142" t="s">
        <v>22</v>
      </c>
      <c r="H78" s="140">
        <v>2</v>
      </c>
      <c r="I78" s="144">
        <v>1</v>
      </c>
      <c r="J78" s="144">
        <v>0</v>
      </c>
      <c r="K78" s="145">
        <f>SUM(Tabla1[[#This Row],[MUJER]:[HOMBRE]])</f>
        <v>1</v>
      </c>
    </row>
    <row r="79" spans="2:11" ht="29">
      <c r="B79" s="139" t="s">
        <v>790</v>
      </c>
      <c r="C79" s="140" t="s">
        <v>148</v>
      </c>
      <c r="D79" s="141">
        <v>45099</v>
      </c>
      <c r="E79" s="142" t="s">
        <v>791</v>
      </c>
      <c r="F79" s="143" t="s">
        <v>61</v>
      </c>
      <c r="G79" s="142" t="s">
        <v>792</v>
      </c>
      <c r="H79" s="140">
        <v>2</v>
      </c>
      <c r="I79" s="144">
        <v>1</v>
      </c>
      <c r="J79" s="144">
        <v>0</v>
      </c>
      <c r="K79" s="145">
        <f>SUM(Tabla1[[#This Row],[MUJER]:[HOMBRE]])</f>
        <v>1</v>
      </c>
    </row>
    <row r="80" spans="2:11" ht="43.5">
      <c r="B80" s="139" t="s">
        <v>793</v>
      </c>
      <c r="C80" s="140" t="s">
        <v>148</v>
      </c>
      <c r="D80" s="141">
        <v>45100</v>
      </c>
      <c r="E80" s="142" t="s">
        <v>794</v>
      </c>
      <c r="F80" s="143" t="s">
        <v>43</v>
      </c>
      <c r="G80" s="142" t="s">
        <v>636</v>
      </c>
      <c r="H80" s="140">
        <v>1</v>
      </c>
      <c r="I80" s="144">
        <v>1</v>
      </c>
      <c r="J80" s="144">
        <v>2</v>
      </c>
      <c r="K80" s="145">
        <f>SUM(Tabla1[[#This Row],[MUJER]:[HOMBRE]])</f>
        <v>3</v>
      </c>
    </row>
    <row r="81" spans="2:11" ht="29">
      <c r="B81" s="139" t="s">
        <v>795</v>
      </c>
      <c r="C81" s="140" t="s">
        <v>148</v>
      </c>
      <c r="D81" s="141">
        <v>45101</v>
      </c>
      <c r="E81" s="142" t="s">
        <v>796</v>
      </c>
      <c r="F81" s="143" t="s">
        <v>43</v>
      </c>
      <c r="G81" s="142" t="s">
        <v>636</v>
      </c>
      <c r="H81" s="140">
        <v>1</v>
      </c>
      <c r="I81" s="144">
        <v>4</v>
      </c>
      <c r="J81" s="144">
        <v>4</v>
      </c>
      <c r="K81" s="145">
        <f>SUM(Tabla1[[#This Row],[MUJER]:[HOMBRE]])</f>
        <v>8</v>
      </c>
    </row>
    <row r="82" spans="2:11" ht="43.5">
      <c r="B82" s="139" t="s">
        <v>797</v>
      </c>
      <c r="C82" s="140" t="s">
        <v>148</v>
      </c>
      <c r="D82" s="141">
        <v>45102</v>
      </c>
      <c r="E82" s="142" t="s">
        <v>798</v>
      </c>
      <c r="F82" s="143" t="s">
        <v>45</v>
      </c>
      <c r="G82" s="142" t="s">
        <v>46</v>
      </c>
      <c r="H82" s="140">
        <v>1</v>
      </c>
      <c r="I82" s="144">
        <v>0</v>
      </c>
      <c r="J82" s="144">
        <v>2</v>
      </c>
      <c r="K82" s="145">
        <f>SUM(Tabla1[[#This Row],[MUJER]:[HOMBRE]])</f>
        <v>2</v>
      </c>
    </row>
    <row r="83" spans="2:11" ht="29">
      <c r="B83" s="139" t="s">
        <v>799</v>
      </c>
      <c r="C83" s="140" t="s">
        <v>148</v>
      </c>
      <c r="D83" s="141">
        <v>45105</v>
      </c>
      <c r="E83" s="142" t="s">
        <v>800</v>
      </c>
      <c r="F83" s="143" t="s">
        <v>21</v>
      </c>
      <c r="G83" s="142" t="s">
        <v>818</v>
      </c>
      <c r="H83" s="140">
        <v>2</v>
      </c>
      <c r="I83" s="144">
        <v>0</v>
      </c>
      <c r="J83" s="144">
        <v>1</v>
      </c>
      <c r="K83" s="145">
        <f>SUM(Tabla1[[#This Row],[MUJER]:[HOMBRE]])</f>
        <v>1</v>
      </c>
    </row>
    <row r="84" spans="2:11" ht="43.5">
      <c r="B84" s="139" t="s">
        <v>801</v>
      </c>
      <c r="C84" s="140" t="s">
        <v>148</v>
      </c>
      <c r="D84" s="141">
        <v>45106</v>
      </c>
      <c r="E84" s="142" t="s">
        <v>802</v>
      </c>
      <c r="F84" s="143" t="s">
        <v>88</v>
      </c>
      <c r="G84" s="142" t="s">
        <v>88</v>
      </c>
      <c r="H84" s="140">
        <v>3</v>
      </c>
      <c r="I84" s="144">
        <v>0</v>
      </c>
      <c r="J84" s="144">
        <v>2</v>
      </c>
      <c r="K84" s="145">
        <f>SUM(Tabla1[[#This Row],[MUJER]:[HOMBRE]])</f>
        <v>2</v>
      </c>
    </row>
    <row r="85" spans="2:11" ht="29">
      <c r="B85" s="139" t="s">
        <v>803</v>
      </c>
      <c r="C85" s="140" t="s">
        <v>148</v>
      </c>
      <c r="D85" s="141">
        <v>45107</v>
      </c>
      <c r="E85" s="142" t="s">
        <v>804</v>
      </c>
      <c r="F85" s="143" t="s">
        <v>84</v>
      </c>
      <c r="G85" s="142" t="s">
        <v>708</v>
      </c>
      <c r="H85" s="140">
        <v>1</v>
      </c>
      <c r="I85" s="144">
        <v>25</v>
      </c>
      <c r="J85" s="144">
        <v>34</v>
      </c>
      <c r="K85" s="145">
        <f>SUM(Tabla1[[#This Row],[MUJER]:[HOMBRE]])</f>
        <v>59</v>
      </c>
    </row>
    <row r="86" spans="2:11" ht="29">
      <c r="B86" s="139" t="s">
        <v>805</v>
      </c>
      <c r="C86" s="140" t="s">
        <v>150</v>
      </c>
      <c r="D86" s="141">
        <v>45110</v>
      </c>
      <c r="E86" s="142" t="s">
        <v>806</v>
      </c>
      <c r="F86" s="143" t="s">
        <v>17</v>
      </c>
      <c r="G86" s="142" t="s">
        <v>17</v>
      </c>
      <c r="H86" s="140">
        <v>1</v>
      </c>
      <c r="I86" s="144">
        <v>2</v>
      </c>
      <c r="J86" s="144">
        <v>4</v>
      </c>
      <c r="K86" s="145">
        <f>SUM(Tabla1[[#This Row],[MUJER]:[HOMBRE]])</f>
        <v>6</v>
      </c>
    </row>
    <row r="87" spans="2:11" ht="29">
      <c r="B87" s="139" t="s">
        <v>807</v>
      </c>
      <c r="C87" s="140" t="s">
        <v>150</v>
      </c>
      <c r="D87" s="141">
        <v>45116</v>
      </c>
      <c r="E87" s="142" t="s">
        <v>808</v>
      </c>
      <c r="F87" s="143" t="s">
        <v>21</v>
      </c>
      <c r="G87" s="142" t="s">
        <v>26</v>
      </c>
      <c r="H87" s="140">
        <v>2</v>
      </c>
      <c r="I87" s="144">
        <v>13</v>
      </c>
      <c r="J87" s="144">
        <v>22</v>
      </c>
      <c r="K87" s="145">
        <f>SUM(Tabla1[[#This Row],[MUJER]:[HOMBRE]])</f>
        <v>35</v>
      </c>
    </row>
    <row r="88" spans="2:11" ht="29">
      <c r="B88" s="139" t="s">
        <v>776</v>
      </c>
      <c r="C88" s="140" t="s">
        <v>150</v>
      </c>
      <c r="D88" s="141">
        <v>45118</v>
      </c>
      <c r="E88" s="142" t="s">
        <v>777</v>
      </c>
      <c r="F88" s="143" t="s">
        <v>56</v>
      </c>
      <c r="G88" s="142" t="s">
        <v>59</v>
      </c>
      <c r="H88" s="140">
        <v>1</v>
      </c>
      <c r="I88" s="144">
        <v>4</v>
      </c>
      <c r="J88" s="144">
        <v>3</v>
      </c>
      <c r="K88" s="145">
        <f>SUM(Tabla1[[#This Row],[MUJER]:[HOMBRE]])</f>
        <v>7</v>
      </c>
    </row>
    <row r="89" spans="2:11" ht="29">
      <c r="B89" s="139" t="s">
        <v>809</v>
      </c>
      <c r="C89" s="140" t="s">
        <v>150</v>
      </c>
      <c r="D89" s="141">
        <v>45125</v>
      </c>
      <c r="E89" s="142" t="s">
        <v>810</v>
      </c>
      <c r="F89" s="143" t="s">
        <v>56</v>
      </c>
      <c r="G89" s="142" t="s">
        <v>637</v>
      </c>
      <c r="H89" s="140">
        <v>1</v>
      </c>
      <c r="I89" s="144">
        <v>0</v>
      </c>
      <c r="J89" s="144">
        <v>2</v>
      </c>
      <c r="K89" s="145">
        <f>SUM(Tabla1[[#This Row],[MUJER]:[HOMBRE]])</f>
        <v>2</v>
      </c>
    </row>
    <row r="90" spans="2:11" ht="29">
      <c r="B90" s="139" t="s">
        <v>811</v>
      </c>
      <c r="C90" s="140" t="s">
        <v>150</v>
      </c>
      <c r="D90" s="141">
        <v>45125</v>
      </c>
      <c r="E90" s="142" t="s">
        <v>812</v>
      </c>
      <c r="F90" s="143" t="s">
        <v>76</v>
      </c>
      <c r="G90" s="142" t="s">
        <v>81</v>
      </c>
      <c r="H90" s="140">
        <v>1</v>
      </c>
      <c r="I90" s="144">
        <v>0</v>
      </c>
      <c r="J90" s="144">
        <v>1</v>
      </c>
      <c r="K90" s="145">
        <f>SUM(Tabla1[[#This Row],[MUJER]:[HOMBRE]])</f>
        <v>1</v>
      </c>
    </row>
    <row r="91" spans="2:11" ht="29">
      <c r="B91" s="139" t="s">
        <v>813</v>
      </c>
      <c r="C91" s="140" t="s">
        <v>150</v>
      </c>
      <c r="D91" s="141">
        <v>45127</v>
      </c>
      <c r="E91" s="142" t="s">
        <v>814</v>
      </c>
      <c r="F91" s="143" t="s">
        <v>21</v>
      </c>
      <c r="G91" s="142" t="s">
        <v>21</v>
      </c>
      <c r="H91" s="140">
        <v>2</v>
      </c>
      <c r="I91" s="144">
        <v>3</v>
      </c>
      <c r="J91" s="144">
        <v>13</v>
      </c>
      <c r="K91" s="145">
        <f>SUM(Tabla1[[#This Row],[MUJER]:[HOMBRE]])</f>
        <v>16</v>
      </c>
    </row>
    <row r="92" spans="2:11" ht="29">
      <c r="B92" s="139" t="s">
        <v>801</v>
      </c>
      <c r="C92" s="140" t="s">
        <v>150</v>
      </c>
      <c r="D92" s="141">
        <v>45128</v>
      </c>
      <c r="E92" s="142" t="s">
        <v>815</v>
      </c>
      <c r="F92" s="143" t="s">
        <v>88</v>
      </c>
      <c r="G92" s="142" t="s">
        <v>88</v>
      </c>
      <c r="H92" s="140">
        <v>1</v>
      </c>
      <c r="I92" s="144">
        <v>3</v>
      </c>
      <c r="J92" s="144">
        <v>3</v>
      </c>
      <c r="K92" s="145">
        <f>SUM(Tabla1[[#This Row],[MUJER]:[HOMBRE]])</f>
        <v>6</v>
      </c>
    </row>
    <row r="93" spans="2:11" ht="29">
      <c r="B93" s="142" t="s">
        <v>816</v>
      </c>
      <c r="C93" s="140" t="s">
        <v>150</v>
      </c>
      <c r="D93" s="141">
        <v>45134</v>
      </c>
      <c r="E93" s="142" t="s">
        <v>817</v>
      </c>
      <c r="F93" s="143" t="s">
        <v>43</v>
      </c>
      <c r="G93" s="142" t="s">
        <v>44</v>
      </c>
      <c r="H93" s="140">
        <v>1</v>
      </c>
      <c r="I93" s="144">
        <v>50</v>
      </c>
      <c r="J93" s="144">
        <v>22</v>
      </c>
      <c r="K93" s="144">
        <f>SUM(Tabla1[[#This Row],[MUJER]:[HOMBRE]])</f>
        <v>72</v>
      </c>
    </row>
    <row r="94" spans="2:11">
      <c r="D94" s="135"/>
      <c r="F94" s="136"/>
      <c r="H94" s="111" t="s">
        <v>111</v>
      </c>
      <c r="I94" s="137">
        <f>SUM(I3:I93)</f>
        <v>266</v>
      </c>
      <c r="J94" s="137">
        <f t="shared" ref="J94:K94" si="0">SUM(J3:J93)</f>
        <v>418</v>
      </c>
      <c r="K94" s="137">
        <f t="shared" si="0"/>
        <v>684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Socializaciones </vt:lpstr>
      <vt:lpstr>Socializaciones Visitas</vt:lpstr>
      <vt:lpstr>mediación de conflictos</vt:lpstr>
      <vt:lpstr>mediación de conflictos Visitas</vt:lpstr>
      <vt:lpstr>Asesoría Legal</vt:lpstr>
      <vt:lpstr>Asesoria Legal Visitas</vt:lpstr>
      <vt:lpstr>Atención a denuncias</vt:lpstr>
      <vt:lpstr>Atención a denuncias visitas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Guirola Cabrera</dc:creator>
  <cp:lastModifiedBy>Jose Fernando Guirola Cabrera</cp:lastModifiedBy>
  <dcterms:created xsi:type="dcterms:W3CDTF">2023-08-22T14:34:18Z</dcterms:created>
  <dcterms:modified xsi:type="dcterms:W3CDTF">2023-09-11T21:22:03Z</dcterms:modified>
</cp:coreProperties>
</file>