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i5 10400\Documents\DOC.UCP 2023\Reporte-Adj. y Contrat.-A Secretaría y UAIP\"/>
    </mc:Choice>
  </mc:AlternateContent>
  <xr:revisionPtr revIDLastSave="0" documentId="13_ncr:1_{E88A2968-ADD4-453C-BC20-888F9C2A2468}" xr6:coauthVersionLast="47" xr6:coauthVersionMax="47" xr10:uidLastSave="{00000000-0000-0000-0000-000000000000}"/>
  <bookViews>
    <workbookView xWindow="10245" yWindow="0" windowWidth="10245" windowHeight="10920" firstSheet="4" activeTab="4" xr2:uid="{52A73DB1-471E-44CD-924A-4C1B1D353241}"/>
  </bookViews>
  <sheets>
    <sheet name="Fort.yProm.de las Cap.Niñez" sheetId="1" r:id="rId1"/>
    <sheet name="Fort.Cap.Muj." sheetId="2" r:id="rId2"/>
    <sheet name="Fondos Propios" sheetId="4" r:id="rId3"/>
    <sheet name="Mej.Mtto.yRep.ProAgua" sheetId="5" r:id="rId4"/>
    <sheet name="CONV.ISNA"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7" l="1"/>
  <c r="J30" i="7"/>
  <c r="J31" i="7"/>
  <c r="J32" i="7"/>
  <c r="J33" i="7"/>
  <c r="J34" i="7"/>
  <c r="J35" i="7"/>
  <c r="J36" i="7"/>
  <c r="J37" i="7"/>
  <c r="J29" i="7"/>
  <c r="J28" i="7"/>
  <c r="J27" i="7"/>
  <c r="J26" i="7"/>
  <c r="J25" i="7"/>
  <c r="J24" i="7"/>
  <c r="J23" i="7"/>
  <c r="J22" i="7"/>
  <c r="J21" i="7"/>
  <c r="J20" i="7"/>
  <c r="J19" i="7"/>
  <c r="J18" i="7"/>
  <c r="J17" i="7"/>
  <c r="J16" i="7"/>
  <c r="J15" i="7"/>
  <c r="J14" i="7"/>
  <c r="J13" i="7"/>
  <c r="J12" i="7"/>
  <c r="J11" i="7"/>
  <c r="J10" i="7"/>
  <c r="J9" i="7"/>
  <c r="J8" i="7"/>
  <c r="J7" i="7"/>
  <c r="K38" i="4"/>
  <c r="J38" i="4"/>
  <c r="J37" i="4"/>
  <c r="K36" i="4"/>
  <c r="K35" i="4"/>
  <c r="K34" i="4"/>
  <c r="K33" i="4"/>
  <c r="K30" i="4"/>
  <c r="K27" i="4"/>
  <c r="K15" i="4"/>
  <c r="K14" i="4"/>
  <c r="K12" i="4"/>
  <c r="K11" i="4"/>
  <c r="K10" i="4"/>
  <c r="K10" i="5"/>
  <c r="J7" i="5"/>
  <c r="J8" i="5"/>
  <c r="J9" i="5"/>
  <c r="J10" i="5"/>
  <c r="J16" i="4" l="1"/>
  <c r="J17" i="4"/>
  <c r="J18" i="4"/>
  <c r="J19" i="4"/>
  <c r="J20" i="4"/>
  <c r="J21" i="4"/>
  <c r="J22" i="4"/>
  <c r="J23" i="4"/>
  <c r="J24" i="4"/>
  <c r="J25" i="4"/>
  <c r="J26" i="4"/>
  <c r="J27" i="4"/>
  <c r="J28" i="4"/>
  <c r="J29" i="4"/>
  <c r="J30" i="4"/>
  <c r="J31" i="4"/>
  <c r="J32" i="4"/>
  <c r="J33" i="4"/>
  <c r="J34" i="4"/>
  <c r="J35" i="4"/>
  <c r="J13" i="4"/>
  <c r="J12" i="4"/>
  <c r="J14" i="4"/>
  <c r="J15" i="4"/>
  <c r="J7" i="4"/>
  <c r="J8" i="4"/>
  <c r="J9" i="4"/>
  <c r="J10" i="4"/>
  <c r="J11" i="4"/>
  <c r="J36" i="4"/>
  <c r="K8" i="4" l="1"/>
  <c r="K9" i="5"/>
  <c r="K7" i="5"/>
  <c r="J15" i="2" l="1"/>
  <c r="K15" i="2" s="1"/>
  <c r="J9" i="2"/>
  <c r="J10" i="2"/>
  <c r="J11" i="2"/>
  <c r="J12" i="2"/>
  <c r="J13" i="2"/>
  <c r="J14" i="2"/>
  <c r="J8" i="2"/>
  <c r="J7" i="2"/>
  <c r="K7" i="2" s="1"/>
  <c r="K14" i="2" l="1"/>
  <c r="J8" i="1"/>
  <c r="K8" i="1" s="1"/>
  <c r="J7" i="1"/>
  <c r="K7" i="1" s="1"/>
</calcChain>
</file>

<file path=xl/sharedStrings.xml><?xml version="1.0" encoding="utf-8"?>
<sst xmlns="http://schemas.openxmlformats.org/spreadsheetml/2006/main" count="317" uniqueCount="142">
  <si>
    <t>FECHA CONTRATACION</t>
  </si>
  <si>
    <t>OBJETO  DE CONTRATACION</t>
  </si>
  <si>
    <t>NOMBRE DEL CONTRATISTA</t>
  </si>
  <si>
    <t>CARACTERISTICA</t>
  </si>
  <si>
    <t>MODALIDAD DE CONTRATACION</t>
  </si>
  <si>
    <t>DESCRIPCION</t>
  </si>
  <si>
    <t>UNIDAD DE MEDIDA</t>
  </si>
  <si>
    <t>CANTIDAD</t>
  </si>
  <si>
    <t>PREC.UNIT.</t>
  </si>
  <si>
    <t>TOTAL</t>
  </si>
  <si>
    <t>MONTO TOTAL</t>
  </si>
  <si>
    <t>Compra de Refrigerios para ser entregado en concepto de colaboracion a jovenes y niños que realizan actividad deportiva "Juegos Intramuros" a realizarse en C.E Rafael Barraza Rodriguez el dia 31 de marzo de 2023</t>
  </si>
  <si>
    <t>FUENTE DE FINANCIAMIENTO: Fortalecimiento y promoción de las habilidades de la Niñez, Adolescencia y Juventud 2023 FAM</t>
  </si>
  <si>
    <t>Carlos Ernesto Mejia Giron</t>
  </si>
  <si>
    <t xml:space="preserve">Persona Natural </t>
  </si>
  <si>
    <t>Comparacion de Precios</t>
  </si>
  <si>
    <t>Suministro de alimentos: refrigerios porción de pizza de especialidad suprema, jamón, pepperoni, mas bebida jugo en botella marca cascada, incluye los herméticos descartables para servir: bandeja hermética descartable, servilletas.</t>
  </si>
  <si>
    <t>Unidad</t>
  </si>
  <si>
    <t>suminsitro de combustible en concepto de colaboracion para Ballet Folclorico de El Carmen, Cuscatlan, para presentacion artistica en concepcion Las Minas, Guatemala.</t>
  </si>
  <si>
    <t xml:space="preserve">SOLEDAD BEATRIZ GONZALES DE SORTO (GASOLINERA TEXACO)  </t>
  </si>
  <si>
    <t>Libre Gestion M20SM</t>
  </si>
  <si>
    <t>Combustible Diesel Requerido para el dia 21/02/2023</t>
  </si>
  <si>
    <t>Galon</t>
  </si>
  <si>
    <t xml:space="preserve"> </t>
  </si>
  <si>
    <t>Servicio Artístico profesional para el montaje, producción y desarrollo de Actividad Recreativa Cultural Dia de la Madre a realizarse en Polideportivo municipal de El Carmen, Cuscatlán el día sábado veintisiete de mayo de dos mil veintitrés</t>
  </si>
  <si>
    <t xml:space="preserve"> LA PRODUCTORA, MONTAJES y EVENTOS, S.A DE C.V</t>
  </si>
  <si>
    <t>Persona Juridica</t>
  </si>
  <si>
    <t>Servicio</t>
  </si>
  <si>
    <t xml:space="preserve"> montaje y  produccion de evento de la actividad recreativa cultural del dia de las madres a realizarse en polideportivo municipal el dia 27/05/2023</t>
  </si>
  <si>
    <t>Canasta basica, incluye lo descrito en cotizacion  de fecha 18/05/2023</t>
  </si>
  <si>
    <t>Cama matrimonial de 1.60m</t>
  </si>
  <si>
    <t>Juego de comedor para 4 personas</t>
  </si>
  <si>
    <t>Cocina de mesa 4 quemadores</t>
  </si>
  <si>
    <t>Cafetera 30 tazas</t>
  </si>
  <si>
    <t xml:space="preserve">Microondas </t>
  </si>
  <si>
    <t>Cafetera 12 tazas</t>
  </si>
  <si>
    <t>FUENTE DE FINANCIAMIENTO: Fortalecimiento de las capacidades de las mujeres, Municipio de El Carmen 2023 FAM</t>
  </si>
  <si>
    <t>FUENTE DE FINANCIAMIENTO: Fondos Propios</t>
  </si>
  <si>
    <t>ADJUDICACIONES Y CONTRATACIONES AÑO 2023 ( MARZO-SEPTIEMBRE)</t>
  </si>
  <si>
    <t>UNIDAD DE COMPRAS PUBLICAS (UCP)</t>
  </si>
  <si>
    <t>ALCALDIA MUNICIPAL DE EL CARMEN, DEPARTAMENTO DE CUSCATLAN</t>
  </si>
  <si>
    <t>Informe de Egresos</t>
  </si>
  <si>
    <t>Servicio de Revisión Tecnica a sistema electrico del equipo sumergible de Pozo La Vega, Canton Santa Lucia</t>
  </si>
  <si>
    <t>CODELAC, S.A DE C.V</t>
  </si>
  <si>
    <t>Contratacion Directa</t>
  </si>
  <si>
    <t>Servicio de Revisión Tecnica a sistema electrico del equipo sumergible de pozo la vega, desmontaje de motor</t>
  </si>
  <si>
    <t>Compra de Motor Sumergible 60hp para pozo La Vega del Cantón Santa Lucia de El Carmen, Cuscatlán</t>
  </si>
  <si>
    <t>Suministro de motor sumergible de 60 hp para pozo profundo La Vega, Cantón Santa Lucia, El Carmen, Cuscatlán</t>
  </si>
  <si>
    <t>Instalación con su respectivo Kit de instalaciones, accesorios y puesta en marcha</t>
  </si>
  <si>
    <t>FUENTE DE FINANCIAMIENTO: MEJORAMIENTO, MANTENIMIENTO Y REPARACIONES DEL PROYECTO MUNICIPAL DE AGUA POTABLE, MUNICIPIO DE EL CARMEN 2023 FAM</t>
  </si>
  <si>
    <t xml:space="preserve">Miguel Amilcar Martinez Granados </t>
  </si>
  <si>
    <t>Servicio de Arrendamiento de Fotocopiadora Ref, Catastro, Colecturia y Cuentas Corrientes</t>
  </si>
  <si>
    <t>Persona Natural</t>
  </si>
  <si>
    <t>Arrendamiento de fotocopiadora Kyocera multifuncional M3540idn, cargo basico por 3000 copias, arrendamiento correspondiente al mes de marzo 2023</t>
  </si>
  <si>
    <t>Cargo Basico</t>
  </si>
  <si>
    <t>Arrendamiento de fotocopiadora Kyocera multifuncional M3540idn, cargo basico por 3000 copias, arrendamiento correspondiente al mes de abril 2023</t>
  </si>
  <si>
    <t>Arrendamiento de fotocopiadora Kyocera multifuncional M3540idn, cargo basico por 3000 copias, arrendamiento correspondiente al mes de mayo 2023</t>
  </si>
  <si>
    <t>copias excedentes</t>
  </si>
  <si>
    <t>unidad</t>
  </si>
  <si>
    <t>Contratación de Servicio profesional para desarrollar para desarrollar evento Serenata a la Virgen de El Carmen y Desfile de correo, en honor a nuestra señora virgen de El Carmen</t>
  </si>
  <si>
    <t>LA PRODUCTORA, MONTAJES y EVENTOS, S.A DE C.V</t>
  </si>
  <si>
    <t>Servicio profesional para desarrollar evento serenata a la virgen y desfile de correo para fiestas patronales 2023. De conformidad a la lista de cantidades de servicios formulario 2 (F2) y según lo establecido en calendario de entrega.</t>
  </si>
  <si>
    <t>Contratación de Servicio profesional para producir montar y desarrollar evento de elección y coronación de las fiestas patronales, en honor a nuestra señora virgen de El Carmen, con temática estilo Maya.</t>
  </si>
  <si>
    <t>Servicio profesional para producir, montar y desarrollar evento de elección y coronación de las fiestas patronales, en honor a nuestra señora virgen de El Carmen, con temática estilo Maya a realizarse en Polideportivo Municipal el dia 08 de Julio 2023 a partir de las 5:00 pm</t>
  </si>
  <si>
    <t>Fiesta Bailable en honor a la nueva reina de los festejos patronales 2023, Discomovil conocida como "Super Caliente", a realizarse sobre calle principal de El Carmen el dia 08 de Julio 2023</t>
  </si>
  <si>
    <t>Adquisición de ejemplares de programas de fiestas patronales para alcaldía municipal de El Carmen, Cuscatlán</t>
  </si>
  <si>
    <t>ALBERTO JAVIER HUEZO</t>
  </si>
  <si>
    <t>ejemplares de programas de fiestas patronales El Carmen 2023.
tamaño carta cerrado, full
colores, impresos en papel couché brillante b80, cubiertas con barniz UV, tamaño carta, 24 páginas en cada revista</t>
  </si>
  <si>
    <t>Compra de alimentos para "DIA DE LA SALUD", a ser entregado a personal medico, personal de instituciones que colaboran en el desarrollo de la actividad, dentro del marco de los festejos patronales 2023 , en honor a nuestra señora virgen de El Carmen</t>
  </si>
  <si>
    <t>Almuerzo completo que incluye: porción de pollo dorado, porción de arroz con vegetales, porción de ensalada (especialidad tipo fresca o tipo hawaiana), 2 tortillas, bebida en botella 355ml, herméticamente empacados en plato plástico descartable</t>
  </si>
  <si>
    <t>Contratación de Bienes y Servicios para desarrollar evento Dia de la Familia en el marco de los festejos patronales 2023 en honor a nuestra señora virgen de El Carmen</t>
  </si>
  <si>
    <t>Alquiler de Escenario, Audio e Iluminacion, profesional</t>
  </si>
  <si>
    <t>Coronas semipatronales</t>
  </si>
  <si>
    <t>Servicio de estilista profesional para maquillaje de 10 señoritas</t>
  </si>
  <si>
    <t>atoles especialidad coco</t>
  </si>
  <si>
    <t>atoles especialidad maiz tostado</t>
  </si>
  <si>
    <t>atoles especialidad marañon</t>
  </si>
  <si>
    <t>atoles especialidad shuco</t>
  </si>
  <si>
    <t>Alquiler de juegos inflables</t>
  </si>
  <si>
    <t>pupusas picantes</t>
  </si>
  <si>
    <t>show de payasos conocidos como "circo de los cañonazos"</t>
  </si>
  <si>
    <t>suministro de Pop Corn</t>
  </si>
  <si>
    <t>Suministro de Algodón de Azucar</t>
  </si>
  <si>
    <t>Compra de alimentos para evento DIA DE LA INCLUSION DE LA PERSONA CON DISCAPACIDAD dentro del marco de los festejos patronales en honor a nuestra señora virgen de El Carmen</t>
  </si>
  <si>
    <t>Suministro de alimentos: porciones medianas de pollo empanizado</t>
  </si>
  <si>
    <t>bebidas jugo en botella 355ml</t>
  </si>
  <si>
    <t>Sonido profesional durante 4h</t>
  </si>
  <si>
    <t>Contratación de servicio de agrupaciones, orquestas y Discomóvil para evento de celebración TERCER CARNAVAL DE LAS FLORES en el marco de las fiestas patronales 2023 en honor a nuestra señora virgen de El Carmen</t>
  </si>
  <si>
    <t>Servicios Profesionales para la  presentación de Orquesta "SAN VICENTE",  para municipio de El Carmen, Cuscatlan, el día 14/07/2023, apartir de las 9:00pm</t>
  </si>
  <si>
    <t>Servicios Profesionales para la  presentación de Grupo Musical "ALFREDO JIMENEZ Y GRUPO LA REPUBLICA", para municipio de El Carmen, Cuscatlan, el día 14/07/2023, apartir de las 9:00pm</t>
  </si>
  <si>
    <t>Servicios Profesionales para la  presentación deDiscomovil "XTREMOLUZ",  para municipio de El Carmen, Cuscatlan, el día 14/07/2023, apartir de las 9:00pm</t>
  </si>
  <si>
    <t>Suministro de show de fuegos artificiales para evento CELEBRACION DE VISPERAS DE LA VIRGEN DE EL CARMEN en el marco de los festejos patronales 2023 en honor a nuestra señora virgen de El Carmen</t>
  </si>
  <si>
    <t>Suministro de fuegos artificiales (12 min, continuas de duracion) Paquete Milenario Premiun, para celebracion de visperas de la Virgen El Carmen, show de luces con polvora china a partir de las 7:00pm, colocacion de equipos en edificio municipal, con medidas de seguridad.</t>
  </si>
  <si>
    <t>Suministro</t>
  </si>
  <si>
    <t>Compra de combo de luces chinas en concepto de colaboracion para comunidad de Canton San Antonio, en el desarrollo de actividades de fiestas patronales en honor a San Antonio de Padua</t>
  </si>
  <si>
    <t>FUEGOLANDIA S.A DE C.V</t>
  </si>
  <si>
    <t xml:space="preserve">Suministro de combo de fuegos artificiales </t>
  </si>
  <si>
    <t>Contratación de servicio profesional para el desarrollo, montaje y producción de evento DIA DE RODEO dentro del marco de los festejos patronales 2023 en honor a nuestra señora virgen de El Carmen</t>
  </si>
  <si>
    <t>Servicio profesional para el desarrollo montaje y produccion de evento dia del Rodeo a realizarse en polideportivo municipal el dia 16 de Julio de 2023.</t>
  </si>
  <si>
    <t>Compra de Hipoclorito de calcio para cloración de agua de los tanques que pertenecen al proyecto múltiple de agua potable de la Alcaldía Municipal de El Carmen, Cuscatlán</t>
  </si>
  <si>
    <t>INVERSIONES OMISHIN, S.A DE C.V.</t>
  </si>
  <si>
    <t xml:space="preserve">Tabletas de Hipoclorito de Calcio al 70% </t>
  </si>
  <si>
    <t>Arrendamiento de fotocopiadora Kyocera multifuncional M3540idn, cargo basico por 3000 copias, arrendamiento correspondiente al mes de Junio 2023. Fac. #178</t>
  </si>
  <si>
    <t>Arrendamiento de fotocopiadora Kyocera multifuncional M3540idn, cargo basico por 3000 copias, arrendamiento correspondiente al mes de Julio 2023. Fac. #210</t>
  </si>
  <si>
    <t>FUENTE DE FINANCIAMIENTO: Convenio de Transferencias Corrientes a entidades administradoras de Centros de Bienestar Infantil</t>
  </si>
  <si>
    <t>Maria Sonia Castillo Rodas (librería "Clasica y Variedades")</t>
  </si>
  <si>
    <t>Resma papel bond T/C</t>
  </si>
  <si>
    <t>Crayola Gruesa</t>
  </si>
  <si>
    <t>Caja</t>
  </si>
  <si>
    <t>Plástico para forro</t>
  </si>
  <si>
    <t>Yarda</t>
  </si>
  <si>
    <t>Papel Bond de Color</t>
  </si>
  <si>
    <t>Pliego</t>
  </si>
  <si>
    <t>Boligrafo BIC</t>
  </si>
  <si>
    <t>Corrector Paper Mate</t>
  </si>
  <si>
    <t xml:space="preserve">Rollo de Tirro Blanco Grueso </t>
  </si>
  <si>
    <t>Cinta adhesiva sella</t>
  </si>
  <si>
    <t>Resma de Papel Bond de color T/C</t>
  </si>
  <si>
    <t>Folder T/C</t>
  </si>
  <si>
    <t xml:space="preserve">Ciento </t>
  </si>
  <si>
    <t>Cuaderno Order Book</t>
  </si>
  <si>
    <t xml:space="preserve">Barra de Silicon delgado </t>
  </si>
  <si>
    <t>Pliego de Cartulina Iris</t>
  </si>
  <si>
    <t xml:space="preserve">Pliego de Cartulina </t>
  </si>
  <si>
    <t xml:space="preserve">Galon de Pegamento </t>
  </si>
  <si>
    <t>Caja de fastener Plástico</t>
  </si>
  <si>
    <t>Perforador</t>
  </si>
  <si>
    <t>Engrapadora</t>
  </si>
  <si>
    <t>Pliego de Fomy</t>
  </si>
  <si>
    <t>Sacapuntas para lapiz grueso</t>
  </si>
  <si>
    <t>Caja de Plumones</t>
  </si>
  <si>
    <t>Caja de plumon 90</t>
  </si>
  <si>
    <t>Lapiz Grueso</t>
  </si>
  <si>
    <t>Pasta dental blanca, grande</t>
  </si>
  <si>
    <t>fardo de papel higienico 24U</t>
  </si>
  <si>
    <t>Lejia fardo (6Dcna)</t>
  </si>
  <si>
    <t>Galon de desinfectante</t>
  </si>
  <si>
    <t>Bolsa p/basura, jardinera; 1/2 jardin</t>
  </si>
  <si>
    <t>Escobas</t>
  </si>
  <si>
    <t>Toallas medianas</t>
  </si>
  <si>
    <t>bls detergente grande</t>
  </si>
  <si>
    <t>Compra de material didactico y Bioseguridad para el centro de bienestar infantil "Santa Marta" ubicado en Canton San Antonio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</si>
</sst>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5" formatCode="_-&quot;$&quot;* #,##0.0000_-;\-&quot;$&quot;* #,##0.0000_-;_-&quot;$&quot;* &quot;-&quot;??_-;_-@_-"/>
  </numFmts>
  <fonts count="13" x14ac:knownFonts="1">
    <font>
      <sz val="11"/>
      <color theme="1"/>
      <name val="Calibri"/>
      <family val="2"/>
      <scheme val="minor"/>
    </font>
    <font>
      <sz val="10"/>
      <name val="Arial"/>
      <family val="2"/>
    </font>
    <font>
      <sz val="6"/>
      <color theme="1" tint="4.9989318521683403E-2"/>
      <name val="Book Antiqua"/>
      <family val="1"/>
    </font>
    <font>
      <sz val="7"/>
      <color theme="1"/>
      <name val="Book Antiqua"/>
      <family val="1"/>
    </font>
    <font>
      <sz val="7"/>
      <name val="Book Antiqua"/>
      <family val="1"/>
    </font>
    <font>
      <sz val="7"/>
      <color theme="1"/>
      <name val="Arial"/>
      <family val="2"/>
    </font>
    <font>
      <b/>
      <sz val="8"/>
      <name val="Cambria"/>
      <family val="1"/>
    </font>
    <font>
      <b/>
      <sz val="9"/>
      <name val="Cambria"/>
      <family val="1"/>
    </font>
    <font>
      <b/>
      <sz val="10"/>
      <name val="Cambria"/>
      <family val="1"/>
    </font>
    <font>
      <b/>
      <sz val="11"/>
      <name val="Cambria"/>
      <family val="1"/>
    </font>
    <font>
      <b/>
      <sz val="12"/>
      <name val="Cambria"/>
      <family val="1"/>
    </font>
    <font>
      <sz val="7"/>
      <color rgb="FF000000"/>
      <name val="Book Antiqua"/>
      <family val="1"/>
    </font>
    <font>
      <sz val="7"/>
      <color theme="1"/>
      <name val="Century Gothic"/>
      <family val="2"/>
    </font>
  </fonts>
  <fills count="4">
    <fill>
      <patternFill patternType="none"/>
    </fill>
    <fill>
      <patternFill patternType="gray125"/>
    </fill>
    <fill>
      <patternFill patternType="solid">
        <fgColor theme="2" tint="-9.9978637043366805E-2"/>
        <bgColor indexed="64"/>
      </patternFill>
    </fill>
    <fill>
      <patternFill patternType="solid">
        <fgColor theme="4" tint="0.79998168889431442"/>
        <bgColor theme="4" tint="0.79998168889431442"/>
      </patternFill>
    </fill>
  </fills>
  <borders count="12">
    <border>
      <left/>
      <right/>
      <top/>
      <bottom/>
      <diagonal/>
    </border>
    <border>
      <left/>
      <right/>
      <top/>
      <bottom style="medium">
        <color indexed="64"/>
      </bottom>
      <diagonal/>
    </border>
    <border>
      <left/>
      <right/>
      <top style="thin">
        <color theme="4" tint="0.39997558519241921"/>
      </top>
      <bottom style="thin">
        <color theme="4" tint="0.39997558519241921"/>
      </bottom>
      <diagonal/>
    </border>
    <border>
      <left/>
      <right/>
      <top/>
      <bottom style="double">
        <color indexed="64"/>
      </bottom>
      <diagonal/>
    </border>
    <border>
      <left/>
      <right/>
      <top style="double">
        <color indexed="64"/>
      </top>
      <bottom style="double">
        <color indexed="64"/>
      </bottom>
      <diagonal/>
    </border>
    <border>
      <left/>
      <right/>
      <top style="medium">
        <color indexed="64"/>
      </top>
      <bottom/>
      <diagonal/>
    </border>
    <border>
      <left/>
      <right style="thin">
        <color indexed="64"/>
      </right>
      <top/>
      <bottom/>
      <diagonal/>
    </border>
    <border>
      <left/>
      <right style="thin">
        <color indexed="64"/>
      </right>
      <top style="thin">
        <color theme="4" tint="0.39997558519241921"/>
      </top>
      <bottom style="thin">
        <color theme="4" tint="0.39997558519241921"/>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s>
  <cellStyleXfs count="2">
    <xf numFmtId="0" fontId="0" fillId="0" borderId="0"/>
    <xf numFmtId="0" fontId="1" fillId="0" borderId="0"/>
  </cellStyleXfs>
  <cellXfs count="45">
    <xf numFmtId="0" fontId="0" fillId="0" borderId="0" xfId="0"/>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44" fontId="3" fillId="0" borderId="0" xfId="0" applyNumberFormat="1" applyFont="1" applyAlignment="1">
      <alignment horizontal="center" vertical="center"/>
    </xf>
    <xf numFmtId="44" fontId="3" fillId="0" borderId="3" xfId="0" applyNumberFormat="1" applyFont="1" applyBorder="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0" xfId="0" applyFont="1" applyBorder="1" applyAlignment="1">
      <alignment horizontal="left" vertical="center" wrapText="1"/>
    </xf>
    <xf numFmtId="0" fontId="3" fillId="0" borderId="0" xfId="0" applyFont="1" applyBorder="1" applyAlignment="1">
      <alignment horizontal="center" vertical="center"/>
    </xf>
    <xf numFmtId="0" fontId="5" fillId="0" borderId="0" xfId="0" applyFont="1" applyBorder="1" applyAlignment="1">
      <alignment horizontal="center" vertical="center"/>
    </xf>
    <xf numFmtId="44" fontId="5" fillId="0" borderId="0" xfId="0" applyNumberFormat="1" applyFont="1" applyBorder="1" applyAlignment="1">
      <alignment horizontal="left" vertical="center"/>
    </xf>
    <xf numFmtId="44" fontId="3" fillId="0" borderId="4" xfId="0" applyNumberFormat="1" applyFont="1" applyBorder="1" applyAlignment="1">
      <alignment horizontal="center" vertical="center"/>
    </xf>
    <xf numFmtId="44" fontId="3" fillId="0" borderId="0" xfId="0" applyNumberFormat="1" applyFont="1" applyBorder="1" applyAlignment="1">
      <alignment horizontal="center" vertical="center"/>
    </xf>
    <xf numFmtId="0" fontId="3" fillId="0" borderId="0" xfId="0" applyFont="1" applyBorder="1" applyAlignment="1">
      <alignment vertical="center" wrapText="1"/>
    </xf>
    <xf numFmtId="44" fontId="5" fillId="0" borderId="0" xfId="0" applyNumberFormat="1" applyFont="1" applyBorder="1" applyAlignment="1">
      <alignment horizontal="center" vertical="center"/>
    </xf>
    <xf numFmtId="0" fontId="6" fillId="0" borderId="0" xfId="1" applyFont="1" applyAlignment="1">
      <alignment horizontal="center" vertical="center" wrapText="1"/>
    </xf>
    <xf numFmtId="0" fontId="10" fillId="0" borderId="1" xfId="1" applyFont="1" applyBorder="1" applyAlignment="1">
      <alignment horizontal="center" vertical="center" wrapText="1"/>
    </xf>
    <xf numFmtId="0" fontId="9" fillId="0" borderId="5" xfId="1" applyFont="1" applyBorder="1" applyAlignment="1">
      <alignment horizontal="center" vertical="center" wrapText="1"/>
    </xf>
    <xf numFmtId="0" fontId="8" fillId="0" borderId="0" xfId="1" applyFont="1" applyBorder="1" applyAlignment="1">
      <alignment horizontal="center" vertical="center" wrapText="1"/>
    </xf>
    <xf numFmtId="0" fontId="7" fillId="0" borderId="0" xfId="1" applyFont="1" applyAlignment="1">
      <alignment horizontal="center" vertical="center" wrapText="1"/>
    </xf>
    <xf numFmtId="0" fontId="11" fillId="0" borderId="0" xfId="0" applyFont="1" applyBorder="1" applyAlignment="1">
      <alignment vertical="center" wrapText="1"/>
    </xf>
    <xf numFmtId="0" fontId="12" fillId="0" borderId="0" xfId="0" applyFont="1" applyBorder="1" applyAlignment="1">
      <alignment vertical="center" wrapText="1"/>
    </xf>
    <xf numFmtId="165" fontId="3" fillId="0" borderId="0" xfId="0" applyNumberFormat="1" applyFont="1" applyBorder="1" applyAlignment="1">
      <alignment horizontal="center" vertical="center"/>
    </xf>
    <xf numFmtId="0" fontId="3" fillId="0" borderId="6" xfId="0" applyFont="1" applyBorder="1" applyAlignment="1">
      <alignment horizontal="left" vertical="center"/>
    </xf>
    <xf numFmtId="0" fontId="4" fillId="0" borderId="0" xfId="0" applyFont="1" applyAlignment="1">
      <alignment horizontal="left" vertical="center" wrapText="1"/>
    </xf>
    <xf numFmtId="44" fontId="3" fillId="0" borderId="8" xfId="0" applyNumberFormat="1" applyFont="1" applyBorder="1" applyAlignment="1">
      <alignment horizontal="center" vertical="center"/>
    </xf>
    <xf numFmtId="0" fontId="3" fillId="0" borderId="0" xfId="0" applyFont="1" applyBorder="1" applyAlignment="1">
      <alignment horizontal="left" vertical="center"/>
    </xf>
    <xf numFmtId="44" fontId="4" fillId="0" borderId="0" xfId="0" applyNumberFormat="1" applyFont="1" applyBorder="1" applyAlignment="1">
      <alignment horizontal="center" vertical="center" wrapText="1"/>
    </xf>
    <xf numFmtId="44" fontId="4" fillId="0" borderId="0" xfId="0" applyNumberFormat="1" applyFont="1" applyAlignment="1">
      <alignment horizontal="center" vertical="center" wrapText="1"/>
    </xf>
    <xf numFmtId="44" fontId="4" fillId="0" borderId="4" xfId="0" applyNumberFormat="1" applyFont="1" applyBorder="1" applyAlignment="1">
      <alignment horizontal="center" vertical="center" wrapText="1"/>
    </xf>
    <xf numFmtId="44" fontId="3" fillId="0" borderId="9" xfId="0" applyNumberFormat="1" applyFont="1" applyBorder="1" applyAlignment="1">
      <alignment horizontal="center" vertical="center"/>
    </xf>
    <xf numFmtId="44" fontId="3" fillId="0" borderId="10" xfId="0" applyNumberFormat="1" applyFont="1" applyBorder="1" applyAlignment="1">
      <alignment horizontal="center" vertical="center"/>
    </xf>
    <xf numFmtId="44" fontId="3" fillId="0" borderId="11" xfId="0" applyNumberFormat="1" applyFont="1" applyBorder="1" applyAlignment="1">
      <alignment horizontal="center" vertical="center"/>
    </xf>
    <xf numFmtId="14"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7" xfId="0" applyFont="1" applyFill="1" applyBorder="1" applyAlignment="1">
      <alignment horizontal="left" vertical="center"/>
    </xf>
    <xf numFmtId="0" fontId="5" fillId="0" borderId="0" xfId="0" applyFont="1" applyAlignment="1">
      <alignment horizontal="center" vertical="center"/>
    </xf>
    <xf numFmtId="44" fontId="5" fillId="0" borderId="0" xfId="0" applyNumberFormat="1" applyFont="1" applyAlignment="1">
      <alignment horizontal="center" vertical="center"/>
    </xf>
  </cellXfs>
  <cellStyles count="2">
    <cellStyle name="Normal" xfId="0" builtinId="0"/>
    <cellStyle name="Normal 2" xfId="1" xr:uid="{85796F09-5609-4B24-AAC1-6EB1688BCE97}"/>
  </cellStyles>
  <dxfs count="72">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numFmt numFmtId="19" formatCode="d/m/yyyy"/>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numFmt numFmtId="34" formatCode="_-&quot;$&quot;* #,##0.00_-;\-&quot;$&quot;* #,##0.00_-;_-&quot;$&quot;* &quot;-&quot;??_-;_-@_-"/>
      <alignment horizontal="center" vertical="center" textRotation="0" wrapText="1" indent="0" justifyLastLine="0" shrinkToFit="0" readingOrder="0"/>
    </dxf>
    <dxf>
      <font>
        <b val="0"/>
        <i val="0"/>
        <strike val="0"/>
        <condense val="0"/>
        <extend val="0"/>
        <outline val="0"/>
        <shadow val="0"/>
        <u val="none"/>
        <vertAlign val="baseline"/>
        <sz val="7"/>
        <color theme="1"/>
        <name val="Arial"/>
        <family val="2"/>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numFmt numFmtId="19" formatCode="d/m/yyyy"/>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border>
        <left style="thin">
          <color indexed="64"/>
        </left>
      </border>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165" formatCode="_-&quot;$&quot;* #,##0.0000_-;\-&quot;$&quot;* #,##0.0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auto="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numFmt numFmtId="19" formatCode="d/m/yyyy"/>
      <alignment horizontal="center" vertical="center" textRotation="0" wrapText="0" indent="0" justifyLastLine="0" shrinkToFit="0" readingOrder="0"/>
    </dxf>
    <dxf>
      <font>
        <b val="0"/>
        <i val="0"/>
        <strike val="0"/>
        <condense val="0"/>
        <extend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numFmt numFmtId="19" formatCode="d/m/yyyy"/>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center"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1" indent="0" justifyLastLine="0" shrinkToFit="0" readingOrder="0"/>
    </dxf>
    <dxf>
      <font>
        <b val="0"/>
        <i val="0"/>
        <strike val="0"/>
        <condense val="0"/>
        <extend val="0"/>
        <outline val="0"/>
        <shadow val="0"/>
        <u val="none"/>
        <vertAlign val="baseline"/>
        <sz val="7"/>
        <color theme="1"/>
        <name val="Book Antiqua"/>
        <family val="1"/>
        <scheme val="none"/>
      </font>
      <alignment horizontal="left" vertical="center" textRotation="0" wrapText="0" indent="0" justifyLastLine="0" shrinkToFit="0" readingOrder="0"/>
    </dxf>
    <dxf>
      <font>
        <b val="0"/>
        <i val="0"/>
        <strike val="0"/>
        <condense val="0"/>
        <extend val="0"/>
        <outline val="0"/>
        <shadow val="0"/>
        <u val="none"/>
        <vertAlign val="baseline"/>
        <sz val="7"/>
        <color theme="1"/>
        <name val="Book Antiqua"/>
        <family val="1"/>
        <scheme val="none"/>
      </font>
      <numFmt numFmtId="19" formatCode="d/m/yyyy"/>
      <alignment horizontal="center" vertical="center" textRotation="0" wrapText="0" indent="0" justifyLastLine="0" shrinkToFit="0" readingOrder="0"/>
    </dxf>
    <dxf>
      <font>
        <strike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left" vertical="center" textRotation="0" wrapText="1" indent="0" justifyLastLine="0" shrinkToFit="0" readingOrder="0"/>
    </dxf>
    <dxf>
      <font>
        <strike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strike val="0"/>
        <outline val="0"/>
        <shadow val="0"/>
        <u val="none"/>
        <vertAlign val="baseline"/>
        <sz val="7"/>
        <color theme="1"/>
        <name val="Book Antiqua"/>
        <family val="1"/>
        <scheme val="none"/>
      </font>
      <numFmt numFmtId="34" formatCode="_-&quot;$&quot;* #,##0.00_-;\-&quot;$&quot;* #,##0.00_-;_-&quot;$&quot;* &quot;-&quot;??_-;_-@_-"/>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left" vertical="center" textRotation="0" wrapText="1" indent="0" justifyLastLine="0" shrinkToFit="0" readingOrder="0"/>
    </dxf>
    <dxf>
      <font>
        <strike val="0"/>
        <outline val="0"/>
        <shadow val="0"/>
        <u val="none"/>
        <vertAlign val="baseline"/>
        <sz val="7"/>
        <color theme="1"/>
        <name val="Book Antiqua"/>
        <family val="1"/>
        <scheme val="none"/>
      </font>
      <alignment horizontal="left"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center" textRotation="0" wrapText="0" indent="0" justifyLastLine="0" shrinkToFit="0" readingOrder="0"/>
    </dxf>
    <dxf>
      <font>
        <strike val="0"/>
        <outline val="0"/>
        <shadow val="0"/>
        <u val="none"/>
        <vertAlign val="baseline"/>
        <sz val="7"/>
        <color theme="1"/>
        <name val="Book Antiqua"/>
        <family val="1"/>
        <scheme val="none"/>
      </font>
      <alignment horizontal="center" vertical="bottom" textRotation="0" wrapText="0" indent="0" justifyLastLine="0" shrinkToFit="0" readingOrder="0"/>
    </dxf>
    <dxf>
      <font>
        <b val="0"/>
        <i val="0"/>
        <strike val="0"/>
        <condense val="0"/>
        <extend val="0"/>
        <outline val="0"/>
        <shadow val="0"/>
        <u val="none"/>
        <vertAlign val="baseline"/>
        <sz val="6"/>
        <color theme="1" tint="4.9989318521683403E-2"/>
        <name val="Book Antiqua"/>
        <family val="1"/>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2" name="Conector recto 1">
          <a:extLst>
            <a:ext uri="{FF2B5EF4-FFF2-40B4-BE49-F238E27FC236}">
              <a16:creationId xmlns:a16="http://schemas.microsoft.com/office/drawing/2014/main" id="{9F61FB67-E976-4459-8486-06E1C26163DF}"/>
            </a:ext>
          </a:extLst>
        </xdr:cNvPr>
        <xdr:cNvCxnSpPr/>
      </xdr:nvCxnSpPr>
      <xdr:spPr>
        <a:xfrm>
          <a:off x="161925" y="9525"/>
          <a:ext cx="912495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3" name="Conector recto 2">
          <a:extLst>
            <a:ext uri="{FF2B5EF4-FFF2-40B4-BE49-F238E27FC236}">
              <a16:creationId xmlns:a16="http://schemas.microsoft.com/office/drawing/2014/main" id="{22775C70-A2F6-4B0E-B1B2-0DDEA1D2FAF2}"/>
            </a:ext>
          </a:extLst>
        </xdr:cNvPr>
        <xdr:cNvCxnSpPr/>
      </xdr:nvCxnSpPr>
      <xdr:spPr>
        <a:xfrm>
          <a:off x="161925" y="9525"/>
          <a:ext cx="115443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3" name="Conector recto 2">
          <a:extLst>
            <a:ext uri="{FF2B5EF4-FFF2-40B4-BE49-F238E27FC236}">
              <a16:creationId xmlns:a16="http://schemas.microsoft.com/office/drawing/2014/main" id="{B2347277-BE1D-400A-856A-F7E297AEE55D}"/>
            </a:ext>
          </a:extLst>
        </xdr:cNvPr>
        <xdr:cNvCxnSpPr/>
      </xdr:nvCxnSpPr>
      <xdr:spPr>
        <a:xfrm>
          <a:off x="161925" y="9525"/>
          <a:ext cx="110109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2" name="Conector recto 1">
          <a:extLst>
            <a:ext uri="{FF2B5EF4-FFF2-40B4-BE49-F238E27FC236}">
              <a16:creationId xmlns:a16="http://schemas.microsoft.com/office/drawing/2014/main" id="{31559C2E-E37E-438E-AC39-46E64DA0B21C}"/>
            </a:ext>
          </a:extLst>
        </xdr:cNvPr>
        <xdr:cNvCxnSpPr/>
      </xdr:nvCxnSpPr>
      <xdr:spPr>
        <a:xfrm>
          <a:off x="161925" y="9525"/>
          <a:ext cx="10820400"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0</xdr:row>
      <xdr:rowOff>9525</xdr:rowOff>
    </xdr:from>
    <xdr:to>
      <xdr:col>8</xdr:col>
      <xdr:colOff>504825</xdr:colOff>
      <xdr:row>0</xdr:row>
      <xdr:rowOff>19050</xdr:rowOff>
    </xdr:to>
    <xdr:cxnSp macro="">
      <xdr:nvCxnSpPr>
        <xdr:cNvPr id="2" name="Conector recto 1">
          <a:extLst>
            <a:ext uri="{FF2B5EF4-FFF2-40B4-BE49-F238E27FC236}">
              <a16:creationId xmlns:a16="http://schemas.microsoft.com/office/drawing/2014/main" id="{B77FC359-2E11-4BE9-ABEF-F52F8D1D574C}"/>
            </a:ext>
          </a:extLst>
        </xdr:cNvPr>
        <xdr:cNvCxnSpPr/>
      </xdr:nvCxnSpPr>
      <xdr:spPr>
        <a:xfrm>
          <a:off x="161925" y="9525"/>
          <a:ext cx="11058525" cy="9525"/>
        </a:xfrm>
        <a:prstGeom prst="line">
          <a:avLst/>
        </a:prstGeom>
        <a:ln w="28575">
          <a:solidFill>
            <a:srgbClr val="002060"/>
          </a:solidFill>
        </a:ln>
      </xdr:spPr>
      <xdr:style>
        <a:lnRef idx="3">
          <a:schemeClr val="dk1"/>
        </a:lnRef>
        <a:fillRef idx="0">
          <a:schemeClr val="dk1"/>
        </a:fillRef>
        <a:effectRef idx="2">
          <a:schemeClr val="dk1"/>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6862E8-781C-410F-9118-1F223D8F55AE}" name="Tabla1" displayName="Tabla1" ref="A6:K8" totalsRowShown="0" headerRowDxfId="71" dataDxfId="70">
  <autoFilter ref="A6:K8" xr:uid="{B96862E8-781C-410F-9118-1F223D8F55AE}"/>
  <tableColumns count="11">
    <tableColumn id="1" xr3:uid="{C4D18047-59B0-4A76-AB7C-A0131EE1F02E}" name="FECHA CONTRATACION" dataDxfId="60"/>
    <tableColumn id="2" xr3:uid="{219CCFE9-03AB-4FA2-95F6-CA4C076EF056}" name="OBJETO  DE CONTRATACION" dataDxfId="61"/>
    <tableColumn id="3" xr3:uid="{C4126D05-C068-48A0-8712-1E31BEF7C3D0}" name="NOMBRE DEL CONTRATISTA" dataDxfId="68"/>
    <tableColumn id="4" xr3:uid="{5644F9AB-B5FA-4563-BCAA-2786B75AD0B5}" name="CARACTERISTICA" dataDxfId="69"/>
    <tableColumn id="5" xr3:uid="{D1DBD47E-AA54-441E-B352-859C969AA70D}" name="MODALIDAD DE CONTRATACION" dataDxfId="67"/>
    <tableColumn id="6" xr3:uid="{179AF431-AA65-45E0-8A81-299371C4ABE4}" name="DESCRIPCION" dataDxfId="66"/>
    <tableColumn id="7" xr3:uid="{135F2F87-3AAC-4D82-AA54-D4458FDE83D0}" name="UNIDAD DE MEDIDA" dataDxfId="65"/>
    <tableColumn id="8" xr3:uid="{0DB8572C-BD1D-4FBC-92DD-25911FE531C6}" name="CANTIDAD" dataDxfId="64"/>
    <tableColumn id="9" xr3:uid="{F2E744AF-D9CB-4BF8-820F-D587607DAB81}" name="PREC.UNIT." dataDxfId="63"/>
    <tableColumn id="10" xr3:uid="{665C79DD-1387-4765-8AD2-676C8C7EA2E5}" name="TOTAL" dataDxfId="62">
      <calculatedColumnFormula>Tabla1[[#This Row],[CANTIDAD]]*Tabla1[[#This Row],[PREC.UNIT.]]</calculatedColumnFormula>
    </tableColumn>
    <tableColumn id="11" xr3:uid="{16F5FC8A-6705-46A6-A8E5-47B69F5AC704}" name="MONTO TOTAL" dataDxfId="59">
      <calculatedColumnFormula>Tabla1[[#This Row],[TOTAL]]</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00426E-BE36-40BE-B3F6-0956274A82FE}" name="Tabla2" displayName="Tabla2" ref="A6:K15" totalsRowShown="0" headerRowDxfId="51">
  <autoFilter ref="A6:K15" xr:uid="{F800426E-BE36-40BE-B3F6-0956274A82FE}"/>
  <tableColumns count="11">
    <tableColumn id="1" xr3:uid="{E40FF907-03EA-4384-A656-DDA8582F8414}" name="FECHA CONTRATACION" dataDxfId="58"/>
    <tableColumn id="2" xr3:uid="{DCBBBE40-193B-4E73-9EA4-50D826D7E00D}" name="OBJETO  DE CONTRATACION" dataDxfId="50"/>
    <tableColumn id="3" xr3:uid="{D1F9F027-66B4-4482-B235-9DDB5EB363A0}" name="NOMBRE DEL CONTRATISTA" dataDxfId="48"/>
    <tableColumn id="4" xr3:uid="{335964E3-839B-4BDA-A160-69D8EBB51780}" name="CARACTERISTICA" dataDxfId="49"/>
    <tableColumn id="5" xr3:uid="{1A90F11E-675F-4B8A-A7C6-A02437B209FA}" name="MODALIDAD DE CONTRATACION" dataDxfId="57"/>
    <tableColumn id="6" xr3:uid="{BA9D94C2-FB3E-49D2-83A8-CF4E3F890557}" name="DESCRIPCION" dataDxfId="56"/>
    <tableColumn id="7" xr3:uid="{A36563D6-5803-4FEA-A59A-85A6F5547740}" name="UNIDAD DE MEDIDA" dataDxfId="55"/>
    <tableColumn id="8" xr3:uid="{A5744AFB-DC81-4BB2-A366-533ACB5EBB7F}" name="CANTIDAD" dataDxfId="54"/>
    <tableColumn id="9" xr3:uid="{12EC765F-A6FA-4E8E-984E-B6528B728544}" name="PREC.UNIT." dataDxfId="53"/>
    <tableColumn id="10" xr3:uid="{58AE7BF6-A7FD-402C-B690-F9FA4FCEDB40}" name="TOTAL" dataDxfId="47">
      <calculatedColumnFormula>Tabla2[[#This Row],[CANTIDAD]]*Tabla2[[#This Row],[PREC.UNIT.]]</calculatedColumnFormula>
    </tableColumn>
    <tableColumn id="11" xr3:uid="{635A09DA-0C0B-4182-9F31-E4A0CAE77405}" name="MONTO TOTAL" dataDxfId="52">
      <calculatedColumnFormula>Tabla2[[#This Row],[TOTAL]]</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A93E1BD-F44C-479F-A147-37351F44E594}" name="Tabla3" displayName="Tabla3" ref="A6:K38" totalsRowShown="0" headerRowDxfId="41" dataDxfId="42">
  <autoFilter ref="A6:K38" xr:uid="{FA93E1BD-F44C-479F-A147-37351F44E594}"/>
  <tableColumns count="11">
    <tableColumn id="1" xr3:uid="{D9DC5247-AD1E-4331-9896-54CC3D92E7D7}" name="FECHA CONTRATACION" dataDxfId="46"/>
    <tableColumn id="2" xr3:uid="{AD166754-7AB8-47F9-B5EE-78013836CA69}" name="OBJETO  DE CONTRATACION" dataDxfId="45"/>
    <tableColumn id="3" xr3:uid="{4244A387-BEC2-4478-B17C-27394D7820CB}" name="NOMBRE DEL CONTRATISTA" dataDxfId="44"/>
    <tableColumn id="4" xr3:uid="{8E4A6454-3DF9-426E-BC47-CB6E095824B0}" name="CARACTERISTICA" dataDxfId="43"/>
    <tableColumn id="5" xr3:uid="{613B9F9C-640A-4496-A80A-27B727F851ED}" name="MODALIDAD DE CONTRATACION" dataDxfId="28"/>
    <tableColumn id="6" xr3:uid="{D8353B7E-F7EC-4EC2-82C6-CE84A989B820}" name="DESCRIPCION" dataDxfId="27"/>
    <tableColumn id="7" xr3:uid="{6C0A69A7-FB77-480A-8EE4-66924CE81BCC}" name="UNIDAD DE MEDIDA" dataDxfId="26"/>
    <tableColumn id="8" xr3:uid="{F3FA63F5-5BAF-43FF-9771-DD80A06399E6}" name="CANTIDAD" dataDxfId="25"/>
    <tableColumn id="9" xr3:uid="{0BEAD53A-9E82-4E74-AF7F-BDED3523BD13}" name="PREC.UNIT." dataDxfId="24"/>
    <tableColumn id="10" xr3:uid="{13CDF87E-8C9E-4349-BA1D-1FE73EA90A89}" name="TOTAL" dataDxfId="22">
      <calculatedColumnFormula>H7*I7</calculatedColumnFormula>
    </tableColumn>
    <tableColumn id="11" xr3:uid="{00F7FF05-8B2B-42DA-84F6-B3B8A0175999}" name="MONTO TOTAL" dataDxfId="23">
      <calculatedColumnFormula>SUM(Tabla3[TOTAL])</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0A0E79-BF00-492C-99D9-58069F1D7AB8}" name="Tabla4" displayName="Tabla4" ref="A6:K10" totalsRowShown="0" headerRowDxfId="30" dataDxfId="31">
  <autoFilter ref="A6:K10" xr:uid="{FE0A0E79-BF00-492C-99D9-58069F1D7AB8}"/>
  <tableColumns count="11">
    <tableColumn id="1" xr3:uid="{AEC67C37-7D6A-4E70-BDBC-30EBA43E8A4E}" name="FECHA CONTRATACION" dataDxfId="40"/>
    <tableColumn id="2" xr3:uid="{ED7928BC-C7E1-4F18-962F-85E5B6317892}" name="OBJETO  DE CONTRATACION" dataDxfId="39"/>
    <tableColumn id="3" xr3:uid="{8F4095FF-1850-4293-82EE-4F0D45EDEC37}" name="NOMBRE DEL CONTRATISTA" dataDxfId="38"/>
    <tableColumn id="4" xr3:uid="{44C98BEC-DB23-4139-9AEC-97F9A9608DE1}" name="CARACTERISTICA" dataDxfId="37"/>
    <tableColumn id="5" xr3:uid="{5D16CAA2-99D7-4978-9093-659E8D57CF4B}" name="MODALIDAD DE CONTRATACION" dataDxfId="36"/>
    <tableColumn id="6" xr3:uid="{56CE6150-E34D-44F2-AA15-E75FB58BBE8C}" name="DESCRIPCION" dataDxfId="35"/>
    <tableColumn id="7" xr3:uid="{B33EE4E9-37C3-4536-8874-685AF0D53605}" name="UNIDAD DE MEDIDA" dataDxfId="34"/>
    <tableColumn id="8" xr3:uid="{ECC24265-91F8-4562-9695-43165A947CF8}" name="CANTIDAD" dataDxfId="33"/>
    <tableColumn id="9" xr3:uid="{5D0F3E06-97D9-4B8E-BF6C-C54081E1D8BB}" name="PREC.UNIT." dataDxfId="32"/>
    <tableColumn id="10" xr3:uid="{2FFBBB7F-4525-4019-89B2-8BED7BAD4B43}" name="TOTAL" dataDxfId="21">
      <calculatedColumnFormula>H7*I7</calculatedColumnFormula>
    </tableColumn>
    <tableColumn id="11" xr3:uid="{98F4EEDC-F463-4D64-81F1-5F8C3338BBA1}" name="MONTO TOTAL" dataDxfId="29">
      <calculatedColumnFormula>SUM(J6:J7)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9BEBE7-3A53-441B-9FE5-83E4FA9C8F9D}" name="Tabla6" displayName="Tabla6" ref="A6:J38" totalsRowCount="1" headerRowDxfId="15">
  <autoFilter ref="A6:J37" xr:uid="{2C9BEBE7-3A53-441B-9FE5-83E4FA9C8F9D}"/>
  <tableColumns count="10">
    <tableColumn id="1" xr3:uid="{60057362-35DF-4025-B2DF-69A133BDC7E3}" name="FECHA CONTRATACION" dataDxfId="20" totalsRowDxfId="9"/>
    <tableColumn id="2" xr3:uid="{60322154-C8B9-43A6-AC8A-CEC3B033611F}" name="OBJETO  DE CONTRATACION" dataDxfId="19" totalsRowDxfId="8"/>
    <tableColumn id="3" xr3:uid="{04693F7D-57EC-433F-9AEE-A8EA7BA74E93}" name="NOMBRE DEL CONTRATISTA" dataDxfId="18" totalsRowDxfId="7"/>
    <tableColumn id="4" xr3:uid="{96625402-036F-4C46-BA20-4C62E8EB7C54}" name="CARACTERISTICA" dataDxfId="17" totalsRowDxfId="6"/>
    <tableColumn id="5" xr3:uid="{1D35980D-320A-4864-B462-2E32FBC79B31}" name="MODALIDAD DE CONTRATACION" dataDxfId="16" totalsRowDxfId="5"/>
    <tableColumn id="6" xr3:uid="{3D1CBDF9-B6FF-4DEF-9B30-9E2199CB3601}" name="DESCRIPCION" dataDxfId="14" totalsRowDxfId="4"/>
    <tableColumn id="7" xr3:uid="{2012C00F-FE4A-44AA-A8E8-74DE97937966}" name="UNIDAD DE MEDIDA" dataDxfId="13" totalsRowDxfId="3"/>
    <tableColumn id="8" xr3:uid="{374B08CF-6A1C-486C-9770-9803C68CBCE1}" name="CANTIDAD" dataDxfId="12" totalsRowDxfId="2"/>
    <tableColumn id="9" xr3:uid="{8E0FC9A4-A4A2-4294-8736-CFD79D592E77}" name="PREC.UNIT." dataDxfId="11" totalsRowDxfId="1"/>
    <tableColumn id="10" xr3:uid="{3823479D-913A-4D26-8018-5E04881E4FA1}" name="TOTAL" totalsRowFunction="custom" dataDxfId="10" totalsRowDxfId="0">
      <calculatedColumnFormula>H7*I7</calculatedColumnFormula>
      <totalsRowFormula>SUM(Tabla6[TOTAL])</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B56E-7831-4277-9110-57191A0A1CB4}">
  <dimension ref="A1:K9"/>
  <sheetViews>
    <sheetView topLeftCell="B1" workbookViewId="0">
      <selection sqref="A1:XFD5"/>
    </sheetView>
  </sheetViews>
  <sheetFormatPr baseColWidth="10" defaultRowHeight="15" x14ac:dyDescent="0.25"/>
  <cols>
    <col min="1" max="1" width="12.7109375" customWidth="1"/>
    <col min="2" max="4" width="23.5703125" customWidth="1"/>
    <col min="5" max="5" width="25.5703125" customWidth="1"/>
    <col min="6" max="6" width="30.5703125" customWidth="1"/>
    <col min="7" max="7" width="17" customWidth="1"/>
    <col min="11" max="11" width="13.28515625" customWidth="1"/>
  </cols>
  <sheetData>
    <row r="1" spans="1:11" ht="16.5" thickBot="1" x14ac:dyDescent="0.3">
      <c r="A1" s="19" t="s">
        <v>38</v>
      </c>
      <c r="B1" s="19"/>
      <c r="C1" s="19"/>
      <c r="D1" s="19"/>
      <c r="E1" s="19"/>
      <c r="F1" s="19"/>
      <c r="G1" s="19"/>
      <c r="H1" s="19"/>
      <c r="I1" s="19"/>
      <c r="J1" s="19"/>
      <c r="K1" s="19"/>
    </row>
    <row r="2" spans="1:11" x14ac:dyDescent="0.25">
      <c r="A2" s="20" t="s">
        <v>39</v>
      </c>
      <c r="B2" s="20"/>
      <c r="C2" s="20"/>
      <c r="D2" s="20"/>
      <c r="E2" s="20"/>
      <c r="F2" s="20"/>
      <c r="G2" s="20"/>
      <c r="H2" s="20"/>
      <c r="I2" s="20"/>
      <c r="J2" s="20"/>
      <c r="K2" s="20"/>
    </row>
    <row r="3" spans="1:11" x14ac:dyDescent="0.25">
      <c r="A3" s="21" t="s">
        <v>40</v>
      </c>
      <c r="B3" s="21"/>
      <c r="C3" s="21"/>
      <c r="D3" s="21"/>
      <c r="E3" s="21"/>
      <c r="F3" s="21"/>
      <c r="G3" s="21"/>
      <c r="H3" s="21"/>
      <c r="I3" s="21"/>
      <c r="J3" s="21"/>
      <c r="K3" s="21"/>
    </row>
    <row r="4" spans="1:11" x14ac:dyDescent="0.25">
      <c r="A4" s="22" t="s">
        <v>12</v>
      </c>
      <c r="B4" s="22"/>
      <c r="C4" s="22"/>
      <c r="D4" s="22"/>
      <c r="E4" s="22"/>
      <c r="F4" s="22"/>
      <c r="G4" s="22"/>
      <c r="H4" s="22"/>
      <c r="I4" s="22"/>
      <c r="J4" s="22"/>
      <c r="K4" s="22"/>
    </row>
    <row r="5" spans="1:11" x14ac:dyDescent="0.25">
      <c r="A5" s="18" t="s">
        <v>41</v>
      </c>
      <c r="B5" s="18"/>
      <c r="C5" s="18"/>
      <c r="D5" s="18"/>
      <c r="E5" s="18"/>
      <c r="F5" s="18"/>
      <c r="G5" s="18"/>
      <c r="H5" s="18"/>
      <c r="I5" s="18"/>
      <c r="J5" s="18"/>
      <c r="K5" s="18"/>
    </row>
    <row r="6" spans="1:11" ht="16.5" x14ac:dyDescent="0.25">
      <c r="A6" s="1" t="s">
        <v>0</v>
      </c>
      <c r="B6" s="1" t="s">
        <v>1</v>
      </c>
      <c r="C6" s="1" t="s">
        <v>2</v>
      </c>
      <c r="D6" s="2" t="s">
        <v>3</v>
      </c>
      <c r="E6" s="1" t="s">
        <v>4</v>
      </c>
      <c r="F6" s="2" t="s">
        <v>5</v>
      </c>
      <c r="G6" s="1" t="s">
        <v>6</v>
      </c>
      <c r="H6" s="1" t="s">
        <v>7</v>
      </c>
      <c r="I6" s="1" t="s">
        <v>8</v>
      </c>
      <c r="J6" s="1" t="s">
        <v>9</v>
      </c>
      <c r="K6" s="1" t="s">
        <v>10</v>
      </c>
    </row>
    <row r="7" spans="1:11" ht="63.75" thickBot="1" x14ac:dyDescent="0.3">
      <c r="A7" s="8">
        <v>45015</v>
      </c>
      <c r="B7" s="5" t="s">
        <v>11</v>
      </c>
      <c r="C7" s="4" t="s">
        <v>13</v>
      </c>
      <c r="D7" s="4" t="s">
        <v>14</v>
      </c>
      <c r="E7" s="3" t="s">
        <v>15</v>
      </c>
      <c r="F7" s="5" t="s">
        <v>16</v>
      </c>
      <c r="G7" s="4" t="s">
        <v>17</v>
      </c>
      <c r="H7" s="4">
        <v>761</v>
      </c>
      <c r="I7" s="6">
        <v>1.67</v>
      </c>
      <c r="J7" s="7">
        <f>Tabla1[[#This Row],[CANTIDAD]]*Tabla1[[#This Row],[PREC.UNIT.]]</f>
        <v>1270.8699999999999</v>
      </c>
      <c r="K7" s="6">
        <f>Tabla1[[#This Row],[TOTAL]]</f>
        <v>1270.8699999999999</v>
      </c>
    </row>
    <row r="8" spans="1:11" ht="46.5" thickTop="1" thickBot="1" x14ac:dyDescent="0.3">
      <c r="A8" s="8">
        <v>44977</v>
      </c>
      <c r="B8" s="5" t="s">
        <v>18</v>
      </c>
      <c r="C8" s="9" t="s">
        <v>19</v>
      </c>
      <c r="D8" s="4" t="s">
        <v>14</v>
      </c>
      <c r="E8" s="3" t="s">
        <v>20</v>
      </c>
      <c r="F8" s="10" t="s">
        <v>21</v>
      </c>
      <c r="G8" s="11" t="s">
        <v>22</v>
      </c>
      <c r="H8" s="12">
        <v>23.041</v>
      </c>
      <c r="I8" s="13">
        <v>4.34</v>
      </c>
      <c r="J8" s="14">
        <f>Tabla1[[#This Row],[CANTIDAD]]*Tabla1[[#This Row],[PREC.UNIT.]]</f>
        <v>99.99794</v>
      </c>
      <c r="K8" s="6">
        <f>Tabla1[[#This Row],[TOTAL]]</f>
        <v>99.99794</v>
      </c>
    </row>
    <row r="9" spans="1:11" ht="15.75" thickTop="1" x14ac:dyDescent="0.25"/>
  </sheetData>
  <mergeCells count="5">
    <mergeCell ref="A1:K1"/>
    <mergeCell ref="A4:K4"/>
    <mergeCell ref="A2:K2"/>
    <mergeCell ref="A3:K3"/>
    <mergeCell ref="A5:K5"/>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8A3B0-B62C-4DDA-8AAF-4F09A14891C7}">
  <dimension ref="A1:K15"/>
  <sheetViews>
    <sheetView workbookViewId="0">
      <selection sqref="A1:K7"/>
    </sheetView>
  </sheetViews>
  <sheetFormatPr baseColWidth="10" defaultRowHeight="15" x14ac:dyDescent="0.25"/>
  <cols>
    <col min="1" max="1" width="19.42578125" customWidth="1"/>
    <col min="2" max="2" width="23" customWidth="1"/>
    <col min="3" max="3" width="22.7109375" customWidth="1"/>
    <col min="4" max="4" width="15.5703125" customWidth="1"/>
    <col min="5" max="5" width="25.5703125" customWidth="1"/>
    <col min="6" max="6" width="22.42578125" customWidth="1"/>
    <col min="7" max="7" width="17" customWidth="1"/>
    <col min="11" max="11" width="13.28515625" customWidth="1"/>
  </cols>
  <sheetData>
    <row r="1" spans="1:11" ht="16.5" thickBot="1" x14ac:dyDescent="0.3">
      <c r="A1" s="19" t="s">
        <v>38</v>
      </c>
      <c r="B1" s="19"/>
      <c r="C1" s="19"/>
      <c r="D1" s="19"/>
      <c r="E1" s="19"/>
      <c r="F1" s="19"/>
      <c r="G1" s="19"/>
      <c r="H1" s="19"/>
      <c r="I1" s="19"/>
      <c r="J1" s="19"/>
      <c r="K1" s="19"/>
    </row>
    <row r="2" spans="1:11" x14ac:dyDescent="0.25">
      <c r="A2" s="20" t="s">
        <v>39</v>
      </c>
      <c r="B2" s="20"/>
      <c r="C2" s="20"/>
      <c r="D2" s="20"/>
      <c r="E2" s="20"/>
      <c r="F2" s="20"/>
      <c r="G2" s="20"/>
      <c r="H2" s="20"/>
      <c r="I2" s="20"/>
      <c r="J2" s="20"/>
      <c r="K2" s="20"/>
    </row>
    <row r="3" spans="1:11" x14ac:dyDescent="0.25">
      <c r="A3" s="21" t="s">
        <v>40</v>
      </c>
      <c r="B3" s="21"/>
      <c r="C3" s="21"/>
      <c r="D3" s="21"/>
      <c r="E3" s="21"/>
      <c r="F3" s="21"/>
      <c r="G3" s="21"/>
      <c r="H3" s="21"/>
      <c r="I3" s="21"/>
      <c r="J3" s="21"/>
      <c r="K3" s="21"/>
    </row>
    <row r="4" spans="1:11" x14ac:dyDescent="0.25">
      <c r="A4" s="22" t="s">
        <v>36</v>
      </c>
      <c r="B4" s="22"/>
      <c r="C4" s="22"/>
      <c r="D4" s="22"/>
      <c r="E4" s="22"/>
      <c r="F4" s="22"/>
      <c r="G4" s="22"/>
      <c r="H4" s="22"/>
      <c r="I4" s="22"/>
      <c r="J4" s="22"/>
      <c r="K4" s="22"/>
    </row>
    <row r="5" spans="1:11" x14ac:dyDescent="0.25">
      <c r="A5" s="18" t="s">
        <v>41</v>
      </c>
      <c r="B5" s="18"/>
      <c r="C5" s="18"/>
      <c r="D5" s="18"/>
      <c r="E5" s="18"/>
      <c r="F5" s="18"/>
      <c r="G5" s="18"/>
      <c r="H5" s="18"/>
      <c r="I5" s="18"/>
      <c r="J5" s="18"/>
      <c r="K5" s="18"/>
    </row>
    <row r="6" spans="1:11" x14ac:dyDescent="0.25">
      <c r="A6" s="1" t="s">
        <v>0</v>
      </c>
      <c r="B6" s="1" t="s">
        <v>1</v>
      </c>
      <c r="C6" s="1" t="s">
        <v>2</v>
      </c>
      <c r="D6" s="2" t="s">
        <v>3</v>
      </c>
      <c r="E6" s="1" t="s">
        <v>4</v>
      </c>
      <c r="F6" s="2" t="s">
        <v>5</v>
      </c>
      <c r="G6" s="1" t="s">
        <v>6</v>
      </c>
      <c r="H6" s="1" t="s">
        <v>7</v>
      </c>
      <c r="I6" s="1" t="s">
        <v>8</v>
      </c>
      <c r="J6" s="1" t="s">
        <v>9</v>
      </c>
      <c r="K6" s="1" t="s">
        <v>10</v>
      </c>
    </row>
    <row r="7" spans="1:11" ht="72" customHeight="1" x14ac:dyDescent="0.25">
      <c r="A7" s="8">
        <v>45070</v>
      </c>
      <c r="B7" s="5" t="s">
        <v>24</v>
      </c>
      <c r="C7" s="9" t="s">
        <v>25</v>
      </c>
      <c r="D7" s="4" t="s">
        <v>26</v>
      </c>
      <c r="E7" s="3" t="s">
        <v>15</v>
      </c>
      <c r="F7" s="5" t="s">
        <v>28</v>
      </c>
      <c r="G7" s="4" t="s">
        <v>27</v>
      </c>
      <c r="H7" s="4">
        <v>1</v>
      </c>
      <c r="I7" s="6">
        <v>16795</v>
      </c>
      <c r="J7" s="15">
        <f>Tabla2[[#This Row],[CANTIDAD]]*Tabla2[[#This Row],[PREC.UNIT.]]</f>
        <v>16795</v>
      </c>
      <c r="K7" s="6">
        <f>Tabla2[[#This Row],[TOTAL]]</f>
        <v>16795</v>
      </c>
    </row>
    <row r="8" spans="1:11" ht="17.25" customHeight="1" x14ac:dyDescent="0.25">
      <c r="A8" s="8">
        <v>45070</v>
      </c>
      <c r="B8" s="5" t="s">
        <v>24</v>
      </c>
      <c r="C8" s="9" t="s">
        <v>25</v>
      </c>
      <c r="D8" s="4" t="s">
        <v>26</v>
      </c>
      <c r="E8" s="3" t="s">
        <v>15</v>
      </c>
      <c r="F8" s="10" t="s">
        <v>29</v>
      </c>
      <c r="G8" s="11" t="s">
        <v>17</v>
      </c>
      <c r="H8" s="12">
        <v>10</v>
      </c>
      <c r="I8" s="17">
        <v>35</v>
      </c>
      <c r="J8" s="6">
        <f>Tabla2[[#This Row],[CANTIDAD]]*Tabla2[[#This Row],[PREC.UNIT.]]</f>
        <v>350</v>
      </c>
      <c r="K8" s="6"/>
    </row>
    <row r="9" spans="1:11" x14ac:dyDescent="0.25">
      <c r="A9" s="8"/>
      <c r="B9" s="5"/>
      <c r="C9" s="9"/>
      <c r="D9" s="4"/>
      <c r="E9" s="3"/>
      <c r="F9" s="16" t="s">
        <v>30</v>
      </c>
      <c r="G9" s="11" t="s">
        <v>17</v>
      </c>
      <c r="H9" s="12">
        <v>1</v>
      </c>
      <c r="I9" s="17">
        <v>293</v>
      </c>
      <c r="J9" s="6">
        <f>Tabla2[[#This Row],[CANTIDAD]]*Tabla2[[#This Row],[PREC.UNIT.]]</f>
        <v>293</v>
      </c>
      <c r="K9" s="6"/>
    </row>
    <row r="10" spans="1:11" x14ac:dyDescent="0.25">
      <c r="A10" s="8"/>
      <c r="B10" s="5"/>
      <c r="C10" s="9"/>
      <c r="D10" s="4"/>
      <c r="E10" s="3"/>
      <c r="F10" s="10" t="s">
        <v>31</v>
      </c>
      <c r="G10" s="11" t="s">
        <v>17</v>
      </c>
      <c r="H10" s="12">
        <v>1</v>
      </c>
      <c r="I10" s="17">
        <v>190</v>
      </c>
      <c r="J10" s="6">
        <f>Tabla2[[#This Row],[CANTIDAD]]*Tabla2[[#This Row],[PREC.UNIT.]]</f>
        <v>190</v>
      </c>
      <c r="K10" s="6"/>
    </row>
    <row r="11" spans="1:11" x14ac:dyDescent="0.25">
      <c r="A11" s="8"/>
      <c r="B11" s="5"/>
      <c r="C11" s="9"/>
      <c r="D11" s="4"/>
      <c r="E11" s="3"/>
      <c r="F11" s="10" t="s">
        <v>32</v>
      </c>
      <c r="G11" s="11" t="s">
        <v>17</v>
      </c>
      <c r="H11" s="12">
        <v>1</v>
      </c>
      <c r="I11" s="17">
        <v>60</v>
      </c>
      <c r="J11" s="6">
        <f>Tabla2[[#This Row],[CANTIDAD]]*Tabla2[[#This Row],[PREC.UNIT.]]</f>
        <v>60</v>
      </c>
      <c r="K11" s="6"/>
    </row>
    <row r="12" spans="1:11" x14ac:dyDescent="0.25">
      <c r="A12" s="8"/>
      <c r="B12" s="5"/>
      <c r="C12" s="9"/>
      <c r="D12" s="4"/>
      <c r="E12" s="3"/>
      <c r="F12" s="10" t="s">
        <v>33</v>
      </c>
      <c r="G12" s="11" t="s">
        <v>17</v>
      </c>
      <c r="H12" s="12">
        <v>1</v>
      </c>
      <c r="I12" s="17">
        <v>34</v>
      </c>
      <c r="J12" s="6">
        <f>Tabla2[[#This Row],[CANTIDAD]]*Tabla2[[#This Row],[PREC.UNIT.]]</f>
        <v>34</v>
      </c>
      <c r="K12" s="6"/>
    </row>
    <row r="13" spans="1:11" x14ac:dyDescent="0.25">
      <c r="A13" s="8"/>
      <c r="B13" s="5"/>
      <c r="C13" s="9"/>
      <c r="D13" s="4"/>
      <c r="E13" s="3"/>
      <c r="F13" s="10" t="s">
        <v>34</v>
      </c>
      <c r="G13" s="11" t="s">
        <v>17</v>
      </c>
      <c r="H13" s="12">
        <v>1</v>
      </c>
      <c r="I13" s="17">
        <v>115</v>
      </c>
      <c r="J13" s="6">
        <f>Tabla2[[#This Row],[CANTIDAD]]*Tabla2[[#This Row],[PREC.UNIT.]]</f>
        <v>115</v>
      </c>
      <c r="K13" s="6"/>
    </row>
    <row r="14" spans="1:11" ht="15.75" thickBot="1" x14ac:dyDescent="0.3">
      <c r="A14" s="8"/>
      <c r="B14" s="5"/>
      <c r="C14" s="9"/>
      <c r="D14" s="4"/>
      <c r="E14" s="3"/>
      <c r="F14" s="10" t="s">
        <v>35</v>
      </c>
      <c r="G14" s="11" t="s">
        <v>17</v>
      </c>
      <c r="H14" s="12">
        <v>1</v>
      </c>
      <c r="I14" s="17">
        <v>18</v>
      </c>
      <c r="J14" s="7">
        <f>Tabla2[[#This Row],[CANTIDAD]]*Tabla2[[#This Row],[PREC.UNIT.]]</f>
        <v>18</v>
      </c>
      <c r="K14" s="6">
        <f>SUM(J8:J14)</f>
        <v>1060</v>
      </c>
    </row>
    <row r="15" spans="1:11" ht="15.75" thickTop="1" x14ac:dyDescent="0.25">
      <c r="A15" s="8"/>
      <c r="B15" s="5" t="s">
        <v>23</v>
      </c>
      <c r="C15" s="9"/>
      <c r="D15" s="4"/>
      <c r="E15" s="3"/>
      <c r="F15" s="5"/>
      <c r="G15" s="4"/>
      <c r="H15" s="4"/>
      <c r="I15" s="6"/>
      <c r="J15" s="6">
        <f>Tabla2[[#This Row],[CANTIDAD]]*Tabla2[[#This Row],[PREC.UNIT.]]</f>
        <v>0</v>
      </c>
      <c r="K15" s="6">
        <f>Tabla2[[#This Row],[TOTAL]]</f>
        <v>0</v>
      </c>
    </row>
  </sheetData>
  <mergeCells count="5">
    <mergeCell ref="A1:K1"/>
    <mergeCell ref="A2:K2"/>
    <mergeCell ref="A3:K3"/>
    <mergeCell ref="A4:K4"/>
    <mergeCell ref="A5:K5"/>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BE918-390D-40F5-8AE0-6E97914223CC}">
  <dimension ref="A1:K39"/>
  <sheetViews>
    <sheetView zoomScaleNormal="100" workbookViewId="0">
      <selection sqref="A1:XFD7"/>
    </sheetView>
  </sheetViews>
  <sheetFormatPr baseColWidth="10" defaultRowHeight="15" x14ac:dyDescent="0.25"/>
  <cols>
    <col min="1" max="1" width="19.42578125" customWidth="1"/>
    <col min="2" max="2" width="23.7109375" customWidth="1"/>
    <col min="3" max="3" width="22.7109375" customWidth="1"/>
    <col min="4" max="4" width="15.5703125" customWidth="1"/>
    <col min="5" max="5" width="25.5703125" customWidth="1"/>
    <col min="6" max="6" width="25.28515625" customWidth="1"/>
    <col min="7" max="7" width="17" customWidth="1"/>
    <col min="11" max="11" width="13.28515625" customWidth="1"/>
  </cols>
  <sheetData>
    <row r="1" spans="1:11" ht="16.5" thickBot="1" x14ac:dyDescent="0.3">
      <c r="A1" s="19" t="s">
        <v>38</v>
      </c>
      <c r="B1" s="19"/>
      <c r="C1" s="19"/>
      <c r="D1" s="19"/>
      <c r="E1" s="19"/>
      <c r="F1" s="19"/>
      <c r="G1" s="19"/>
      <c r="H1" s="19"/>
      <c r="I1" s="19"/>
      <c r="J1" s="19"/>
      <c r="K1" s="19"/>
    </row>
    <row r="2" spans="1:11" x14ac:dyDescent="0.25">
      <c r="A2" s="20" t="s">
        <v>39</v>
      </c>
      <c r="B2" s="20"/>
      <c r="C2" s="20"/>
      <c r="D2" s="20"/>
      <c r="E2" s="20"/>
      <c r="F2" s="20"/>
      <c r="G2" s="20"/>
      <c r="H2" s="20"/>
      <c r="I2" s="20"/>
      <c r="J2" s="20"/>
      <c r="K2" s="20"/>
    </row>
    <row r="3" spans="1:11" x14ac:dyDescent="0.25">
      <c r="A3" s="21" t="s">
        <v>40</v>
      </c>
      <c r="B3" s="21"/>
      <c r="C3" s="21"/>
      <c r="D3" s="21"/>
      <c r="E3" s="21"/>
      <c r="F3" s="21"/>
      <c r="G3" s="21"/>
      <c r="H3" s="21"/>
      <c r="I3" s="21"/>
      <c r="J3" s="21"/>
      <c r="K3" s="21"/>
    </row>
    <row r="4" spans="1:11" x14ac:dyDescent="0.25">
      <c r="A4" s="22" t="s">
        <v>37</v>
      </c>
      <c r="B4" s="22"/>
      <c r="C4" s="22"/>
      <c r="D4" s="22"/>
      <c r="E4" s="22"/>
      <c r="F4" s="22"/>
      <c r="G4" s="22"/>
      <c r="H4" s="22"/>
      <c r="I4" s="22"/>
      <c r="J4" s="22"/>
      <c r="K4" s="22"/>
    </row>
    <row r="5" spans="1:11" x14ac:dyDescent="0.25">
      <c r="A5" s="18" t="s">
        <v>41</v>
      </c>
      <c r="B5" s="18"/>
      <c r="C5" s="18"/>
      <c r="D5" s="18"/>
      <c r="E5" s="18"/>
      <c r="F5" s="18"/>
      <c r="G5" s="18"/>
      <c r="H5" s="18"/>
      <c r="I5" s="18"/>
      <c r="J5" s="18"/>
      <c r="K5" s="18"/>
    </row>
    <row r="6" spans="1:11" x14ac:dyDescent="0.25">
      <c r="A6" s="1" t="s">
        <v>0</v>
      </c>
      <c r="B6" s="1" t="s">
        <v>1</v>
      </c>
      <c r="C6" s="1" t="s">
        <v>2</v>
      </c>
      <c r="D6" s="2" t="s">
        <v>3</v>
      </c>
      <c r="E6" s="1" t="s">
        <v>4</v>
      </c>
      <c r="F6" s="2" t="s">
        <v>5</v>
      </c>
      <c r="G6" s="1" t="s">
        <v>6</v>
      </c>
      <c r="H6" s="1" t="s">
        <v>7</v>
      </c>
      <c r="I6" s="1" t="s">
        <v>8</v>
      </c>
      <c r="J6" s="1" t="s">
        <v>9</v>
      </c>
      <c r="K6" s="1" t="s">
        <v>10</v>
      </c>
    </row>
    <row r="7" spans="1:11" ht="68.25" customHeight="1" x14ac:dyDescent="0.25">
      <c r="A7" s="8">
        <v>44986</v>
      </c>
      <c r="B7" s="5" t="s">
        <v>51</v>
      </c>
      <c r="C7" s="9" t="s">
        <v>50</v>
      </c>
      <c r="D7" s="4" t="s">
        <v>52</v>
      </c>
      <c r="E7" s="3" t="s">
        <v>44</v>
      </c>
      <c r="F7" s="10" t="s">
        <v>53</v>
      </c>
      <c r="G7" s="11" t="s">
        <v>54</v>
      </c>
      <c r="H7" s="11">
        <v>1</v>
      </c>
      <c r="I7" s="25">
        <v>48</v>
      </c>
      <c r="J7" s="15">
        <f t="shared" ref="J7:J11" si="0">H7*I7</f>
        <v>48</v>
      </c>
      <c r="K7" s="6"/>
    </row>
    <row r="8" spans="1:11" ht="36.75" thickBot="1" x14ac:dyDescent="0.3">
      <c r="A8" s="8"/>
      <c r="B8" s="5"/>
      <c r="C8" s="9"/>
      <c r="D8" s="4"/>
      <c r="E8" s="26"/>
      <c r="F8" s="10" t="s">
        <v>55</v>
      </c>
      <c r="G8" s="11" t="s">
        <v>54</v>
      </c>
      <c r="H8" s="11">
        <v>1</v>
      </c>
      <c r="I8" s="25">
        <v>48</v>
      </c>
      <c r="J8" s="33">
        <f t="shared" si="0"/>
        <v>48</v>
      </c>
      <c r="K8" s="6">
        <f>+J7+Tabla3[[#This Row],[TOTAL]]</f>
        <v>96</v>
      </c>
    </row>
    <row r="9" spans="1:11" ht="36.75" thickTop="1" x14ac:dyDescent="0.25">
      <c r="A9" s="8">
        <v>45047</v>
      </c>
      <c r="B9" s="5" t="s">
        <v>51</v>
      </c>
      <c r="C9" s="9" t="s">
        <v>50</v>
      </c>
      <c r="D9" s="4" t="s">
        <v>52</v>
      </c>
      <c r="E9" s="26" t="s">
        <v>44</v>
      </c>
      <c r="F9" s="10" t="s">
        <v>56</v>
      </c>
      <c r="G9" s="11" t="s">
        <v>54</v>
      </c>
      <c r="H9" s="11">
        <v>1</v>
      </c>
      <c r="I9" s="25">
        <v>48</v>
      </c>
      <c r="J9" s="28">
        <f t="shared" si="0"/>
        <v>48</v>
      </c>
      <c r="K9" s="6"/>
    </row>
    <row r="10" spans="1:11" ht="15.75" thickBot="1" x14ac:dyDescent="0.3">
      <c r="A10" s="8"/>
      <c r="B10" s="5"/>
      <c r="C10" s="9"/>
      <c r="D10" s="4"/>
      <c r="E10" s="26"/>
      <c r="F10" s="10" t="s">
        <v>57</v>
      </c>
      <c r="G10" s="11" t="s">
        <v>58</v>
      </c>
      <c r="H10" s="11">
        <v>441</v>
      </c>
      <c r="I10" s="25">
        <v>1.4999999999999999E-2</v>
      </c>
      <c r="J10" s="33">
        <f t="shared" si="0"/>
        <v>6.6149999999999993</v>
      </c>
      <c r="K10" s="6">
        <f>SUM(J9:J10)</f>
        <v>54.615000000000002</v>
      </c>
    </row>
    <row r="11" spans="1:11" ht="58.5" customHeight="1" thickTop="1" thickBot="1" x14ac:dyDescent="0.3">
      <c r="A11" s="8">
        <v>45108</v>
      </c>
      <c r="B11" s="5" t="s">
        <v>59</v>
      </c>
      <c r="C11" s="9" t="s">
        <v>60</v>
      </c>
      <c r="D11" s="4" t="s">
        <v>26</v>
      </c>
      <c r="E11" s="26" t="s">
        <v>15</v>
      </c>
      <c r="F11" s="10" t="s">
        <v>61</v>
      </c>
      <c r="G11" s="11" t="s">
        <v>27</v>
      </c>
      <c r="H11" s="11">
        <v>1</v>
      </c>
      <c r="I11" s="25">
        <v>3628.08</v>
      </c>
      <c r="J11" s="35">
        <f t="shared" si="0"/>
        <v>3628.08</v>
      </c>
      <c r="K11" s="6">
        <f>+Tabla3[[#This Row],[TOTAL]]</f>
        <v>3628.08</v>
      </c>
    </row>
    <row r="12" spans="1:11" ht="72.75" customHeight="1" thickTop="1" thickBot="1" x14ac:dyDescent="0.3">
      <c r="A12" s="8">
        <v>45114</v>
      </c>
      <c r="B12" s="5" t="s">
        <v>62</v>
      </c>
      <c r="C12" s="9" t="s">
        <v>60</v>
      </c>
      <c r="D12" s="4" t="s">
        <v>26</v>
      </c>
      <c r="E12" s="26" t="s">
        <v>15</v>
      </c>
      <c r="F12" s="10" t="s">
        <v>63</v>
      </c>
      <c r="G12" s="11" t="s">
        <v>27</v>
      </c>
      <c r="H12" s="11">
        <v>1</v>
      </c>
      <c r="I12" s="25">
        <v>11100</v>
      </c>
      <c r="J12" s="33">
        <f>H12*I12</f>
        <v>11100</v>
      </c>
      <c r="K12" s="15">
        <f>+Tabla3[[#This Row],[TOTAL]]</f>
        <v>11100</v>
      </c>
    </row>
    <row r="13" spans="1:11" ht="58.5" customHeight="1" thickTop="1" x14ac:dyDescent="0.25">
      <c r="A13" s="8"/>
      <c r="B13" s="5"/>
      <c r="C13" s="9"/>
      <c r="D13" s="4"/>
      <c r="E13" s="26"/>
      <c r="F13" s="10" t="s">
        <v>64</v>
      </c>
      <c r="G13" s="11"/>
      <c r="H13" s="11"/>
      <c r="I13" s="25"/>
      <c r="J13" s="28">
        <f>H13*I13</f>
        <v>0</v>
      </c>
      <c r="K13" s="15"/>
    </row>
    <row r="14" spans="1:11" ht="58.5" customHeight="1" thickBot="1" x14ac:dyDescent="0.3">
      <c r="A14" s="8">
        <v>45114</v>
      </c>
      <c r="B14" s="5" t="s">
        <v>65</v>
      </c>
      <c r="C14" s="9" t="s">
        <v>66</v>
      </c>
      <c r="D14" s="4" t="s">
        <v>14</v>
      </c>
      <c r="E14" s="26" t="s">
        <v>15</v>
      </c>
      <c r="F14" s="10" t="s">
        <v>67</v>
      </c>
      <c r="G14" s="11" t="s">
        <v>17</v>
      </c>
      <c r="H14" s="11">
        <v>1000</v>
      </c>
      <c r="I14" s="25">
        <v>0.99</v>
      </c>
      <c r="J14" s="34">
        <f>H14*I14</f>
        <v>990</v>
      </c>
      <c r="K14" s="28">
        <f>+Tabla3[[#This Row],[TOTAL]]</f>
        <v>990</v>
      </c>
    </row>
    <row r="15" spans="1:11" ht="58.5" customHeight="1" thickTop="1" thickBot="1" x14ac:dyDescent="0.3">
      <c r="A15" s="36">
        <v>45118</v>
      </c>
      <c r="B15" s="37" t="s">
        <v>68</v>
      </c>
      <c r="C15" s="38" t="s">
        <v>60</v>
      </c>
      <c r="D15" s="11" t="s">
        <v>26</v>
      </c>
      <c r="E15" s="26" t="s">
        <v>15</v>
      </c>
      <c r="F15" s="10" t="s">
        <v>69</v>
      </c>
      <c r="G15" s="11" t="s">
        <v>17</v>
      </c>
      <c r="H15" s="11">
        <v>90</v>
      </c>
      <c r="I15" s="25">
        <v>3.74</v>
      </c>
      <c r="J15" s="35">
        <f>H15*I15</f>
        <v>336.6</v>
      </c>
      <c r="K15" s="15">
        <f>+Tabla3[[#This Row],[TOTAL]]</f>
        <v>336.6</v>
      </c>
    </row>
    <row r="16" spans="1:11" ht="58.5" customHeight="1" thickTop="1" x14ac:dyDescent="0.25">
      <c r="A16" s="8">
        <v>45119</v>
      </c>
      <c r="B16" s="5" t="s">
        <v>70</v>
      </c>
      <c r="C16" s="9" t="s">
        <v>60</v>
      </c>
      <c r="D16" s="4" t="s">
        <v>26</v>
      </c>
      <c r="E16" s="26" t="s">
        <v>15</v>
      </c>
      <c r="F16" s="10" t="s">
        <v>71</v>
      </c>
      <c r="G16" s="11" t="s">
        <v>27</v>
      </c>
      <c r="H16" s="11">
        <v>1</v>
      </c>
      <c r="I16" s="25">
        <v>1930</v>
      </c>
      <c r="J16" s="28">
        <f>H16*I16</f>
        <v>1930</v>
      </c>
      <c r="K16" s="15"/>
    </row>
    <row r="17" spans="1:11" ht="18" customHeight="1" x14ac:dyDescent="0.25">
      <c r="A17" s="8"/>
      <c r="B17" s="5"/>
      <c r="C17" s="9"/>
      <c r="D17" s="4"/>
      <c r="E17" s="26"/>
      <c r="F17" s="10" t="s">
        <v>72</v>
      </c>
      <c r="G17" s="11" t="s">
        <v>17</v>
      </c>
      <c r="H17" s="11">
        <v>8</v>
      </c>
      <c r="I17" s="25">
        <v>90.4</v>
      </c>
      <c r="J17" s="28">
        <f>H17*I17</f>
        <v>723.2</v>
      </c>
      <c r="K17" s="15"/>
    </row>
    <row r="18" spans="1:11" ht="18" customHeight="1" x14ac:dyDescent="0.25">
      <c r="A18" s="8"/>
      <c r="B18" s="5"/>
      <c r="C18" s="9"/>
      <c r="D18" s="4"/>
      <c r="E18" s="26"/>
      <c r="F18" s="10" t="s">
        <v>73</v>
      </c>
      <c r="G18" s="11" t="s">
        <v>27</v>
      </c>
      <c r="H18" s="11">
        <v>10</v>
      </c>
      <c r="I18" s="25">
        <v>28.25</v>
      </c>
      <c r="J18" s="28">
        <f>H18*I18</f>
        <v>282.5</v>
      </c>
      <c r="K18" s="15"/>
    </row>
    <row r="19" spans="1:11" ht="18" customHeight="1" x14ac:dyDescent="0.25">
      <c r="A19" s="8"/>
      <c r="B19" s="5"/>
      <c r="C19" s="9"/>
      <c r="D19" s="4"/>
      <c r="E19" s="26"/>
      <c r="F19" s="10" t="s">
        <v>74</v>
      </c>
      <c r="G19" s="11" t="s">
        <v>17</v>
      </c>
      <c r="H19" s="11">
        <v>200</v>
      </c>
      <c r="I19" s="25">
        <v>0.57999999999999996</v>
      </c>
      <c r="J19" s="28">
        <f>H19*I19</f>
        <v>115.99999999999999</v>
      </c>
      <c r="K19" s="15"/>
    </row>
    <row r="20" spans="1:11" ht="18" customHeight="1" x14ac:dyDescent="0.25">
      <c r="A20" s="8"/>
      <c r="B20" s="5"/>
      <c r="C20" s="9"/>
      <c r="D20" s="4"/>
      <c r="E20" s="26"/>
      <c r="F20" s="10" t="s">
        <v>75</v>
      </c>
      <c r="G20" s="11" t="s">
        <v>17</v>
      </c>
      <c r="H20" s="11">
        <v>200</v>
      </c>
      <c r="I20" s="25">
        <v>0.4</v>
      </c>
      <c r="J20" s="28">
        <f>H20*I20</f>
        <v>80</v>
      </c>
      <c r="K20" s="15"/>
    </row>
    <row r="21" spans="1:11" ht="18" customHeight="1" x14ac:dyDescent="0.25">
      <c r="A21" s="8"/>
      <c r="B21" s="5"/>
      <c r="C21" s="9"/>
      <c r="D21" s="4"/>
      <c r="E21" s="26"/>
      <c r="F21" s="10" t="s">
        <v>76</v>
      </c>
      <c r="G21" s="11" t="s">
        <v>17</v>
      </c>
      <c r="H21" s="11">
        <v>200</v>
      </c>
      <c r="I21" s="25">
        <v>0.57999999999999996</v>
      </c>
      <c r="J21" s="28">
        <f>H21*I21</f>
        <v>115.99999999999999</v>
      </c>
      <c r="K21" s="15"/>
    </row>
    <row r="22" spans="1:11" ht="18" customHeight="1" x14ac:dyDescent="0.25">
      <c r="A22" s="8"/>
      <c r="B22" s="5"/>
      <c r="C22" s="9"/>
      <c r="D22" s="4"/>
      <c r="E22" s="26"/>
      <c r="F22" s="10" t="s">
        <v>77</v>
      </c>
      <c r="G22" s="11" t="s">
        <v>17</v>
      </c>
      <c r="H22" s="11">
        <v>200</v>
      </c>
      <c r="I22" s="25">
        <v>0.52</v>
      </c>
      <c r="J22" s="28">
        <f>H22*I22</f>
        <v>104</v>
      </c>
      <c r="K22" s="15"/>
    </row>
    <row r="23" spans="1:11" ht="18" customHeight="1" x14ac:dyDescent="0.25">
      <c r="A23" s="8"/>
      <c r="B23" s="5"/>
      <c r="C23" s="9"/>
      <c r="D23" s="4"/>
      <c r="E23" s="26"/>
      <c r="F23" s="10" t="s">
        <v>78</v>
      </c>
      <c r="G23" s="11" t="s">
        <v>27</v>
      </c>
      <c r="H23" s="11">
        <v>2</v>
      </c>
      <c r="I23" s="25">
        <v>176.25</v>
      </c>
      <c r="J23" s="28">
        <f>H23*I23</f>
        <v>352.5</v>
      </c>
      <c r="K23" s="15"/>
    </row>
    <row r="24" spans="1:11" ht="18" customHeight="1" x14ac:dyDescent="0.25">
      <c r="A24" s="8"/>
      <c r="B24" s="5"/>
      <c r="C24" s="9"/>
      <c r="D24" s="4"/>
      <c r="E24" s="26"/>
      <c r="F24" s="10" t="s">
        <v>79</v>
      </c>
      <c r="G24" s="11" t="s">
        <v>17</v>
      </c>
      <c r="H24" s="11">
        <v>150</v>
      </c>
      <c r="I24" s="25">
        <v>0.38</v>
      </c>
      <c r="J24" s="28">
        <f>H24*I24</f>
        <v>57</v>
      </c>
      <c r="K24" s="15"/>
    </row>
    <row r="25" spans="1:11" ht="18" customHeight="1" x14ac:dyDescent="0.25">
      <c r="A25" s="8"/>
      <c r="B25" s="5"/>
      <c r="C25" s="9"/>
      <c r="D25" s="4"/>
      <c r="E25" s="26"/>
      <c r="F25" s="10" t="s">
        <v>80</v>
      </c>
      <c r="G25" s="11" t="s">
        <v>27</v>
      </c>
      <c r="H25" s="11">
        <v>1</v>
      </c>
      <c r="I25" s="25">
        <v>565</v>
      </c>
      <c r="J25" s="28">
        <f>H25*I25</f>
        <v>565</v>
      </c>
      <c r="K25" s="15"/>
    </row>
    <row r="26" spans="1:11" ht="18" customHeight="1" x14ac:dyDescent="0.25">
      <c r="A26" s="8"/>
      <c r="B26" s="5"/>
      <c r="C26" s="9"/>
      <c r="D26" s="4"/>
      <c r="E26" s="26"/>
      <c r="F26" s="10" t="s">
        <v>81</v>
      </c>
      <c r="G26" s="11" t="s">
        <v>17</v>
      </c>
      <c r="H26" s="11">
        <v>500</v>
      </c>
      <c r="I26" s="25">
        <v>0.28999999999999998</v>
      </c>
      <c r="J26" s="28">
        <f>H26*I26</f>
        <v>145</v>
      </c>
      <c r="K26" s="15"/>
    </row>
    <row r="27" spans="1:11" ht="18" customHeight="1" thickBot="1" x14ac:dyDescent="0.3">
      <c r="A27" s="8"/>
      <c r="B27" s="5"/>
      <c r="C27" s="9"/>
      <c r="D27" s="4"/>
      <c r="E27" s="26"/>
      <c r="F27" s="10" t="s">
        <v>82</v>
      </c>
      <c r="G27" s="11" t="s">
        <v>17</v>
      </c>
      <c r="H27" s="11">
        <v>200</v>
      </c>
      <c r="I27" s="25">
        <v>0.4</v>
      </c>
      <c r="J27" s="33">
        <f>H27*I27</f>
        <v>80</v>
      </c>
      <c r="K27" s="15">
        <f>+J16+J17+J18+J19+J20+J21+J22+J23+J24+J25+J26+Tabla3[[#This Row],[TOTAL]]</f>
        <v>4551.2</v>
      </c>
    </row>
    <row r="28" spans="1:11" ht="18" customHeight="1" thickTop="1" x14ac:dyDescent="0.25">
      <c r="A28" s="8">
        <v>45120</v>
      </c>
      <c r="B28" s="5" t="s">
        <v>83</v>
      </c>
      <c r="C28" s="9" t="s">
        <v>60</v>
      </c>
      <c r="D28" s="4" t="s">
        <v>26</v>
      </c>
      <c r="E28" s="26" t="s">
        <v>15</v>
      </c>
      <c r="F28" s="10" t="s">
        <v>84</v>
      </c>
      <c r="G28" s="11" t="s">
        <v>17</v>
      </c>
      <c r="H28" s="11">
        <v>150</v>
      </c>
      <c r="I28" s="25">
        <v>1.47</v>
      </c>
      <c r="J28" s="28">
        <f>H28*I28</f>
        <v>220.5</v>
      </c>
      <c r="K28" s="15"/>
    </row>
    <row r="29" spans="1:11" ht="18" customHeight="1" x14ac:dyDescent="0.25">
      <c r="A29" s="8"/>
      <c r="B29" s="5"/>
      <c r="C29" s="9"/>
      <c r="D29" s="4"/>
      <c r="E29" s="26"/>
      <c r="F29" s="10" t="s">
        <v>85</v>
      </c>
      <c r="G29" s="11" t="s">
        <v>17</v>
      </c>
      <c r="H29" s="11">
        <v>150</v>
      </c>
      <c r="I29" s="25">
        <v>0.25</v>
      </c>
      <c r="J29" s="28">
        <f>H29*I29</f>
        <v>37.5</v>
      </c>
      <c r="K29" s="15"/>
    </row>
    <row r="30" spans="1:11" ht="18" customHeight="1" thickBot="1" x14ac:dyDescent="0.3">
      <c r="A30" s="8"/>
      <c r="B30" s="5"/>
      <c r="C30" s="9"/>
      <c r="D30" s="4"/>
      <c r="E30" s="26"/>
      <c r="F30" s="10" t="s">
        <v>86</v>
      </c>
      <c r="G30" s="11" t="s">
        <v>27</v>
      </c>
      <c r="H30" s="11">
        <v>1</v>
      </c>
      <c r="I30" s="25">
        <v>230</v>
      </c>
      <c r="J30" s="33">
        <f>H30*I30</f>
        <v>230</v>
      </c>
      <c r="K30" s="15">
        <f>+J28+J29+Tabla3[[#This Row],[TOTAL]]</f>
        <v>488</v>
      </c>
    </row>
    <row r="31" spans="1:11" ht="58.5" customHeight="1" thickTop="1" x14ac:dyDescent="0.25">
      <c r="A31" s="8">
        <v>45121</v>
      </c>
      <c r="B31" s="5" t="s">
        <v>87</v>
      </c>
      <c r="C31" s="9" t="s">
        <v>60</v>
      </c>
      <c r="D31" s="4" t="s">
        <v>26</v>
      </c>
      <c r="E31" s="26" t="s">
        <v>15</v>
      </c>
      <c r="F31" s="10" t="s">
        <v>88</v>
      </c>
      <c r="G31" s="11" t="s">
        <v>27</v>
      </c>
      <c r="H31" s="11">
        <v>1</v>
      </c>
      <c r="I31" s="25">
        <v>4985</v>
      </c>
      <c r="J31" s="28">
        <f>H31*I31</f>
        <v>4985</v>
      </c>
      <c r="K31" s="15"/>
    </row>
    <row r="32" spans="1:11" ht="58.5" customHeight="1" x14ac:dyDescent="0.25">
      <c r="A32" s="8"/>
      <c r="B32" s="5"/>
      <c r="C32" s="9"/>
      <c r="D32" s="4"/>
      <c r="E32" s="26"/>
      <c r="F32" s="10" t="s">
        <v>89</v>
      </c>
      <c r="G32" s="11" t="s">
        <v>27</v>
      </c>
      <c r="H32" s="11">
        <v>1</v>
      </c>
      <c r="I32" s="25">
        <v>4155</v>
      </c>
      <c r="J32" s="28">
        <f>H32*I32</f>
        <v>4155</v>
      </c>
      <c r="K32" s="15"/>
    </row>
    <row r="33" spans="1:11" ht="58.5" customHeight="1" thickBot="1" x14ac:dyDescent="0.3">
      <c r="A33" s="8"/>
      <c r="B33" s="5"/>
      <c r="C33" s="9"/>
      <c r="D33" s="4"/>
      <c r="E33" s="26"/>
      <c r="F33" s="10" t="s">
        <v>90</v>
      </c>
      <c r="G33" s="11" t="s">
        <v>27</v>
      </c>
      <c r="H33" s="11">
        <v>1</v>
      </c>
      <c r="I33" s="25">
        <v>3100</v>
      </c>
      <c r="J33" s="33">
        <f>H33*I33</f>
        <v>3100</v>
      </c>
      <c r="K33" s="15">
        <f>+J31+J32+Tabla3[[#This Row],[TOTAL]]</f>
        <v>12240</v>
      </c>
    </row>
    <row r="34" spans="1:11" ht="58.5" customHeight="1" thickTop="1" thickBot="1" x14ac:dyDescent="0.3">
      <c r="A34" s="8">
        <v>45122</v>
      </c>
      <c r="B34" s="5" t="s">
        <v>91</v>
      </c>
      <c r="C34" s="9" t="s">
        <v>95</v>
      </c>
      <c r="D34" s="4" t="s">
        <v>26</v>
      </c>
      <c r="E34" s="26" t="s">
        <v>15</v>
      </c>
      <c r="F34" s="10" t="s">
        <v>92</v>
      </c>
      <c r="G34" s="11" t="s">
        <v>93</v>
      </c>
      <c r="H34" s="11">
        <v>1</v>
      </c>
      <c r="I34" s="25">
        <v>2000</v>
      </c>
      <c r="J34" s="35">
        <f>H34*I34</f>
        <v>2000</v>
      </c>
      <c r="K34" s="15">
        <f>+Tabla3[[#This Row],[TOTAL]]</f>
        <v>2000</v>
      </c>
    </row>
    <row r="35" spans="1:11" ht="58.5" customHeight="1" thickTop="1" thickBot="1" x14ac:dyDescent="0.3">
      <c r="A35" s="8">
        <v>45089</v>
      </c>
      <c r="B35" s="5" t="s">
        <v>94</v>
      </c>
      <c r="C35" s="9" t="s">
        <v>95</v>
      </c>
      <c r="D35" s="4" t="s">
        <v>26</v>
      </c>
      <c r="E35" s="26" t="s">
        <v>20</v>
      </c>
      <c r="F35" s="10" t="s">
        <v>96</v>
      </c>
      <c r="G35" s="11" t="s">
        <v>93</v>
      </c>
      <c r="H35" s="11">
        <v>1</v>
      </c>
      <c r="I35" s="25">
        <v>200</v>
      </c>
      <c r="J35" s="35">
        <f>H35*I35</f>
        <v>200</v>
      </c>
      <c r="K35" s="15">
        <f>+Tabla3[[#This Row],[TOTAL]]</f>
        <v>200</v>
      </c>
    </row>
    <row r="36" spans="1:11" ht="55.5" thickTop="1" thickBot="1" x14ac:dyDescent="0.3">
      <c r="A36" s="36">
        <v>45122</v>
      </c>
      <c r="B36" s="37" t="s">
        <v>97</v>
      </c>
      <c r="C36" s="38" t="s">
        <v>60</v>
      </c>
      <c r="D36" s="11" t="s">
        <v>26</v>
      </c>
      <c r="E36" s="26" t="s">
        <v>15</v>
      </c>
      <c r="F36" s="10" t="s">
        <v>98</v>
      </c>
      <c r="G36" s="11" t="s">
        <v>17</v>
      </c>
      <c r="H36" s="11">
        <v>1</v>
      </c>
      <c r="I36" s="25">
        <v>4025</v>
      </c>
      <c r="J36" s="35">
        <f>H36*I36</f>
        <v>4025</v>
      </c>
      <c r="K36" s="15">
        <f>+Tabla3[[#This Row],[TOTAL]]</f>
        <v>4025</v>
      </c>
    </row>
    <row r="37" spans="1:11" ht="45.75" thickTop="1" x14ac:dyDescent="0.25">
      <c r="A37" s="8">
        <v>45078</v>
      </c>
      <c r="B37" s="39" t="s">
        <v>51</v>
      </c>
      <c r="C37" s="40" t="s">
        <v>50</v>
      </c>
      <c r="D37" s="41" t="s">
        <v>52</v>
      </c>
      <c r="E37" s="42" t="s">
        <v>44</v>
      </c>
      <c r="F37" s="10" t="s">
        <v>102</v>
      </c>
      <c r="G37" s="11" t="s">
        <v>54</v>
      </c>
      <c r="H37" s="11">
        <v>1</v>
      </c>
      <c r="I37" s="25">
        <v>48</v>
      </c>
      <c r="J37" s="28">
        <f>H37*I37</f>
        <v>48</v>
      </c>
      <c r="K37" s="6"/>
    </row>
    <row r="38" spans="1:11" ht="45.75" thickBot="1" x14ac:dyDescent="0.3">
      <c r="A38" s="36"/>
      <c r="B38" s="37"/>
      <c r="C38" s="38"/>
      <c r="D38" s="11"/>
      <c r="E38" s="26"/>
      <c r="F38" s="10" t="s">
        <v>103</v>
      </c>
      <c r="G38" s="11" t="s">
        <v>54</v>
      </c>
      <c r="H38" s="11">
        <v>1</v>
      </c>
      <c r="I38" s="25">
        <v>48</v>
      </c>
      <c r="J38" s="33">
        <f t="shared" ref="J38" si="1">H38*I38</f>
        <v>48</v>
      </c>
      <c r="K38" s="15">
        <f>+J37+J38</f>
        <v>96</v>
      </c>
    </row>
    <row r="39" spans="1:11" ht="15.75" thickTop="1" x14ac:dyDescent="0.25"/>
  </sheetData>
  <mergeCells count="5">
    <mergeCell ref="A1:K1"/>
    <mergeCell ref="A2:K2"/>
    <mergeCell ref="A3:K3"/>
    <mergeCell ref="A4:K4"/>
    <mergeCell ref="A5:K5"/>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278AE-7CAA-4288-90B4-B2CFA7B782BA}">
  <dimension ref="A1:K11"/>
  <sheetViews>
    <sheetView workbookViewId="0">
      <selection activeCell="B11" sqref="B11"/>
    </sheetView>
  </sheetViews>
  <sheetFormatPr baseColWidth="10" defaultRowHeight="15" x14ac:dyDescent="0.25"/>
  <cols>
    <col min="1" max="1" width="19.42578125" customWidth="1"/>
    <col min="2" max="2" width="23" customWidth="1"/>
    <col min="3" max="3" width="22.7109375" customWidth="1"/>
    <col min="4" max="4" width="15.5703125" customWidth="1"/>
    <col min="5" max="5" width="25.5703125" customWidth="1"/>
    <col min="6" max="6" width="25.28515625" customWidth="1"/>
    <col min="7" max="7" width="17" customWidth="1"/>
    <col min="11" max="11" width="13.28515625" customWidth="1"/>
  </cols>
  <sheetData>
    <row r="1" spans="1:11" ht="16.5" thickBot="1" x14ac:dyDescent="0.3">
      <c r="A1" s="19" t="s">
        <v>38</v>
      </c>
      <c r="B1" s="19"/>
      <c r="C1" s="19"/>
      <c r="D1" s="19"/>
      <c r="E1" s="19"/>
      <c r="F1" s="19"/>
      <c r="G1" s="19"/>
      <c r="H1" s="19"/>
      <c r="I1" s="19"/>
      <c r="J1" s="19"/>
      <c r="K1" s="19"/>
    </row>
    <row r="2" spans="1:11" x14ac:dyDescent="0.25">
      <c r="A2" s="20" t="s">
        <v>39</v>
      </c>
      <c r="B2" s="20"/>
      <c r="C2" s="20"/>
      <c r="D2" s="20"/>
      <c r="E2" s="20"/>
      <c r="F2" s="20"/>
      <c r="G2" s="20"/>
      <c r="H2" s="20"/>
      <c r="I2" s="20"/>
      <c r="J2" s="20"/>
      <c r="K2" s="20"/>
    </row>
    <row r="3" spans="1:11" x14ac:dyDescent="0.25">
      <c r="A3" s="21" t="s">
        <v>40</v>
      </c>
      <c r="B3" s="21"/>
      <c r="C3" s="21"/>
      <c r="D3" s="21"/>
      <c r="E3" s="21"/>
      <c r="F3" s="21"/>
      <c r="G3" s="21"/>
      <c r="H3" s="21"/>
      <c r="I3" s="21"/>
      <c r="J3" s="21"/>
      <c r="K3" s="21"/>
    </row>
    <row r="4" spans="1:11" x14ac:dyDescent="0.25">
      <c r="A4" s="22" t="s">
        <v>49</v>
      </c>
      <c r="B4" s="22"/>
      <c r="C4" s="22"/>
      <c r="D4" s="22"/>
      <c r="E4" s="22"/>
      <c r="F4" s="22"/>
      <c r="G4" s="22"/>
      <c r="H4" s="22"/>
      <c r="I4" s="22"/>
      <c r="J4" s="22"/>
      <c r="K4" s="22"/>
    </row>
    <row r="5" spans="1:11" x14ac:dyDescent="0.25">
      <c r="A5" s="18" t="s">
        <v>41</v>
      </c>
      <c r="B5" s="18"/>
      <c r="C5" s="18"/>
      <c r="D5" s="18"/>
      <c r="E5" s="18"/>
      <c r="F5" s="18"/>
      <c r="G5" s="18"/>
      <c r="H5" s="18"/>
      <c r="I5" s="18"/>
      <c r="J5" s="18"/>
      <c r="K5" s="18"/>
    </row>
    <row r="6" spans="1:11" x14ac:dyDescent="0.25">
      <c r="A6" s="1" t="s">
        <v>0</v>
      </c>
      <c r="B6" s="1" t="s">
        <v>1</v>
      </c>
      <c r="C6" s="1" t="s">
        <v>2</v>
      </c>
      <c r="D6" s="2" t="s">
        <v>3</v>
      </c>
      <c r="E6" s="1" t="s">
        <v>4</v>
      </c>
      <c r="F6" s="2" t="s">
        <v>5</v>
      </c>
      <c r="G6" s="1" t="s">
        <v>6</v>
      </c>
      <c r="H6" s="1" t="s">
        <v>7</v>
      </c>
      <c r="I6" s="1" t="s">
        <v>8</v>
      </c>
      <c r="J6" s="1" t="s">
        <v>9</v>
      </c>
      <c r="K6" s="1" t="s">
        <v>10</v>
      </c>
    </row>
    <row r="7" spans="1:11" ht="36.75" thickBot="1" x14ac:dyDescent="0.3">
      <c r="A7" s="8">
        <v>45057</v>
      </c>
      <c r="B7" s="5" t="s">
        <v>42</v>
      </c>
      <c r="C7" s="9" t="s">
        <v>43</v>
      </c>
      <c r="D7" s="4" t="s">
        <v>26</v>
      </c>
      <c r="E7" s="3" t="s">
        <v>44</v>
      </c>
      <c r="F7" s="5" t="s">
        <v>45</v>
      </c>
      <c r="G7" s="4" t="s">
        <v>27</v>
      </c>
      <c r="H7" s="4">
        <v>1</v>
      </c>
      <c r="I7" s="6">
        <v>734.5</v>
      </c>
      <c r="J7" s="7">
        <f t="shared" ref="J7:J10" si="0">H7*I7</f>
        <v>734.5</v>
      </c>
      <c r="K7" s="6">
        <f t="shared" ref="K7:K9" si="1">SUM(J6:J7)</f>
        <v>734.5</v>
      </c>
    </row>
    <row r="8" spans="1:11" ht="27.75" thickTop="1" x14ac:dyDescent="0.25">
      <c r="A8" s="8">
        <v>45066</v>
      </c>
      <c r="B8" s="5" t="s">
        <v>46</v>
      </c>
      <c r="C8" s="9" t="s">
        <v>43</v>
      </c>
      <c r="D8" s="4" t="s">
        <v>26</v>
      </c>
      <c r="E8" s="3" t="s">
        <v>15</v>
      </c>
      <c r="F8" s="23" t="s">
        <v>47</v>
      </c>
      <c r="G8" s="11" t="s">
        <v>17</v>
      </c>
      <c r="H8" s="12">
        <v>1</v>
      </c>
      <c r="I8" s="17">
        <v>8500</v>
      </c>
      <c r="J8" s="6">
        <f t="shared" si="0"/>
        <v>8500</v>
      </c>
      <c r="K8" s="6"/>
    </row>
    <row r="9" spans="1:11" ht="27.75" thickBot="1" x14ac:dyDescent="0.3">
      <c r="A9" s="8"/>
      <c r="B9" s="5"/>
      <c r="C9" s="9"/>
      <c r="D9" s="4"/>
      <c r="E9" s="3"/>
      <c r="F9" s="24" t="s">
        <v>48</v>
      </c>
      <c r="G9" s="11" t="s">
        <v>17</v>
      </c>
      <c r="H9" s="12">
        <v>2</v>
      </c>
      <c r="I9" s="17">
        <v>847.5</v>
      </c>
      <c r="J9" s="7">
        <f t="shared" si="0"/>
        <v>1695</v>
      </c>
      <c r="K9" s="6">
        <f t="shared" si="1"/>
        <v>10195</v>
      </c>
    </row>
    <row r="10" spans="1:11" ht="55.5" thickTop="1" thickBot="1" x14ac:dyDescent="0.3">
      <c r="A10" s="8">
        <v>45069</v>
      </c>
      <c r="B10" s="5" t="s">
        <v>99</v>
      </c>
      <c r="C10" s="9" t="s">
        <v>100</v>
      </c>
      <c r="D10" s="4" t="s">
        <v>26</v>
      </c>
      <c r="E10" s="3" t="s">
        <v>15</v>
      </c>
      <c r="F10" s="10" t="s">
        <v>101</v>
      </c>
      <c r="G10" s="11" t="s">
        <v>17</v>
      </c>
      <c r="H10" s="12">
        <v>450</v>
      </c>
      <c r="I10" s="17">
        <v>2.2599999999999998</v>
      </c>
      <c r="J10" s="32">
        <f t="shared" si="0"/>
        <v>1016.9999999999999</v>
      </c>
      <c r="K10" s="6">
        <f>+Tabla4[[#This Row],[TOTAL]]</f>
        <v>1016.9999999999999</v>
      </c>
    </row>
    <row r="11" spans="1:11" ht="15.75" thickTop="1" x14ac:dyDescent="0.25"/>
  </sheetData>
  <mergeCells count="5">
    <mergeCell ref="A1:K1"/>
    <mergeCell ref="A2:K2"/>
    <mergeCell ref="A3:K3"/>
    <mergeCell ref="A4:K4"/>
    <mergeCell ref="A5:K5"/>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C7318-6F29-4F4C-8003-A47C1C6A8299}">
  <dimension ref="A1:K38"/>
  <sheetViews>
    <sheetView tabSelected="1" topLeftCell="F18" workbookViewId="0">
      <selection activeCell="H31" sqref="H31"/>
    </sheetView>
  </sheetViews>
  <sheetFormatPr baseColWidth="10" defaultRowHeight="15" x14ac:dyDescent="0.25"/>
  <cols>
    <col min="1" max="1" width="19.42578125" customWidth="1"/>
    <col min="2" max="2" width="26.85546875" customWidth="1"/>
    <col min="3" max="3" width="22.7109375" customWidth="1"/>
    <col min="4" max="4" width="15.5703125" customWidth="1"/>
    <col min="5" max="5" width="25.5703125" customWidth="1"/>
    <col min="6" max="6" width="38.140625" customWidth="1"/>
    <col min="7" max="7" width="17" customWidth="1"/>
  </cols>
  <sheetData>
    <row r="1" spans="1:11" ht="16.5" thickBot="1" x14ac:dyDescent="0.3">
      <c r="A1" s="19" t="s">
        <v>38</v>
      </c>
      <c r="B1" s="19"/>
      <c r="C1" s="19"/>
      <c r="D1" s="19"/>
      <c r="E1" s="19"/>
      <c r="F1" s="19"/>
      <c r="G1" s="19"/>
      <c r="H1" s="19"/>
      <c r="I1" s="19"/>
      <c r="J1" s="19"/>
      <c r="K1" s="19"/>
    </row>
    <row r="2" spans="1:11" x14ac:dyDescent="0.25">
      <c r="A2" s="20" t="s">
        <v>39</v>
      </c>
      <c r="B2" s="20"/>
      <c r="C2" s="20"/>
      <c r="D2" s="20"/>
      <c r="E2" s="20"/>
      <c r="F2" s="20"/>
      <c r="G2" s="20"/>
      <c r="H2" s="20"/>
      <c r="I2" s="20"/>
      <c r="J2" s="20"/>
      <c r="K2" s="20"/>
    </row>
    <row r="3" spans="1:11" x14ac:dyDescent="0.25">
      <c r="A3" s="21" t="s">
        <v>40</v>
      </c>
      <c r="B3" s="21"/>
      <c r="C3" s="21"/>
      <c r="D3" s="21"/>
      <c r="E3" s="21"/>
      <c r="F3" s="21"/>
      <c r="G3" s="21"/>
      <c r="H3" s="21"/>
      <c r="I3" s="21"/>
      <c r="J3" s="21"/>
      <c r="K3" s="21"/>
    </row>
    <row r="4" spans="1:11" x14ac:dyDescent="0.25">
      <c r="A4" s="22" t="s">
        <v>104</v>
      </c>
      <c r="B4" s="22"/>
      <c r="C4" s="22"/>
      <c r="D4" s="22"/>
      <c r="E4" s="22"/>
      <c r="F4" s="22"/>
      <c r="G4" s="22"/>
      <c r="H4" s="22"/>
      <c r="I4" s="22"/>
      <c r="J4" s="22"/>
      <c r="K4" s="22"/>
    </row>
    <row r="5" spans="1:11" x14ac:dyDescent="0.25">
      <c r="A5" s="18" t="s">
        <v>41</v>
      </c>
      <c r="B5" s="18"/>
      <c r="C5" s="18"/>
      <c r="D5" s="18"/>
      <c r="E5" s="18"/>
      <c r="F5" s="18"/>
      <c r="G5" s="18"/>
      <c r="H5" s="18"/>
      <c r="I5" s="18"/>
      <c r="J5" s="18"/>
      <c r="K5" s="18"/>
    </row>
    <row r="6" spans="1:11" x14ac:dyDescent="0.25">
      <c r="A6" s="1" t="s">
        <v>0</v>
      </c>
      <c r="B6" s="1" t="s">
        <v>1</v>
      </c>
      <c r="C6" s="1" t="s">
        <v>2</v>
      </c>
      <c r="D6" s="2" t="s">
        <v>3</v>
      </c>
      <c r="E6" s="1" t="s">
        <v>4</v>
      </c>
      <c r="F6" s="2" t="s">
        <v>5</v>
      </c>
      <c r="G6" s="1" t="s">
        <v>6</v>
      </c>
      <c r="H6" s="1" t="s">
        <v>7</v>
      </c>
      <c r="I6" s="1" t="s">
        <v>8</v>
      </c>
      <c r="J6" s="1" t="s">
        <v>9</v>
      </c>
    </row>
    <row r="7" spans="1:11" ht="68.25" customHeight="1" x14ac:dyDescent="0.25">
      <c r="A7" s="8">
        <v>45152</v>
      </c>
      <c r="B7" s="5" t="s">
        <v>141</v>
      </c>
      <c r="C7" s="9" t="s">
        <v>105</v>
      </c>
      <c r="D7" s="4" t="s">
        <v>52</v>
      </c>
      <c r="E7" s="3" t="s">
        <v>44</v>
      </c>
      <c r="F7" s="10" t="s">
        <v>106</v>
      </c>
      <c r="G7" s="11" t="s">
        <v>17</v>
      </c>
      <c r="H7" s="12">
        <v>8</v>
      </c>
      <c r="I7" s="17">
        <v>5</v>
      </c>
      <c r="J7" s="30">
        <f>H7*I7</f>
        <v>40</v>
      </c>
    </row>
    <row r="8" spans="1:11" x14ac:dyDescent="0.25">
      <c r="A8" s="8"/>
      <c r="B8" s="5"/>
      <c r="C8" s="9"/>
      <c r="D8" s="4"/>
      <c r="E8" s="3"/>
      <c r="F8" s="16" t="s">
        <v>107</v>
      </c>
      <c r="G8" s="11" t="s">
        <v>108</v>
      </c>
      <c r="H8" s="12">
        <v>17</v>
      </c>
      <c r="I8" s="17">
        <v>2</v>
      </c>
      <c r="J8" s="30">
        <f t="shared" ref="J8:J21" si="0">H8*I8</f>
        <v>34</v>
      </c>
    </row>
    <row r="9" spans="1:11" x14ac:dyDescent="0.25">
      <c r="A9" s="8"/>
      <c r="B9" s="5"/>
      <c r="C9" s="9"/>
      <c r="D9" s="4"/>
      <c r="E9" s="3"/>
      <c r="F9" s="10" t="s">
        <v>109</v>
      </c>
      <c r="G9" s="11" t="s">
        <v>110</v>
      </c>
      <c r="H9" s="12">
        <v>10</v>
      </c>
      <c r="I9" s="17">
        <v>0.6</v>
      </c>
      <c r="J9" s="30">
        <f t="shared" si="0"/>
        <v>6</v>
      </c>
    </row>
    <row r="10" spans="1:11" x14ac:dyDescent="0.25">
      <c r="A10" s="8"/>
      <c r="B10" s="5"/>
      <c r="C10" s="9"/>
      <c r="D10" s="4"/>
      <c r="E10" s="3"/>
      <c r="F10" s="10" t="s">
        <v>111</v>
      </c>
      <c r="G10" s="11" t="s">
        <v>112</v>
      </c>
      <c r="H10" s="12">
        <v>30</v>
      </c>
      <c r="I10" s="17">
        <v>0.45</v>
      </c>
      <c r="J10" s="30">
        <f t="shared" si="0"/>
        <v>13.5</v>
      </c>
    </row>
    <row r="11" spans="1:11" x14ac:dyDescent="0.25">
      <c r="A11" s="8"/>
      <c r="B11" s="5"/>
      <c r="C11" s="9"/>
      <c r="D11" s="4"/>
      <c r="E11" s="3"/>
      <c r="F11" s="10" t="s">
        <v>113</v>
      </c>
      <c r="G11" s="11" t="s">
        <v>108</v>
      </c>
      <c r="H11" s="12">
        <v>2</v>
      </c>
      <c r="I11" s="17">
        <v>2.25</v>
      </c>
      <c r="J11" s="30">
        <f t="shared" si="0"/>
        <v>4.5</v>
      </c>
    </row>
    <row r="12" spans="1:11" x14ac:dyDescent="0.25">
      <c r="A12" s="8"/>
      <c r="B12" s="5"/>
      <c r="C12" s="9"/>
      <c r="D12" s="4"/>
      <c r="E12" s="3"/>
      <c r="F12" s="10" t="s">
        <v>114</v>
      </c>
      <c r="G12" s="11" t="s">
        <v>17</v>
      </c>
      <c r="H12" s="12">
        <v>2</v>
      </c>
      <c r="I12" s="17">
        <v>1.6</v>
      </c>
      <c r="J12" s="30">
        <f t="shared" si="0"/>
        <v>3.2</v>
      </c>
    </row>
    <row r="13" spans="1:11" x14ac:dyDescent="0.25">
      <c r="A13" s="8"/>
      <c r="B13" s="5"/>
      <c r="C13" s="9"/>
      <c r="D13" s="4"/>
      <c r="E13" s="3"/>
      <c r="F13" s="10" t="s">
        <v>115</v>
      </c>
      <c r="G13" s="11" t="s">
        <v>17</v>
      </c>
      <c r="H13" s="12">
        <v>3</v>
      </c>
      <c r="I13" s="17">
        <v>3</v>
      </c>
      <c r="J13" s="30">
        <f t="shared" si="0"/>
        <v>9</v>
      </c>
    </row>
    <row r="14" spans="1:11" x14ac:dyDescent="0.25">
      <c r="A14" s="8"/>
      <c r="B14" s="5"/>
      <c r="C14" s="9"/>
      <c r="D14" s="4"/>
      <c r="E14" s="3"/>
      <c r="F14" s="10" t="s">
        <v>116</v>
      </c>
      <c r="G14" s="11" t="s">
        <v>17</v>
      </c>
      <c r="H14" s="12">
        <v>2</v>
      </c>
      <c r="I14" s="17">
        <v>2</v>
      </c>
      <c r="J14" s="30">
        <f t="shared" si="0"/>
        <v>4</v>
      </c>
    </row>
    <row r="15" spans="1:11" x14ac:dyDescent="0.25">
      <c r="A15" s="8"/>
      <c r="B15" s="5"/>
      <c r="C15" s="9"/>
      <c r="D15" s="4"/>
      <c r="E15" s="3"/>
      <c r="F15" s="10" t="s">
        <v>117</v>
      </c>
      <c r="G15" s="11" t="s">
        <v>17</v>
      </c>
      <c r="H15" s="12">
        <v>1</v>
      </c>
      <c r="I15" s="17">
        <v>12.5</v>
      </c>
      <c r="J15" s="30">
        <f t="shared" si="0"/>
        <v>12.5</v>
      </c>
    </row>
    <row r="16" spans="1:11" x14ac:dyDescent="0.25">
      <c r="A16" s="8"/>
      <c r="B16" s="5"/>
      <c r="C16" s="9"/>
      <c r="D16" s="4"/>
      <c r="E16" s="3"/>
      <c r="F16" s="10" t="s">
        <v>118</v>
      </c>
      <c r="G16" s="11" t="s">
        <v>119</v>
      </c>
      <c r="H16" s="12">
        <v>1</v>
      </c>
      <c r="I16" s="17">
        <v>9</v>
      </c>
      <c r="J16" s="30">
        <f t="shared" si="0"/>
        <v>9</v>
      </c>
    </row>
    <row r="17" spans="1:10" x14ac:dyDescent="0.25">
      <c r="A17" s="8"/>
      <c r="B17" s="5"/>
      <c r="C17" s="9"/>
      <c r="D17" s="4"/>
      <c r="E17" s="3"/>
      <c r="F17" s="10" t="s">
        <v>120</v>
      </c>
      <c r="G17" s="11" t="s">
        <v>17</v>
      </c>
      <c r="H17" s="12">
        <v>5</v>
      </c>
      <c r="I17" s="17">
        <v>2</v>
      </c>
      <c r="J17" s="30">
        <f t="shared" si="0"/>
        <v>10</v>
      </c>
    </row>
    <row r="18" spans="1:10" x14ac:dyDescent="0.25">
      <c r="A18" s="8"/>
      <c r="B18" s="5"/>
      <c r="C18" s="9"/>
      <c r="D18" s="4"/>
      <c r="E18" s="3"/>
      <c r="F18" s="10" t="s">
        <v>121</v>
      </c>
      <c r="G18" s="11" t="s">
        <v>17</v>
      </c>
      <c r="H18" s="12">
        <v>26</v>
      </c>
      <c r="I18" s="17">
        <v>0.2</v>
      </c>
      <c r="J18" s="30">
        <f t="shared" si="0"/>
        <v>5.2</v>
      </c>
    </row>
    <row r="19" spans="1:10" x14ac:dyDescent="0.25">
      <c r="A19" s="8"/>
      <c r="B19" s="5"/>
      <c r="C19" s="9"/>
      <c r="D19" s="4"/>
      <c r="E19" s="3"/>
      <c r="F19" s="10" t="s">
        <v>122</v>
      </c>
      <c r="G19" s="11" t="s">
        <v>112</v>
      </c>
      <c r="H19" s="12">
        <v>12</v>
      </c>
      <c r="I19" s="17">
        <v>0.6</v>
      </c>
      <c r="J19" s="30">
        <f t="shared" si="0"/>
        <v>7.1999999999999993</v>
      </c>
    </row>
    <row r="20" spans="1:10" x14ac:dyDescent="0.25">
      <c r="A20" s="8"/>
      <c r="B20" s="5"/>
      <c r="C20" s="9"/>
      <c r="D20" s="4"/>
      <c r="E20" s="3"/>
      <c r="F20" s="10" t="s">
        <v>123</v>
      </c>
      <c r="G20" s="11" t="s">
        <v>112</v>
      </c>
      <c r="H20" s="12">
        <v>8</v>
      </c>
      <c r="I20" s="17">
        <v>0.35</v>
      </c>
      <c r="J20" s="30">
        <f t="shared" si="0"/>
        <v>2.8</v>
      </c>
    </row>
    <row r="21" spans="1:10" x14ac:dyDescent="0.25">
      <c r="A21" s="8"/>
      <c r="B21" s="5"/>
      <c r="C21" s="9"/>
      <c r="D21" s="4"/>
      <c r="E21" s="3"/>
      <c r="F21" s="10" t="s">
        <v>124</v>
      </c>
      <c r="G21" s="11" t="s">
        <v>22</v>
      </c>
      <c r="H21" s="12">
        <v>1</v>
      </c>
      <c r="I21" s="17">
        <v>15</v>
      </c>
      <c r="J21" s="30">
        <f t="shared" si="0"/>
        <v>15</v>
      </c>
    </row>
    <row r="22" spans="1:10" x14ac:dyDescent="0.25">
      <c r="A22" s="8"/>
      <c r="B22" s="5"/>
      <c r="C22" s="9"/>
      <c r="D22" s="4"/>
      <c r="E22" s="3"/>
      <c r="F22" s="10" t="s">
        <v>125</v>
      </c>
      <c r="G22" s="11" t="s">
        <v>108</v>
      </c>
      <c r="H22" s="12">
        <v>2</v>
      </c>
      <c r="I22" s="17">
        <v>3</v>
      </c>
      <c r="J22" s="30">
        <f>H22*I22</f>
        <v>6</v>
      </c>
    </row>
    <row r="23" spans="1:10" x14ac:dyDescent="0.25">
      <c r="A23" s="8"/>
      <c r="B23" s="5"/>
      <c r="C23" s="9"/>
      <c r="D23" s="4"/>
      <c r="E23" s="3"/>
      <c r="F23" s="10" t="s">
        <v>126</v>
      </c>
      <c r="G23" s="11" t="s">
        <v>17</v>
      </c>
      <c r="H23" s="12">
        <v>1</v>
      </c>
      <c r="I23" s="17">
        <v>4.91</v>
      </c>
      <c r="J23" s="30">
        <f t="shared" ref="J23:J29" si="1">H23*I23</f>
        <v>4.91</v>
      </c>
    </row>
    <row r="24" spans="1:10" x14ac:dyDescent="0.25">
      <c r="A24" s="8"/>
      <c r="B24" s="5"/>
      <c r="C24" s="9"/>
      <c r="D24" s="4"/>
      <c r="E24" s="3"/>
      <c r="F24" s="10" t="s">
        <v>127</v>
      </c>
      <c r="G24" s="11" t="s">
        <v>17</v>
      </c>
      <c r="H24" s="12">
        <v>1</v>
      </c>
      <c r="I24" s="17">
        <v>10</v>
      </c>
      <c r="J24" s="30">
        <f t="shared" si="1"/>
        <v>10</v>
      </c>
    </row>
    <row r="25" spans="1:10" x14ac:dyDescent="0.25">
      <c r="A25" s="8"/>
      <c r="B25" s="5"/>
      <c r="C25" s="9"/>
      <c r="D25" s="4"/>
      <c r="E25" s="3"/>
      <c r="F25" s="10" t="s">
        <v>128</v>
      </c>
      <c r="G25" s="11" t="s">
        <v>112</v>
      </c>
      <c r="H25" s="12">
        <v>12</v>
      </c>
      <c r="I25" s="17">
        <v>1.37</v>
      </c>
      <c r="J25" s="30">
        <f t="shared" si="1"/>
        <v>16.440000000000001</v>
      </c>
    </row>
    <row r="26" spans="1:10" x14ac:dyDescent="0.25">
      <c r="A26" s="8"/>
      <c r="B26" s="5"/>
      <c r="C26" s="9"/>
      <c r="D26" s="4"/>
      <c r="E26" s="3"/>
      <c r="F26" s="10" t="s">
        <v>129</v>
      </c>
      <c r="G26" s="11" t="s">
        <v>17</v>
      </c>
      <c r="H26" s="12">
        <v>5</v>
      </c>
      <c r="I26" s="17">
        <v>1</v>
      </c>
      <c r="J26" s="30">
        <f t="shared" si="1"/>
        <v>5</v>
      </c>
    </row>
    <row r="27" spans="1:10" x14ac:dyDescent="0.25">
      <c r="A27" s="8"/>
      <c r="B27" s="5"/>
      <c r="C27" s="9"/>
      <c r="D27" s="4"/>
      <c r="E27" s="3"/>
      <c r="F27" s="10" t="s">
        <v>130</v>
      </c>
      <c r="G27" s="11" t="s">
        <v>17</v>
      </c>
      <c r="H27" s="12">
        <v>3</v>
      </c>
      <c r="I27" s="17">
        <v>2.75</v>
      </c>
      <c r="J27" s="30">
        <f t="shared" si="1"/>
        <v>8.25</v>
      </c>
    </row>
    <row r="28" spans="1:10" x14ac:dyDescent="0.25">
      <c r="A28" s="8"/>
      <c r="B28" s="5"/>
      <c r="C28" s="9"/>
      <c r="D28" s="4"/>
      <c r="E28" s="3"/>
      <c r="F28" s="10" t="s">
        <v>131</v>
      </c>
      <c r="G28" s="11" t="s">
        <v>17</v>
      </c>
      <c r="H28" s="12">
        <v>1</v>
      </c>
      <c r="I28" s="17">
        <v>13.2</v>
      </c>
      <c r="J28" s="30">
        <f t="shared" si="1"/>
        <v>13.2</v>
      </c>
    </row>
    <row r="29" spans="1:10" x14ac:dyDescent="0.25">
      <c r="A29" s="36"/>
      <c r="B29" s="37"/>
      <c r="C29" s="38"/>
      <c r="D29" s="11"/>
      <c r="E29" s="29"/>
      <c r="F29" s="10" t="s">
        <v>132</v>
      </c>
      <c r="G29" s="11" t="s">
        <v>17</v>
      </c>
      <c r="H29" s="12">
        <v>20</v>
      </c>
      <c r="I29" s="17">
        <v>1</v>
      </c>
      <c r="J29" s="30">
        <f t="shared" si="1"/>
        <v>20</v>
      </c>
    </row>
    <row r="30" spans="1:10" x14ac:dyDescent="0.25">
      <c r="A30" s="8"/>
      <c r="B30" s="5"/>
      <c r="C30" s="9"/>
      <c r="D30" s="4"/>
      <c r="E30" s="3"/>
      <c r="F30" s="10" t="s">
        <v>133</v>
      </c>
      <c r="G30" s="11" t="s">
        <v>17</v>
      </c>
      <c r="H30" s="12">
        <v>8</v>
      </c>
      <c r="I30" s="17">
        <v>4.5</v>
      </c>
      <c r="J30" s="31">
        <f t="shared" ref="J30:J37" si="2">H30*I30</f>
        <v>36</v>
      </c>
    </row>
    <row r="31" spans="1:10" x14ac:dyDescent="0.25">
      <c r="A31" s="8"/>
      <c r="B31" s="5"/>
      <c r="C31" s="9"/>
      <c r="D31" s="4"/>
      <c r="E31" s="3"/>
      <c r="F31" s="10" t="s">
        <v>134</v>
      </c>
      <c r="G31" s="11" t="s">
        <v>17</v>
      </c>
      <c r="H31" s="12">
        <v>2</v>
      </c>
      <c r="I31" s="17">
        <v>17.5</v>
      </c>
      <c r="J31" s="31">
        <f t="shared" si="2"/>
        <v>35</v>
      </c>
    </row>
    <row r="32" spans="1:10" x14ac:dyDescent="0.25">
      <c r="A32" s="8"/>
      <c r="B32" s="5"/>
      <c r="C32" s="9"/>
      <c r="D32" s="4"/>
      <c r="E32" s="3"/>
      <c r="F32" s="10" t="s">
        <v>135</v>
      </c>
      <c r="G32" s="11" t="s">
        <v>17</v>
      </c>
      <c r="H32" s="12">
        <v>2</v>
      </c>
      <c r="I32" s="17">
        <v>9.31</v>
      </c>
      <c r="J32" s="31">
        <f t="shared" si="2"/>
        <v>18.62</v>
      </c>
    </row>
    <row r="33" spans="1:10" x14ac:dyDescent="0.25">
      <c r="A33" s="8"/>
      <c r="B33" s="5"/>
      <c r="C33" s="9"/>
      <c r="D33" s="4"/>
      <c r="E33" s="3"/>
      <c r="F33" s="10" t="s">
        <v>136</v>
      </c>
      <c r="G33" s="11" t="s">
        <v>22</v>
      </c>
      <c r="H33" s="12">
        <v>3</v>
      </c>
      <c r="I33" s="17">
        <v>8.5</v>
      </c>
      <c r="J33" s="31">
        <f t="shared" si="2"/>
        <v>25.5</v>
      </c>
    </row>
    <row r="34" spans="1:10" x14ac:dyDescent="0.25">
      <c r="A34" s="8"/>
      <c r="B34" s="5"/>
      <c r="C34" s="9"/>
      <c r="D34" s="4"/>
      <c r="E34" s="3"/>
      <c r="F34" s="10" t="s">
        <v>137</v>
      </c>
      <c r="G34" s="11" t="s">
        <v>17</v>
      </c>
      <c r="H34" s="12">
        <v>8</v>
      </c>
      <c r="I34" s="17">
        <v>1.625</v>
      </c>
      <c r="J34" s="31">
        <f t="shared" si="2"/>
        <v>13</v>
      </c>
    </row>
    <row r="35" spans="1:10" x14ac:dyDescent="0.25">
      <c r="A35" s="8"/>
      <c r="B35" s="5"/>
      <c r="C35" s="9"/>
      <c r="D35" s="4"/>
      <c r="E35" s="3"/>
      <c r="F35" s="10" t="s">
        <v>138</v>
      </c>
      <c r="G35" s="11" t="s">
        <v>17</v>
      </c>
      <c r="H35" s="12">
        <v>2</v>
      </c>
      <c r="I35" s="17">
        <v>2.5</v>
      </c>
      <c r="J35" s="31">
        <f t="shared" si="2"/>
        <v>5</v>
      </c>
    </row>
    <row r="36" spans="1:10" x14ac:dyDescent="0.25">
      <c r="A36" s="8"/>
      <c r="B36" s="5"/>
      <c r="C36" s="9"/>
      <c r="D36" s="4"/>
      <c r="E36" s="3"/>
      <c r="F36" s="10" t="s">
        <v>139</v>
      </c>
      <c r="G36" s="11" t="s">
        <v>17</v>
      </c>
      <c r="H36" s="12">
        <v>3</v>
      </c>
      <c r="I36" s="17">
        <v>3.5</v>
      </c>
      <c r="J36" s="31">
        <f t="shared" si="2"/>
        <v>10.5</v>
      </c>
    </row>
    <row r="37" spans="1:10" x14ac:dyDescent="0.25">
      <c r="A37" s="36"/>
      <c r="B37" s="37"/>
      <c r="C37" s="38"/>
      <c r="D37" s="11"/>
      <c r="E37" s="29"/>
      <c r="F37" s="10" t="s">
        <v>140</v>
      </c>
      <c r="G37" s="11" t="s">
        <v>17</v>
      </c>
      <c r="H37" s="12">
        <v>4</v>
      </c>
      <c r="I37" s="17">
        <v>15</v>
      </c>
      <c r="J37" s="30">
        <f t="shared" si="2"/>
        <v>60</v>
      </c>
    </row>
    <row r="38" spans="1:10" x14ac:dyDescent="0.25">
      <c r="A38" s="8"/>
      <c r="B38" s="5"/>
      <c r="C38" s="9"/>
      <c r="D38" s="4"/>
      <c r="E38" s="3"/>
      <c r="F38" s="27"/>
      <c r="G38" s="4"/>
      <c r="H38" s="43"/>
      <c r="I38" s="44"/>
      <c r="J38" s="31">
        <f>SUM(Tabla6[TOTAL])</f>
        <v>463.31999999999994</v>
      </c>
    </row>
  </sheetData>
  <mergeCells count="5">
    <mergeCell ref="A1:K1"/>
    <mergeCell ref="A2:K2"/>
    <mergeCell ref="A3:K3"/>
    <mergeCell ref="A4:K4"/>
    <mergeCell ref="A5:K5"/>
  </mergeCell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Fort.yProm.de las Cap.Niñez</vt:lpstr>
      <vt:lpstr>Fort.Cap.Muj.</vt:lpstr>
      <vt:lpstr>Fondos Propios</vt:lpstr>
      <vt:lpstr>Mej.Mtto.yRep.ProAgua</vt:lpstr>
      <vt:lpstr>CONV.ISNA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irene abarca</dc:creator>
  <cp:lastModifiedBy>carmen irene abarca</cp:lastModifiedBy>
  <dcterms:created xsi:type="dcterms:W3CDTF">2023-10-25T17:56:44Z</dcterms:created>
  <dcterms:modified xsi:type="dcterms:W3CDTF">2023-10-26T01:58:40Z</dcterms:modified>
</cp:coreProperties>
</file>