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CB04227-4BF5-4738-AD3B-9CB6BF4A30ED}" xr6:coauthVersionLast="47" xr6:coauthVersionMax="47" xr10:uidLastSave="{00000000-0000-0000-0000-000000000000}"/>
  <bookViews>
    <workbookView xWindow="-120" yWindow="-120" windowWidth="20730" windowHeight="11160" xr2:uid="{20598DF9-2CF3-444C-88F0-C4836463492D}"/>
  </bookViews>
  <sheets>
    <sheet name="PLLA MUNICIPAL LEY SAL" sheetId="1" r:id="rId1"/>
  </sheets>
  <externalReferences>
    <externalReference r:id="rId2"/>
  </externalReferences>
  <definedNames>
    <definedName name="_xlnm.Print_Titles" localSheetId="0">'PLLA MUNICIPAL LEY SAL'!$5:$8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H15" i="1"/>
  <c r="I13" i="1"/>
  <c r="H11" i="1"/>
  <c r="H12" i="1" s="1"/>
  <c r="H16" i="1"/>
  <c r="H17" i="1"/>
  <c r="H18" i="1"/>
  <c r="H31" i="1"/>
  <c r="H36" i="1" s="1"/>
  <c r="H37" i="1" s="1"/>
  <c r="H47" i="1"/>
  <c r="H48" i="1" s="1"/>
  <c r="H55" i="1"/>
  <c r="H60" i="1"/>
  <c r="H64" i="1"/>
  <c r="H70" i="1"/>
  <c r="G70" i="1"/>
  <c r="G64" i="1"/>
  <c r="G60" i="1"/>
  <c r="G55" i="1"/>
  <c r="G47" i="1"/>
  <c r="G48" i="1" s="1"/>
  <c r="G11" i="1"/>
  <c r="I11" i="1" s="1"/>
  <c r="G16" i="1"/>
  <c r="G17" i="1"/>
  <c r="G18" i="1"/>
  <c r="G31" i="1"/>
  <c r="I31" i="1" s="1"/>
  <c r="AM92" i="1"/>
  <c r="AC86" i="1"/>
  <c r="AO85" i="1"/>
  <c r="AM82" i="1"/>
  <c r="AC81" i="1"/>
  <c r="AM80" i="1"/>
  <c r="AC80" i="1"/>
  <c r="AM79" i="1"/>
  <c r="AC79" i="1"/>
  <c r="O73" i="1"/>
  <c r="AB70" i="1"/>
  <c r="X70" i="1"/>
  <c r="W70" i="1"/>
  <c r="J70" i="1"/>
  <c r="D70" i="1"/>
  <c r="AG69" i="1"/>
  <c r="AE69" i="1"/>
  <c r="AJ69" i="1" s="1"/>
  <c r="Z69" i="1"/>
  <c r="AH69" i="1"/>
  <c r="I69" i="1"/>
  <c r="AG68" i="1"/>
  <c r="AE68" i="1"/>
  <c r="AJ68" i="1" s="1"/>
  <c r="Z68" i="1"/>
  <c r="AH68" i="1"/>
  <c r="I68" i="1"/>
  <c r="AG67" i="1"/>
  <c r="AE67" i="1"/>
  <c r="AJ67" i="1" s="1"/>
  <c r="Z67" i="1"/>
  <c r="I67" i="1"/>
  <c r="AG66" i="1"/>
  <c r="AE66" i="1"/>
  <c r="AJ66" i="1" s="1"/>
  <c r="Z66" i="1"/>
  <c r="I66" i="1"/>
  <c r="AG65" i="1"/>
  <c r="AE65" i="1"/>
  <c r="AJ65" i="1" s="1"/>
  <c r="Z65" i="1"/>
  <c r="I65" i="1"/>
  <c r="V65" i="1" s="1"/>
  <c r="AB64" i="1"/>
  <c r="X64" i="1"/>
  <c r="W64" i="1"/>
  <c r="J64" i="1"/>
  <c r="D64" i="1"/>
  <c r="AG63" i="1"/>
  <c r="AE63" i="1"/>
  <c r="Z63" i="1"/>
  <c r="I63" i="1"/>
  <c r="AG62" i="1"/>
  <c r="AE62" i="1"/>
  <c r="AJ62" i="1" s="1"/>
  <c r="Z62" i="1"/>
  <c r="I62" i="1"/>
  <c r="AL62" i="1" s="1"/>
  <c r="AG61" i="1"/>
  <c r="AE61" i="1"/>
  <c r="AJ61" i="1" s="1"/>
  <c r="Z61" i="1"/>
  <c r="I61" i="1"/>
  <c r="AB60" i="1"/>
  <c r="X60" i="1"/>
  <c r="W60" i="1"/>
  <c r="J60" i="1"/>
  <c r="D60" i="1"/>
  <c r="AG59" i="1"/>
  <c r="AE59" i="1"/>
  <c r="AJ59" i="1" s="1"/>
  <c r="Z59" i="1"/>
  <c r="AH59" i="1"/>
  <c r="I59" i="1"/>
  <c r="AG58" i="1"/>
  <c r="AE58" i="1"/>
  <c r="AK58" i="1" s="1"/>
  <c r="AA58" i="1"/>
  <c r="Z58" i="1"/>
  <c r="Y58" i="1"/>
  <c r="AH58" i="1"/>
  <c r="I58" i="1"/>
  <c r="V58" i="1" s="1"/>
  <c r="AG57" i="1"/>
  <c r="AE57" i="1"/>
  <c r="AJ57" i="1" s="1"/>
  <c r="Z57" i="1"/>
  <c r="I57" i="1"/>
  <c r="AG56" i="1"/>
  <c r="AE56" i="1"/>
  <c r="I56" i="1"/>
  <c r="AB55" i="1"/>
  <c r="X55" i="1"/>
  <c r="W55" i="1"/>
  <c r="J55" i="1"/>
  <c r="D55" i="1"/>
  <c r="AG54" i="1"/>
  <c r="AE54" i="1"/>
  <c r="AJ54" i="1" s="1"/>
  <c r="Z54" i="1"/>
  <c r="AH54" i="1"/>
  <c r="I54" i="1"/>
  <c r="AG53" i="1"/>
  <c r="AE53" i="1"/>
  <c r="AA53" i="1"/>
  <c r="Z53" i="1"/>
  <c r="I53" i="1"/>
  <c r="V53" i="1" s="1"/>
  <c r="AG52" i="1"/>
  <c r="AE52" i="1"/>
  <c r="AJ52" i="1" s="1"/>
  <c r="Z52" i="1"/>
  <c r="AH52" i="1"/>
  <c r="I52" i="1"/>
  <c r="AG51" i="1"/>
  <c r="AE51" i="1"/>
  <c r="AJ51" i="1" s="1"/>
  <c r="Z51" i="1"/>
  <c r="I51" i="1"/>
  <c r="AG50" i="1"/>
  <c r="AE50" i="1"/>
  <c r="AJ50" i="1" s="1"/>
  <c r="Z50" i="1"/>
  <c r="AH50" i="1"/>
  <c r="I50" i="1"/>
  <c r="AH49" i="1"/>
  <c r="AG49" i="1"/>
  <c r="AE49" i="1"/>
  <c r="AJ49" i="1" s="1"/>
  <c r="Z49" i="1"/>
  <c r="I49" i="1"/>
  <c r="AB47" i="1"/>
  <c r="AB48" i="1" s="1"/>
  <c r="X47" i="1"/>
  <c r="X48" i="1" s="1"/>
  <c r="W47" i="1"/>
  <c r="W48" i="1" s="1"/>
  <c r="J47" i="1"/>
  <c r="J48" i="1" s="1"/>
  <c r="D47" i="1"/>
  <c r="D48" i="1" s="1"/>
  <c r="AG46" i="1"/>
  <c r="AE46" i="1"/>
  <c r="AJ46" i="1" s="1"/>
  <c r="Z46" i="1"/>
  <c r="I46" i="1"/>
  <c r="AG45" i="1"/>
  <c r="AE45" i="1"/>
  <c r="AA45" i="1"/>
  <c r="Z45" i="1"/>
  <c r="I45" i="1"/>
  <c r="AL45" i="1" s="1"/>
  <c r="AH44" i="1"/>
  <c r="AG44" i="1"/>
  <c r="AE44" i="1"/>
  <c r="AJ44" i="1" s="1"/>
  <c r="Z44" i="1"/>
  <c r="I44" i="1"/>
  <c r="AH43" i="1"/>
  <c r="AG43" i="1"/>
  <c r="AE43" i="1"/>
  <c r="AJ43" i="1" s="1"/>
  <c r="Z43" i="1"/>
  <c r="I43" i="1"/>
  <c r="AG42" i="1"/>
  <c r="AE42" i="1"/>
  <c r="AJ42" i="1" s="1"/>
  <c r="Z42" i="1"/>
  <c r="I42" i="1"/>
  <c r="AG41" i="1"/>
  <c r="AE41" i="1"/>
  <c r="AK41" i="1" s="1"/>
  <c r="AA41" i="1"/>
  <c r="I41" i="1"/>
  <c r="AG40" i="1"/>
  <c r="AE40" i="1"/>
  <c r="AJ40" i="1" s="1"/>
  <c r="Z40" i="1"/>
  <c r="I40" i="1"/>
  <c r="AL40" i="1" s="1"/>
  <c r="AG39" i="1"/>
  <c r="AE39" i="1"/>
  <c r="AJ39" i="1" s="1"/>
  <c r="Z39" i="1"/>
  <c r="I39" i="1"/>
  <c r="AH36" i="1"/>
  <c r="AB36" i="1"/>
  <c r="X36" i="1"/>
  <c r="W36" i="1"/>
  <c r="J36" i="1"/>
  <c r="D36" i="1"/>
  <c r="AG35" i="1"/>
  <c r="AE35" i="1"/>
  <c r="AJ35" i="1" s="1"/>
  <c r="Z35" i="1"/>
  <c r="I35" i="1"/>
  <c r="AG34" i="1"/>
  <c r="AE34" i="1"/>
  <c r="AJ34" i="1" s="1"/>
  <c r="Z34" i="1"/>
  <c r="I34" i="1"/>
  <c r="AG33" i="1"/>
  <c r="AE33" i="1"/>
  <c r="AJ33" i="1" s="1"/>
  <c r="Z33" i="1"/>
  <c r="I33" i="1"/>
  <c r="AG32" i="1"/>
  <c r="AE32" i="1"/>
  <c r="AJ32" i="1" s="1"/>
  <c r="Z32" i="1"/>
  <c r="I32" i="1"/>
  <c r="V32" i="1" s="1"/>
  <c r="AG31" i="1"/>
  <c r="AE31" i="1"/>
  <c r="AJ31" i="1" s="1"/>
  <c r="Z31" i="1"/>
  <c r="AG30" i="1"/>
  <c r="AE30" i="1"/>
  <c r="AJ30" i="1" s="1"/>
  <c r="Z30" i="1"/>
  <c r="I30" i="1"/>
  <c r="AG29" i="1"/>
  <c r="AE29" i="1"/>
  <c r="AJ29" i="1" s="1"/>
  <c r="Z29" i="1"/>
  <c r="I29" i="1"/>
  <c r="AH28" i="1"/>
  <c r="AB28" i="1"/>
  <c r="X28" i="1"/>
  <c r="W28" i="1"/>
  <c r="J28" i="1"/>
  <c r="D28" i="1"/>
  <c r="AG27" i="1"/>
  <c r="AG28" i="1" s="1"/>
  <c r="AE27" i="1"/>
  <c r="AJ27" i="1" s="1"/>
  <c r="AJ28" i="1" s="1"/>
  <c r="Z27" i="1"/>
  <c r="Z28" i="1" s="1"/>
  <c r="I27" i="1"/>
  <c r="AB25" i="1"/>
  <c r="X25" i="1"/>
  <c r="W25" i="1"/>
  <c r="J25" i="1"/>
  <c r="D25" i="1"/>
  <c r="AG24" i="1"/>
  <c r="AE24" i="1"/>
  <c r="AJ24" i="1" s="1"/>
  <c r="Z24" i="1"/>
  <c r="I24" i="1"/>
  <c r="V24" i="1" s="1"/>
  <c r="AG23" i="1"/>
  <c r="AE23" i="1"/>
  <c r="AJ23" i="1" s="1"/>
  <c r="Z23" i="1"/>
  <c r="I23" i="1"/>
  <c r="V23" i="1" s="1"/>
  <c r="AG22" i="1"/>
  <c r="AE22" i="1"/>
  <c r="AJ22" i="1" s="1"/>
  <c r="Z22" i="1"/>
  <c r="I22" i="1"/>
  <c r="AH21" i="1"/>
  <c r="AH25" i="1" s="1"/>
  <c r="AG21" i="1"/>
  <c r="AE21" i="1"/>
  <c r="AJ21" i="1" s="1"/>
  <c r="Z21" i="1"/>
  <c r="I21" i="1"/>
  <c r="AG20" i="1"/>
  <c r="AE20" i="1"/>
  <c r="AJ20" i="1" s="1"/>
  <c r="Z20" i="1"/>
  <c r="I20" i="1"/>
  <c r="V20" i="1" s="1"/>
  <c r="AG19" i="1"/>
  <c r="AE19" i="1"/>
  <c r="AJ19" i="1" s="1"/>
  <c r="Z19" i="1"/>
  <c r="I19" i="1"/>
  <c r="AG18" i="1"/>
  <c r="AE18" i="1"/>
  <c r="AJ18" i="1" s="1"/>
  <c r="Z18" i="1"/>
  <c r="I18" i="1"/>
  <c r="AG17" i="1"/>
  <c r="AE17" i="1"/>
  <c r="AJ17" i="1" s="1"/>
  <c r="Z17" i="1"/>
  <c r="I17" i="1"/>
  <c r="AG16" i="1"/>
  <c r="AE16" i="1"/>
  <c r="AJ16" i="1" s="1"/>
  <c r="Z16" i="1"/>
  <c r="I16" i="1"/>
  <c r="A16" i="1"/>
  <c r="A17" i="1" s="1"/>
  <c r="A18" i="1" s="1"/>
  <c r="A19" i="1" s="1"/>
  <c r="A20" i="1" s="1"/>
  <c r="A21" i="1" s="1"/>
  <c r="A22" i="1" s="1"/>
  <c r="A23" i="1" s="1"/>
  <c r="A24" i="1" s="1"/>
  <c r="AH15" i="1"/>
  <c r="AB15" i="1"/>
  <c r="X15" i="1"/>
  <c r="W15" i="1"/>
  <c r="J15" i="1"/>
  <c r="D15" i="1"/>
  <c r="AG14" i="1"/>
  <c r="AG15" i="1" s="1"/>
  <c r="AE14" i="1"/>
  <c r="AJ14" i="1" s="1"/>
  <c r="AJ15" i="1" s="1"/>
  <c r="Z14" i="1"/>
  <c r="Z15" i="1" s="1"/>
  <c r="I14" i="1"/>
  <c r="AH12" i="1"/>
  <c r="AB12" i="1"/>
  <c r="X12" i="1"/>
  <c r="W12" i="1"/>
  <c r="J12" i="1"/>
  <c r="D12" i="1"/>
  <c r="AG11" i="1"/>
  <c r="AE11" i="1"/>
  <c r="AJ11" i="1" s="1"/>
  <c r="Z11" i="1"/>
  <c r="AG9" i="1"/>
  <c r="AE9" i="1"/>
  <c r="AJ9" i="1" s="1"/>
  <c r="Z9" i="1"/>
  <c r="I9" i="1"/>
  <c r="A27" i="1" l="1"/>
  <c r="A29" i="1" s="1"/>
  <c r="A30" i="1" s="1"/>
  <c r="A31" i="1" s="1"/>
  <c r="A32" i="1" s="1"/>
  <c r="A33" i="1" s="1"/>
  <c r="A34" i="1" s="1"/>
  <c r="A35" i="1" s="1"/>
  <c r="A39" i="1" s="1"/>
  <c r="A40" i="1" s="1"/>
  <c r="A41" i="1" s="1"/>
  <c r="A42" i="1" s="1"/>
  <c r="A43" i="1" s="1"/>
  <c r="A44" i="1" s="1"/>
  <c r="A45" i="1" s="1"/>
  <c r="A46" i="1" s="1"/>
  <c r="A49" i="1" s="1"/>
  <c r="A50" i="1" s="1"/>
  <c r="A51" i="1" s="1"/>
  <c r="A52" i="1" s="1"/>
  <c r="A53" i="1" s="1"/>
  <c r="A54" i="1" s="1"/>
  <c r="A56" i="1" s="1"/>
  <c r="A57" i="1" s="1"/>
  <c r="A58" i="1" s="1"/>
  <c r="A59" i="1" s="1"/>
  <c r="A61" i="1" s="1"/>
  <c r="A62" i="1" s="1"/>
  <c r="A63" i="1" s="1"/>
  <c r="A65" i="1" s="1"/>
  <c r="A66" i="1" s="1"/>
  <c r="A67" i="1" s="1"/>
  <c r="A68" i="1" s="1"/>
  <c r="A69" i="1" s="1"/>
  <c r="G71" i="1"/>
  <c r="G72" i="1" s="1"/>
  <c r="G25" i="1"/>
  <c r="H71" i="1"/>
  <c r="H72" i="1" s="1"/>
  <c r="H25" i="1"/>
  <c r="H26" i="1" s="1"/>
  <c r="H38" i="1" s="1"/>
  <c r="G12" i="1"/>
  <c r="G36" i="1"/>
  <c r="G37" i="1" s="1"/>
  <c r="AH37" i="1"/>
  <c r="AA69" i="1"/>
  <c r="V14" i="1"/>
  <c r="V15" i="1" s="1"/>
  <c r="AF49" i="1"/>
  <c r="J37" i="1"/>
  <c r="AL32" i="1"/>
  <c r="V29" i="1"/>
  <c r="AL54" i="1"/>
  <c r="AL66" i="1"/>
  <c r="AL33" i="1"/>
  <c r="AF21" i="1"/>
  <c r="V27" i="1"/>
  <c r="V28" i="1" s="1"/>
  <c r="AK32" i="1"/>
  <c r="AH70" i="1"/>
  <c r="D37" i="1"/>
  <c r="AK49" i="1"/>
  <c r="AB26" i="1"/>
  <c r="AF57" i="1"/>
  <c r="AF52" i="1"/>
  <c r="W26" i="1"/>
  <c r="AL22" i="1"/>
  <c r="V52" i="1"/>
  <c r="W71" i="1"/>
  <c r="W72" i="1" s="1"/>
  <c r="V30" i="1"/>
  <c r="AL57" i="1"/>
  <c r="V9" i="1"/>
  <c r="AF32" i="1"/>
  <c r="I60" i="1"/>
  <c r="AO58" i="1"/>
  <c r="AL29" i="1"/>
  <c r="AK42" i="1"/>
  <c r="AA44" i="1"/>
  <c r="V56" i="1"/>
  <c r="V57" i="1"/>
  <c r="AK30" i="1"/>
  <c r="AF63" i="1"/>
  <c r="AL30" i="1"/>
  <c r="AH47" i="1"/>
  <c r="AH48" i="1" s="1"/>
  <c r="AG60" i="1"/>
  <c r="AA35" i="1"/>
  <c r="AK35" i="1"/>
  <c r="AO41" i="1"/>
  <c r="AJ56" i="1"/>
  <c r="AJ60" i="1" s="1"/>
  <c r="D26" i="1"/>
  <c r="X26" i="1"/>
  <c r="AK39" i="1"/>
  <c r="AF9" i="1"/>
  <c r="AF14" i="1"/>
  <c r="AF15" i="1" s="1"/>
  <c r="AL41" i="1"/>
  <c r="AA9" i="1"/>
  <c r="AK14" i="1"/>
  <c r="AK15" i="1" s="1"/>
  <c r="X37" i="1"/>
  <c r="AF34" i="1"/>
  <c r="V39" i="1"/>
  <c r="V40" i="1"/>
  <c r="Z55" i="1"/>
  <c r="AL53" i="1"/>
  <c r="AJ58" i="1"/>
  <c r="V62" i="1"/>
  <c r="AJ63" i="1"/>
  <c r="AJ64" i="1" s="1"/>
  <c r="AA17" i="1"/>
  <c r="AF24" i="1"/>
  <c r="AB37" i="1"/>
  <c r="AG36" i="1"/>
  <c r="AG37" i="1" s="1"/>
  <c r="V35" i="1"/>
  <c r="V41" i="1"/>
  <c r="V44" i="1"/>
  <c r="AL49" i="1"/>
  <c r="AF54" i="1"/>
  <c r="AG64" i="1"/>
  <c r="V67" i="1"/>
  <c r="AC58" i="1"/>
  <c r="Z12" i="1"/>
  <c r="AG12" i="1"/>
  <c r="AL17" i="1"/>
  <c r="AK17" i="1"/>
  <c r="V22" i="1"/>
  <c r="AL35" i="1"/>
  <c r="AF35" i="1"/>
  <c r="W37" i="1"/>
  <c r="AL39" i="1"/>
  <c r="D71" i="1"/>
  <c r="D72" i="1" s="1"/>
  <c r="AL56" i="1"/>
  <c r="AK63" i="1"/>
  <c r="AA63" i="1"/>
  <c r="AL67" i="1"/>
  <c r="AF67" i="1"/>
  <c r="V49" i="1"/>
  <c r="V54" i="1"/>
  <c r="AJ70" i="1"/>
  <c r="AL24" i="1"/>
  <c r="AH26" i="1"/>
  <c r="AF56" i="1"/>
  <c r="J26" i="1"/>
  <c r="Z36" i="1"/>
  <c r="Z37" i="1" s="1"/>
  <c r="V17" i="1"/>
  <c r="AF22" i="1"/>
  <c r="AA30" i="1"/>
  <c r="AL52" i="1"/>
  <c r="Z64" i="1"/>
  <c r="AF65" i="1"/>
  <c r="AJ12" i="1"/>
  <c r="AL11" i="1"/>
  <c r="AF11" i="1"/>
  <c r="V11" i="1"/>
  <c r="I12" i="1"/>
  <c r="AJ25" i="1"/>
  <c r="AK18" i="1"/>
  <c r="AA18" i="1"/>
  <c r="I25" i="1"/>
  <c r="AF16" i="1"/>
  <c r="I15" i="1"/>
  <c r="Z25" i="1"/>
  <c r="AG25" i="1"/>
  <c r="AF17" i="1"/>
  <c r="AL19" i="1"/>
  <c r="V21" i="1"/>
  <c r="I28" i="1"/>
  <c r="AF27" i="1"/>
  <c r="AJ36" i="1"/>
  <c r="AJ37" i="1" s="1"/>
  <c r="AA42" i="1"/>
  <c r="AJ45" i="1"/>
  <c r="AK45" i="1"/>
  <c r="AO45" i="1" s="1"/>
  <c r="I55" i="1"/>
  <c r="AF50" i="1"/>
  <c r="AL50" i="1"/>
  <c r="V50" i="1"/>
  <c r="AF31" i="1"/>
  <c r="V31" i="1"/>
  <c r="AA27" i="1"/>
  <c r="AK27" i="1"/>
  <c r="AK28" i="1" s="1"/>
  <c r="V16" i="1"/>
  <c r="AF18" i="1"/>
  <c r="V18" i="1"/>
  <c r="AL18" i="1"/>
  <c r="V19" i="1"/>
  <c r="AF19" i="1"/>
  <c r="AL21" i="1"/>
  <c r="AA23" i="1"/>
  <c r="AL31" i="1"/>
  <c r="AF46" i="1"/>
  <c r="AL46" i="1"/>
  <c r="V46" i="1"/>
  <c r="AF20" i="1"/>
  <c r="AF23" i="1"/>
  <c r="V33" i="1"/>
  <c r="AK33" i="1"/>
  <c r="V34" i="1"/>
  <c r="AL34" i="1"/>
  <c r="AG47" i="1"/>
  <c r="AG48" i="1" s="1"/>
  <c r="AF40" i="1"/>
  <c r="AK59" i="1"/>
  <c r="AA59" i="1"/>
  <c r="AH63" i="1"/>
  <c r="AH64" i="1" s="1"/>
  <c r="AK29" i="1"/>
  <c r="AA29" i="1"/>
  <c r="AF33" i="1"/>
  <c r="AF43" i="1"/>
  <c r="AL43" i="1"/>
  <c r="AL20" i="1"/>
  <c r="AL23" i="1"/>
  <c r="I36" i="1"/>
  <c r="AF30" i="1"/>
  <c r="AA33" i="1"/>
  <c r="AJ41" i="1"/>
  <c r="AF41" i="1"/>
  <c r="V42" i="1"/>
  <c r="AL42" i="1"/>
  <c r="AF42" i="1"/>
  <c r="V43" i="1"/>
  <c r="AF45" i="1"/>
  <c r="AF29" i="1"/>
  <c r="I47" i="1"/>
  <c r="AF39" i="1"/>
  <c r="AL44" i="1"/>
  <c r="AK51" i="1"/>
  <c r="AK53" i="1"/>
  <c r="AO53" i="1" s="1"/>
  <c r="AJ53" i="1"/>
  <c r="AJ55" i="1" s="1"/>
  <c r="AK54" i="1"/>
  <c r="AA54" i="1"/>
  <c r="J71" i="1"/>
  <c r="J72" i="1" s="1"/>
  <c r="O58" i="1"/>
  <c r="AL58" i="1"/>
  <c r="AF58" i="1"/>
  <c r="V61" i="1"/>
  <c r="I64" i="1"/>
  <c r="AF61" i="1"/>
  <c r="AA66" i="1"/>
  <c r="AK66" i="1"/>
  <c r="AF68" i="1"/>
  <c r="V68" i="1"/>
  <c r="AL68" i="1"/>
  <c r="AF44" i="1"/>
  <c r="AK44" i="1"/>
  <c r="V45" i="1"/>
  <c r="AG55" i="1"/>
  <c r="V51" i="1"/>
  <c r="AL51" i="1"/>
  <c r="AF51" i="1"/>
  <c r="AH57" i="1"/>
  <c r="AH60" i="1" s="1"/>
  <c r="V59" i="1"/>
  <c r="AL59" i="1"/>
  <c r="AF59" i="1"/>
  <c r="AF53" i="1"/>
  <c r="AA56" i="1"/>
  <c r="AI58" i="1"/>
  <c r="AA67" i="1"/>
  <c r="AK67" i="1"/>
  <c r="AK62" i="1"/>
  <c r="Z70" i="1"/>
  <c r="AG70" i="1"/>
  <c r="AF66" i="1"/>
  <c r="AH53" i="1"/>
  <c r="AH55" i="1" s="1"/>
  <c r="X71" i="1"/>
  <c r="X72" i="1" s="1"/>
  <c r="AB71" i="1"/>
  <c r="AB72" i="1" s="1"/>
  <c r="V66" i="1"/>
  <c r="AF62" i="1"/>
  <c r="AL63" i="1"/>
  <c r="V63" i="1"/>
  <c r="I70" i="1"/>
  <c r="V69" i="1"/>
  <c r="AL69" i="1"/>
  <c r="AF69" i="1"/>
  <c r="G26" i="1" l="1"/>
  <c r="G38" i="1" s="1"/>
  <c r="G74" i="1" s="1"/>
  <c r="H74" i="1"/>
  <c r="J38" i="1"/>
  <c r="J74" i="1" s="1"/>
  <c r="AH38" i="1"/>
  <c r="AA20" i="1"/>
  <c r="AI63" i="1"/>
  <c r="Y67" i="1"/>
  <c r="AC67" i="1" s="1"/>
  <c r="O59" i="1"/>
  <c r="AI56" i="1"/>
  <c r="O54" i="1"/>
  <c r="O9" i="1"/>
  <c r="AK69" i="1"/>
  <c r="AO69" i="1" s="1"/>
  <c r="O18" i="1"/>
  <c r="AI30" i="1"/>
  <c r="AM30" i="1" s="1"/>
  <c r="AA49" i="1"/>
  <c r="AO49" i="1" s="1"/>
  <c r="AA32" i="1"/>
  <c r="AO32" i="1" s="1"/>
  <c r="AK23" i="1"/>
  <c r="AO23" i="1" s="1"/>
  <c r="AI65" i="1"/>
  <c r="Y65" i="1"/>
  <c r="AO44" i="1"/>
  <c r="AO63" i="1"/>
  <c r="Y35" i="1"/>
  <c r="AC35" i="1" s="1"/>
  <c r="AO42" i="1"/>
  <c r="Y54" i="1"/>
  <c r="AC54" i="1" s="1"/>
  <c r="AI54" i="1"/>
  <c r="AM54" i="1" s="1"/>
  <c r="AA51" i="1"/>
  <c r="AO51" i="1" s="1"/>
  <c r="O66" i="1"/>
  <c r="AB38" i="1"/>
  <c r="AB74" i="1" s="1"/>
  <c r="Y44" i="1"/>
  <c r="AC44" i="1" s="1"/>
  <c r="AG26" i="1"/>
  <c r="AG38" i="1" s="1"/>
  <c r="W38" i="1"/>
  <c r="W74" i="1" s="1"/>
  <c r="AA62" i="1"/>
  <c r="AO62" i="1" s="1"/>
  <c r="AI67" i="1"/>
  <c r="AM67" i="1" s="1"/>
  <c r="Y56" i="1"/>
  <c r="AA14" i="1"/>
  <c r="AA15" i="1" s="1"/>
  <c r="AO17" i="1"/>
  <c r="O67" i="1"/>
  <c r="AJ47" i="1"/>
  <c r="AJ48" i="1" s="1"/>
  <c r="AA39" i="1"/>
  <c r="AO39" i="1" s="1"/>
  <c r="AF12" i="1"/>
  <c r="D38" i="1"/>
  <c r="D74" i="1" s="1"/>
  <c r="V12" i="1"/>
  <c r="V36" i="1"/>
  <c r="V37" i="1" s="1"/>
  <c r="O63" i="1"/>
  <c r="Y63" i="1"/>
  <c r="AC63" i="1" s="1"/>
  <c r="AJ71" i="1"/>
  <c r="AO30" i="1"/>
  <c r="AF55" i="1"/>
  <c r="AK9" i="1"/>
  <c r="AO9" i="1" s="1"/>
  <c r="O20" i="1"/>
  <c r="AL36" i="1"/>
  <c r="AK20" i="1"/>
  <c r="AL47" i="1"/>
  <c r="AL48" i="1" s="1"/>
  <c r="AL60" i="1"/>
  <c r="V47" i="1"/>
  <c r="V48" i="1" s="1"/>
  <c r="O35" i="1"/>
  <c r="Z26" i="1"/>
  <c r="Z38" i="1" s="1"/>
  <c r="Z56" i="1"/>
  <c r="Z60" i="1" s="1"/>
  <c r="Z71" i="1" s="1"/>
  <c r="V70" i="1"/>
  <c r="AI22" i="1"/>
  <c r="AF70" i="1"/>
  <c r="AL55" i="1"/>
  <c r="AK56" i="1"/>
  <c r="O62" i="1"/>
  <c r="AG71" i="1"/>
  <c r="AG72" i="1" s="1"/>
  <c r="O33" i="1"/>
  <c r="AO59" i="1"/>
  <c r="X38" i="1"/>
  <c r="X74" i="1" s="1"/>
  <c r="AO35" i="1"/>
  <c r="AA24" i="1"/>
  <c r="AK24" i="1"/>
  <c r="O24" i="1"/>
  <c r="I26" i="1"/>
  <c r="AI77" i="1"/>
  <c r="Y69" i="1"/>
  <c r="AC69" i="1" s="1"/>
  <c r="AI69" i="1"/>
  <c r="AK65" i="1"/>
  <c r="AA65" i="1"/>
  <c r="O69" i="1"/>
  <c r="AH71" i="1"/>
  <c r="AH72" i="1" s="1"/>
  <c r="AM63" i="1"/>
  <c r="AI57" i="1"/>
  <c r="O44" i="1"/>
  <c r="AK68" i="1"/>
  <c r="AA68" i="1"/>
  <c r="O68" i="1"/>
  <c r="AA61" i="1"/>
  <c r="AK61" i="1"/>
  <c r="AK64" i="1" s="1"/>
  <c r="V64" i="1"/>
  <c r="AI45" i="1"/>
  <c r="AM45" i="1" s="1"/>
  <c r="O45" i="1"/>
  <c r="Y45" i="1"/>
  <c r="AC45" i="1" s="1"/>
  <c r="AF47" i="1"/>
  <c r="AF48" i="1" s="1"/>
  <c r="AF36" i="1"/>
  <c r="O30" i="1"/>
  <c r="AI44" i="1"/>
  <c r="AM44" i="1" s="1"/>
  <c r="AI23" i="1"/>
  <c r="Y23" i="1"/>
  <c r="AC23" i="1" s="1"/>
  <c r="Y46" i="1"/>
  <c r="AI46" i="1"/>
  <c r="AA22" i="1"/>
  <c r="O22" i="1"/>
  <c r="AK22" i="1"/>
  <c r="AI17" i="1"/>
  <c r="AM17" i="1" s="1"/>
  <c r="O23" i="1"/>
  <c r="AA16" i="1"/>
  <c r="AK16" i="1"/>
  <c r="AA31" i="1"/>
  <c r="O31" i="1"/>
  <c r="AK31" i="1"/>
  <c r="Y50" i="1"/>
  <c r="AI50" i="1"/>
  <c r="AI27" i="1"/>
  <c r="AI28" i="1" s="1"/>
  <c r="Y27" i="1"/>
  <c r="AL14" i="1"/>
  <c r="AL15" i="1" s="1"/>
  <c r="AL9" i="1"/>
  <c r="AL12" i="1" s="1"/>
  <c r="Y21" i="1"/>
  <c r="AL16" i="1"/>
  <c r="AL25" i="1" s="1"/>
  <c r="AA11" i="1"/>
  <c r="O11" i="1"/>
  <c r="AK11" i="1"/>
  <c r="Y32" i="1"/>
  <c r="AC32" i="1" s="1"/>
  <c r="AI32" i="1"/>
  <c r="AM32" i="1" s="1"/>
  <c r="AO29" i="1"/>
  <c r="AI62" i="1"/>
  <c r="AM62" i="1" s="1"/>
  <c r="Y62" i="1"/>
  <c r="AI39" i="1"/>
  <c r="AM39" i="1" s="1"/>
  <c r="Y39" i="1"/>
  <c r="AI29" i="1"/>
  <c r="Y29" i="1"/>
  <c r="Y41" i="1"/>
  <c r="AI41" i="1"/>
  <c r="AM41" i="1" s="1"/>
  <c r="Z41" i="1"/>
  <c r="Z47" i="1" s="1"/>
  <c r="Z48" i="1" s="1"/>
  <c r="O41" i="1"/>
  <c r="O34" i="1"/>
  <c r="AK34" i="1"/>
  <c r="AA34" i="1"/>
  <c r="O32" i="1"/>
  <c r="Y43" i="1"/>
  <c r="AI43" i="1"/>
  <c r="Y40" i="1"/>
  <c r="AI40" i="1"/>
  <c r="AA46" i="1"/>
  <c r="AK46" i="1"/>
  <c r="O46" i="1"/>
  <c r="AI18" i="1"/>
  <c r="AM18" i="1" s="1"/>
  <c r="Y18" i="1"/>
  <c r="AC18" i="1" s="1"/>
  <c r="V25" i="1"/>
  <c r="AI14" i="1"/>
  <c r="Y14" i="1"/>
  <c r="AK21" i="1"/>
  <c r="AA21" i="1"/>
  <c r="O21" i="1"/>
  <c r="AF28" i="1"/>
  <c r="AI24" i="1"/>
  <c r="AI21" i="1"/>
  <c r="Y17" i="1"/>
  <c r="AC17" i="1" s="1"/>
  <c r="Y22" i="1"/>
  <c r="AI49" i="1"/>
  <c r="Y49" i="1"/>
  <c r="AL61" i="1"/>
  <c r="AL64" i="1" s="1"/>
  <c r="AF60" i="1"/>
  <c r="O51" i="1"/>
  <c r="AI42" i="1"/>
  <c r="AM42" i="1" s="1"/>
  <c r="Y42" i="1"/>
  <c r="AC42" i="1" s="1"/>
  <c r="Y33" i="1"/>
  <c r="AC33" i="1" s="1"/>
  <c r="AI33" i="1"/>
  <c r="AM33" i="1" s="1"/>
  <c r="AM69" i="1"/>
  <c r="AL65" i="1"/>
  <c r="AL70" i="1" s="1"/>
  <c r="AJ77" i="1"/>
  <c r="AI52" i="1"/>
  <c r="Y52" i="1"/>
  <c r="Y57" i="1"/>
  <c r="AI61" i="1"/>
  <c r="Y61" i="1"/>
  <c r="AI66" i="1"/>
  <c r="AM66" i="1" s="1"/>
  <c r="Y66" i="1"/>
  <c r="O56" i="1"/>
  <c r="O52" i="1"/>
  <c r="AK52" i="1"/>
  <c r="AA52" i="1"/>
  <c r="AO67" i="1"/>
  <c r="AK57" i="1"/>
  <c r="AA57" i="1"/>
  <c r="O57" i="1"/>
  <c r="O53" i="1"/>
  <c r="Y53" i="1"/>
  <c r="AC53" i="1" s="1"/>
  <c r="AI53" i="1"/>
  <c r="AM53" i="1" s="1"/>
  <c r="AI59" i="1"/>
  <c r="AM59" i="1" s="1"/>
  <c r="Y59" i="1"/>
  <c r="AC59" i="1" s="1"/>
  <c r="V60" i="1"/>
  <c r="AI51" i="1"/>
  <c r="AM51" i="1" s="1"/>
  <c r="Y51" i="1"/>
  <c r="AC51" i="1" s="1"/>
  <c r="Y68" i="1"/>
  <c r="AI68" i="1"/>
  <c r="AO66" i="1"/>
  <c r="AF64" i="1"/>
  <c r="AM58" i="1"/>
  <c r="AO54" i="1"/>
  <c r="V55" i="1"/>
  <c r="I48" i="1"/>
  <c r="AK43" i="1"/>
  <c r="AA43" i="1"/>
  <c r="O43" i="1"/>
  <c r="AI35" i="1"/>
  <c r="AM35" i="1" s="1"/>
  <c r="AO33" i="1"/>
  <c r="Y30" i="1"/>
  <c r="AC30" i="1" s="1"/>
  <c r="AK40" i="1"/>
  <c r="O40" i="1"/>
  <c r="AA40" i="1"/>
  <c r="Y34" i="1"/>
  <c r="AI20" i="1"/>
  <c r="Y20" i="1"/>
  <c r="AC20" i="1" s="1"/>
  <c r="AI34" i="1"/>
  <c r="Y24" i="1"/>
  <c r="AI16" i="1"/>
  <c r="Y16" i="1"/>
  <c r="Y9" i="1"/>
  <c r="AI9" i="1"/>
  <c r="AA28" i="1"/>
  <c r="AO27" i="1"/>
  <c r="Y19" i="1"/>
  <c r="AI19" i="1"/>
  <c r="O17" i="1"/>
  <c r="Y31" i="1"/>
  <c r="AI31" i="1"/>
  <c r="AM31" i="1" s="1"/>
  <c r="AK50" i="1"/>
  <c r="AA50" i="1"/>
  <c r="O50" i="1"/>
  <c r="I71" i="1"/>
  <c r="O42" i="1"/>
  <c r="AL27" i="1"/>
  <c r="AL28" i="1" s="1"/>
  <c r="I37" i="1"/>
  <c r="O28" i="1"/>
  <c r="O15" i="1"/>
  <c r="AA19" i="1"/>
  <c r="O19" i="1"/>
  <c r="AK19" i="1"/>
  <c r="AF25" i="1"/>
  <c r="AO18" i="1"/>
  <c r="Y11" i="1"/>
  <c r="AC11" i="1" s="1"/>
  <c r="AI11" i="1"/>
  <c r="AM11" i="1" s="1"/>
  <c r="AJ26" i="1"/>
  <c r="AJ38" i="1" s="1"/>
  <c r="AF26" i="1" l="1"/>
  <c r="AO20" i="1"/>
  <c r="AM56" i="1"/>
  <c r="O14" i="1"/>
  <c r="AM34" i="1"/>
  <c r="AC56" i="1"/>
  <c r="AH74" i="1"/>
  <c r="AO14" i="1"/>
  <c r="AM23" i="1"/>
  <c r="AM20" i="1"/>
  <c r="AK60" i="1"/>
  <c r="AJ72" i="1"/>
  <c r="AJ74" i="1" s="1"/>
  <c r="AM68" i="1"/>
  <c r="AC46" i="1"/>
  <c r="AC62" i="1"/>
  <c r="AI70" i="1"/>
  <c r="AM43" i="1"/>
  <c r="O27" i="1"/>
  <c r="AO15" i="1"/>
  <c r="AK12" i="1"/>
  <c r="V26" i="1"/>
  <c r="V38" i="1" s="1"/>
  <c r="AO68" i="1"/>
  <c r="AO56" i="1"/>
  <c r="AK47" i="1"/>
  <c r="AK48" i="1" s="1"/>
  <c r="AC22" i="1"/>
  <c r="AC31" i="1"/>
  <c r="AC34" i="1"/>
  <c r="AC21" i="1"/>
  <c r="AM46" i="1"/>
  <c r="AI60" i="1"/>
  <c r="AI64" i="1"/>
  <c r="O12" i="1"/>
  <c r="AL37" i="1"/>
  <c r="AF71" i="1"/>
  <c r="AF72" i="1" s="1"/>
  <c r="AO52" i="1"/>
  <c r="Y64" i="1"/>
  <c r="AM22" i="1"/>
  <c r="AO43" i="1"/>
  <c r="AC68" i="1"/>
  <c r="AO46" i="1"/>
  <c r="AC24" i="1"/>
  <c r="AO57" i="1"/>
  <c r="O60" i="1"/>
  <c r="Q60" i="1" s="1"/>
  <c r="AG74" i="1"/>
  <c r="AM27" i="1"/>
  <c r="AM28" i="1" s="1"/>
  <c r="AK55" i="1"/>
  <c r="AC19" i="1"/>
  <c r="AK36" i="1"/>
  <c r="AK37" i="1" s="1"/>
  <c r="S11" i="1"/>
  <c r="Z72" i="1"/>
  <c r="Z74" i="1" s="1"/>
  <c r="AM19" i="1"/>
  <c r="AM52" i="1"/>
  <c r="AO31" i="1"/>
  <c r="AM40" i="1"/>
  <c r="AO34" i="1"/>
  <c r="AO40" i="1"/>
  <c r="Y70" i="1"/>
  <c r="AC57" i="1"/>
  <c r="AL71" i="1"/>
  <c r="AL72" i="1" s="1"/>
  <c r="AC43" i="1"/>
  <c r="AO50" i="1"/>
  <c r="AA55" i="1"/>
  <c r="AO28" i="1"/>
  <c r="AC41" i="1"/>
  <c r="AC78" i="1"/>
  <c r="AM78" i="1"/>
  <c r="AM9" i="1"/>
  <c r="AM12" i="1" s="1"/>
  <c r="AI12" i="1"/>
  <c r="Y25" i="1"/>
  <c r="V71" i="1"/>
  <c r="V72" i="1" s="1"/>
  <c r="AM61" i="1"/>
  <c r="AM64" i="1" s="1"/>
  <c r="Y55" i="1"/>
  <c r="AC49" i="1"/>
  <c r="AM21" i="1"/>
  <c r="AF37" i="1"/>
  <c r="AI15" i="1"/>
  <c r="AM14" i="1"/>
  <c r="AM15" i="1" s="1"/>
  <c r="AC40" i="1"/>
  <c r="AI36" i="1"/>
  <c r="AI37" i="1" s="1"/>
  <c r="Y47" i="1"/>
  <c r="Y48" i="1" s="1"/>
  <c r="AC39" i="1"/>
  <c r="AC66" i="1"/>
  <c r="AK25" i="1"/>
  <c r="AO16" i="1"/>
  <c r="AA25" i="1"/>
  <c r="AC61" i="1"/>
  <c r="AA60" i="1"/>
  <c r="AO65" i="1"/>
  <c r="AA70" i="1"/>
  <c r="AC65" i="1"/>
  <c r="Y12" i="1"/>
  <c r="AC9" i="1"/>
  <c r="AC12" i="1" s="1"/>
  <c r="I72" i="1"/>
  <c r="Y28" i="1"/>
  <c r="AC27" i="1"/>
  <c r="AC28" i="1" s="1"/>
  <c r="AC50" i="1"/>
  <c r="O25" i="1"/>
  <c r="O16" i="1"/>
  <c r="O39" i="1"/>
  <c r="AO22" i="1"/>
  <c r="AA64" i="1"/>
  <c r="AO61" i="1"/>
  <c r="AK70" i="1"/>
  <c r="AM65" i="1"/>
  <c r="I38" i="1"/>
  <c r="AO24" i="1"/>
  <c r="Y60" i="1"/>
  <c r="Y15" i="1"/>
  <c r="AC14" i="1"/>
  <c r="AC15" i="1" s="1"/>
  <c r="Y36" i="1"/>
  <c r="AC29" i="1"/>
  <c r="AI25" i="1"/>
  <c r="O49" i="1"/>
  <c r="AI55" i="1"/>
  <c r="AM49" i="1"/>
  <c r="AM50" i="1"/>
  <c r="AM16" i="1"/>
  <c r="AO19" i="1"/>
  <c r="AC52" i="1"/>
  <c r="AM24" i="1"/>
  <c r="AO21" i="1"/>
  <c r="AC16" i="1"/>
  <c r="O29" i="1"/>
  <c r="AI47" i="1"/>
  <c r="AI48" i="1" s="1"/>
  <c r="AA36" i="1"/>
  <c r="AO11" i="1"/>
  <c r="AA12" i="1"/>
  <c r="AL26" i="1"/>
  <c r="AA47" i="1"/>
  <c r="AM29" i="1"/>
  <c r="AM36" i="1" s="1"/>
  <c r="O64" i="1"/>
  <c r="Q64" i="1" s="1"/>
  <c r="O61" i="1"/>
  <c r="AM57" i="1"/>
  <c r="O70" i="1"/>
  <c r="O65" i="1"/>
  <c r="AF38" i="1" l="1"/>
  <c r="AF74" i="1" s="1"/>
  <c r="AM60" i="1"/>
  <c r="AC60" i="1"/>
  <c r="AD60" i="1" s="1"/>
  <c r="AC36" i="1"/>
  <c r="AC37" i="1" s="1"/>
  <c r="AM70" i="1"/>
  <c r="AC64" i="1"/>
  <c r="AD64" i="1" s="1"/>
  <c r="AM37" i="1"/>
  <c r="AM47" i="1"/>
  <c r="AM48" i="1" s="1"/>
  <c r="AK26" i="1"/>
  <c r="AK38" i="1" s="1"/>
  <c r="AL38" i="1"/>
  <c r="AL74" i="1" s="1"/>
  <c r="AI71" i="1"/>
  <c r="AI72" i="1" s="1"/>
  <c r="AK71" i="1"/>
  <c r="AK72" i="1" s="1"/>
  <c r="S28" i="1"/>
  <c r="AO36" i="1"/>
  <c r="AC25" i="1"/>
  <c r="AD25" i="1" s="1"/>
  <c r="AI26" i="1"/>
  <c r="AI38" i="1" s="1"/>
  <c r="V74" i="1"/>
  <c r="AC55" i="1"/>
  <c r="AD55" i="1" s="1"/>
  <c r="S60" i="1"/>
  <c r="S36" i="1"/>
  <c r="AC70" i="1"/>
  <c r="AM55" i="1"/>
  <c r="Y26" i="1"/>
  <c r="AM25" i="1"/>
  <c r="AM26" i="1" s="1"/>
  <c r="AC47" i="1"/>
  <c r="AC48" i="1" s="1"/>
  <c r="S15" i="1"/>
  <c r="O47" i="1"/>
  <c r="AA48" i="1"/>
  <c r="AO47" i="1"/>
  <c r="O71" i="1"/>
  <c r="O55" i="1"/>
  <c r="Q55" i="1" s="1"/>
  <c r="Y37" i="1"/>
  <c r="AD12" i="1"/>
  <c r="Y71" i="1"/>
  <c r="Y72" i="1" s="1"/>
  <c r="AA37" i="1"/>
  <c r="AO37" i="1" s="1"/>
  <c r="O37" i="1"/>
  <c r="O36" i="1"/>
  <c r="I74" i="1"/>
  <c r="S64" i="1"/>
  <c r="AO25" i="1"/>
  <c r="AA71" i="1"/>
  <c r="AA26" i="1"/>
  <c r="AO12" i="1"/>
  <c r="O26" i="1"/>
  <c r="S70" i="1"/>
  <c r="AM71" i="1" l="1"/>
  <c r="AM72" i="1" s="1"/>
  <c r="AC26" i="1"/>
  <c r="AC38" i="1" s="1"/>
  <c r="AM38" i="1"/>
  <c r="AK74" i="1"/>
  <c r="AJ76" i="1" s="1"/>
  <c r="AJ78" i="1" s="1"/>
  <c r="AJ79" i="1" s="1"/>
  <c r="AC71" i="1"/>
  <c r="AC72" i="1" s="1"/>
  <c r="S47" i="1"/>
  <c r="S37" i="1"/>
  <c r="AI74" i="1"/>
  <c r="AI76" i="1" s="1"/>
  <c r="AI78" i="1" s="1"/>
  <c r="AI79" i="1" s="1"/>
  <c r="Y38" i="1"/>
  <c r="Y74" i="1" s="1"/>
  <c r="AA38" i="1"/>
  <c r="AO26" i="1"/>
  <c r="S71" i="1"/>
  <c r="S55" i="1"/>
  <c r="AA72" i="1"/>
  <c r="AO48" i="1"/>
  <c r="O72" i="1"/>
  <c r="O48" i="1"/>
  <c r="S9" i="1"/>
  <c r="S16" i="1"/>
  <c r="S25" i="1"/>
  <c r="S48" i="1"/>
  <c r="AJ83" i="1" l="1"/>
  <c r="AM74" i="1"/>
  <c r="AM77" i="1" s="1"/>
  <c r="AM84" i="1" s="1"/>
  <c r="AC74" i="1"/>
  <c r="AC77" i="1" s="1"/>
  <c r="AC84" i="1" s="1"/>
  <c r="AC88" i="1" s="1"/>
  <c r="S72" i="1"/>
  <c r="AA84" i="1"/>
  <c r="AM91" i="1"/>
  <c r="AO91" i="1"/>
  <c r="AA83" i="1"/>
  <c r="AA85" i="1" s="1"/>
  <c r="O74" i="1"/>
  <c r="O38" i="1"/>
  <c r="S12" i="1"/>
  <c r="AA74" i="1"/>
  <c r="AO38" i="1"/>
  <c r="AO84" i="1" l="1"/>
  <c r="AO86" i="1" s="1"/>
  <c r="S26" i="1"/>
  <c r="S74" i="1" l="1"/>
  <c r="S38" i="1"/>
</calcChain>
</file>

<file path=xl/sharedStrings.xml><?xml version="1.0" encoding="utf-8"?>
<sst xmlns="http://schemas.openxmlformats.org/spreadsheetml/2006/main" count="310" uniqueCount="119">
  <si>
    <t>ALCALDIA MUNCIPAL DE EL CARMEN, DEPARTAMENTO DE CUSCATLAN</t>
  </si>
  <si>
    <t>En Dólares de los Estados Unidos de América</t>
  </si>
  <si>
    <t>No.</t>
  </si>
  <si>
    <t>Cargo o Puesto</t>
  </si>
  <si>
    <t>Depto.</t>
  </si>
  <si>
    <t>N° de Plazas</t>
  </si>
  <si>
    <t>Linea de Trabajo</t>
  </si>
  <si>
    <t>Centro de Respon.</t>
  </si>
  <si>
    <t>SALARIO</t>
  </si>
  <si>
    <t xml:space="preserve">PRESTACIONES </t>
  </si>
  <si>
    <t>TOTAL</t>
  </si>
  <si>
    <t>FORMA DE PAGO SALARIOS AÑO 2022</t>
  </si>
  <si>
    <t>FODES LIBRE DISPONIBILIDAD DL.8</t>
  </si>
  <si>
    <t>FODES LIBRE DISPONIBILIDA 1.5%</t>
  </si>
  <si>
    <t>Beneficios adicionales</t>
  </si>
  <si>
    <t>IPSFA</t>
  </si>
  <si>
    <t>ISSS</t>
  </si>
  <si>
    <t>No. MESES</t>
  </si>
  <si>
    <t>BONIFICA-
CIONES</t>
  </si>
  <si>
    <t>AFP</t>
  </si>
  <si>
    <t>AGUINALDO</t>
  </si>
  <si>
    <t>Alcalde Municipal</t>
  </si>
  <si>
    <t>Despacho</t>
  </si>
  <si>
    <t>0101</t>
  </si>
  <si>
    <t>1</t>
  </si>
  <si>
    <t>Sindico</t>
  </si>
  <si>
    <t>Sindicatura</t>
  </si>
  <si>
    <t>Sub-total Centro de Responsabilidad 0101</t>
  </si>
  <si>
    <t>Secretaría Municipal</t>
  </si>
  <si>
    <t>Secretaria</t>
  </si>
  <si>
    <t>Asistente de Despacho Municipal</t>
  </si>
  <si>
    <t>Oficial de Acceso a la Información Pública</t>
  </si>
  <si>
    <t>UAIP</t>
  </si>
  <si>
    <t>UGDA</t>
  </si>
  <si>
    <t>Encargado de Recursos Humanos</t>
  </si>
  <si>
    <t>RRHH</t>
  </si>
  <si>
    <t>Auditor Interno</t>
  </si>
  <si>
    <t>Auditoria</t>
  </si>
  <si>
    <t>Proyección Social</t>
  </si>
  <si>
    <t>Motorista</t>
  </si>
  <si>
    <t>Encargado de Comunicaciones</t>
  </si>
  <si>
    <t>Comunicaciones</t>
  </si>
  <si>
    <t>Enc. de U. de la Mujer</t>
  </si>
  <si>
    <t>U. de la Mujer</t>
  </si>
  <si>
    <t>Enc. de U. de la Niñez y Adolesc.</t>
  </si>
  <si>
    <t>Niñez y Adolesc.</t>
  </si>
  <si>
    <t>Total Centro de Responsabilidad 0101</t>
  </si>
  <si>
    <t>UACI</t>
  </si>
  <si>
    <t>0102</t>
  </si>
  <si>
    <t>Sub-total Centro de Responsabilidad 0102</t>
  </si>
  <si>
    <t>Tesorero</t>
  </si>
  <si>
    <t>Tesoreria</t>
  </si>
  <si>
    <t>Auxiliar de Tesoreria</t>
  </si>
  <si>
    <t xml:space="preserve"> Encargado de Presupuesto</t>
  </si>
  <si>
    <t>Presupuesto</t>
  </si>
  <si>
    <t>Contador</t>
  </si>
  <si>
    <t>Contabilidad</t>
  </si>
  <si>
    <t>Auxiliar de Contabilidad</t>
  </si>
  <si>
    <t>Enc. De Catastro</t>
  </si>
  <si>
    <t>Catastro</t>
  </si>
  <si>
    <t>Enc. De Ctas. Ctes. Y Colecturìa.</t>
  </si>
  <si>
    <t>Cuentas Corrientes</t>
  </si>
  <si>
    <t>Total Centro de Responsabilidad 0102</t>
  </si>
  <si>
    <t>Total Linea 01:</t>
  </si>
  <si>
    <t>Jefe del Registro Est. Familiar</t>
  </si>
  <si>
    <t>REF</t>
  </si>
  <si>
    <t>0201</t>
  </si>
  <si>
    <t>Enc. Consultorio Medico Municipal</t>
  </si>
  <si>
    <t>Clinica Municipal</t>
  </si>
  <si>
    <t>Enc. De La Oficina Municipal de Apoyo a las Personas con Discapacidad.</t>
  </si>
  <si>
    <t>OMADIS.</t>
  </si>
  <si>
    <t xml:space="preserve">Encargado de Casa de la Cultura </t>
  </si>
  <si>
    <t>Casa de la Cultura</t>
  </si>
  <si>
    <t>Encargado de Activo Fijo</t>
  </si>
  <si>
    <t>Activo Fijo</t>
  </si>
  <si>
    <t>0202</t>
  </si>
  <si>
    <t>Motorista Municipal</t>
  </si>
  <si>
    <t>Servicios varios</t>
  </si>
  <si>
    <t>Ordenanza</t>
  </si>
  <si>
    <t>Sub-total Centro de Responsabilidad 0201</t>
  </si>
  <si>
    <t>Total Centro de Responsabilidad 0201</t>
  </si>
  <si>
    <t>Adm. del Proyecto de Agua Potable</t>
  </si>
  <si>
    <t>Agua Potable</t>
  </si>
  <si>
    <t>Jeje Operador</t>
  </si>
  <si>
    <t>Operador</t>
  </si>
  <si>
    <t>Fontaneros y Valvuleros</t>
  </si>
  <si>
    <t>Sub-total Centro de Responsabilidad 0202</t>
  </si>
  <si>
    <t>Jefe del CMAC (Ad-honorem)</t>
  </si>
  <si>
    <t>CMAC</t>
  </si>
  <si>
    <t xml:space="preserve">Agentes </t>
  </si>
  <si>
    <t>Encargado Unidad Ambiental</t>
  </si>
  <si>
    <t>Unidad Ambiental</t>
  </si>
  <si>
    <t>Cementerios</t>
  </si>
  <si>
    <t>Barrendero</t>
  </si>
  <si>
    <t>Aseo Público</t>
  </si>
  <si>
    <t>Jefe de Serv. Mpales y Generales</t>
  </si>
  <si>
    <t>Serv. Generales</t>
  </si>
  <si>
    <t>Colaborador de Serv. Gen. Municipales</t>
  </si>
  <si>
    <t>Total Centro de Responsabilidad 0202</t>
  </si>
  <si>
    <t>Total Linea 02:</t>
  </si>
  <si>
    <t>TOTAL LINEAS</t>
  </si>
  <si>
    <t>Salarios</t>
  </si>
  <si>
    <t xml:space="preserve">Dietas </t>
  </si>
  <si>
    <t>Honorarios</t>
  </si>
  <si>
    <t>Gastos de Representación</t>
  </si>
  <si>
    <t>Horas Extras</t>
  </si>
  <si>
    <t>Bonif.</t>
  </si>
  <si>
    <t>Indemnizaciones</t>
  </si>
  <si>
    <t>Total</t>
  </si>
  <si>
    <t>50% del 25% FODES</t>
  </si>
  <si>
    <t>Mayo</t>
  </si>
  <si>
    <t>Abril</t>
  </si>
  <si>
    <t>Junio</t>
  </si>
  <si>
    <t>0100</t>
  </si>
  <si>
    <t>Concejo Municipal</t>
  </si>
  <si>
    <t>Concejal*</t>
  </si>
  <si>
    <t>Enc. de UCP</t>
  </si>
  <si>
    <t>Devengan Dieta</t>
  </si>
  <si>
    <t>Remuneracion de Dietas y Salarios de Abril, Mayo y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</si>
</sst>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-* #,##0.00\ _P_t_s_-;\-* #,##0.00\ _P_t_s_-;_-* &quot;-&quot;??\ _P_t_s_-;_-@_-"/>
    <numFmt numFmtId="166" formatCode="_([$$-409]* #,##0.00_);_([$$-409]* \(#,##0.00\);_([$$-409]* &quot;-&quot;??_);_(@_)"/>
    <numFmt numFmtId="167" formatCode="#,##0.0000"/>
    <numFmt numFmtId="168" formatCode="_-[$$-409]* #,##0.00_ ;_-[$$-409]* \-#,##0.00\ ;_-[$$-409]* &quot;-&quot;??_ ;_-@_ 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7"/>
      <name val="Arial"/>
      <family val="2"/>
    </font>
    <font>
      <sz val="7"/>
      <color rgb="FFFF0000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93">
    <xf numFmtId="0" fontId="0" fillId="0" borderId="0" xfId="0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164" fontId="3" fillId="0" borderId="0" xfId="1" applyFont="1"/>
    <xf numFmtId="49" fontId="0" fillId="0" borderId="0" xfId="0" applyNumberForma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164" fontId="3" fillId="0" borderId="0" xfId="1" applyFont="1" applyAlignment="1">
      <alignment vertical="center" wrapText="1"/>
    </xf>
    <xf numFmtId="0" fontId="1" fillId="0" borderId="0" xfId="0" applyFont="1" applyAlignment="1">
      <alignment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/>
    <xf numFmtId="0" fontId="5" fillId="0" borderId="2" xfId="0" applyFont="1" applyBorder="1"/>
    <xf numFmtId="49" fontId="5" fillId="0" borderId="2" xfId="0" applyNumberFormat="1" applyFont="1" applyBorder="1" applyAlignment="1">
      <alignment horizontal="center"/>
    </xf>
    <xf numFmtId="164" fontId="5" fillId="0" borderId="2" xfId="1" applyFont="1" applyBorder="1" applyAlignment="1">
      <alignment horizontal="center"/>
    </xf>
    <xf numFmtId="166" fontId="5" fillId="0" borderId="2" xfId="2" applyNumberFormat="1" applyFont="1" applyBorder="1" applyAlignment="1">
      <alignment horizontal="center"/>
    </xf>
    <xf numFmtId="166" fontId="5" fillId="0" borderId="2" xfId="2" applyNumberFormat="1" applyFont="1" applyBorder="1"/>
    <xf numFmtId="166" fontId="5" fillId="0" borderId="0" xfId="2" applyNumberFormat="1" applyFont="1" applyBorder="1"/>
    <xf numFmtId="4" fontId="0" fillId="0" borderId="0" xfId="0" applyNumberFormat="1"/>
    <xf numFmtId="49" fontId="2" fillId="0" borderId="20" xfId="0" applyNumberFormat="1" applyFont="1" applyBorder="1" applyAlignment="1">
      <alignment horizontal="center"/>
    </xf>
    <xf numFmtId="166" fontId="5" fillId="0" borderId="6" xfId="2" applyNumberFormat="1" applyFont="1" applyBorder="1"/>
    <xf numFmtId="49" fontId="0" fillId="0" borderId="20" xfId="0" applyNumberFormat="1" applyBorder="1" applyAlignment="1">
      <alignment horizontal="center"/>
    </xf>
    <xf numFmtId="166" fontId="2" fillId="0" borderId="0" xfId="0" applyNumberFormat="1" applyFont="1"/>
    <xf numFmtId="0" fontId="5" fillId="0" borderId="22" xfId="0" applyFont="1" applyBorder="1" applyAlignment="1">
      <alignment horizontal="center"/>
    </xf>
    <xf numFmtId="0" fontId="6" fillId="0" borderId="23" xfId="0" applyFont="1" applyBorder="1"/>
    <xf numFmtId="0" fontId="5" fillId="0" borderId="22" xfId="0" applyFont="1" applyBorder="1"/>
    <xf numFmtId="0" fontId="6" fillId="0" borderId="22" xfId="0" applyFon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166" fontId="6" fillId="0" borderId="22" xfId="2" applyNumberFormat="1" applyFont="1" applyBorder="1" applyAlignment="1">
      <alignment horizontal="center"/>
    </xf>
    <xf numFmtId="166" fontId="6" fillId="0" borderId="0" xfId="2" applyNumberFormat="1" applyFont="1" applyBorder="1" applyAlignment="1">
      <alignment horizontal="center"/>
    </xf>
    <xf numFmtId="166" fontId="5" fillId="4" borderId="0" xfId="2" applyNumberFormat="1" applyFont="1" applyFill="1" applyBorder="1"/>
    <xf numFmtId="166" fontId="6" fillId="3" borderId="22" xfId="2" applyNumberFormat="1" applyFont="1" applyFill="1" applyBorder="1" applyAlignment="1">
      <alignment horizontal="center"/>
    </xf>
    <xf numFmtId="166" fontId="0" fillId="0" borderId="0" xfId="0" applyNumberFormat="1"/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49" fontId="5" fillId="0" borderId="6" xfId="0" applyNumberFormat="1" applyFont="1" applyBorder="1" applyAlignment="1">
      <alignment horizontal="center"/>
    </xf>
    <xf numFmtId="164" fontId="5" fillId="0" borderId="6" xfId="1" applyFont="1" applyBorder="1" applyAlignment="1">
      <alignment horizontal="center"/>
    </xf>
    <xf numFmtId="166" fontId="5" fillId="0" borderId="6" xfId="2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" fillId="0" borderId="0" xfId="0" applyFont="1"/>
    <xf numFmtId="0" fontId="5" fillId="0" borderId="5" xfId="0" applyFont="1" applyBorder="1" applyAlignment="1">
      <alignment wrapText="1"/>
    </xf>
    <xf numFmtId="166" fontId="5" fillId="5" borderId="6" xfId="2" applyNumberFormat="1" applyFont="1" applyFill="1" applyBorder="1" applyAlignment="1">
      <alignment horizontal="center"/>
    </xf>
    <xf numFmtId="166" fontId="6" fillId="0" borderId="22" xfId="2" applyNumberFormat="1" applyFont="1" applyBorder="1"/>
    <xf numFmtId="166" fontId="6" fillId="0" borderId="0" xfId="2" applyNumberFormat="1" applyFont="1" applyBorder="1"/>
    <xf numFmtId="166" fontId="6" fillId="3" borderId="22" xfId="2" applyNumberFormat="1" applyFont="1" applyFill="1" applyBorder="1"/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164" fontId="5" fillId="0" borderId="6" xfId="1" applyFont="1" applyBorder="1" applyAlignment="1">
      <alignment horizontal="center" vertical="center"/>
    </xf>
    <xf numFmtId="166" fontId="5" fillId="0" borderId="6" xfId="2" applyNumberFormat="1" applyFont="1" applyBorder="1" applyAlignment="1">
      <alignment horizontal="center" vertical="center"/>
    </xf>
    <xf numFmtId="166" fontId="5" fillId="0" borderId="6" xfId="2" applyNumberFormat="1" applyFont="1" applyBorder="1" applyAlignment="1">
      <alignment vertical="center"/>
    </xf>
    <xf numFmtId="166" fontId="5" fillId="0" borderId="0" xfId="2" applyNumberFormat="1" applyFont="1" applyBorder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5" xfId="0" applyFont="1" applyBorder="1" applyAlignment="1">
      <alignment vertical="center" wrapText="1"/>
    </xf>
    <xf numFmtId="0" fontId="5" fillId="6" borderId="24" xfId="0" applyFont="1" applyFill="1" applyBorder="1" applyAlignment="1">
      <alignment horizontal="center"/>
    </xf>
    <xf numFmtId="0" fontId="6" fillId="6" borderId="25" xfId="0" applyFont="1" applyFill="1" applyBorder="1"/>
    <xf numFmtId="0" fontId="5" fillId="6" borderId="24" xfId="0" applyFont="1" applyFill="1" applyBorder="1"/>
    <xf numFmtId="0" fontId="6" fillId="6" borderId="24" xfId="0" applyFont="1" applyFill="1" applyBorder="1" applyAlignment="1">
      <alignment horizontal="center"/>
    </xf>
    <xf numFmtId="49" fontId="5" fillId="6" borderId="24" xfId="0" applyNumberFormat="1" applyFont="1" applyFill="1" applyBorder="1" applyAlignment="1">
      <alignment horizontal="center"/>
    </xf>
    <xf numFmtId="166" fontId="6" fillId="6" borderId="24" xfId="2" applyNumberFormat="1" applyFont="1" applyFill="1" applyBorder="1" applyAlignment="1">
      <alignment horizontal="center"/>
    </xf>
    <xf numFmtId="166" fontId="6" fillId="6" borderId="0" xfId="2" applyNumberFormat="1" applyFont="1" applyFill="1" applyBorder="1" applyAlignment="1">
      <alignment horizontal="center"/>
    </xf>
    <xf numFmtId="166" fontId="6" fillId="3" borderId="24" xfId="2" applyNumberFormat="1" applyFont="1" applyFill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164" fontId="3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49" fontId="2" fillId="0" borderId="2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2" fillId="0" borderId="21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6" fontId="6" fillId="4" borderId="0" xfId="2" applyNumberFormat="1" applyFont="1" applyFill="1" applyBorder="1" applyAlignment="1">
      <alignment horizontal="center"/>
    </xf>
    <xf numFmtId="167" fontId="0" fillId="0" borderId="0" xfId="0" applyNumberFormat="1"/>
    <xf numFmtId="166" fontId="1" fillId="0" borderId="0" xfId="0" applyNumberFormat="1" applyFont="1"/>
    <xf numFmtId="166" fontId="5" fillId="4" borderId="0" xfId="2" applyNumberFormat="1" applyFont="1" applyFill="1" applyBorder="1" applyAlignment="1">
      <alignment horizontal="center"/>
    </xf>
    <xf numFmtId="166" fontId="5" fillId="0" borderId="0" xfId="2" applyNumberFormat="1" applyFont="1" applyFill="1" applyBorder="1"/>
    <xf numFmtId="166" fontId="6" fillId="0" borderId="0" xfId="2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6" fillId="2" borderId="25" xfId="0" applyFont="1" applyFill="1" applyBorder="1"/>
    <xf numFmtId="0" fontId="6" fillId="2" borderId="24" xfId="0" applyFont="1" applyFill="1" applyBorder="1"/>
    <xf numFmtId="0" fontId="6" fillId="2" borderId="24" xfId="0" applyFont="1" applyFill="1" applyBorder="1" applyAlignment="1">
      <alignment horizontal="center"/>
    </xf>
    <xf numFmtId="49" fontId="6" fillId="2" borderId="24" xfId="0" applyNumberFormat="1" applyFont="1" applyFill="1" applyBorder="1" applyAlignment="1">
      <alignment horizontal="center"/>
    </xf>
    <xf numFmtId="166" fontId="6" fillId="2" borderId="24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9" fontId="5" fillId="0" borderId="0" xfId="0" applyNumberFormat="1" applyFont="1" applyAlignment="1">
      <alignment horizontal="center"/>
    </xf>
    <xf numFmtId="164" fontId="3" fillId="0" borderId="0" xfId="1" applyFont="1" applyBorder="1"/>
    <xf numFmtId="166" fontId="6" fillId="3" borderId="0" xfId="2" applyNumberFormat="1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26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49" fontId="6" fillId="2" borderId="11" xfId="0" applyNumberFormat="1" applyFont="1" applyFill="1" applyBorder="1" applyAlignment="1">
      <alignment horizontal="center"/>
    </xf>
    <xf numFmtId="166" fontId="6" fillId="2" borderId="11" xfId="2" applyNumberFormat="1" applyFont="1" applyFill="1" applyBorder="1" applyAlignment="1">
      <alignment horizontal="center"/>
    </xf>
    <xf numFmtId="4" fontId="2" fillId="0" borderId="0" xfId="0" applyNumberFormat="1" applyFont="1"/>
    <xf numFmtId="166" fontId="6" fillId="3" borderId="11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6" fontId="3" fillId="0" borderId="0" xfId="0" applyNumberFormat="1" applyFont="1"/>
    <xf numFmtId="0" fontId="7" fillId="0" borderId="0" xfId="0" applyFont="1"/>
    <xf numFmtId="4" fontId="7" fillId="0" borderId="0" xfId="0" applyNumberFormat="1" applyFont="1"/>
    <xf numFmtId="4" fontId="8" fillId="0" borderId="0" xfId="0" applyNumberFormat="1" applyFont="1"/>
    <xf numFmtId="49" fontId="8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7" fillId="0" borderId="0" xfId="0" applyNumberFormat="1" applyFont="1"/>
    <xf numFmtId="0" fontId="8" fillId="0" borderId="0" xfId="0" applyFont="1"/>
    <xf numFmtId="166" fontId="8" fillId="0" borderId="0" xfId="0" applyNumberFormat="1" applyFont="1"/>
    <xf numFmtId="164" fontId="8" fillId="0" borderId="0" xfId="0" applyNumberFormat="1" applyFont="1"/>
    <xf numFmtId="164" fontId="0" fillId="0" borderId="0" xfId="0" applyNumberFormat="1"/>
    <xf numFmtId="168" fontId="3" fillId="0" borderId="0" xfId="0" applyNumberFormat="1" applyFont="1"/>
    <xf numFmtId="164" fontId="7" fillId="0" borderId="0" xfId="1" applyFont="1"/>
    <xf numFmtId="164" fontId="10" fillId="0" borderId="0" xfId="1" applyFont="1" applyFill="1"/>
    <xf numFmtId="164" fontId="10" fillId="0" borderId="0" xfId="1" applyFont="1"/>
    <xf numFmtId="164" fontId="2" fillId="0" borderId="0" xfId="1"/>
    <xf numFmtId="164" fontId="2" fillId="0" borderId="0" xfId="0" applyNumberFormat="1" applyFont="1"/>
    <xf numFmtId="164" fontId="8" fillId="0" borderId="0" xfId="1" applyFont="1"/>
    <xf numFmtId="166" fontId="2" fillId="0" borderId="27" xfId="0" applyNumberFormat="1" applyFont="1" applyBorder="1"/>
    <xf numFmtId="164" fontId="2" fillId="0" borderId="27" xfId="1" applyBorder="1"/>
    <xf numFmtId="164" fontId="7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49" fontId="5" fillId="0" borderId="6" xfId="0" applyNumberFormat="1" applyFont="1" applyBorder="1" applyAlignment="1">
      <alignment horizontal="center" wrapText="1"/>
    </xf>
    <xf numFmtId="164" fontId="5" fillId="0" borderId="6" xfId="1" applyFont="1" applyFill="1" applyBorder="1" applyAlignment="1">
      <alignment horizontal="center" wrapText="1"/>
    </xf>
    <xf numFmtId="166" fontId="5" fillId="0" borderId="6" xfId="2" applyNumberFormat="1" applyFont="1" applyFill="1" applyBorder="1" applyAlignment="1">
      <alignment horizontal="center" wrapText="1"/>
    </xf>
    <xf numFmtId="166" fontId="5" fillId="0" borderId="6" xfId="2" applyNumberFormat="1" applyFont="1" applyFill="1" applyBorder="1" applyAlignment="1">
      <alignment wrapText="1"/>
    </xf>
    <xf numFmtId="166" fontId="5" fillId="0" borderId="0" xfId="2" applyNumberFormat="1" applyFont="1" applyFill="1" applyBorder="1" applyAlignment="1">
      <alignment wrapText="1"/>
    </xf>
    <xf numFmtId="164" fontId="3" fillId="0" borderId="0" xfId="1" applyFont="1" applyFill="1" applyAlignment="1">
      <alignment vertical="center" wrapText="1"/>
    </xf>
    <xf numFmtId="4" fontId="0" fillId="0" borderId="0" xfId="0" applyNumberFormat="1" applyAlignment="1">
      <alignment wrapText="1"/>
    </xf>
    <xf numFmtId="49" fontId="2" fillId="0" borderId="2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49" fontId="0" fillId="0" borderId="21" xfId="0" applyNumberFormat="1" applyBorder="1" applyAlignment="1">
      <alignment horizontal="center" wrapText="1"/>
    </xf>
    <xf numFmtId="166" fontId="2" fillId="0" borderId="0" xfId="0" applyNumberFormat="1" applyFont="1" applyAlignment="1">
      <alignment wrapText="1"/>
    </xf>
    <xf numFmtId="0" fontId="5" fillId="0" borderId="5" xfId="0" applyFont="1" applyBorder="1" applyAlignment="1">
      <alignment vertical="center"/>
    </xf>
    <xf numFmtId="164" fontId="5" fillId="0" borderId="6" xfId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vertical="center"/>
    </xf>
    <xf numFmtId="166" fontId="5" fillId="0" borderId="0" xfId="2" applyNumberFormat="1" applyFont="1" applyFill="1" applyBorder="1" applyAlignment="1">
      <alignment vertical="center"/>
    </xf>
    <xf numFmtId="166" fontId="5" fillId="0" borderId="6" xfId="2" applyNumberFormat="1" applyFont="1" applyFill="1" applyBorder="1"/>
    <xf numFmtId="49" fontId="0" fillId="0" borderId="21" xfId="0" applyNumberFormat="1" applyBorder="1" applyAlignment="1">
      <alignment horizontal="center" vertical="center"/>
    </xf>
    <xf numFmtId="164" fontId="5" fillId="0" borderId="6" xfId="1" applyFont="1" applyFill="1" applyBorder="1" applyAlignment="1">
      <alignment horizontal="center"/>
    </xf>
    <xf numFmtId="166" fontId="5" fillId="0" borderId="6" xfId="2" applyNumberFormat="1" applyFont="1" applyFill="1" applyBorder="1" applyAlignment="1">
      <alignment horizontal="center"/>
    </xf>
    <xf numFmtId="164" fontId="3" fillId="0" borderId="0" xfId="1" applyFont="1" applyFill="1"/>
    <xf numFmtId="166" fontId="6" fillId="0" borderId="6" xfId="2" applyNumberFormat="1" applyFont="1" applyBorder="1" applyAlignment="1">
      <alignment horizontal="center"/>
    </xf>
    <xf numFmtId="166" fontId="6" fillId="3" borderId="28" xfId="2" applyNumberFormat="1" applyFont="1" applyFill="1" applyBorder="1" applyAlignment="1">
      <alignment horizontal="center"/>
    </xf>
    <xf numFmtId="166" fontId="6" fillId="3" borderId="6" xfId="2" applyNumberFormat="1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5" xfId="0" applyFont="1" applyFill="1" applyBorder="1"/>
    <xf numFmtId="0" fontId="5" fillId="7" borderId="6" xfId="0" applyFont="1" applyFill="1" applyBorder="1"/>
    <xf numFmtId="0" fontId="5" fillId="7" borderId="2" xfId="0" applyFont="1" applyFill="1" applyBorder="1" applyAlignment="1">
      <alignment horizontal="center"/>
    </xf>
    <xf numFmtId="49" fontId="5" fillId="7" borderId="2" xfId="0" applyNumberFormat="1" applyFont="1" applyFill="1" applyBorder="1" applyAlignment="1">
      <alignment horizontal="center"/>
    </xf>
    <xf numFmtId="164" fontId="5" fillId="7" borderId="2" xfId="1" applyFont="1" applyFill="1" applyBorder="1" applyAlignment="1">
      <alignment horizontal="center"/>
    </xf>
    <xf numFmtId="166" fontId="5" fillId="7" borderId="6" xfId="2" applyNumberFormat="1" applyFont="1" applyFill="1" applyBorder="1"/>
    <xf numFmtId="166" fontId="5" fillId="7" borderId="0" xfId="2" applyNumberFormat="1" applyFont="1" applyFill="1" applyBorder="1"/>
    <xf numFmtId="164" fontId="3" fillId="7" borderId="0" xfId="1" applyFont="1" applyFill="1" applyAlignment="1">
      <alignment vertical="center" wrapText="1"/>
    </xf>
    <xf numFmtId="4" fontId="0" fillId="7" borderId="0" xfId="0" applyNumberFormat="1" applyFill="1"/>
    <xf numFmtId="49" fontId="2" fillId="7" borderId="12" xfId="0" applyNumberFormat="1" applyFont="1" applyFill="1" applyBorder="1" applyAlignment="1">
      <alignment horizontal="center"/>
    </xf>
    <xf numFmtId="0" fontId="0" fillId="7" borderId="0" xfId="0" applyFill="1"/>
    <xf numFmtId="49" fontId="0" fillId="7" borderId="12" xfId="0" applyNumberFormat="1" applyFill="1" applyBorder="1" applyAlignment="1">
      <alignment horizontal="center"/>
    </xf>
    <xf numFmtId="166" fontId="2" fillId="7" borderId="0" xfId="0" applyNumberFormat="1" applyFont="1" applyFill="1"/>
    <xf numFmtId="0" fontId="5" fillId="7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3">
    <cellStyle name="Millares_FORMATOS" xfId="2" xr:uid="{1FF08128-E92E-455F-8D8D-EEC3F003EFBA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RESUPUESTO%20MUNICIPAL%202023%20-%20copia\PRESUPUESTO%202023-anteproyecto.xlsx" TargetMode="External"/><Relationship Id="rId1" Type="http://schemas.openxmlformats.org/officeDocument/2006/relationships/externalLinkPath" Target="file:///F:\PRESUPUESTO%20MUNICIPAL%202023%20-%20copia\PRESUPUESTO%202023-anteproye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ESP."/>
      <sheetName val="ING. REALES"/>
      <sheetName val="PLLA MUNICIPAL HONORARIOS"/>
      <sheetName val="PLLA MUNICIPAL LEY SAL"/>
      <sheetName val="PLLA DIETAS"/>
      <sheetName val="egresos 25% y F.P"/>
      <sheetName val="AG1"/>
      <sheetName val="AG3"/>
      <sheetName val="AG4"/>
      <sheetName val="AG5"/>
      <sheetName val="CONSOLIDADO"/>
      <sheetName val="PRESUP.DE EGRESOS"/>
      <sheetName val="RESUMEN1"/>
      <sheetName val="RESUMEN2"/>
      <sheetName val="RESUMEN3"/>
      <sheetName val="RESUMEN4"/>
      <sheetName val="SALDOS 31 12 2021"/>
      <sheetName val="Hoja1"/>
    </sheetNames>
    <sheetDataSet>
      <sheetData sheetId="0"/>
      <sheetData sheetId="1">
        <row r="55">
          <cell r="C55">
            <v>0</v>
          </cell>
        </row>
      </sheetData>
      <sheetData sheetId="2">
        <row r="26">
          <cell r="J26">
            <v>12000</v>
          </cell>
        </row>
      </sheetData>
      <sheetData sheetId="3"/>
      <sheetData sheetId="4"/>
      <sheetData sheetId="5"/>
      <sheetData sheetId="6">
        <row r="13">
          <cell r="K13">
            <v>521668.78999999992</v>
          </cell>
        </row>
        <row r="27">
          <cell r="F27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ED33A-4851-4F24-8DFB-278B2AEC7E90}">
  <sheetPr>
    <tabColor theme="8" tint="0.59999389629810485"/>
  </sheetPr>
  <dimension ref="A1:AS100"/>
  <sheetViews>
    <sheetView showGridLines="0" tabSelected="1" zoomScale="89" zoomScaleNormal="89" workbookViewId="0">
      <selection activeCell="AS26" sqref="AS26"/>
    </sheetView>
  </sheetViews>
  <sheetFormatPr baseColWidth="10" defaultRowHeight="12.75" x14ac:dyDescent="0.2"/>
  <cols>
    <col min="1" max="1" width="3.28515625" customWidth="1"/>
    <col min="2" max="2" width="37.28515625" customWidth="1"/>
    <col min="3" max="3" width="16.85546875" customWidth="1"/>
    <col min="4" max="4" width="9.140625" customWidth="1"/>
    <col min="5" max="5" width="7.42578125" style="105" customWidth="1"/>
    <col min="6" max="6" width="10" style="105" customWidth="1"/>
    <col min="7" max="8" width="11.7109375" style="105" customWidth="1"/>
    <col min="9" max="9" width="10.7109375" style="105" customWidth="1"/>
    <col min="10" max="10" width="9.7109375" style="5" hidden="1" customWidth="1"/>
    <col min="11" max="11" width="3.7109375" hidden="1" customWidth="1"/>
    <col min="12" max="14" width="6.5703125" hidden="1" customWidth="1"/>
    <col min="15" max="15" width="11" hidden="1" customWidth="1"/>
    <col min="16" max="17" width="11.85546875" hidden="1" customWidth="1"/>
    <col min="18" max="18" width="11.42578125" style="3" hidden="1" customWidth="1"/>
    <col min="19" max="20" width="11.42578125" hidden="1" customWidth="1"/>
    <col min="21" max="21" width="8" style="4" hidden="1" customWidth="1"/>
    <col min="22" max="24" width="12.7109375" hidden="1" customWidth="1"/>
    <col min="25" max="27" width="11.42578125" hidden="1" customWidth="1"/>
    <col min="28" max="28" width="12.28515625" hidden="1" customWidth="1"/>
    <col min="29" max="29" width="13.7109375" style="5" hidden="1" customWidth="1"/>
    <col min="30" max="30" width="11.42578125" hidden="1" customWidth="1"/>
    <col min="31" max="31" width="8" style="4" hidden="1" customWidth="1"/>
    <col min="32" max="34" width="12.28515625" hidden="1" customWidth="1"/>
    <col min="35" max="37" width="11.42578125" hidden="1" customWidth="1"/>
    <col min="38" max="38" width="12.28515625" hidden="1" customWidth="1"/>
    <col min="39" max="39" width="14" style="5" hidden="1" customWidth="1"/>
    <col min="40" max="40" width="12.28515625" hidden="1" customWidth="1"/>
    <col min="41" max="41" width="13.7109375" style="5" hidden="1" customWidth="1"/>
    <col min="42" max="42" width="11.42578125" hidden="1" customWidth="1"/>
    <col min="43" max="44" width="0" hidden="1" customWidth="1"/>
  </cols>
  <sheetData>
    <row r="1" spans="1:4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</row>
    <row r="2" spans="1:45" x14ac:dyDescent="0.2">
      <c r="A2" s="1" t="s">
        <v>118</v>
      </c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</row>
    <row r="3" spans="1:45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</row>
    <row r="4" spans="1:45" ht="6.75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45" ht="13.5" customHeight="1" x14ac:dyDescent="0.2">
      <c r="A5" s="176" t="s">
        <v>2</v>
      </c>
      <c r="B5" s="171" t="s">
        <v>3</v>
      </c>
      <c r="C5" s="174" t="s">
        <v>4</v>
      </c>
      <c r="D5" s="171" t="s">
        <v>5</v>
      </c>
      <c r="E5" s="171" t="s">
        <v>6</v>
      </c>
      <c r="F5" s="171" t="s">
        <v>7</v>
      </c>
      <c r="G5" s="180" t="s">
        <v>8</v>
      </c>
      <c r="H5" s="181"/>
      <c r="I5" s="182"/>
      <c r="J5" s="180" t="s">
        <v>9</v>
      </c>
      <c r="K5" s="6"/>
      <c r="L5" s="6"/>
      <c r="M5" s="6"/>
      <c r="N5" s="6"/>
      <c r="O5" s="6"/>
      <c r="P5" s="6"/>
      <c r="Q5" s="6"/>
      <c r="U5" s="187" t="s">
        <v>11</v>
      </c>
      <c r="V5" s="188"/>
      <c r="W5" s="188"/>
      <c r="X5" s="188"/>
      <c r="Y5" s="188"/>
      <c r="Z5" s="188"/>
      <c r="AA5" s="188"/>
      <c r="AB5" s="188"/>
      <c r="AC5" s="189"/>
      <c r="AE5" s="187" t="s">
        <v>11</v>
      </c>
      <c r="AF5" s="188"/>
      <c r="AG5" s="188"/>
      <c r="AH5" s="188"/>
      <c r="AI5" s="188"/>
      <c r="AJ5" s="188"/>
      <c r="AK5" s="188"/>
      <c r="AL5" s="188"/>
      <c r="AM5" s="189"/>
    </row>
    <row r="6" spans="1:45" ht="10.5" customHeight="1" thickBot="1" x14ac:dyDescent="0.25">
      <c r="A6" s="177"/>
      <c r="B6" s="172"/>
      <c r="C6" s="179"/>
      <c r="D6" s="172"/>
      <c r="E6" s="172"/>
      <c r="F6" s="172"/>
      <c r="G6" s="183"/>
      <c r="H6" s="184"/>
      <c r="I6" s="185"/>
      <c r="J6" s="183"/>
      <c r="K6" s="6"/>
      <c r="L6" s="6"/>
      <c r="M6" s="6"/>
      <c r="N6" s="6"/>
      <c r="O6" s="6"/>
      <c r="P6" s="6"/>
      <c r="Q6" s="6"/>
      <c r="U6" s="190" t="s">
        <v>12</v>
      </c>
      <c r="V6" s="191"/>
      <c r="W6" s="191"/>
      <c r="X6" s="191"/>
      <c r="Y6" s="191"/>
      <c r="Z6" s="191"/>
      <c r="AA6" s="191"/>
      <c r="AB6" s="191"/>
      <c r="AC6" s="192"/>
      <c r="AE6" s="190" t="s">
        <v>13</v>
      </c>
      <c r="AF6" s="191"/>
      <c r="AG6" s="191"/>
      <c r="AH6" s="191"/>
      <c r="AI6" s="191"/>
      <c r="AJ6" s="191"/>
      <c r="AK6" s="191"/>
      <c r="AL6" s="191"/>
      <c r="AM6" s="192"/>
    </row>
    <row r="7" spans="1:45" x14ac:dyDescent="0.2">
      <c r="A7" s="177"/>
      <c r="B7" s="172"/>
      <c r="C7" s="179"/>
      <c r="D7" s="172"/>
      <c r="E7" s="172"/>
      <c r="F7" s="172"/>
      <c r="G7" s="174" t="s">
        <v>111</v>
      </c>
      <c r="H7" s="174" t="s">
        <v>110</v>
      </c>
      <c r="I7" s="174" t="s">
        <v>112</v>
      </c>
      <c r="J7" s="171" t="s">
        <v>14</v>
      </c>
      <c r="K7" s="6"/>
      <c r="L7" s="6"/>
      <c r="M7" s="6"/>
      <c r="N7" s="6"/>
      <c r="O7" s="6"/>
      <c r="P7" s="6"/>
      <c r="Q7" s="6"/>
      <c r="U7" s="7"/>
      <c r="V7" s="8"/>
      <c r="W7" s="8"/>
      <c r="X7" s="8"/>
      <c r="Y7" s="8"/>
      <c r="Z7" s="8"/>
      <c r="AA7" s="8"/>
      <c r="AB7" s="8"/>
      <c r="AC7" s="9"/>
      <c r="AE7" s="7"/>
      <c r="AF7" s="8"/>
      <c r="AG7" s="8"/>
      <c r="AH7" s="8"/>
      <c r="AI7" s="8"/>
      <c r="AJ7" s="8"/>
      <c r="AK7" s="8"/>
      <c r="AL7" s="8"/>
      <c r="AM7" s="9"/>
    </row>
    <row r="8" spans="1:45" ht="9.75" customHeight="1" thickBot="1" x14ac:dyDescent="0.25">
      <c r="A8" s="178"/>
      <c r="B8" s="173"/>
      <c r="C8" s="175"/>
      <c r="D8" s="173"/>
      <c r="E8" s="173"/>
      <c r="F8" s="173"/>
      <c r="G8" s="175"/>
      <c r="H8" s="175"/>
      <c r="I8" s="175"/>
      <c r="J8" s="186"/>
      <c r="K8" s="6"/>
      <c r="L8" s="6"/>
      <c r="M8" s="6"/>
      <c r="N8" s="6"/>
      <c r="O8" s="6"/>
      <c r="P8" s="6"/>
      <c r="Q8" s="6"/>
      <c r="R8" s="10"/>
      <c r="S8" s="11"/>
      <c r="T8" s="11"/>
      <c r="U8" s="12" t="s">
        <v>17</v>
      </c>
      <c r="V8" s="13" t="s">
        <v>8</v>
      </c>
      <c r="W8" s="14" t="s">
        <v>18</v>
      </c>
      <c r="X8" s="14" t="s">
        <v>18</v>
      </c>
      <c r="Y8" s="13" t="s">
        <v>16</v>
      </c>
      <c r="Z8" s="13" t="s">
        <v>15</v>
      </c>
      <c r="AA8" s="13" t="s">
        <v>19</v>
      </c>
      <c r="AB8" s="15" t="s">
        <v>20</v>
      </c>
      <c r="AC8" s="16" t="s">
        <v>10</v>
      </c>
      <c r="AE8" s="12" t="s">
        <v>17</v>
      </c>
      <c r="AF8" s="13" t="s">
        <v>8</v>
      </c>
      <c r="AG8" s="14" t="s">
        <v>18</v>
      </c>
      <c r="AH8" s="14" t="s">
        <v>18</v>
      </c>
      <c r="AI8" s="13" t="s">
        <v>16</v>
      </c>
      <c r="AJ8" s="13" t="s">
        <v>15</v>
      </c>
      <c r="AK8" s="13" t="s">
        <v>19</v>
      </c>
      <c r="AL8" s="15" t="s">
        <v>20</v>
      </c>
      <c r="AM8" s="16" t="s">
        <v>10</v>
      </c>
    </row>
    <row r="9" spans="1:45" ht="13.5" thickBot="1" x14ac:dyDescent="0.25">
      <c r="A9" s="17">
        <v>1</v>
      </c>
      <c r="B9" s="18" t="s">
        <v>21</v>
      </c>
      <c r="C9" s="19" t="s">
        <v>22</v>
      </c>
      <c r="D9" s="17">
        <v>1</v>
      </c>
      <c r="E9" s="20" t="s">
        <v>23</v>
      </c>
      <c r="F9" s="20" t="s">
        <v>23</v>
      </c>
      <c r="G9" s="21">
        <v>2700</v>
      </c>
      <c r="H9" s="21">
        <v>2700</v>
      </c>
      <c r="I9" s="22">
        <f>D9*G9</f>
        <v>2700</v>
      </c>
      <c r="J9" s="23">
        <v>0</v>
      </c>
      <c r="K9" s="24"/>
      <c r="L9" s="24"/>
      <c r="M9" s="24"/>
      <c r="N9" s="24"/>
      <c r="O9" s="24" t="e">
        <f>I9+#REF!</f>
        <v>#REF!</v>
      </c>
      <c r="P9" s="24"/>
      <c r="Q9" s="24"/>
      <c r="R9" s="10">
        <v>38881</v>
      </c>
      <c r="S9" s="25" t="e">
        <f>#REF!-R9</f>
        <v>#REF!</v>
      </c>
      <c r="T9" s="25"/>
      <c r="U9" s="26" t="s">
        <v>24</v>
      </c>
      <c r="V9" s="23">
        <f>I9*U9</f>
        <v>2700</v>
      </c>
      <c r="W9" s="23"/>
      <c r="X9" s="23"/>
      <c r="Y9" s="27" t="e">
        <f>(#REF!+#REF!)*U9</f>
        <v>#REF!</v>
      </c>
      <c r="Z9" s="23" t="e">
        <f>U9*#REF!</f>
        <v>#REF!</v>
      </c>
      <c r="AA9" s="23" t="e">
        <f>#REF!*U9</f>
        <v>#REF!</v>
      </c>
      <c r="AB9" s="23">
        <v>0</v>
      </c>
      <c r="AC9" s="23" t="e">
        <f>SUM(V9:AB9)</f>
        <v>#REF!</v>
      </c>
      <c r="AE9" s="28">
        <f>12-U9</f>
        <v>11</v>
      </c>
      <c r="AF9" s="23">
        <f>I9*AE9</f>
        <v>29700</v>
      </c>
      <c r="AG9" s="23">
        <f>J9</f>
        <v>0</v>
      </c>
      <c r="AH9" s="23"/>
      <c r="AI9" s="23" t="e">
        <f>(#REF!+#REF!)*AE9</f>
        <v>#REF!</v>
      </c>
      <c r="AJ9" s="23" t="e">
        <f>AE9*#REF!</f>
        <v>#REF!</v>
      </c>
      <c r="AK9" s="23" t="e">
        <f>#REF!*AE9</f>
        <v>#REF!</v>
      </c>
      <c r="AL9" s="23" t="e">
        <f>#REF!</f>
        <v>#REF!</v>
      </c>
      <c r="AM9" s="23" t="e">
        <f>SUM(AF9:AK9)</f>
        <v>#REF!</v>
      </c>
      <c r="AO9" s="29" t="e">
        <f>AA9+AK9-#REF!</f>
        <v>#REF!</v>
      </c>
    </row>
    <row r="10" spans="1:45" s="167" customFormat="1" x14ac:dyDescent="0.2">
      <c r="A10" s="156">
        <v>2</v>
      </c>
      <c r="B10" s="157" t="s">
        <v>115</v>
      </c>
      <c r="C10" s="158" t="s">
        <v>114</v>
      </c>
      <c r="D10" s="159">
        <v>10</v>
      </c>
      <c r="E10" s="160" t="s">
        <v>23</v>
      </c>
      <c r="F10" s="160" t="s">
        <v>23</v>
      </c>
      <c r="G10" s="161">
        <v>700</v>
      </c>
      <c r="H10" s="161">
        <v>700</v>
      </c>
      <c r="I10" s="161">
        <v>700</v>
      </c>
      <c r="J10" s="162"/>
      <c r="K10" s="163"/>
      <c r="L10" s="163"/>
      <c r="M10" s="163"/>
      <c r="N10" s="163"/>
      <c r="O10" s="163"/>
      <c r="P10" s="163"/>
      <c r="Q10" s="163"/>
      <c r="R10" s="164"/>
      <c r="S10" s="165"/>
      <c r="T10" s="165"/>
      <c r="U10" s="166"/>
      <c r="V10" s="162"/>
      <c r="W10" s="162"/>
      <c r="X10" s="162"/>
      <c r="Y10" s="162"/>
      <c r="Z10" s="162"/>
      <c r="AA10" s="162"/>
      <c r="AB10" s="162"/>
      <c r="AC10" s="162"/>
      <c r="AE10" s="168"/>
      <c r="AF10" s="162"/>
      <c r="AG10" s="162"/>
      <c r="AH10" s="162"/>
      <c r="AI10" s="162"/>
      <c r="AJ10" s="162"/>
      <c r="AK10" s="162"/>
      <c r="AL10" s="162"/>
      <c r="AM10" s="162"/>
      <c r="AO10" s="169"/>
      <c r="AS10" s="170" t="s">
        <v>117</v>
      </c>
    </row>
    <row r="11" spans="1:45" s="140" customFormat="1" x14ac:dyDescent="0.2">
      <c r="A11" s="130">
        <v>3</v>
      </c>
      <c r="B11" s="49" t="s">
        <v>25</v>
      </c>
      <c r="C11" s="131" t="s">
        <v>26</v>
      </c>
      <c r="D11" s="130">
        <v>1</v>
      </c>
      <c r="E11" s="132" t="s">
        <v>23</v>
      </c>
      <c r="F11" s="132" t="s">
        <v>23</v>
      </c>
      <c r="G11" s="133">
        <f>1050+100</f>
        <v>1150</v>
      </c>
      <c r="H11" s="133">
        <f>1050+100</f>
        <v>1150</v>
      </c>
      <c r="I11" s="134">
        <f>D11*G11</f>
        <v>1150</v>
      </c>
      <c r="J11" s="135">
        <v>0</v>
      </c>
      <c r="K11" s="136"/>
      <c r="L11" s="136"/>
      <c r="M11" s="136"/>
      <c r="N11" s="136"/>
      <c r="O11" s="136" t="e">
        <f>I11+#REF!</f>
        <v>#REF!</v>
      </c>
      <c r="P11" s="136"/>
      <c r="Q11" s="136"/>
      <c r="R11" s="137">
        <v>15896.56</v>
      </c>
      <c r="S11" s="138" t="e">
        <f>#REF!-R11</f>
        <v>#REF!</v>
      </c>
      <c r="T11" s="138"/>
      <c r="U11" s="139" t="s">
        <v>24</v>
      </c>
      <c r="V11" s="135">
        <f>I11*U11</f>
        <v>1150</v>
      </c>
      <c r="W11" s="135"/>
      <c r="X11" s="135"/>
      <c r="Y11" s="135" t="e">
        <f>(#REF!+#REF!)*U11</f>
        <v>#REF!</v>
      </c>
      <c r="Z11" s="135" t="e">
        <f>U11*#REF!</f>
        <v>#REF!</v>
      </c>
      <c r="AA11" s="135" t="e">
        <f>#REF!*U11</f>
        <v>#REF!</v>
      </c>
      <c r="AB11" s="135">
        <v>0</v>
      </c>
      <c r="AC11" s="135" t="e">
        <f>SUM(V11:AB11)</f>
        <v>#REF!</v>
      </c>
      <c r="AE11" s="141">
        <f>12-U11</f>
        <v>11</v>
      </c>
      <c r="AF11" s="135">
        <f>I11*AE11</f>
        <v>12650</v>
      </c>
      <c r="AG11" s="135">
        <f>J11</f>
        <v>0</v>
      </c>
      <c r="AH11" s="135"/>
      <c r="AI11" s="135" t="e">
        <f>(#REF!+#REF!)*AE11</f>
        <v>#REF!</v>
      </c>
      <c r="AJ11" s="135" t="e">
        <f>AE11*#REF!</f>
        <v>#REF!</v>
      </c>
      <c r="AK11" s="135" t="e">
        <f>#REF!*AE11</f>
        <v>#REF!</v>
      </c>
      <c r="AL11" s="135" t="e">
        <f>#REF!</f>
        <v>#REF!</v>
      </c>
      <c r="AM11" s="135" t="e">
        <f>SUM(AF11:AK11)</f>
        <v>#REF!</v>
      </c>
      <c r="AO11" s="142" t="e">
        <f>AA11+AK11-#REF!</f>
        <v>#REF!</v>
      </c>
    </row>
    <row r="12" spans="1:45" ht="13.5" thickBot="1" x14ac:dyDescent="0.25">
      <c r="A12" s="130"/>
      <c r="B12" s="31" t="s">
        <v>27</v>
      </c>
      <c r="C12" s="32"/>
      <c r="D12" s="33">
        <f>SUM(D2:D11)</f>
        <v>12</v>
      </c>
      <c r="E12" s="34"/>
      <c r="F12" s="34"/>
      <c r="G12" s="35">
        <f>SUM(G9:G11)</f>
        <v>4550</v>
      </c>
      <c r="H12" s="35">
        <f>SUM(H9:H11)</f>
        <v>4550</v>
      </c>
      <c r="I12" s="35">
        <f>SUM(I9:I11)</f>
        <v>4550</v>
      </c>
      <c r="J12" s="35">
        <f>SUM(J9:J11)</f>
        <v>0</v>
      </c>
      <c r="K12" s="36"/>
      <c r="L12" s="36"/>
      <c r="M12" s="36"/>
      <c r="N12" s="36"/>
      <c r="O12" s="37" t="e">
        <f>I12+#REF!</f>
        <v>#REF!</v>
      </c>
      <c r="P12" s="36"/>
      <c r="Q12" s="36"/>
      <c r="R12" s="10">
        <v>54777.56</v>
      </c>
      <c r="S12" s="25" t="e">
        <f>#REF!-R12</f>
        <v>#REF!</v>
      </c>
      <c r="T12" s="25"/>
      <c r="U12" s="38"/>
      <c r="V12" s="38">
        <f t="shared" ref="V12:AC12" si="0">SUM(V9:V11)</f>
        <v>3850</v>
      </c>
      <c r="W12" s="38">
        <f t="shared" si="0"/>
        <v>0</v>
      </c>
      <c r="X12" s="38">
        <f t="shared" si="0"/>
        <v>0</v>
      </c>
      <c r="Y12" s="38" t="e">
        <f t="shared" si="0"/>
        <v>#REF!</v>
      </c>
      <c r="Z12" s="38" t="e">
        <f t="shared" si="0"/>
        <v>#REF!</v>
      </c>
      <c r="AA12" s="38" t="e">
        <f t="shared" si="0"/>
        <v>#REF!</v>
      </c>
      <c r="AB12" s="38">
        <f t="shared" si="0"/>
        <v>0</v>
      </c>
      <c r="AC12" s="38" t="e">
        <f t="shared" si="0"/>
        <v>#REF!</v>
      </c>
      <c r="AD12" s="39" t="e">
        <f>AC12</f>
        <v>#REF!</v>
      </c>
      <c r="AE12" s="38"/>
      <c r="AF12" s="38">
        <f t="shared" ref="AF12:AM12" si="1">SUM(AF9:AF11)</f>
        <v>42350</v>
      </c>
      <c r="AG12" s="38">
        <f t="shared" si="1"/>
        <v>0</v>
      </c>
      <c r="AH12" s="38">
        <f t="shared" si="1"/>
        <v>0</v>
      </c>
      <c r="AI12" s="38" t="e">
        <f t="shared" si="1"/>
        <v>#REF!</v>
      </c>
      <c r="AJ12" s="38" t="e">
        <f t="shared" si="1"/>
        <v>#REF!</v>
      </c>
      <c r="AK12" s="38" t="e">
        <f t="shared" si="1"/>
        <v>#REF!</v>
      </c>
      <c r="AL12" s="38" t="e">
        <f t="shared" si="1"/>
        <v>#REF!</v>
      </c>
      <c r="AM12" s="38" t="e">
        <f t="shared" si="1"/>
        <v>#REF!</v>
      </c>
      <c r="AO12" s="29" t="e">
        <f>AA12+AK12-#REF!</f>
        <v>#REF!</v>
      </c>
    </row>
    <row r="13" spans="1:45" ht="13.5" thickTop="1" x14ac:dyDescent="0.2">
      <c r="A13" s="130">
        <v>4</v>
      </c>
      <c r="B13" s="18" t="s">
        <v>28</v>
      </c>
      <c r="C13" s="41" t="s">
        <v>29</v>
      </c>
      <c r="D13" s="40">
        <v>1</v>
      </c>
      <c r="E13" s="42" t="s">
        <v>113</v>
      </c>
      <c r="F13" s="42" t="s">
        <v>113</v>
      </c>
      <c r="G13" s="43">
        <v>0</v>
      </c>
      <c r="H13" s="43">
        <v>0</v>
      </c>
      <c r="I13" s="44">
        <f>D13*G13</f>
        <v>0</v>
      </c>
      <c r="J13" s="153"/>
      <c r="K13" s="36"/>
      <c r="L13" s="36"/>
      <c r="M13" s="36"/>
      <c r="N13" s="36"/>
      <c r="O13" s="37"/>
      <c r="P13" s="36"/>
      <c r="Q13" s="36"/>
      <c r="R13" s="10"/>
      <c r="S13" s="25"/>
      <c r="T13" s="25"/>
      <c r="U13" s="154"/>
      <c r="V13" s="155"/>
      <c r="W13" s="155"/>
      <c r="X13" s="155"/>
      <c r="Y13" s="155"/>
      <c r="Z13" s="155"/>
      <c r="AA13" s="155"/>
      <c r="AB13" s="155"/>
      <c r="AC13" s="155"/>
      <c r="AD13" s="39"/>
      <c r="AE13" s="154"/>
      <c r="AF13" s="155"/>
      <c r="AG13" s="155"/>
      <c r="AH13" s="155"/>
      <c r="AI13" s="155"/>
      <c r="AJ13" s="155"/>
      <c r="AK13" s="155"/>
      <c r="AL13" s="155"/>
      <c r="AM13" s="155"/>
      <c r="AO13" s="29"/>
    </row>
    <row r="14" spans="1:45" x14ac:dyDescent="0.2">
      <c r="A14" s="130">
        <v>5</v>
      </c>
      <c r="B14" s="63" t="s">
        <v>33</v>
      </c>
      <c r="C14" s="41" t="s">
        <v>29</v>
      </c>
      <c r="D14" s="40">
        <v>1</v>
      </c>
      <c r="E14" s="42" t="s">
        <v>23</v>
      </c>
      <c r="F14" s="42" t="s">
        <v>23</v>
      </c>
      <c r="G14" s="43">
        <v>400</v>
      </c>
      <c r="H14" s="43">
        <v>400</v>
      </c>
      <c r="I14" s="44">
        <f>D14*G14</f>
        <v>400</v>
      </c>
      <c r="J14" s="27">
        <v>0</v>
      </c>
      <c r="K14" s="24"/>
      <c r="L14" s="24"/>
      <c r="M14" s="24"/>
      <c r="N14" s="24"/>
      <c r="O14" s="24" t="e">
        <f>I14+#REF!</f>
        <v>#REF!</v>
      </c>
      <c r="P14" s="24"/>
      <c r="Q14" s="24"/>
      <c r="R14" s="10"/>
      <c r="S14" s="25"/>
      <c r="T14" s="25"/>
      <c r="U14" s="45" t="s">
        <v>24</v>
      </c>
      <c r="V14" s="27">
        <f>I14*U14</f>
        <v>400</v>
      </c>
      <c r="W14" s="27"/>
      <c r="X14" s="27"/>
      <c r="Y14" s="27" t="e">
        <f>(#REF!+#REF!)*U14</f>
        <v>#REF!</v>
      </c>
      <c r="Z14" s="27" t="e">
        <f>U14*#REF!</f>
        <v>#REF!</v>
      </c>
      <c r="AA14" s="27" t="e">
        <f>#REF!*U14</f>
        <v>#REF!</v>
      </c>
      <c r="AB14" s="27">
        <v>0</v>
      </c>
      <c r="AC14" s="27" t="e">
        <f>SUM(V14:AB14)</f>
        <v>#REF!</v>
      </c>
      <c r="AE14" s="46">
        <f>12-U14</f>
        <v>11</v>
      </c>
      <c r="AF14" s="27">
        <f>I14*AE14</f>
        <v>4400</v>
      </c>
      <c r="AG14" s="27">
        <f>J14</f>
        <v>0</v>
      </c>
      <c r="AH14" s="27"/>
      <c r="AI14" s="27" t="e">
        <f>(#REF!+#REF!)*AE14</f>
        <v>#REF!</v>
      </c>
      <c r="AJ14" s="27" t="e">
        <f>AE14*#REF!</f>
        <v>#REF!</v>
      </c>
      <c r="AK14" s="27" t="e">
        <f>#REF!*AE14</f>
        <v>#REF!</v>
      </c>
      <c r="AL14" s="27" t="e">
        <f>#REF!</f>
        <v>#REF!</v>
      </c>
      <c r="AM14" s="27" t="e">
        <f>SUM(AF14:AK14)</f>
        <v>#REF!</v>
      </c>
      <c r="AO14" s="29" t="e">
        <f>AA14+AK14-#REF!</f>
        <v>#REF!</v>
      </c>
    </row>
    <row r="15" spans="1:45" ht="13.5" thickBot="1" x14ac:dyDescent="0.25">
      <c r="A15" s="30"/>
      <c r="B15" s="31" t="s">
        <v>27</v>
      </c>
      <c r="C15" s="32"/>
      <c r="D15" s="33">
        <f>SUM(D14)</f>
        <v>1</v>
      </c>
      <c r="E15" s="34"/>
      <c r="F15" s="34"/>
      <c r="G15" s="35">
        <f t="shared" ref="G15:H15" si="2">SUM(G14)</f>
        <v>400</v>
      </c>
      <c r="H15" s="35">
        <f t="shared" si="2"/>
        <v>400</v>
      </c>
      <c r="I15" s="35">
        <f>SUM(I14)</f>
        <v>400</v>
      </c>
      <c r="J15" s="35">
        <f t="shared" ref="J15" si="3">SUM(J14)</f>
        <v>0</v>
      </c>
      <c r="K15" s="36"/>
      <c r="L15" s="36"/>
      <c r="M15" s="36"/>
      <c r="N15" s="36"/>
      <c r="O15" s="37" t="e">
        <f>I15+#REF!</f>
        <v>#REF!</v>
      </c>
      <c r="P15" s="36"/>
      <c r="Q15" s="36"/>
      <c r="R15" s="10">
        <v>10715</v>
      </c>
      <c r="S15" s="25" t="e">
        <f>#REF!-R15</f>
        <v>#REF!</v>
      </c>
      <c r="T15" s="25"/>
      <c r="U15" s="38"/>
      <c r="V15" s="38">
        <f>SUM(V14)</f>
        <v>400</v>
      </c>
      <c r="W15" s="38">
        <f t="shared" ref="W15:AC15" si="4">SUM(W14)</f>
        <v>0</v>
      </c>
      <c r="X15" s="38">
        <f t="shared" si="4"/>
        <v>0</v>
      </c>
      <c r="Y15" s="38" t="e">
        <f>SUM(Y14)</f>
        <v>#REF!</v>
      </c>
      <c r="Z15" s="38" t="e">
        <f t="shared" si="4"/>
        <v>#REF!</v>
      </c>
      <c r="AA15" s="38" t="e">
        <f t="shared" si="4"/>
        <v>#REF!</v>
      </c>
      <c r="AB15" s="38">
        <f t="shared" si="4"/>
        <v>0</v>
      </c>
      <c r="AC15" s="38" t="e">
        <f t="shared" si="4"/>
        <v>#REF!</v>
      </c>
      <c r="AE15" s="38"/>
      <c r="AF15" s="38">
        <f t="shared" ref="AF15:AM15" si="5">SUM(AF14)</f>
        <v>4400</v>
      </c>
      <c r="AG15" s="38">
        <f t="shared" si="5"/>
        <v>0</v>
      </c>
      <c r="AH15" s="38">
        <f t="shared" si="5"/>
        <v>0</v>
      </c>
      <c r="AI15" s="38" t="e">
        <f t="shared" si="5"/>
        <v>#REF!</v>
      </c>
      <c r="AJ15" s="38" t="e">
        <f t="shared" si="5"/>
        <v>#REF!</v>
      </c>
      <c r="AK15" s="38" t="e">
        <f t="shared" si="5"/>
        <v>#REF!</v>
      </c>
      <c r="AL15" s="38" t="e">
        <f t="shared" si="5"/>
        <v>#REF!</v>
      </c>
      <c r="AM15" s="38" t="e">
        <f t="shared" si="5"/>
        <v>#REF!</v>
      </c>
      <c r="AO15" s="29" t="e">
        <f>AA15+AK15-#REF!</f>
        <v>#REF!</v>
      </c>
    </row>
    <row r="16" spans="1:45" s="76" customFormat="1" ht="13.5" thickTop="1" x14ac:dyDescent="0.2">
      <c r="A16" s="47">
        <f>A14+1</f>
        <v>6</v>
      </c>
      <c r="B16" s="143" t="s">
        <v>30</v>
      </c>
      <c r="C16" s="55" t="s">
        <v>22</v>
      </c>
      <c r="D16" s="47">
        <v>1</v>
      </c>
      <c r="E16" s="56" t="s">
        <v>23</v>
      </c>
      <c r="F16" s="56" t="s">
        <v>23</v>
      </c>
      <c r="G16" s="144">
        <f>600+100</f>
        <v>700</v>
      </c>
      <c r="H16" s="144">
        <f>600+100</f>
        <v>700</v>
      </c>
      <c r="I16" s="145">
        <f t="shared" ref="I16:I24" si="6">D16*G16</f>
        <v>700</v>
      </c>
      <c r="J16" s="146">
        <v>0</v>
      </c>
      <c r="K16" s="147"/>
      <c r="L16" s="147"/>
      <c r="M16" s="147"/>
      <c r="N16" s="147"/>
      <c r="O16" s="84" t="e">
        <f>I16+#REF!</f>
        <v>#REF!</v>
      </c>
      <c r="P16" s="147"/>
      <c r="Q16" s="147"/>
      <c r="R16" s="137">
        <v>9220</v>
      </c>
      <c r="S16" s="74" t="e">
        <f>#REF!-R16</f>
        <v>#REF!</v>
      </c>
      <c r="T16" s="74"/>
      <c r="U16" s="75" t="s">
        <v>24</v>
      </c>
      <c r="V16" s="146">
        <f t="shared" ref="V16:V24" si="7">I16*U16</f>
        <v>700</v>
      </c>
      <c r="W16" s="146"/>
      <c r="X16" s="146"/>
      <c r="Y16" s="148" t="e">
        <f>(#REF!+#REF!)*U16</f>
        <v>#REF!</v>
      </c>
      <c r="Z16" s="146" t="e">
        <f>U16*#REF!</f>
        <v>#REF!</v>
      </c>
      <c r="AA16" s="146" t="e">
        <f>#REF!*U16</f>
        <v>#REF!</v>
      </c>
      <c r="AB16" s="146">
        <v>0</v>
      </c>
      <c r="AC16" s="146" t="e">
        <f t="shared" ref="AC16:AC24" si="8">SUM(V16:AB16)</f>
        <v>#REF!</v>
      </c>
      <c r="AE16" s="149">
        <f t="shared" ref="AE16:AE24" si="9">12-U16</f>
        <v>11</v>
      </c>
      <c r="AF16" s="146">
        <f t="shared" ref="AF16:AF24" si="10">I16*AE16</f>
        <v>7700</v>
      </c>
      <c r="AG16" s="146">
        <f t="shared" ref="AG16:AG24" si="11">J16</f>
        <v>0</v>
      </c>
      <c r="AH16" s="146"/>
      <c r="AI16" s="146" t="e">
        <f>(#REF!+#REF!)*AE16</f>
        <v>#REF!</v>
      </c>
      <c r="AJ16" s="146" t="e">
        <f>AE16*#REF!</f>
        <v>#REF!</v>
      </c>
      <c r="AK16" s="146" t="e">
        <f>#REF!*AE16</f>
        <v>#REF!</v>
      </c>
      <c r="AL16" s="146" t="e">
        <f>#REF!</f>
        <v>#REF!</v>
      </c>
      <c r="AM16" s="146" t="e">
        <f t="shared" ref="AM16:AM24" si="12">SUM(AF16:AK16)</f>
        <v>#REF!</v>
      </c>
      <c r="AO16" s="78" t="e">
        <f>AA16+AK16-#REF!</f>
        <v>#REF!</v>
      </c>
    </row>
    <row r="17" spans="1:41" s="76" customFormat="1" x14ac:dyDescent="0.2">
      <c r="A17" s="47">
        <f>A16+1</f>
        <v>7</v>
      </c>
      <c r="B17" s="63" t="s">
        <v>31</v>
      </c>
      <c r="C17" s="55" t="s">
        <v>32</v>
      </c>
      <c r="D17" s="47">
        <v>1</v>
      </c>
      <c r="E17" s="56" t="s">
        <v>23</v>
      </c>
      <c r="F17" s="56" t="s">
        <v>23</v>
      </c>
      <c r="G17" s="144">
        <f>700+100</f>
        <v>800</v>
      </c>
      <c r="H17" s="144">
        <f>700+100</f>
        <v>800</v>
      </c>
      <c r="I17" s="145">
        <f t="shared" si="6"/>
        <v>800</v>
      </c>
      <c r="J17" s="146">
        <v>0</v>
      </c>
      <c r="K17" s="147"/>
      <c r="L17" s="147"/>
      <c r="M17" s="147"/>
      <c r="N17" s="147"/>
      <c r="O17" s="84" t="e">
        <f>I17+#REF!</f>
        <v>#REF!</v>
      </c>
      <c r="P17" s="147"/>
      <c r="Q17" s="147"/>
      <c r="R17" s="137"/>
      <c r="S17" s="74"/>
      <c r="T17" s="74"/>
      <c r="U17" s="75" t="s">
        <v>24</v>
      </c>
      <c r="V17" s="146">
        <f t="shared" si="7"/>
        <v>800</v>
      </c>
      <c r="W17" s="146"/>
      <c r="X17" s="146"/>
      <c r="Y17" s="148" t="e">
        <f>(#REF!+#REF!)*U17</f>
        <v>#REF!</v>
      </c>
      <c r="Z17" s="146" t="e">
        <f>U17*#REF!</f>
        <v>#REF!</v>
      </c>
      <c r="AA17" s="146" t="e">
        <f>#REF!*U17</f>
        <v>#REF!</v>
      </c>
      <c r="AB17" s="146">
        <v>0</v>
      </c>
      <c r="AC17" s="146" t="e">
        <f t="shared" si="8"/>
        <v>#REF!</v>
      </c>
      <c r="AE17" s="149">
        <f t="shared" si="9"/>
        <v>11</v>
      </c>
      <c r="AF17" s="146">
        <f t="shared" si="10"/>
        <v>8800</v>
      </c>
      <c r="AG17" s="146">
        <f t="shared" si="11"/>
        <v>0</v>
      </c>
      <c r="AH17" s="146"/>
      <c r="AI17" s="146" t="e">
        <f>(#REF!+#REF!)*AE17</f>
        <v>#REF!</v>
      </c>
      <c r="AJ17" s="146" t="e">
        <f>AE17*#REF!</f>
        <v>#REF!</v>
      </c>
      <c r="AK17" s="146" t="e">
        <f>#REF!*AE17</f>
        <v>#REF!</v>
      </c>
      <c r="AL17" s="146" t="e">
        <f>#REF!</f>
        <v>#REF!</v>
      </c>
      <c r="AM17" s="146" t="e">
        <f t="shared" si="12"/>
        <v>#REF!</v>
      </c>
      <c r="AO17" s="78" t="e">
        <f>AA17+AK17-#REF!</f>
        <v>#REF!</v>
      </c>
    </row>
    <row r="18" spans="1:41" s="76" customFormat="1" x14ac:dyDescent="0.2">
      <c r="A18" s="47">
        <f t="shared" ref="A18:A24" si="13">A17+1</f>
        <v>8</v>
      </c>
      <c r="B18" s="63" t="s">
        <v>34</v>
      </c>
      <c r="C18" s="55" t="s">
        <v>35</v>
      </c>
      <c r="D18" s="47">
        <v>1</v>
      </c>
      <c r="E18" s="56" t="s">
        <v>23</v>
      </c>
      <c r="F18" s="56" t="s">
        <v>23</v>
      </c>
      <c r="G18" s="144">
        <f>600+100</f>
        <v>700</v>
      </c>
      <c r="H18" s="144">
        <f>600+100</f>
        <v>700</v>
      </c>
      <c r="I18" s="145">
        <f t="shared" si="6"/>
        <v>700</v>
      </c>
      <c r="J18" s="146">
        <v>0</v>
      </c>
      <c r="K18" s="147"/>
      <c r="L18" s="147"/>
      <c r="M18" s="147"/>
      <c r="N18" s="147"/>
      <c r="O18" s="84" t="e">
        <f>I18+#REF!</f>
        <v>#REF!</v>
      </c>
      <c r="P18" s="147"/>
      <c r="Q18" s="147"/>
      <c r="R18" s="137"/>
      <c r="S18" s="74"/>
      <c r="T18" s="74"/>
      <c r="U18" s="75" t="s">
        <v>24</v>
      </c>
      <c r="V18" s="146">
        <f t="shared" si="7"/>
        <v>700</v>
      </c>
      <c r="W18" s="146"/>
      <c r="X18" s="146"/>
      <c r="Y18" s="148" t="e">
        <f>(#REF!+#REF!)*U18</f>
        <v>#REF!</v>
      </c>
      <c r="Z18" s="146" t="e">
        <f>U18*#REF!</f>
        <v>#REF!</v>
      </c>
      <c r="AA18" s="146" t="e">
        <f>#REF!*U18</f>
        <v>#REF!</v>
      </c>
      <c r="AB18" s="146">
        <v>0</v>
      </c>
      <c r="AC18" s="146" t="e">
        <f t="shared" si="8"/>
        <v>#REF!</v>
      </c>
      <c r="AE18" s="149">
        <f t="shared" si="9"/>
        <v>11</v>
      </c>
      <c r="AF18" s="146">
        <f t="shared" si="10"/>
        <v>7700</v>
      </c>
      <c r="AG18" s="146">
        <f t="shared" si="11"/>
        <v>0</v>
      </c>
      <c r="AH18" s="146"/>
      <c r="AI18" s="146" t="e">
        <f>(#REF!+#REF!)*AE18</f>
        <v>#REF!</v>
      </c>
      <c r="AJ18" s="146" t="e">
        <f>AE18*#REF!</f>
        <v>#REF!</v>
      </c>
      <c r="AK18" s="146" t="e">
        <f>#REF!*AE18</f>
        <v>#REF!</v>
      </c>
      <c r="AL18" s="146" t="e">
        <f>#REF!</f>
        <v>#REF!</v>
      </c>
      <c r="AM18" s="146" t="e">
        <f t="shared" si="12"/>
        <v>#REF!</v>
      </c>
      <c r="AO18" s="78" t="e">
        <f>AA18+AK18-#REF!</f>
        <v>#REF!</v>
      </c>
    </row>
    <row r="19" spans="1:41" s="48" customFormat="1" x14ac:dyDescent="0.2">
      <c r="A19" s="47">
        <f t="shared" si="13"/>
        <v>9</v>
      </c>
      <c r="B19" s="18" t="s">
        <v>36</v>
      </c>
      <c r="C19" s="41" t="s">
        <v>37</v>
      </c>
      <c r="D19" s="40">
        <v>1</v>
      </c>
      <c r="E19" s="42" t="s">
        <v>23</v>
      </c>
      <c r="F19" s="42" t="s">
        <v>23</v>
      </c>
      <c r="G19" s="43">
        <v>600</v>
      </c>
      <c r="H19" s="43">
        <v>600</v>
      </c>
      <c r="I19" s="44">
        <f t="shared" si="6"/>
        <v>600</v>
      </c>
      <c r="J19" s="27">
        <v>0</v>
      </c>
      <c r="K19" s="24"/>
      <c r="L19" s="24"/>
      <c r="M19" s="24"/>
      <c r="N19" s="24"/>
      <c r="O19" s="24" t="e">
        <f>I19+#REF!</f>
        <v>#REF!</v>
      </c>
      <c r="P19" s="24"/>
      <c r="Q19" s="24"/>
      <c r="R19" s="10"/>
      <c r="S19" s="25"/>
      <c r="T19" s="25"/>
      <c r="U19" s="45" t="s">
        <v>24</v>
      </c>
      <c r="V19" s="27">
        <f t="shared" si="7"/>
        <v>600</v>
      </c>
      <c r="W19" s="27"/>
      <c r="X19" s="27"/>
      <c r="Y19" s="27" t="e">
        <f>(#REF!+#REF!)*U19</f>
        <v>#REF!</v>
      </c>
      <c r="Z19" s="27" t="e">
        <f>U19*#REF!</f>
        <v>#REF!</v>
      </c>
      <c r="AA19" s="27" t="e">
        <f>#REF!*U19</f>
        <v>#REF!</v>
      </c>
      <c r="AB19" s="27">
        <v>0</v>
      </c>
      <c r="AC19" s="27" t="e">
        <f t="shared" si="8"/>
        <v>#REF!</v>
      </c>
      <c r="AE19" s="46">
        <f t="shared" si="9"/>
        <v>11</v>
      </c>
      <c r="AF19" s="27">
        <f t="shared" si="10"/>
        <v>6600</v>
      </c>
      <c r="AG19" s="27">
        <f t="shared" si="11"/>
        <v>0</v>
      </c>
      <c r="AH19" s="27"/>
      <c r="AI19" s="27" t="e">
        <f>(#REF!+#REF!)*AE19</f>
        <v>#REF!</v>
      </c>
      <c r="AJ19" s="27" t="e">
        <f>AE19*#REF!</f>
        <v>#REF!</v>
      </c>
      <c r="AK19" s="27" t="e">
        <f>#REF!*AE19</f>
        <v>#REF!</v>
      </c>
      <c r="AL19" s="27" t="e">
        <f>#REF!</f>
        <v>#REF!</v>
      </c>
      <c r="AM19" s="27" t="e">
        <f t="shared" si="12"/>
        <v>#REF!</v>
      </c>
      <c r="AO19" s="29" t="e">
        <f>AA19+AK19-#REF!</f>
        <v>#REF!</v>
      </c>
    </row>
    <row r="20" spans="1:41" x14ac:dyDescent="0.2">
      <c r="A20" s="47">
        <f t="shared" si="13"/>
        <v>10</v>
      </c>
      <c r="B20" s="18" t="s">
        <v>38</v>
      </c>
      <c r="C20" s="41" t="s">
        <v>38</v>
      </c>
      <c r="D20" s="40">
        <v>1</v>
      </c>
      <c r="E20" s="42" t="s">
        <v>23</v>
      </c>
      <c r="F20" s="42" t="s">
        <v>23</v>
      </c>
      <c r="G20" s="43">
        <v>0</v>
      </c>
      <c r="H20" s="43">
        <v>0</v>
      </c>
      <c r="I20" s="44">
        <f t="shared" si="6"/>
        <v>0</v>
      </c>
      <c r="J20" s="27">
        <v>0</v>
      </c>
      <c r="K20" s="24"/>
      <c r="L20" s="24"/>
      <c r="M20" s="24"/>
      <c r="N20" s="24"/>
      <c r="O20" s="24" t="e">
        <f>I20+#REF!</f>
        <v>#REF!</v>
      </c>
      <c r="P20" s="24"/>
      <c r="Q20" s="24"/>
      <c r="R20" s="10"/>
      <c r="S20" s="25"/>
      <c r="T20" s="25"/>
      <c r="U20" s="45" t="s">
        <v>24</v>
      </c>
      <c r="V20" s="27">
        <f t="shared" si="7"/>
        <v>0</v>
      </c>
      <c r="W20" s="27"/>
      <c r="X20" s="27"/>
      <c r="Y20" s="27" t="e">
        <f>(#REF!+#REF!)*U20</f>
        <v>#REF!</v>
      </c>
      <c r="Z20" s="27" t="e">
        <f>U20*#REF!</f>
        <v>#REF!</v>
      </c>
      <c r="AA20" s="27" t="e">
        <f>#REF!*U20</f>
        <v>#REF!</v>
      </c>
      <c r="AB20" s="27">
        <v>0</v>
      </c>
      <c r="AC20" s="27" t="e">
        <f t="shared" si="8"/>
        <v>#REF!</v>
      </c>
      <c r="AE20" s="46">
        <f t="shared" si="9"/>
        <v>11</v>
      </c>
      <c r="AF20" s="27">
        <f t="shared" si="10"/>
        <v>0</v>
      </c>
      <c r="AG20" s="27">
        <f t="shared" si="11"/>
        <v>0</v>
      </c>
      <c r="AH20" s="27"/>
      <c r="AI20" s="27" t="e">
        <f>(#REF!+#REF!)*AE20</f>
        <v>#REF!</v>
      </c>
      <c r="AJ20" s="27" t="e">
        <f>AE20*#REF!</f>
        <v>#REF!</v>
      </c>
      <c r="AK20" s="27" t="e">
        <f>#REF!*AE20</f>
        <v>#REF!</v>
      </c>
      <c r="AL20" s="27" t="e">
        <f>#REF!</f>
        <v>#REF!</v>
      </c>
      <c r="AM20" s="27" t="e">
        <f t="shared" si="12"/>
        <v>#REF!</v>
      </c>
      <c r="AO20" s="29" t="e">
        <f>AA20+AK20-#REF!</f>
        <v>#REF!</v>
      </c>
    </row>
    <row r="21" spans="1:41" s="48" customFormat="1" ht="12.75" customHeight="1" x14ac:dyDescent="0.2">
      <c r="A21" s="47">
        <f t="shared" si="13"/>
        <v>11</v>
      </c>
      <c r="B21" s="49" t="s">
        <v>39</v>
      </c>
      <c r="C21" s="41" t="s">
        <v>39</v>
      </c>
      <c r="D21" s="40">
        <v>1</v>
      </c>
      <c r="E21" s="42" t="s">
        <v>23</v>
      </c>
      <c r="F21" s="42" t="s">
        <v>23</v>
      </c>
      <c r="G21" s="43">
        <v>0</v>
      </c>
      <c r="H21" s="43">
        <v>0</v>
      </c>
      <c r="I21" s="44">
        <f t="shared" si="6"/>
        <v>0</v>
      </c>
      <c r="J21" s="50">
        <v>0</v>
      </c>
      <c r="K21" s="24"/>
      <c r="L21" s="24"/>
      <c r="M21" s="24"/>
      <c r="N21" s="24"/>
      <c r="O21" s="24" t="e">
        <f>I21+#REF!</f>
        <v>#REF!</v>
      </c>
      <c r="P21" s="24"/>
      <c r="Q21" s="24"/>
      <c r="R21" s="10"/>
      <c r="S21" s="25"/>
      <c r="T21" s="25"/>
      <c r="U21" s="45" t="s">
        <v>24</v>
      </c>
      <c r="V21" s="27">
        <f t="shared" si="7"/>
        <v>0</v>
      </c>
      <c r="W21" s="27"/>
      <c r="X21" s="27"/>
      <c r="Y21" s="27" t="e">
        <f>(#REF!+#REF!)*U21</f>
        <v>#REF!</v>
      </c>
      <c r="Z21" s="27" t="e">
        <f>U21*#REF!</f>
        <v>#REF!</v>
      </c>
      <c r="AA21" s="27" t="e">
        <f>#REF!*U21</f>
        <v>#REF!</v>
      </c>
      <c r="AB21" s="27">
        <v>0</v>
      </c>
      <c r="AC21" s="27" t="e">
        <f t="shared" si="8"/>
        <v>#REF!</v>
      </c>
      <c r="AE21" s="46">
        <f t="shared" si="9"/>
        <v>11</v>
      </c>
      <c r="AF21" s="27">
        <f t="shared" si="10"/>
        <v>0</v>
      </c>
      <c r="AG21" s="27">
        <f t="shared" si="11"/>
        <v>0</v>
      </c>
      <c r="AH21" s="27" t="e">
        <f>#REF!</f>
        <v>#REF!</v>
      </c>
      <c r="AI21" s="27" t="e">
        <f>(#REF!+#REF!)*AE21</f>
        <v>#REF!</v>
      </c>
      <c r="AJ21" s="27" t="e">
        <f>AE21*#REF!</f>
        <v>#REF!</v>
      </c>
      <c r="AK21" s="27" t="e">
        <f>#REF!*AE21</f>
        <v>#REF!</v>
      </c>
      <c r="AL21" s="27" t="e">
        <f>#REF!</f>
        <v>#REF!</v>
      </c>
      <c r="AM21" s="27" t="e">
        <f t="shared" si="12"/>
        <v>#REF!</v>
      </c>
      <c r="AO21" s="29" t="e">
        <f>AA21+AK21-#REF!</f>
        <v>#REF!</v>
      </c>
    </row>
    <row r="22" spans="1:41" s="48" customFormat="1" ht="12.75" customHeight="1" x14ac:dyDescent="0.2">
      <c r="A22" s="47">
        <f t="shared" si="13"/>
        <v>12</v>
      </c>
      <c r="B22" s="49" t="s">
        <v>40</v>
      </c>
      <c r="C22" s="41" t="s">
        <v>41</v>
      </c>
      <c r="D22" s="40">
        <v>1</v>
      </c>
      <c r="E22" s="42" t="s">
        <v>23</v>
      </c>
      <c r="F22" s="42" t="s">
        <v>23</v>
      </c>
      <c r="G22" s="43">
        <v>400</v>
      </c>
      <c r="H22" s="43">
        <v>400</v>
      </c>
      <c r="I22" s="44">
        <f t="shared" si="6"/>
        <v>400</v>
      </c>
      <c r="J22" s="27">
        <v>0</v>
      </c>
      <c r="K22" s="24"/>
      <c r="L22" s="24"/>
      <c r="M22" s="24"/>
      <c r="N22" s="24"/>
      <c r="O22" s="24" t="e">
        <f>I22+#REF!</f>
        <v>#REF!</v>
      </c>
      <c r="P22" s="24"/>
      <c r="Q22" s="24"/>
      <c r="R22" s="10"/>
      <c r="S22" s="25"/>
      <c r="T22" s="25"/>
      <c r="U22" s="45" t="s">
        <v>24</v>
      </c>
      <c r="V22" s="27">
        <f t="shared" si="7"/>
        <v>400</v>
      </c>
      <c r="W22" s="27"/>
      <c r="X22" s="27"/>
      <c r="Y22" s="27" t="e">
        <f>(#REF!+#REF!)*U22</f>
        <v>#REF!</v>
      </c>
      <c r="Z22" s="27" t="e">
        <f>U22*#REF!</f>
        <v>#REF!</v>
      </c>
      <c r="AA22" s="27" t="e">
        <f>#REF!*U22</f>
        <v>#REF!</v>
      </c>
      <c r="AB22" s="27">
        <v>0</v>
      </c>
      <c r="AC22" s="27" t="e">
        <f t="shared" si="8"/>
        <v>#REF!</v>
      </c>
      <c r="AE22" s="46">
        <f t="shared" si="9"/>
        <v>11</v>
      </c>
      <c r="AF22" s="27">
        <f t="shared" si="10"/>
        <v>4400</v>
      </c>
      <c r="AG22" s="27">
        <f t="shared" si="11"/>
        <v>0</v>
      </c>
      <c r="AH22" s="27"/>
      <c r="AI22" s="27" t="e">
        <f>(#REF!+#REF!)*AE22</f>
        <v>#REF!</v>
      </c>
      <c r="AJ22" s="27" t="e">
        <f>AE22*#REF!</f>
        <v>#REF!</v>
      </c>
      <c r="AK22" s="27" t="e">
        <f>#REF!*AE22</f>
        <v>#REF!</v>
      </c>
      <c r="AL22" s="27" t="e">
        <f>#REF!</f>
        <v>#REF!</v>
      </c>
      <c r="AM22" s="27" t="e">
        <f t="shared" si="12"/>
        <v>#REF!</v>
      </c>
      <c r="AO22" s="29" t="e">
        <f>AA22+AK22-#REF!</f>
        <v>#REF!</v>
      </c>
    </row>
    <row r="23" spans="1:41" s="48" customFormat="1" ht="12.75" customHeight="1" x14ac:dyDescent="0.2">
      <c r="A23" s="47">
        <f t="shared" si="13"/>
        <v>13</v>
      </c>
      <c r="B23" s="49" t="s">
        <v>42</v>
      </c>
      <c r="C23" s="41" t="s">
        <v>43</v>
      </c>
      <c r="D23" s="40">
        <v>1</v>
      </c>
      <c r="E23" s="42" t="s">
        <v>23</v>
      </c>
      <c r="F23" s="42" t="s">
        <v>23</v>
      </c>
      <c r="G23" s="43">
        <v>500</v>
      </c>
      <c r="H23" s="43">
        <v>500</v>
      </c>
      <c r="I23" s="44">
        <f t="shared" si="6"/>
        <v>500</v>
      </c>
      <c r="J23" s="27">
        <v>0</v>
      </c>
      <c r="K23" s="24"/>
      <c r="L23" s="24"/>
      <c r="M23" s="24"/>
      <c r="N23" s="24"/>
      <c r="O23" s="24" t="e">
        <f>I23+#REF!</f>
        <v>#REF!</v>
      </c>
      <c r="P23" s="24"/>
      <c r="Q23" s="24"/>
      <c r="R23" s="10"/>
      <c r="S23" s="25"/>
      <c r="T23" s="25"/>
      <c r="U23" s="45" t="s">
        <v>24</v>
      </c>
      <c r="V23" s="27">
        <f t="shared" si="7"/>
        <v>500</v>
      </c>
      <c r="W23" s="27"/>
      <c r="X23" s="27"/>
      <c r="Y23" s="27" t="e">
        <f>(#REF!+#REF!)*U23</f>
        <v>#REF!</v>
      </c>
      <c r="Z23" s="27" t="e">
        <f>U23*#REF!</f>
        <v>#REF!</v>
      </c>
      <c r="AA23" s="27" t="e">
        <f>#REF!*U23</f>
        <v>#REF!</v>
      </c>
      <c r="AB23" s="27">
        <v>0</v>
      </c>
      <c r="AC23" s="27" t="e">
        <f t="shared" si="8"/>
        <v>#REF!</v>
      </c>
      <c r="AE23" s="46">
        <f t="shared" si="9"/>
        <v>11</v>
      </c>
      <c r="AF23" s="27">
        <f t="shared" si="10"/>
        <v>5500</v>
      </c>
      <c r="AG23" s="27">
        <f t="shared" si="11"/>
        <v>0</v>
      </c>
      <c r="AH23" s="27"/>
      <c r="AI23" s="27" t="e">
        <f>(#REF!+#REF!)*AE23</f>
        <v>#REF!</v>
      </c>
      <c r="AJ23" s="27" t="e">
        <f>AE23*#REF!</f>
        <v>#REF!</v>
      </c>
      <c r="AK23" s="27" t="e">
        <f>#REF!*AE23</f>
        <v>#REF!</v>
      </c>
      <c r="AL23" s="27" t="e">
        <f>#REF!</f>
        <v>#REF!</v>
      </c>
      <c r="AM23" s="27" t="e">
        <f t="shared" si="12"/>
        <v>#REF!</v>
      </c>
      <c r="AO23" s="29" t="e">
        <f>AA23+AK23-#REF!</f>
        <v>#REF!</v>
      </c>
    </row>
    <row r="24" spans="1:41" s="48" customFormat="1" ht="12.75" customHeight="1" x14ac:dyDescent="0.2">
      <c r="A24" s="47">
        <f t="shared" si="13"/>
        <v>14</v>
      </c>
      <c r="B24" s="49" t="s">
        <v>44</v>
      </c>
      <c r="C24" s="41" t="s">
        <v>45</v>
      </c>
      <c r="D24" s="40">
        <v>1</v>
      </c>
      <c r="E24" s="42" t="s">
        <v>23</v>
      </c>
      <c r="F24" s="42" t="s">
        <v>23</v>
      </c>
      <c r="G24" s="43">
        <v>0</v>
      </c>
      <c r="H24" s="43">
        <v>0</v>
      </c>
      <c r="I24" s="44">
        <f t="shared" si="6"/>
        <v>0</v>
      </c>
      <c r="J24" s="27">
        <v>0</v>
      </c>
      <c r="K24" s="24"/>
      <c r="L24" s="24"/>
      <c r="M24" s="24"/>
      <c r="N24" s="24"/>
      <c r="O24" s="24" t="e">
        <f>I24+#REF!</f>
        <v>#REF!</v>
      </c>
      <c r="P24" s="24"/>
      <c r="Q24" s="24"/>
      <c r="R24" s="10"/>
      <c r="S24" s="25"/>
      <c r="T24" s="25"/>
      <c r="U24" s="45" t="s">
        <v>24</v>
      </c>
      <c r="V24" s="27">
        <f t="shared" si="7"/>
        <v>0</v>
      </c>
      <c r="W24" s="27"/>
      <c r="X24" s="27"/>
      <c r="Y24" s="27" t="e">
        <f>(#REF!+#REF!)*U24</f>
        <v>#REF!</v>
      </c>
      <c r="Z24" s="27" t="e">
        <f>U24*#REF!</f>
        <v>#REF!</v>
      </c>
      <c r="AA24" s="27" t="e">
        <f>#REF!*U24</f>
        <v>#REF!</v>
      </c>
      <c r="AB24" s="27">
        <v>0</v>
      </c>
      <c r="AC24" s="27" t="e">
        <f t="shared" si="8"/>
        <v>#REF!</v>
      </c>
      <c r="AE24" s="46">
        <f t="shared" si="9"/>
        <v>11</v>
      </c>
      <c r="AF24" s="27">
        <f t="shared" si="10"/>
        <v>0</v>
      </c>
      <c r="AG24" s="27">
        <f t="shared" si="11"/>
        <v>0</v>
      </c>
      <c r="AH24" s="27"/>
      <c r="AI24" s="27" t="e">
        <f>(#REF!+#REF!)*AE24</f>
        <v>#REF!</v>
      </c>
      <c r="AJ24" s="27" t="e">
        <f>AE24*#REF!</f>
        <v>#REF!</v>
      </c>
      <c r="AK24" s="27" t="e">
        <f>#REF!*AE24</f>
        <v>#REF!</v>
      </c>
      <c r="AL24" s="27" t="e">
        <f>#REF!</f>
        <v>#REF!</v>
      </c>
      <c r="AM24" s="27" t="e">
        <f t="shared" si="12"/>
        <v>#REF!</v>
      </c>
      <c r="AO24" s="29" t="e">
        <f>AA24+AK24-#REF!</f>
        <v>#REF!</v>
      </c>
    </row>
    <row r="25" spans="1:41" ht="13.5" thickBot="1" x14ac:dyDescent="0.25">
      <c r="A25" s="30"/>
      <c r="B25" s="31" t="s">
        <v>27</v>
      </c>
      <c r="C25" s="32"/>
      <c r="D25" s="33">
        <f>SUM(D16:D24)</f>
        <v>9</v>
      </c>
      <c r="E25" s="34"/>
      <c r="F25" s="34"/>
      <c r="G25" s="35">
        <f>SUM(G16:G24)</f>
        <v>3700</v>
      </c>
      <c r="H25" s="35">
        <f>SUM(H16:H24)</f>
        <v>3700</v>
      </c>
      <c r="I25" s="35">
        <f>SUM(I16:I24)</f>
        <v>3700</v>
      </c>
      <c r="J25" s="35">
        <f>SUM(J16:J24)</f>
        <v>0</v>
      </c>
      <c r="K25" s="36"/>
      <c r="L25" s="36"/>
      <c r="M25" s="36"/>
      <c r="N25" s="36"/>
      <c r="O25" s="37" t="e">
        <f>I25+#REF!</f>
        <v>#REF!</v>
      </c>
      <c r="P25" s="36"/>
      <c r="Q25" s="36"/>
      <c r="R25" s="10">
        <v>47547.56</v>
      </c>
      <c r="S25" s="25" t="e">
        <f>#REF!-R25</f>
        <v>#REF!</v>
      </c>
      <c r="T25" s="25"/>
      <c r="U25" s="38"/>
      <c r="V25" s="38">
        <f t="shared" ref="V25:AC25" si="14">SUM(V16:V24)</f>
        <v>3700</v>
      </c>
      <c r="W25" s="38">
        <f t="shared" si="14"/>
        <v>0</v>
      </c>
      <c r="X25" s="38">
        <f t="shared" si="14"/>
        <v>0</v>
      </c>
      <c r="Y25" s="38" t="e">
        <f t="shared" si="14"/>
        <v>#REF!</v>
      </c>
      <c r="Z25" s="38" t="e">
        <f t="shared" si="14"/>
        <v>#REF!</v>
      </c>
      <c r="AA25" s="38" t="e">
        <f t="shared" si="14"/>
        <v>#REF!</v>
      </c>
      <c r="AB25" s="38">
        <f t="shared" si="14"/>
        <v>0</v>
      </c>
      <c r="AC25" s="38" t="e">
        <f t="shared" si="14"/>
        <v>#REF!</v>
      </c>
      <c r="AD25" s="39" t="e">
        <f>+AC15+AC25</f>
        <v>#REF!</v>
      </c>
      <c r="AE25" s="38"/>
      <c r="AF25" s="38">
        <f t="shared" ref="AF25:AM25" si="15">SUM(AF16:AF24)</f>
        <v>40700</v>
      </c>
      <c r="AG25" s="38">
        <f t="shared" si="15"/>
        <v>0</v>
      </c>
      <c r="AH25" s="38" t="e">
        <f t="shared" si="15"/>
        <v>#REF!</v>
      </c>
      <c r="AI25" s="38" t="e">
        <f t="shared" si="15"/>
        <v>#REF!</v>
      </c>
      <c r="AJ25" s="38" t="e">
        <f t="shared" si="15"/>
        <v>#REF!</v>
      </c>
      <c r="AK25" s="38" t="e">
        <f t="shared" si="15"/>
        <v>#REF!</v>
      </c>
      <c r="AL25" s="38" t="e">
        <f t="shared" si="15"/>
        <v>#REF!</v>
      </c>
      <c r="AM25" s="38" t="e">
        <f t="shared" si="15"/>
        <v>#REF!</v>
      </c>
      <c r="AO25" s="29" t="e">
        <f>AA25+AK25-#REF!</f>
        <v>#REF!</v>
      </c>
    </row>
    <row r="26" spans="1:41" ht="14.25" thickTop="1" thickBot="1" x14ac:dyDescent="0.25">
      <c r="A26" s="30"/>
      <c r="B26" s="31" t="s">
        <v>46</v>
      </c>
      <c r="C26" s="32"/>
      <c r="D26" s="33">
        <f>D12+D15+D25</f>
        <v>22</v>
      </c>
      <c r="E26" s="34"/>
      <c r="F26" s="34"/>
      <c r="G26" s="35">
        <f>G12+G15+G25</f>
        <v>8650</v>
      </c>
      <c r="H26" s="35">
        <f>H12+H15+H25</f>
        <v>8650</v>
      </c>
      <c r="I26" s="35">
        <f>I12+I15+I25</f>
        <v>8650</v>
      </c>
      <c r="J26" s="35">
        <f>J12+J15+J25</f>
        <v>0</v>
      </c>
      <c r="K26" s="36"/>
      <c r="L26" s="36"/>
      <c r="M26" s="36"/>
      <c r="N26" s="36"/>
      <c r="O26" s="24" t="e">
        <f>I26+#REF!</f>
        <v>#REF!</v>
      </c>
      <c r="P26" s="36"/>
      <c r="Q26" s="36"/>
      <c r="R26" s="10">
        <v>113040.12</v>
      </c>
      <c r="S26" s="25" t="e">
        <f>#REF!-R26</f>
        <v>#REF!</v>
      </c>
      <c r="T26" s="25"/>
      <c r="U26" s="38"/>
      <c r="V26" s="38">
        <f t="shared" ref="V26:AC26" si="16">V12+V15+V25</f>
        <v>7950</v>
      </c>
      <c r="W26" s="38">
        <f t="shared" si="16"/>
        <v>0</v>
      </c>
      <c r="X26" s="38">
        <f t="shared" si="16"/>
        <v>0</v>
      </c>
      <c r="Y26" s="38" t="e">
        <f t="shared" si="16"/>
        <v>#REF!</v>
      </c>
      <c r="Z26" s="38" t="e">
        <f t="shared" si="16"/>
        <v>#REF!</v>
      </c>
      <c r="AA26" s="38" t="e">
        <f t="shared" si="16"/>
        <v>#REF!</v>
      </c>
      <c r="AB26" s="38">
        <f t="shared" si="16"/>
        <v>0</v>
      </c>
      <c r="AC26" s="38" t="e">
        <f t="shared" si="16"/>
        <v>#REF!</v>
      </c>
      <c r="AE26" s="38"/>
      <c r="AF26" s="38">
        <f t="shared" ref="AF26:AM26" si="17">AF12+AF15+AF25</f>
        <v>87450</v>
      </c>
      <c r="AG26" s="38">
        <f t="shared" si="17"/>
        <v>0</v>
      </c>
      <c r="AH26" s="38" t="e">
        <f t="shared" si="17"/>
        <v>#REF!</v>
      </c>
      <c r="AI26" s="38" t="e">
        <f t="shared" si="17"/>
        <v>#REF!</v>
      </c>
      <c r="AJ26" s="38" t="e">
        <f t="shared" si="17"/>
        <v>#REF!</v>
      </c>
      <c r="AK26" s="38" t="e">
        <f t="shared" si="17"/>
        <v>#REF!</v>
      </c>
      <c r="AL26" s="38" t="e">
        <f t="shared" si="17"/>
        <v>#REF!</v>
      </c>
      <c r="AM26" s="38" t="e">
        <f t="shared" si="17"/>
        <v>#REF!</v>
      </c>
      <c r="AO26" s="29" t="e">
        <f>AA26+AK26-#REF!</f>
        <v>#REF!</v>
      </c>
    </row>
    <row r="27" spans="1:41" s="48" customFormat="1" ht="13.5" thickTop="1" x14ac:dyDescent="0.2">
      <c r="A27" s="47">
        <f>A24+1</f>
        <v>15</v>
      </c>
      <c r="B27" s="18" t="s">
        <v>116</v>
      </c>
      <c r="C27" s="41" t="s">
        <v>47</v>
      </c>
      <c r="D27" s="40">
        <v>1</v>
      </c>
      <c r="E27" s="42" t="s">
        <v>48</v>
      </c>
      <c r="F27" s="42" t="s">
        <v>48</v>
      </c>
      <c r="G27" s="150">
        <v>0</v>
      </c>
      <c r="H27" s="150">
        <v>0</v>
      </c>
      <c r="I27" s="151">
        <f>D27*G27</f>
        <v>0</v>
      </c>
      <c r="J27" s="148">
        <v>0</v>
      </c>
      <c r="K27" s="84"/>
      <c r="L27" s="84"/>
      <c r="M27" s="84"/>
      <c r="N27" s="84"/>
      <c r="O27" s="84" t="e">
        <f>I27+#REF!</f>
        <v>#REF!</v>
      </c>
      <c r="P27" s="84"/>
      <c r="Q27" s="84"/>
      <c r="R27" s="137"/>
      <c r="S27" s="25"/>
      <c r="T27" s="25"/>
      <c r="U27" s="45" t="s">
        <v>24</v>
      </c>
      <c r="V27" s="148">
        <f>I27*U27</f>
        <v>0</v>
      </c>
      <c r="W27" s="148"/>
      <c r="X27" s="148"/>
      <c r="Y27" s="148" t="e">
        <f>(#REF!+#REF!)*U27</f>
        <v>#REF!</v>
      </c>
      <c r="Z27" s="148" t="e">
        <f>U27*#REF!</f>
        <v>#REF!</v>
      </c>
      <c r="AA27" s="148" t="e">
        <f>#REF!*U27</f>
        <v>#REF!</v>
      </c>
      <c r="AB27" s="148">
        <v>0</v>
      </c>
      <c r="AC27" s="148" t="e">
        <f>SUM(V27:AB27)</f>
        <v>#REF!</v>
      </c>
      <c r="AE27" s="46">
        <f>12-U27</f>
        <v>11</v>
      </c>
      <c r="AF27" s="148">
        <f>I27*AE27</f>
        <v>0</v>
      </c>
      <c r="AG27" s="148">
        <f>J27</f>
        <v>0</v>
      </c>
      <c r="AH27" s="148"/>
      <c r="AI27" s="148" t="e">
        <f>(#REF!+#REF!)*AE27</f>
        <v>#REF!</v>
      </c>
      <c r="AJ27" s="148" t="e">
        <f>AE27*#REF!</f>
        <v>#REF!</v>
      </c>
      <c r="AK27" s="148" t="e">
        <f>#REF!*AE27</f>
        <v>#REF!</v>
      </c>
      <c r="AL27" s="148" t="e">
        <f>#REF!</f>
        <v>#REF!</v>
      </c>
      <c r="AM27" s="148" t="e">
        <f>SUM(AF27:AK27)</f>
        <v>#REF!</v>
      </c>
      <c r="AO27" s="29" t="e">
        <f>AA27+AK27-#REF!</f>
        <v>#REF!</v>
      </c>
    </row>
    <row r="28" spans="1:41" ht="13.5" thickBot="1" x14ac:dyDescent="0.25">
      <c r="A28" s="30"/>
      <c r="B28" s="31" t="s">
        <v>49</v>
      </c>
      <c r="C28" s="32"/>
      <c r="D28" s="33">
        <f>SUM(D27)</f>
        <v>1</v>
      </c>
      <c r="E28" s="34"/>
      <c r="F28" s="34"/>
      <c r="G28" s="34"/>
      <c r="H28" s="34"/>
      <c r="I28" s="35">
        <f t="shared" ref="I28:J28" si="18">SUM(I27)</f>
        <v>0</v>
      </c>
      <c r="J28" s="51">
        <f t="shared" si="18"/>
        <v>0</v>
      </c>
      <c r="K28" s="52"/>
      <c r="L28" s="52"/>
      <c r="M28" s="52"/>
      <c r="N28" s="52"/>
      <c r="O28" s="37" t="e">
        <f>I28+#REF!</f>
        <v>#REF!</v>
      </c>
      <c r="P28" s="52"/>
      <c r="Q28" s="52"/>
      <c r="R28" s="3">
        <v>9070</v>
      </c>
      <c r="S28" s="25" t="e">
        <f>#REF!-R28</f>
        <v>#REF!</v>
      </c>
      <c r="T28" s="25"/>
      <c r="U28" s="53"/>
      <c r="V28" s="53">
        <f>SUM(V27)</f>
        <v>0</v>
      </c>
      <c r="W28" s="53">
        <f t="shared" ref="W28:AC28" si="19">SUM(W27)</f>
        <v>0</v>
      </c>
      <c r="X28" s="53">
        <f t="shared" si="19"/>
        <v>0</v>
      </c>
      <c r="Y28" s="53" t="e">
        <f t="shared" si="19"/>
        <v>#REF!</v>
      </c>
      <c r="Z28" s="53" t="e">
        <f t="shared" si="19"/>
        <v>#REF!</v>
      </c>
      <c r="AA28" s="53" t="e">
        <f t="shared" si="19"/>
        <v>#REF!</v>
      </c>
      <c r="AB28" s="53">
        <f t="shared" si="19"/>
        <v>0</v>
      </c>
      <c r="AC28" s="53" t="e">
        <f t="shared" si="19"/>
        <v>#REF!</v>
      </c>
      <c r="AE28" s="53"/>
      <c r="AF28" s="53">
        <f t="shared" ref="AF28:AM28" si="20">SUM(AF27)</f>
        <v>0</v>
      </c>
      <c r="AG28" s="53">
        <f t="shared" si="20"/>
        <v>0</v>
      </c>
      <c r="AH28" s="53">
        <f t="shared" si="20"/>
        <v>0</v>
      </c>
      <c r="AI28" s="53" t="e">
        <f t="shared" si="20"/>
        <v>#REF!</v>
      </c>
      <c r="AJ28" s="53" t="e">
        <f t="shared" si="20"/>
        <v>#REF!</v>
      </c>
      <c r="AK28" s="53" t="e">
        <f t="shared" si="20"/>
        <v>#REF!</v>
      </c>
      <c r="AL28" s="53" t="e">
        <f t="shared" si="20"/>
        <v>#REF!</v>
      </c>
      <c r="AM28" s="53" t="e">
        <f t="shared" si="20"/>
        <v>#REF!</v>
      </c>
      <c r="AO28" s="29" t="e">
        <f>AA28+AK28-#REF!</f>
        <v>#REF!</v>
      </c>
    </row>
    <row r="29" spans="1:41" ht="13.5" thickTop="1" x14ac:dyDescent="0.2">
      <c r="A29" s="40">
        <f>A27+1</f>
        <v>16</v>
      </c>
      <c r="B29" s="18" t="s">
        <v>50</v>
      </c>
      <c r="C29" s="41" t="s">
        <v>51</v>
      </c>
      <c r="D29" s="40">
        <v>1</v>
      </c>
      <c r="E29" s="42" t="s">
        <v>48</v>
      </c>
      <c r="F29" s="42" t="s">
        <v>48</v>
      </c>
      <c r="G29" s="43">
        <v>0</v>
      </c>
      <c r="H29" s="43">
        <v>0</v>
      </c>
      <c r="I29" s="44">
        <f t="shared" ref="I29:I35" si="21">D29*G29</f>
        <v>0</v>
      </c>
      <c r="J29" s="27">
        <v>0</v>
      </c>
      <c r="K29" s="24"/>
      <c r="L29" s="24"/>
      <c r="M29" s="24"/>
      <c r="N29" s="24"/>
      <c r="O29" s="24" t="e">
        <f>I29+#REF!</f>
        <v>#REF!</v>
      </c>
      <c r="P29" s="24"/>
      <c r="Q29" s="24"/>
      <c r="R29" s="10"/>
      <c r="S29" s="25"/>
      <c r="T29" s="25"/>
      <c r="U29" s="45" t="s">
        <v>24</v>
      </c>
      <c r="V29" s="27">
        <f t="shared" ref="V29:V35" si="22">I29*U29</f>
        <v>0</v>
      </c>
      <c r="W29" s="27"/>
      <c r="X29" s="27"/>
      <c r="Y29" s="27" t="e">
        <f>(#REF!+#REF!)*U29</f>
        <v>#REF!</v>
      </c>
      <c r="Z29" s="27" t="e">
        <f>U29*#REF!</f>
        <v>#REF!</v>
      </c>
      <c r="AA29" s="27" t="e">
        <f>#REF!*U29</f>
        <v>#REF!</v>
      </c>
      <c r="AB29" s="27">
        <v>0</v>
      </c>
      <c r="AC29" s="27" t="e">
        <f t="shared" ref="AC29:AC35" si="23">SUM(V29:AB29)</f>
        <v>#REF!</v>
      </c>
      <c r="AE29" s="45">
        <f t="shared" ref="AE29:AE35" si="24">12-U29</f>
        <v>11</v>
      </c>
      <c r="AF29" s="27">
        <f t="shared" ref="AF29:AF35" si="25">I29*AE29</f>
        <v>0</v>
      </c>
      <c r="AG29" s="27">
        <f t="shared" ref="AG29:AG35" si="26">J29</f>
        <v>0</v>
      </c>
      <c r="AH29" s="27"/>
      <c r="AI29" s="27" t="e">
        <f>(#REF!+#REF!)*AE29</f>
        <v>#REF!</v>
      </c>
      <c r="AJ29" s="27" t="e">
        <f>AE29*#REF!</f>
        <v>#REF!</v>
      </c>
      <c r="AK29" s="27" t="e">
        <f>#REF!*AE29</f>
        <v>#REF!</v>
      </c>
      <c r="AL29" s="27" t="e">
        <f>#REF!</f>
        <v>#REF!</v>
      </c>
      <c r="AM29" s="27" t="e">
        <f t="shared" ref="AM29:AM35" si="27">SUM(AF29:AK29)</f>
        <v>#REF!</v>
      </c>
      <c r="AO29" s="29" t="e">
        <f>AA29+AK29-#REF!</f>
        <v>#REF!</v>
      </c>
    </row>
    <row r="30" spans="1:41" x14ac:dyDescent="0.2">
      <c r="A30" s="40">
        <f>A29+1</f>
        <v>17</v>
      </c>
      <c r="B30" s="18" t="s">
        <v>52</v>
      </c>
      <c r="C30" s="41" t="s">
        <v>51</v>
      </c>
      <c r="D30" s="40">
        <v>1</v>
      </c>
      <c r="E30" s="42" t="s">
        <v>48</v>
      </c>
      <c r="F30" s="42" t="s">
        <v>48</v>
      </c>
      <c r="G30" s="43">
        <v>500</v>
      </c>
      <c r="H30" s="43">
        <v>500</v>
      </c>
      <c r="I30" s="44">
        <f t="shared" si="21"/>
        <v>500</v>
      </c>
      <c r="J30" s="27">
        <v>0</v>
      </c>
      <c r="K30" s="24"/>
      <c r="L30" s="24"/>
      <c r="M30" s="24"/>
      <c r="N30" s="24"/>
      <c r="O30" s="24" t="e">
        <f>I30+#REF!</f>
        <v>#REF!</v>
      </c>
      <c r="P30" s="24"/>
      <c r="Q30" s="24"/>
      <c r="S30" s="25"/>
      <c r="T30" s="25"/>
      <c r="U30" s="45" t="s">
        <v>24</v>
      </c>
      <c r="V30" s="27">
        <f t="shared" si="22"/>
        <v>500</v>
      </c>
      <c r="W30" s="27"/>
      <c r="X30" s="27"/>
      <c r="Y30" s="27" t="e">
        <f>(#REF!+#REF!)*U30</f>
        <v>#REF!</v>
      </c>
      <c r="Z30" s="27" t="e">
        <f>U30*#REF!</f>
        <v>#REF!</v>
      </c>
      <c r="AA30" s="27" t="e">
        <f>#REF!*U30</f>
        <v>#REF!</v>
      </c>
      <c r="AB30" s="27">
        <v>0</v>
      </c>
      <c r="AC30" s="27" t="e">
        <f t="shared" si="23"/>
        <v>#REF!</v>
      </c>
      <c r="AE30" s="45">
        <f t="shared" si="24"/>
        <v>11</v>
      </c>
      <c r="AF30" s="27">
        <f t="shared" si="25"/>
        <v>5500</v>
      </c>
      <c r="AG30" s="27">
        <f t="shared" si="26"/>
        <v>0</v>
      </c>
      <c r="AH30" s="27"/>
      <c r="AI30" s="27" t="e">
        <f>(#REF!+#REF!)*AE30</f>
        <v>#REF!</v>
      </c>
      <c r="AJ30" s="27" t="e">
        <f>AE30*#REF!</f>
        <v>#REF!</v>
      </c>
      <c r="AK30" s="27" t="e">
        <f>#REF!*AE30</f>
        <v>#REF!</v>
      </c>
      <c r="AL30" s="27" t="e">
        <f>#REF!</f>
        <v>#REF!</v>
      </c>
      <c r="AM30" s="27" t="e">
        <f t="shared" si="27"/>
        <v>#REF!</v>
      </c>
      <c r="AO30" s="29" t="e">
        <f>AA30+AK30-#REF!</f>
        <v>#REF!</v>
      </c>
    </row>
    <row r="31" spans="1:41" x14ac:dyDescent="0.2">
      <c r="A31" s="40">
        <f t="shared" ref="A31:A35" si="28">A30+1</f>
        <v>18</v>
      </c>
      <c r="B31" s="18" t="s">
        <v>53</v>
      </c>
      <c r="C31" s="41" t="s">
        <v>54</v>
      </c>
      <c r="D31" s="40">
        <v>1</v>
      </c>
      <c r="E31" s="42" t="s">
        <v>48</v>
      </c>
      <c r="F31" s="42" t="s">
        <v>48</v>
      </c>
      <c r="G31" s="150">
        <f>800+90</f>
        <v>890</v>
      </c>
      <c r="H31" s="150">
        <f>800+90</f>
        <v>890</v>
      </c>
      <c r="I31" s="151">
        <f t="shared" si="21"/>
        <v>890</v>
      </c>
      <c r="J31" s="148">
        <v>0</v>
      </c>
      <c r="K31" s="84"/>
      <c r="L31" s="84"/>
      <c r="M31" s="84"/>
      <c r="N31" s="84"/>
      <c r="O31" s="84" t="e">
        <f>I31+#REF!</f>
        <v>#REF!</v>
      </c>
      <c r="P31" s="84"/>
      <c r="Q31" s="84"/>
      <c r="R31" s="152"/>
      <c r="S31" s="25"/>
      <c r="T31" s="25"/>
      <c r="U31" s="45" t="s">
        <v>24</v>
      </c>
      <c r="V31" s="148">
        <f t="shared" si="22"/>
        <v>890</v>
      </c>
      <c r="W31" s="148"/>
      <c r="X31" s="148"/>
      <c r="Y31" s="148" t="e">
        <f>(#REF!+#REF!)*U31</f>
        <v>#REF!</v>
      </c>
      <c r="Z31" s="148" t="e">
        <f>U31*#REF!</f>
        <v>#REF!</v>
      </c>
      <c r="AA31" s="148" t="e">
        <f>#REF!*U31</f>
        <v>#REF!</v>
      </c>
      <c r="AB31" s="148">
        <v>0</v>
      </c>
      <c r="AC31" s="148" t="e">
        <f t="shared" si="23"/>
        <v>#REF!</v>
      </c>
      <c r="AE31" s="45">
        <f t="shared" si="24"/>
        <v>11</v>
      </c>
      <c r="AF31" s="148">
        <f t="shared" si="25"/>
        <v>9790</v>
      </c>
      <c r="AG31" s="148">
        <f t="shared" si="26"/>
        <v>0</v>
      </c>
      <c r="AH31" s="148"/>
      <c r="AI31" s="148" t="e">
        <f>(#REF!+#REF!)*AE31</f>
        <v>#REF!</v>
      </c>
      <c r="AJ31" s="148" t="e">
        <f>AE31*#REF!</f>
        <v>#REF!</v>
      </c>
      <c r="AK31" s="148" t="e">
        <f>#REF!*AE31</f>
        <v>#REF!</v>
      </c>
      <c r="AL31" s="148" t="e">
        <f>#REF!</f>
        <v>#REF!</v>
      </c>
      <c r="AM31" s="148" t="e">
        <f t="shared" si="27"/>
        <v>#REF!</v>
      </c>
      <c r="AO31" s="29" t="e">
        <f>AA31+AK31-#REF!</f>
        <v>#REF!</v>
      </c>
    </row>
    <row r="32" spans="1:41" x14ac:dyDescent="0.2">
      <c r="A32" s="40">
        <f t="shared" si="28"/>
        <v>19</v>
      </c>
      <c r="B32" s="18" t="s">
        <v>55</v>
      </c>
      <c r="C32" s="41" t="s">
        <v>56</v>
      </c>
      <c r="D32" s="40">
        <v>1</v>
      </c>
      <c r="E32" s="42" t="s">
        <v>48</v>
      </c>
      <c r="F32" s="42" t="s">
        <v>48</v>
      </c>
      <c r="G32" s="43">
        <v>800</v>
      </c>
      <c r="H32" s="43">
        <v>800</v>
      </c>
      <c r="I32" s="44">
        <f t="shared" si="21"/>
        <v>800</v>
      </c>
      <c r="J32" s="27">
        <v>0</v>
      </c>
      <c r="K32" s="24"/>
      <c r="L32" s="24"/>
      <c r="M32" s="24"/>
      <c r="N32" s="24"/>
      <c r="O32" s="24" t="e">
        <f>I32+#REF!</f>
        <v>#REF!</v>
      </c>
      <c r="P32" s="24"/>
      <c r="Q32" s="24"/>
      <c r="S32" s="25"/>
      <c r="T32" s="25"/>
      <c r="U32" s="45" t="s">
        <v>24</v>
      </c>
      <c r="V32" s="27">
        <f t="shared" si="22"/>
        <v>800</v>
      </c>
      <c r="W32" s="27"/>
      <c r="X32" s="27"/>
      <c r="Y32" s="27" t="e">
        <f>(#REF!+#REF!)*U32</f>
        <v>#REF!</v>
      </c>
      <c r="Z32" s="27" t="e">
        <f>U32*#REF!</f>
        <v>#REF!</v>
      </c>
      <c r="AA32" s="27" t="e">
        <f>#REF!*U32</f>
        <v>#REF!</v>
      </c>
      <c r="AB32" s="27">
        <v>0</v>
      </c>
      <c r="AC32" s="27" t="e">
        <f t="shared" si="23"/>
        <v>#REF!</v>
      </c>
      <c r="AE32" s="45">
        <f t="shared" si="24"/>
        <v>11</v>
      </c>
      <c r="AF32" s="27">
        <f t="shared" si="25"/>
        <v>8800</v>
      </c>
      <c r="AG32" s="27">
        <f t="shared" si="26"/>
        <v>0</v>
      </c>
      <c r="AH32" s="27"/>
      <c r="AI32" s="27" t="e">
        <f>(#REF!+#REF!)*AE32</f>
        <v>#REF!</v>
      </c>
      <c r="AJ32" s="27" t="e">
        <f>AE32*#REF!</f>
        <v>#REF!</v>
      </c>
      <c r="AK32" s="27" t="e">
        <f>#REF!*AE32</f>
        <v>#REF!</v>
      </c>
      <c r="AL32" s="27" t="e">
        <f>#REF!</f>
        <v>#REF!</v>
      </c>
      <c r="AM32" s="27" t="e">
        <f t="shared" si="27"/>
        <v>#REF!</v>
      </c>
      <c r="AO32" s="29" t="e">
        <f>AA32+AK32-#REF!</f>
        <v>#REF!</v>
      </c>
    </row>
    <row r="33" spans="1:42" x14ac:dyDescent="0.2">
      <c r="A33" s="40">
        <f t="shared" si="28"/>
        <v>20</v>
      </c>
      <c r="B33" s="18" t="s">
        <v>57</v>
      </c>
      <c r="C33" s="41" t="s">
        <v>56</v>
      </c>
      <c r="D33" s="40">
        <v>1</v>
      </c>
      <c r="E33" s="42" t="s">
        <v>48</v>
      </c>
      <c r="F33" s="42" t="s">
        <v>48</v>
      </c>
      <c r="G33" s="43">
        <v>500</v>
      </c>
      <c r="H33" s="43">
        <v>500</v>
      </c>
      <c r="I33" s="44">
        <f t="shared" si="21"/>
        <v>500</v>
      </c>
      <c r="J33" s="27">
        <v>0</v>
      </c>
      <c r="K33" s="24"/>
      <c r="L33" s="24"/>
      <c r="M33" s="24"/>
      <c r="N33" s="24"/>
      <c r="O33" s="24" t="e">
        <f>I33+#REF!</f>
        <v>#REF!</v>
      </c>
      <c r="P33" s="24"/>
      <c r="Q33" s="24"/>
      <c r="S33" s="25"/>
      <c r="T33" s="25"/>
      <c r="U33" s="45" t="s">
        <v>24</v>
      </c>
      <c r="V33" s="27">
        <f t="shared" si="22"/>
        <v>500</v>
      </c>
      <c r="W33" s="27"/>
      <c r="X33" s="27"/>
      <c r="Y33" s="27" t="e">
        <f>(#REF!+#REF!)*U33</f>
        <v>#REF!</v>
      </c>
      <c r="Z33" s="27" t="e">
        <f>U33*#REF!</f>
        <v>#REF!</v>
      </c>
      <c r="AA33" s="27" t="e">
        <f>#REF!*U33</f>
        <v>#REF!</v>
      </c>
      <c r="AB33" s="27">
        <v>0</v>
      </c>
      <c r="AC33" s="27" t="e">
        <f t="shared" si="23"/>
        <v>#REF!</v>
      </c>
      <c r="AE33" s="45">
        <f t="shared" si="24"/>
        <v>11</v>
      </c>
      <c r="AF33" s="27">
        <f t="shared" si="25"/>
        <v>5500</v>
      </c>
      <c r="AG33" s="27">
        <f t="shared" si="26"/>
        <v>0</v>
      </c>
      <c r="AH33" s="27"/>
      <c r="AI33" s="27" t="e">
        <f>(#REF!+#REF!)*AE33</f>
        <v>#REF!</v>
      </c>
      <c r="AJ33" s="27" t="e">
        <f>AE33*#REF!</f>
        <v>#REF!</v>
      </c>
      <c r="AK33" s="27" t="e">
        <f>#REF!*AE33</f>
        <v>#REF!</v>
      </c>
      <c r="AL33" s="27" t="e">
        <f>#REF!</f>
        <v>#REF!</v>
      </c>
      <c r="AM33" s="27" t="e">
        <f t="shared" si="27"/>
        <v>#REF!</v>
      </c>
      <c r="AO33" s="29" t="e">
        <f>AA33+AK33-#REF!</f>
        <v>#REF!</v>
      </c>
    </row>
    <row r="34" spans="1:42" s="62" customFormat="1" x14ac:dyDescent="0.2">
      <c r="A34" s="40">
        <f t="shared" si="28"/>
        <v>21</v>
      </c>
      <c r="B34" s="54" t="s">
        <v>58</v>
      </c>
      <c r="C34" s="55" t="s">
        <v>59</v>
      </c>
      <c r="D34" s="47">
        <v>1</v>
      </c>
      <c r="E34" s="56" t="s">
        <v>48</v>
      </c>
      <c r="F34" s="56" t="s">
        <v>48</v>
      </c>
      <c r="G34" s="57">
        <v>550</v>
      </c>
      <c r="H34" s="57">
        <v>550</v>
      </c>
      <c r="I34" s="58">
        <f t="shared" si="21"/>
        <v>550</v>
      </c>
      <c r="J34" s="59">
        <v>0</v>
      </c>
      <c r="K34" s="60"/>
      <c r="L34" s="60"/>
      <c r="M34" s="60"/>
      <c r="N34" s="60"/>
      <c r="O34" s="24" t="e">
        <f>I34+#REF!</f>
        <v>#REF!</v>
      </c>
      <c r="P34" s="60"/>
      <c r="Q34" s="60"/>
      <c r="R34" s="3"/>
      <c r="S34" s="61"/>
      <c r="T34" s="61"/>
      <c r="U34" s="45" t="s">
        <v>24</v>
      </c>
      <c r="V34" s="59">
        <f t="shared" si="22"/>
        <v>550</v>
      </c>
      <c r="W34" s="59"/>
      <c r="X34" s="59"/>
      <c r="Y34" s="27" t="e">
        <f>(#REF!+#REF!)*U34</f>
        <v>#REF!</v>
      </c>
      <c r="Z34" s="59" t="e">
        <f>U34*#REF!</f>
        <v>#REF!</v>
      </c>
      <c r="AA34" s="59" t="e">
        <f>#REF!*U34</f>
        <v>#REF!</v>
      </c>
      <c r="AB34" s="59">
        <v>0</v>
      </c>
      <c r="AC34" s="59" t="e">
        <f t="shared" si="23"/>
        <v>#REF!</v>
      </c>
      <c r="AE34" s="45">
        <f t="shared" si="24"/>
        <v>11</v>
      </c>
      <c r="AF34" s="59">
        <f t="shared" si="25"/>
        <v>6050</v>
      </c>
      <c r="AG34" s="59">
        <f t="shared" si="26"/>
        <v>0</v>
      </c>
      <c r="AH34" s="59"/>
      <c r="AI34" s="59" t="e">
        <f>(#REF!+#REF!)*AE34</f>
        <v>#REF!</v>
      </c>
      <c r="AJ34" s="27" t="e">
        <f>AE34*#REF!</f>
        <v>#REF!</v>
      </c>
      <c r="AK34" s="59" t="e">
        <f>#REF!*AE34</f>
        <v>#REF!</v>
      </c>
      <c r="AL34" s="59" t="e">
        <f>#REF!</f>
        <v>#REF!</v>
      </c>
      <c r="AM34" s="59" t="e">
        <f t="shared" si="27"/>
        <v>#REF!</v>
      </c>
      <c r="AO34" s="29" t="e">
        <f>AA34+AK34-#REF!</f>
        <v>#REF!</v>
      </c>
    </row>
    <row r="35" spans="1:42" s="62" customFormat="1" ht="12.75" customHeight="1" x14ac:dyDescent="0.2">
      <c r="A35" s="40">
        <f t="shared" si="28"/>
        <v>22</v>
      </c>
      <c r="B35" s="63" t="s">
        <v>60</v>
      </c>
      <c r="C35" s="41" t="s">
        <v>61</v>
      </c>
      <c r="D35" s="40">
        <v>1</v>
      </c>
      <c r="E35" s="42" t="s">
        <v>48</v>
      </c>
      <c r="F35" s="42" t="s">
        <v>48</v>
      </c>
      <c r="G35" s="43">
        <v>700</v>
      </c>
      <c r="H35" s="43">
        <v>700</v>
      </c>
      <c r="I35" s="44">
        <f t="shared" si="21"/>
        <v>700</v>
      </c>
      <c r="J35" s="27">
        <v>0</v>
      </c>
      <c r="K35" s="24"/>
      <c r="L35" s="24"/>
      <c r="M35" s="24"/>
      <c r="N35" s="24"/>
      <c r="O35" s="24" t="e">
        <f>I35+#REF!</f>
        <v>#REF!</v>
      </c>
      <c r="P35" s="24"/>
      <c r="Q35" s="24"/>
      <c r="R35" s="3"/>
      <c r="S35" s="61"/>
      <c r="T35" s="61"/>
      <c r="U35" s="45" t="s">
        <v>24</v>
      </c>
      <c r="V35" s="27">
        <f t="shared" si="22"/>
        <v>700</v>
      </c>
      <c r="W35" s="27"/>
      <c r="X35" s="27"/>
      <c r="Y35" s="27" t="e">
        <f>(#REF!+#REF!)*U35</f>
        <v>#REF!</v>
      </c>
      <c r="Z35" s="27" t="e">
        <f>U35*#REF!</f>
        <v>#REF!</v>
      </c>
      <c r="AA35" s="27" t="e">
        <f>#REF!*U35</f>
        <v>#REF!</v>
      </c>
      <c r="AB35" s="27">
        <v>0</v>
      </c>
      <c r="AC35" s="27" t="e">
        <f t="shared" si="23"/>
        <v>#REF!</v>
      </c>
      <c r="AE35" s="45">
        <f t="shared" si="24"/>
        <v>11</v>
      </c>
      <c r="AF35" s="27">
        <f t="shared" si="25"/>
        <v>7700</v>
      </c>
      <c r="AG35" s="27">
        <f t="shared" si="26"/>
        <v>0</v>
      </c>
      <c r="AH35" s="27"/>
      <c r="AI35" s="27" t="e">
        <f>(#REF!+#REF!)*AE35</f>
        <v>#REF!</v>
      </c>
      <c r="AJ35" s="27" t="e">
        <f>AE35*#REF!</f>
        <v>#REF!</v>
      </c>
      <c r="AK35" s="27" t="e">
        <f>#REF!*AE35</f>
        <v>#REF!</v>
      </c>
      <c r="AL35" s="27" t="e">
        <f>#REF!</f>
        <v>#REF!</v>
      </c>
      <c r="AM35" s="27" t="e">
        <f t="shared" si="27"/>
        <v>#REF!</v>
      </c>
      <c r="AO35" s="29" t="e">
        <f>AA35+AK35-#REF!</f>
        <v>#REF!</v>
      </c>
    </row>
    <row r="36" spans="1:42" ht="13.5" thickBot="1" x14ac:dyDescent="0.25">
      <c r="A36" s="30"/>
      <c r="B36" s="31" t="s">
        <v>49</v>
      </c>
      <c r="C36" s="32"/>
      <c r="D36" s="33">
        <f>SUM(D29:D35)</f>
        <v>7</v>
      </c>
      <c r="E36" s="34"/>
      <c r="F36" s="34"/>
      <c r="G36" s="35">
        <f t="shared" ref="G36:J36" si="29">SUM(G29:G35)</f>
        <v>3940</v>
      </c>
      <c r="H36" s="35">
        <f t="shared" ref="H36" si="30">SUM(H29:H35)</f>
        <v>3940</v>
      </c>
      <c r="I36" s="35">
        <f t="shared" si="29"/>
        <v>3940</v>
      </c>
      <c r="J36" s="51">
        <f t="shared" si="29"/>
        <v>0</v>
      </c>
      <c r="K36" s="52"/>
      <c r="L36" s="52"/>
      <c r="M36" s="52"/>
      <c r="N36" s="52"/>
      <c r="O36" s="37" t="e">
        <f>I36+#REF!</f>
        <v>#REF!</v>
      </c>
      <c r="P36" s="52"/>
      <c r="Q36" s="52"/>
      <c r="R36" s="3">
        <v>58310.12</v>
      </c>
      <c r="S36" s="25" t="e">
        <f>#REF!-R36</f>
        <v>#REF!</v>
      </c>
      <c r="T36" s="25"/>
      <c r="U36" s="53"/>
      <c r="V36" s="53">
        <f>SUM(V29:V35)</f>
        <v>3940</v>
      </c>
      <c r="W36" s="53">
        <f t="shared" ref="W36:AC36" si="31">SUM(W29:W35)</f>
        <v>0</v>
      </c>
      <c r="X36" s="53">
        <f t="shared" si="31"/>
        <v>0</v>
      </c>
      <c r="Y36" s="53" t="e">
        <f>SUM(Y29:Y35)</f>
        <v>#REF!</v>
      </c>
      <c r="Z36" s="53" t="e">
        <f t="shared" si="31"/>
        <v>#REF!</v>
      </c>
      <c r="AA36" s="53" t="e">
        <f t="shared" si="31"/>
        <v>#REF!</v>
      </c>
      <c r="AB36" s="53">
        <f t="shared" si="31"/>
        <v>0</v>
      </c>
      <c r="AC36" s="53" t="e">
        <f t="shared" si="31"/>
        <v>#REF!</v>
      </c>
      <c r="AE36" s="53"/>
      <c r="AF36" s="53">
        <f t="shared" ref="AF36:AM36" si="32">SUM(AF29:AF35)</f>
        <v>43340</v>
      </c>
      <c r="AG36" s="53">
        <f t="shared" si="32"/>
        <v>0</v>
      </c>
      <c r="AH36" s="53">
        <f t="shared" si="32"/>
        <v>0</v>
      </c>
      <c r="AI36" s="53" t="e">
        <f t="shared" si="32"/>
        <v>#REF!</v>
      </c>
      <c r="AJ36" s="53" t="e">
        <f t="shared" si="32"/>
        <v>#REF!</v>
      </c>
      <c r="AK36" s="53" t="e">
        <f t="shared" si="32"/>
        <v>#REF!</v>
      </c>
      <c r="AL36" s="53" t="e">
        <f t="shared" si="32"/>
        <v>#REF!</v>
      </c>
      <c r="AM36" s="53" t="e">
        <f t="shared" si="32"/>
        <v>#REF!</v>
      </c>
      <c r="AO36" s="29" t="e">
        <f>AA36+AK36-#REF!</f>
        <v>#REF!</v>
      </c>
    </row>
    <row r="37" spans="1:42" ht="14.25" thickTop="1" thickBot="1" x14ac:dyDescent="0.25">
      <c r="A37" s="30"/>
      <c r="B37" s="31" t="s">
        <v>62</v>
      </c>
      <c r="C37" s="32"/>
      <c r="D37" s="33">
        <f>D28+D36</f>
        <v>8</v>
      </c>
      <c r="E37" s="34"/>
      <c r="F37" s="34"/>
      <c r="G37" s="35">
        <f t="shared" ref="G37:J37" si="33">G28+G36</f>
        <v>3940</v>
      </c>
      <c r="H37" s="35">
        <f t="shared" ref="H37" si="34">H28+H36</f>
        <v>3940</v>
      </c>
      <c r="I37" s="35">
        <f t="shared" si="33"/>
        <v>3940</v>
      </c>
      <c r="J37" s="35">
        <f t="shared" si="33"/>
        <v>0</v>
      </c>
      <c r="K37" s="36"/>
      <c r="L37" s="36"/>
      <c r="M37" s="36"/>
      <c r="N37" s="36"/>
      <c r="O37" s="24" t="e">
        <f>I37+#REF!</f>
        <v>#REF!</v>
      </c>
      <c r="P37" s="36"/>
      <c r="Q37" s="36"/>
      <c r="R37" s="10">
        <v>67380.12</v>
      </c>
      <c r="S37" s="25" t="e">
        <f>#REF!-R37</f>
        <v>#REF!</v>
      </c>
      <c r="T37" s="25"/>
      <c r="U37" s="38"/>
      <c r="V37" s="38">
        <f t="shared" ref="V37:AC37" si="35">V28+V36</f>
        <v>3940</v>
      </c>
      <c r="W37" s="38">
        <f t="shared" si="35"/>
        <v>0</v>
      </c>
      <c r="X37" s="38">
        <f t="shared" si="35"/>
        <v>0</v>
      </c>
      <c r="Y37" s="38" t="e">
        <f t="shared" si="35"/>
        <v>#REF!</v>
      </c>
      <c r="Z37" s="38" t="e">
        <f t="shared" si="35"/>
        <v>#REF!</v>
      </c>
      <c r="AA37" s="38" t="e">
        <f t="shared" si="35"/>
        <v>#REF!</v>
      </c>
      <c r="AB37" s="38">
        <f t="shared" si="35"/>
        <v>0</v>
      </c>
      <c r="AC37" s="38" t="e">
        <f t="shared" si="35"/>
        <v>#REF!</v>
      </c>
      <c r="AE37" s="38"/>
      <c r="AF37" s="38">
        <f t="shared" ref="AF37:AM37" si="36">AF28+AF36</f>
        <v>43340</v>
      </c>
      <c r="AG37" s="38">
        <f t="shared" si="36"/>
        <v>0</v>
      </c>
      <c r="AH37" s="38">
        <f t="shared" si="36"/>
        <v>0</v>
      </c>
      <c r="AI37" s="38" t="e">
        <f t="shared" si="36"/>
        <v>#REF!</v>
      </c>
      <c r="AJ37" s="38" t="e">
        <f t="shared" si="36"/>
        <v>#REF!</v>
      </c>
      <c r="AK37" s="38" t="e">
        <f t="shared" si="36"/>
        <v>#REF!</v>
      </c>
      <c r="AL37" s="38" t="e">
        <f t="shared" si="36"/>
        <v>#REF!</v>
      </c>
      <c r="AM37" s="38" t="e">
        <f t="shared" si="36"/>
        <v>#REF!</v>
      </c>
      <c r="AO37" s="29" t="e">
        <f>AA37+AK37-#REF!</f>
        <v>#REF!</v>
      </c>
    </row>
    <row r="38" spans="1:42" s="48" customFormat="1" ht="14.25" thickTop="1" thickBot="1" x14ac:dyDescent="0.25">
      <c r="A38" s="64"/>
      <c r="B38" s="65" t="s">
        <v>63</v>
      </c>
      <c r="C38" s="66"/>
      <c r="D38" s="67">
        <f>D26+D37</f>
        <v>30</v>
      </c>
      <c r="E38" s="68"/>
      <c r="F38" s="68"/>
      <c r="G38" s="69">
        <f t="shared" ref="G38:I38" si="37">G26+G37</f>
        <v>12590</v>
      </c>
      <c r="H38" s="69">
        <f t="shared" ref="H38" si="38">H26+H37</f>
        <v>12590</v>
      </c>
      <c r="I38" s="69">
        <f t="shared" si="37"/>
        <v>12590</v>
      </c>
      <c r="J38" s="69">
        <f>J26+J37</f>
        <v>0</v>
      </c>
      <c r="K38" s="70"/>
      <c r="L38" s="70"/>
      <c r="M38" s="70"/>
      <c r="N38" s="70"/>
      <c r="O38" s="24" t="e">
        <f>I38+#REF!</f>
        <v>#REF!</v>
      </c>
      <c r="P38" s="70"/>
      <c r="Q38" s="70"/>
      <c r="R38" s="3">
        <v>180420.24</v>
      </c>
      <c r="S38" s="25" t="e">
        <f>#REF!-R38</f>
        <v>#REF!</v>
      </c>
      <c r="T38" s="25"/>
      <c r="U38" s="38"/>
      <c r="V38" s="71">
        <f t="shared" ref="V38:AC38" si="39">V26+V37</f>
        <v>11890</v>
      </c>
      <c r="W38" s="71">
        <f t="shared" si="39"/>
        <v>0</v>
      </c>
      <c r="X38" s="71">
        <f t="shared" si="39"/>
        <v>0</v>
      </c>
      <c r="Y38" s="71" t="e">
        <f t="shared" si="39"/>
        <v>#REF!</v>
      </c>
      <c r="Z38" s="71" t="e">
        <f t="shared" si="39"/>
        <v>#REF!</v>
      </c>
      <c r="AA38" s="71" t="e">
        <f t="shared" si="39"/>
        <v>#REF!</v>
      </c>
      <c r="AB38" s="71">
        <f t="shared" si="39"/>
        <v>0</v>
      </c>
      <c r="AC38" s="71" t="e">
        <f t="shared" si="39"/>
        <v>#REF!</v>
      </c>
      <c r="AE38" s="38"/>
      <c r="AF38" s="71">
        <f t="shared" ref="AF38:AM38" si="40">AF26+AF37</f>
        <v>130790</v>
      </c>
      <c r="AG38" s="71">
        <f t="shared" si="40"/>
        <v>0</v>
      </c>
      <c r="AH38" s="71" t="e">
        <f t="shared" si="40"/>
        <v>#REF!</v>
      </c>
      <c r="AI38" s="71" t="e">
        <f t="shared" si="40"/>
        <v>#REF!</v>
      </c>
      <c r="AJ38" s="71" t="e">
        <f t="shared" si="40"/>
        <v>#REF!</v>
      </c>
      <c r="AK38" s="71" t="e">
        <f t="shared" si="40"/>
        <v>#REF!</v>
      </c>
      <c r="AL38" s="71" t="e">
        <f t="shared" si="40"/>
        <v>#REF!</v>
      </c>
      <c r="AM38" s="71" t="e">
        <f t="shared" si="40"/>
        <v>#REF!</v>
      </c>
      <c r="AO38" s="29" t="e">
        <f>AA38+AK38-#REF!</f>
        <v>#REF!</v>
      </c>
      <c r="AP38"/>
    </row>
    <row r="39" spans="1:42" s="48" customFormat="1" x14ac:dyDescent="0.2">
      <c r="A39" s="40">
        <f>A35+1</f>
        <v>23</v>
      </c>
      <c r="B39" s="18" t="s">
        <v>64</v>
      </c>
      <c r="C39" s="41" t="s">
        <v>65</v>
      </c>
      <c r="D39" s="40">
        <v>1</v>
      </c>
      <c r="E39" s="42" t="s">
        <v>66</v>
      </c>
      <c r="F39" s="42" t="s">
        <v>66</v>
      </c>
      <c r="G39" s="43">
        <v>750</v>
      </c>
      <c r="H39" s="43">
        <v>750</v>
      </c>
      <c r="I39" s="44">
        <f t="shared" ref="I39:I46" si="41">D39*G39</f>
        <v>750</v>
      </c>
      <c r="J39" s="27">
        <v>0</v>
      </c>
      <c r="K39" s="24"/>
      <c r="L39" s="24"/>
      <c r="M39" s="24"/>
      <c r="N39" s="24"/>
      <c r="O39" s="24" t="e">
        <f>I39+#REF!</f>
        <v>#REF!</v>
      </c>
      <c r="P39" s="24"/>
      <c r="Q39" s="24"/>
      <c r="R39" s="3"/>
      <c r="S39" s="25"/>
      <c r="T39" s="25"/>
      <c r="U39" s="45" t="s">
        <v>24</v>
      </c>
      <c r="V39" s="27">
        <f t="shared" ref="V39:V46" si="42">I39*U39</f>
        <v>750</v>
      </c>
      <c r="W39" s="27"/>
      <c r="X39" s="27"/>
      <c r="Y39" s="27" t="e">
        <f>(#REF!+#REF!)*U39</f>
        <v>#REF!</v>
      </c>
      <c r="Z39" s="27" t="e">
        <f>U39*#REF!</f>
        <v>#REF!</v>
      </c>
      <c r="AA39" s="27" t="e">
        <f>#REF!*U39</f>
        <v>#REF!</v>
      </c>
      <c r="AB39" s="27">
        <v>0</v>
      </c>
      <c r="AC39" s="27" t="e">
        <f t="shared" ref="AC39:AC46" si="43">SUM(V39:AB39)</f>
        <v>#REF!</v>
      </c>
      <c r="AE39" s="72">
        <f t="shared" ref="AE39:AE46" si="44">12-U39</f>
        <v>11</v>
      </c>
      <c r="AF39" s="27">
        <f t="shared" ref="AF39:AF46" si="45">I39*AE39</f>
        <v>8250</v>
      </c>
      <c r="AG39" s="27">
        <f t="shared" ref="AG39:AG46" si="46">J39</f>
        <v>0</v>
      </c>
      <c r="AH39" s="27"/>
      <c r="AI39" s="27" t="e">
        <f>(#REF!+#REF!)*AE39</f>
        <v>#REF!</v>
      </c>
      <c r="AJ39" s="27" t="e">
        <f>AE39*#REF!</f>
        <v>#REF!</v>
      </c>
      <c r="AK39" s="27" t="e">
        <f>#REF!*AE39</f>
        <v>#REF!</v>
      </c>
      <c r="AL39" s="27" t="e">
        <f>#REF!</f>
        <v>#REF!</v>
      </c>
      <c r="AM39" s="27" t="e">
        <f t="shared" ref="AM39:AM46" si="47">SUM(AF39:AK39)</f>
        <v>#REF!</v>
      </c>
      <c r="AO39" s="29" t="e">
        <f>AA39+AK39-#REF!</f>
        <v>#REF!</v>
      </c>
      <c r="AP39"/>
    </row>
    <row r="40" spans="1:42" x14ac:dyDescent="0.2">
      <c r="A40" s="40">
        <f>A39+1</f>
        <v>24</v>
      </c>
      <c r="B40" s="18" t="s">
        <v>67</v>
      </c>
      <c r="C40" s="41" t="s">
        <v>68</v>
      </c>
      <c r="D40" s="40">
        <v>1</v>
      </c>
      <c r="E40" s="42" t="s">
        <v>66</v>
      </c>
      <c r="F40" s="42" t="s">
        <v>66</v>
      </c>
      <c r="G40" s="150">
        <v>850</v>
      </c>
      <c r="H40" s="150">
        <v>850</v>
      </c>
      <c r="I40" s="151">
        <f t="shared" si="41"/>
        <v>850</v>
      </c>
      <c r="J40" s="148">
        <v>0</v>
      </c>
      <c r="K40" s="84"/>
      <c r="L40" s="84"/>
      <c r="M40" s="84"/>
      <c r="N40" s="84"/>
      <c r="O40" s="84" t="e">
        <f>I40+#REF!</f>
        <v>#REF!</v>
      </c>
      <c r="P40" s="84"/>
      <c r="Q40" s="84"/>
      <c r="R40" s="152"/>
      <c r="S40" s="25"/>
      <c r="T40" s="25"/>
      <c r="U40" s="45" t="s">
        <v>24</v>
      </c>
      <c r="V40" s="148">
        <f t="shared" si="42"/>
        <v>850</v>
      </c>
      <c r="W40" s="148"/>
      <c r="X40" s="148"/>
      <c r="Y40" s="148" t="e">
        <f>(#REF!+#REF!)*U40</f>
        <v>#REF!</v>
      </c>
      <c r="Z40" s="148" t="e">
        <f>U40*#REF!</f>
        <v>#REF!</v>
      </c>
      <c r="AA40" s="148" t="e">
        <f>#REF!*U40</f>
        <v>#REF!</v>
      </c>
      <c r="AB40" s="148">
        <v>0</v>
      </c>
      <c r="AC40" s="148" t="e">
        <f t="shared" si="43"/>
        <v>#REF!</v>
      </c>
      <c r="AE40" s="45">
        <f t="shared" si="44"/>
        <v>11</v>
      </c>
      <c r="AF40" s="148">
        <f t="shared" si="45"/>
        <v>9350</v>
      </c>
      <c r="AG40" s="148">
        <f t="shared" si="46"/>
        <v>0</v>
      </c>
      <c r="AH40" s="148"/>
      <c r="AI40" s="148" t="e">
        <f>(#REF!+#REF!)*AE40</f>
        <v>#REF!</v>
      </c>
      <c r="AJ40" s="148" t="e">
        <f>AE40*#REF!</f>
        <v>#REF!</v>
      </c>
      <c r="AK40" s="148" t="e">
        <f>#REF!*AE40</f>
        <v>#REF!</v>
      </c>
      <c r="AL40" s="148" t="e">
        <f>#REF!</f>
        <v>#REF!</v>
      </c>
      <c r="AM40" s="148" t="e">
        <f t="shared" si="47"/>
        <v>#REF!</v>
      </c>
      <c r="AO40" s="29" t="e">
        <f>AA40+AK40-#REF!</f>
        <v>#REF!</v>
      </c>
    </row>
    <row r="41" spans="1:42" s="76" customFormat="1" ht="23.25" customHeight="1" x14ac:dyDescent="0.2">
      <c r="A41" s="47">
        <f t="shared" ref="A41:A46" si="48">A40+1</f>
        <v>25</v>
      </c>
      <c r="B41" s="63" t="s">
        <v>69</v>
      </c>
      <c r="C41" s="63" t="s">
        <v>70</v>
      </c>
      <c r="D41" s="47">
        <v>1</v>
      </c>
      <c r="E41" s="56" t="s">
        <v>66</v>
      </c>
      <c r="F41" s="56" t="s">
        <v>66</v>
      </c>
      <c r="G41" s="57">
        <v>500</v>
      </c>
      <c r="H41" s="57">
        <v>500</v>
      </c>
      <c r="I41" s="58">
        <f t="shared" si="41"/>
        <v>500</v>
      </c>
      <c r="J41" s="27">
        <v>0</v>
      </c>
      <c r="K41" s="60"/>
      <c r="L41" s="60"/>
      <c r="M41" s="60"/>
      <c r="N41" s="60"/>
      <c r="O41" s="24" t="e">
        <f>I41+#REF!</f>
        <v>#REF!</v>
      </c>
      <c r="P41" s="60"/>
      <c r="Q41" s="60"/>
      <c r="R41" s="73"/>
      <c r="S41" s="74"/>
      <c r="T41" s="74"/>
      <c r="U41" s="75" t="s">
        <v>24</v>
      </c>
      <c r="V41" s="59">
        <f t="shared" si="42"/>
        <v>500</v>
      </c>
      <c r="W41" s="59"/>
      <c r="X41" s="59"/>
      <c r="Y41" s="27" t="e">
        <f>(#REF!+#REF!)*U41</f>
        <v>#REF!</v>
      </c>
      <c r="Z41" s="59" t="e">
        <f>U41*#REF!</f>
        <v>#REF!</v>
      </c>
      <c r="AA41" s="59" t="e">
        <f>#REF!*U41</f>
        <v>#REF!</v>
      </c>
      <c r="AB41" s="59">
        <v>0</v>
      </c>
      <c r="AC41" s="59" t="e">
        <f t="shared" si="43"/>
        <v>#REF!</v>
      </c>
      <c r="AE41" s="77">
        <f t="shared" si="44"/>
        <v>11</v>
      </c>
      <c r="AF41" s="59">
        <f t="shared" si="45"/>
        <v>5500</v>
      </c>
      <c r="AG41" s="59">
        <f t="shared" si="46"/>
        <v>0</v>
      </c>
      <c r="AH41" s="59"/>
      <c r="AI41" s="59" t="e">
        <f>(#REF!+#REF!)*AE41</f>
        <v>#REF!</v>
      </c>
      <c r="AJ41" s="59" t="e">
        <f>AE41*#REF!</f>
        <v>#REF!</v>
      </c>
      <c r="AK41" s="59" t="e">
        <f>#REF!*AE41</f>
        <v>#REF!</v>
      </c>
      <c r="AL41" s="59" t="e">
        <f>#REF!</f>
        <v>#REF!</v>
      </c>
      <c r="AM41" s="59" t="e">
        <f t="shared" si="47"/>
        <v>#REF!</v>
      </c>
      <c r="AO41" s="78" t="e">
        <f>AA41+AK41-#REF!</f>
        <v>#REF!</v>
      </c>
      <c r="AP41" s="79"/>
    </row>
    <row r="42" spans="1:42" s="76" customFormat="1" ht="13.5" customHeight="1" x14ac:dyDescent="0.2">
      <c r="A42" s="47">
        <f t="shared" si="48"/>
        <v>26</v>
      </c>
      <c r="B42" s="63" t="s">
        <v>71</v>
      </c>
      <c r="C42" s="63" t="s">
        <v>72</v>
      </c>
      <c r="D42" s="47">
        <v>1</v>
      </c>
      <c r="E42" s="56" t="s">
        <v>66</v>
      </c>
      <c r="F42" s="56" t="s">
        <v>66</v>
      </c>
      <c r="G42" s="57">
        <v>400</v>
      </c>
      <c r="H42" s="57">
        <v>400</v>
      </c>
      <c r="I42" s="58">
        <f t="shared" si="41"/>
        <v>400</v>
      </c>
      <c r="J42" s="27">
        <v>0</v>
      </c>
      <c r="K42" s="60"/>
      <c r="L42" s="60"/>
      <c r="M42" s="60"/>
      <c r="N42" s="60"/>
      <c r="O42" s="24" t="e">
        <f>I42+#REF!</f>
        <v>#REF!</v>
      </c>
      <c r="P42" s="60"/>
      <c r="Q42" s="60"/>
      <c r="R42" s="73"/>
      <c r="S42" s="74"/>
      <c r="T42" s="74"/>
      <c r="U42" s="75" t="s">
        <v>24</v>
      </c>
      <c r="V42" s="59">
        <f t="shared" si="42"/>
        <v>400</v>
      </c>
      <c r="W42" s="59"/>
      <c r="X42" s="59"/>
      <c r="Y42" s="27" t="e">
        <f>(#REF!+#REF!)*U42</f>
        <v>#REF!</v>
      </c>
      <c r="Z42" s="59" t="e">
        <f>U42*#REF!</f>
        <v>#REF!</v>
      </c>
      <c r="AA42" s="59" t="e">
        <f>#REF!*U42</f>
        <v>#REF!</v>
      </c>
      <c r="AB42" s="59">
        <v>0</v>
      </c>
      <c r="AC42" s="59" t="e">
        <f t="shared" si="43"/>
        <v>#REF!</v>
      </c>
      <c r="AE42" s="77">
        <f t="shared" si="44"/>
        <v>11</v>
      </c>
      <c r="AF42" s="59">
        <f t="shared" si="45"/>
        <v>4400</v>
      </c>
      <c r="AG42" s="59">
        <f t="shared" si="46"/>
        <v>0</v>
      </c>
      <c r="AH42" s="59"/>
      <c r="AI42" s="59" t="e">
        <f>(#REF!+#REF!)*AE42</f>
        <v>#REF!</v>
      </c>
      <c r="AJ42" s="59" t="e">
        <f>AE42*#REF!</f>
        <v>#REF!</v>
      </c>
      <c r="AK42" s="59" t="e">
        <f>#REF!*AE42</f>
        <v>#REF!</v>
      </c>
      <c r="AL42" s="59" t="e">
        <f>#REF!</f>
        <v>#REF!</v>
      </c>
      <c r="AM42" s="59" t="e">
        <f t="shared" si="47"/>
        <v>#REF!</v>
      </c>
      <c r="AO42" s="78" t="e">
        <f>AA42+AK42-#REF!</f>
        <v>#REF!</v>
      </c>
      <c r="AP42" s="79"/>
    </row>
    <row r="43" spans="1:42" s="48" customFormat="1" x14ac:dyDescent="0.2">
      <c r="A43" s="47">
        <f t="shared" si="48"/>
        <v>27</v>
      </c>
      <c r="B43" s="18" t="s">
        <v>73</v>
      </c>
      <c r="C43" s="41" t="s">
        <v>74</v>
      </c>
      <c r="D43" s="40">
        <v>1</v>
      </c>
      <c r="E43" s="42" t="s">
        <v>66</v>
      </c>
      <c r="F43" s="42" t="s">
        <v>75</v>
      </c>
      <c r="G43" s="43">
        <v>0</v>
      </c>
      <c r="H43" s="43">
        <v>0</v>
      </c>
      <c r="I43" s="44">
        <f t="shared" si="41"/>
        <v>0</v>
      </c>
      <c r="J43" s="27">
        <v>0</v>
      </c>
      <c r="K43" s="24"/>
      <c r="L43" s="24"/>
      <c r="M43" s="24"/>
      <c r="N43" s="24"/>
      <c r="O43" s="24" t="e">
        <f>I43+#REF!</f>
        <v>#REF!</v>
      </c>
      <c r="P43" s="24"/>
      <c r="Q43" s="24"/>
      <c r="R43" s="3"/>
      <c r="S43" s="25"/>
      <c r="T43" s="25"/>
      <c r="U43" s="45" t="s">
        <v>24</v>
      </c>
      <c r="V43" s="27">
        <f t="shared" si="42"/>
        <v>0</v>
      </c>
      <c r="W43" s="27"/>
      <c r="X43" s="27"/>
      <c r="Y43" s="27" t="e">
        <f>(#REF!+#REF!)*U43</f>
        <v>#REF!</v>
      </c>
      <c r="Z43" s="27" t="e">
        <f>U43*#REF!</f>
        <v>#REF!</v>
      </c>
      <c r="AA43" s="27" t="e">
        <f>#REF!*U43</f>
        <v>#REF!</v>
      </c>
      <c r="AB43" s="27">
        <v>0</v>
      </c>
      <c r="AC43" s="27" t="e">
        <f t="shared" si="43"/>
        <v>#REF!</v>
      </c>
      <c r="AE43" s="72">
        <f t="shared" si="44"/>
        <v>11</v>
      </c>
      <c r="AF43" s="27">
        <f t="shared" si="45"/>
        <v>0</v>
      </c>
      <c r="AG43" s="27">
        <f t="shared" si="46"/>
        <v>0</v>
      </c>
      <c r="AH43" s="27" t="e">
        <f>#REF!</f>
        <v>#REF!</v>
      </c>
      <c r="AI43" s="27" t="e">
        <f>(#REF!+#REF!)*AE43</f>
        <v>#REF!</v>
      </c>
      <c r="AJ43" s="27" t="e">
        <f>AE43*#REF!</f>
        <v>#REF!</v>
      </c>
      <c r="AK43" s="27" t="e">
        <f>#REF!*AE43</f>
        <v>#REF!</v>
      </c>
      <c r="AL43" s="27" t="e">
        <f>#REF!</f>
        <v>#REF!</v>
      </c>
      <c r="AM43" s="27" t="e">
        <f t="shared" si="47"/>
        <v>#REF!</v>
      </c>
      <c r="AO43" s="29" t="e">
        <f>AA43+AK43-#REF!</f>
        <v>#REF!</v>
      </c>
      <c r="AP43"/>
    </row>
    <row r="44" spans="1:42" s="48" customFormat="1" x14ac:dyDescent="0.2">
      <c r="A44" s="47">
        <f t="shared" si="48"/>
        <v>28</v>
      </c>
      <c r="B44" s="18" t="s">
        <v>76</v>
      </c>
      <c r="C44" s="41" t="s">
        <v>77</v>
      </c>
      <c r="D44" s="40">
        <v>1</v>
      </c>
      <c r="E44" s="42" t="s">
        <v>66</v>
      </c>
      <c r="F44" s="42" t="s">
        <v>75</v>
      </c>
      <c r="G44" s="43">
        <v>500</v>
      </c>
      <c r="H44" s="43">
        <v>500</v>
      </c>
      <c r="I44" s="44">
        <f t="shared" si="41"/>
        <v>500</v>
      </c>
      <c r="J44" s="27">
        <v>0</v>
      </c>
      <c r="K44" s="24"/>
      <c r="L44" s="24"/>
      <c r="M44" s="24"/>
      <c r="N44" s="24"/>
      <c r="O44" s="24" t="e">
        <f>I44+#REF!</f>
        <v>#REF!</v>
      </c>
      <c r="P44" s="24"/>
      <c r="Q44" s="24"/>
      <c r="R44" s="3"/>
      <c r="S44" s="25"/>
      <c r="T44" s="25"/>
      <c r="U44" s="45" t="s">
        <v>24</v>
      </c>
      <c r="V44" s="27">
        <f t="shared" si="42"/>
        <v>500</v>
      </c>
      <c r="W44" s="27"/>
      <c r="X44" s="27"/>
      <c r="Y44" s="27" t="e">
        <f>(#REF!+#REF!)*U44</f>
        <v>#REF!</v>
      </c>
      <c r="Z44" s="27" t="e">
        <f>U44*#REF!</f>
        <v>#REF!</v>
      </c>
      <c r="AA44" s="27" t="e">
        <f>#REF!*U44</f>
        <v>#REF!</v>
      </c>
      <c r="AB44" s="27">
        <v>0</v>
      </c>
      <c r="AC44" s="27" t="e">
        <f t="shared" si="43"/>
        <v>#REF!</v>
      </c>
      <c r="AE44" s="72">
        <f t="shared" si="44"/>
        <v>11</v>
      </c>
      <c r="AF44" s="27">
        <f t="shared" si="45"/>
        <v>5500</v>
      </c>
      <c r="AG44" s="27">
        <f t="shared" si="46"/>
        <v>0</v>
      </c>
      <c r="AH44" s="27" t="e">
        <f>#REF!</f>
        <v>#REF!</v>
      </c>
      <c r="AI44" s="27" t="e">
        <f>(#REF!+#REF!)*AE44</f>
        <v>#REF!</v>
      </c>
      <c r="AJ44" s="27" t="e">
        <f>AE44*#REF!</f>
        <v>#REF!</v>
      </c>
      <c r="AK44" s="27" t="e">
        <f>#REF!*AE44</f>
        <v>#REF!</v>
      </c>
      <c r="AL44" s="27" t="e">
        <f>#REF!</f>
        <v>#REF!</v>
      </c>
      <c r="AM44" s="27" t="e">
        <f t="shared" si="47"/>
        <v>#REF!</v>
      </c>
      <c r="AO44" s="29" t="e">
        <f>AA44+AK44-#REF!</f>
        <v>#REF!</v>
      </c>
      <c r="AP44"/>
    </row>
    <row r="45" spans="1:42" s="48" customFormat="1" x14ac:dyDescent="0.2">
      <c r="A45" s="47">
        <f t="shared" si="48"/>
        <v>29</v>
      </c>
      <c r="B45" s="18" t="s">
        <v>78</v>
      </c>
      <c r="C45" s="41"/>
      <c r="D45" s="40">
        <v>1</v>
      </c>
      <c r="E45" s="42" t="s">
        <v>66</v>
      </c>
      <c r="F45" s="42" t="s">
        <v>66</v>
      </c>
      <c r="G45" s="43">
        <v>365</v>
      </c>
      <c r="H45" s="43">
        <v>365</v>
      </c>
      <c r="I45" s="44">
        <f t="shared" si="41"/>
        <v>365</v>
      </c>
      <c r="J45" s="27">
        <v>0</v>
      </c>
      <c r="K45" s="24"/>
      <c r="L45" s="24"/>
      <c r="M45" s="24"/>
      <c r="N45" s="24"/>
      <c r="O45" s="24" t="e">
        <f>I45+#REF!</f>
        <v>#REF!</v>
      </c>
      <c r="P45" s="24"/>
      <c r="Q45" s="24"/>
      <c r="R45" s="3"/>
      <c r="S45" s="25"/>
      <c r="T45" s="25"/>
      <c r="U45" s="45" t="s">
        <v>24</v>
      </c>
      <c r="V45" s="27">
        <f t="shared" si="42"/>
        <v>365</v>
      </c>
      <c r="W45" s="27"/>
      <c r="X45" s="27"/>
      <c r="Y45" s="27" t="e">
        <f>(#REF!+#REF!)*U45</f>
        <v>#REF!</v>
      </c>
      <c r="Z45" s="27" t="e">
        <f>U45*#REF!</f>
        <v>#REF!</v>
      </c>
      <c r="AA45" s="27" t="e">
        <f>#REF!*U45</f>
        <v>#REF!</v>
      </c>
      <c r="AB45" s="27">
        <v>0</v>
      </c>
      <c r="AC45" s="27" t="e">
        <f t="shared" si="43"/>
        <v>#REF!</v>
      </c>
      <c r="AE45" s="72">
        <f t="shared" si="44"/>
        <v>11</v>
      </c>
      <c r="AF45" s="27">
        <f t="shared" si="45"/>
        <v>4015</v>
      </c>
      <c r="AG45" s="27">
        <f t="shared" si="46"/>
        <v>0</v>
      </c>
      <c r="AH45" s="27"/>
      <c r="AI45" s="27" t="e">
        <f>(#REF!+#REF!)*AE45</f>
        <v>#REF!</v>
      </c>
      <c r="AJ45" s="27" t="e">
        <f>AE45*#REF!</f>
        <v>#REF!</v>
      </c>
      <c r="AK45" s="27" t="e">
        <f>#REF!*AE45</f>
        <v>#REF!</v>
      </c>
      <c r="AL45" s="27" t="e">
        <f>#REF!</f>
        <v>#REF!</v>
      </c>
      <c r="AM45" s="27" t="e">
        <f t="shared" si="47"/>
        <v>#REF!</v>
      </c>
      <c r="AO45" s="29" t="e">
        <f>AA45+AK45-#REF!</f>
        <v>#REF!</v>
      </c>
      <c r="AP45"/>
    </row>
    <row r="46" spans="1:42" s="48" customFormat="1" x14ac:dyDescent="0.2">
      <c r="A46" s="47">
        <f t="shared" si="48"/>
        <v>30</v>
      </c>
      <c r="B46" s="18" t="s">
        <v>78</v>
      </c>
      <c r="C46" s="41"/>
      <c r="D46" s="40">
        <v>1</v>
      </c>
      <c r="E46" s="42" t="s">
        <v>66</v>
      </c>
      <c r="F46" s="42" t="s">
        <v>66</v>
      </c>
      <c r="G46" s="43">
        <v>365</v>
      </c>
      <c r="H46" s="43">
        <v>365</v>
      </c>
      <c r="I46" s="44">
        <f t="shared" si="41"/>
        <v>365</v>
      </c>
      <c r="J46" s="27">
        <v>0</v>
      </c>
      <c r="K46" s="24"/>
      <c r="L46" s="24"/>
      <c r="M46" s="24"/>
      <c r="N46" s="24"/>
      <c r="O46" s="24" t="e">
        <f>I46+#REF!</f>
        <v>#REF!</v>
      </c>
      <c r="P46" s="24"/>
      <c r="Q46" s="24"/>
      <c r="R46" s="3"/>
      <c r="S46" s="25"/>
      <c r="T46" s="25"/>
      <c r="U46" s="45" t="s">
        <v>24</v>
      </c>
      <c r="V46" s="27">
        <f t="shared" si="42"/>
        <v>365</v>
      </c>
      <c r="W46" s="27"/>
      <c r="X46" s="27"/>
      <c r="Y46" s="27" t="e">
        <f>(#REF!+#REF!)*U46</f>
        <v>#REF!</v>
      </c>
      <c r="Z46" s="27" t="e">
        <f>U46*#REF!</f>
        <v>#REF!</v>
      </c>
      <c r="AA46" s="27" t="e">
        <f>#REF!*U46</f>
        <v>#REF!</v>
      </c>
      <c r="AB46" s="27">
        <v>0</v>
      </c>
      <c r="AC46" s="27" t="e">
        <f t="shared" si="43"/>
        <v>#REF!</v>
      </c>
      <c r="AE46" s="72">
        <f t="shared" si="44"/>
        <v>11</v>
      </c>
      <c r="AF46" s="27">
        <f t="shared" si="45"/>
        <v>4015</v>
      </c>
      <c r="AG46" s="27">
        <f t="shared" si="46"/>
        <v>0</v>
      </c>
      <c r="AH46" s="27"/>
      <c r="AI46" s="27" t="e">
        <f>(#REF!+#REF!)*AE46</f>
        <v>#REF!</v>
      </c>
      <c r="AJ46" s="27" t="e">
        <f>AE46*#REF!</f>
        <v>#REF!</v>
      </c>
      <c r="AK46" s="27" t="e">
        <f>#REF!*AE46</f>
        <v>#REF!</v>
      </c>
      <c r="AL46" s="27" t="e">
        <f>#REF!</f>
        <v>#REF!</v>
      </c>
      <c r="AM46" s="27" t="e">
        <f t="shared" si="47"/>
        <v>#REF!</v>
      </c>
      <c r="AO46" s="29" t="e">
        <f>AA46+AK46-#REF!</f>
        <v>#REF!</v>
      </c>
      <c r="AP46"/>
    </row>
    <row r="47" spans="1:42" s="48" customFormat="1" ht="13.5" thickBot="1" x14ac:dyDescent="0.25">
      <c r="A47" s="30"/>
      <c r="B47" s="31" t="s">
        <v>79</v>
      </c>
      <c r="C47" s="32"/>
      <c r="D47" s="33">
        <f>SUM(D39:D46)</f>
        <v>8</v>
      </c>
      <c r="E47" s="34"/>
      <c r="F47" s="34"/>
      <c r="G47" s="35">
        <f t="shared" ref="G47:I47" si="49">SUM(G39:G46)</f>
        <v>3730</v>
      </c>
      <c r="H47" s="35">
        <f t="shared" ref="H47" si="50">SUM(H39:H46)</f>
        <v>3730</v>
      </c>
      <c r="I47" s="35">
        <f t="shared" si="49"/>
        <v>3730</v>
      </c>
      <c r="J47" s="35">
        <f>SUM(J39:J46)</f>
        <v>0</v>
      </c>
      <c r="K47" s="36"/>
      <c r="L47" s="36"/>
      <c r="M47" s="36"/>
      <c r="N47" s="36"/>
      <c r="O47" s="37" t="e">
        <f>I47+#REF!</f>
        <v>#REF!</v>
      </c>
      <c r="P47" s="36"/>
      <c r="Q47" s="36"/>
      <c r="R47" s="3">
        <v>51836.76</v>
      </c>
      <c r="S47" s="25" t="e">
        <f>#REF!-R47</f>
        <v>#REF!</v>
      </c>
      <c r="T47" s="25"/>
      <c r="U47" s="38"/>
      <c r="V47" s="38">
        <f t="shared" ref="V47:AC47" si="51">SUM(V39:V46)</f>
        <v>3730</v>
      </c>
      <c r="W47" s="38">
        <f t="shared" si="51"/>
        <v>0</v>
      </c>
      <c r="X47" s="38">
        <f t="shared" si="51"/>
        <v>0</v>
      </c>
      <c r="Y47" s="38" t="e">
        <f t="shared" si="51"/>
        <v>#REF!</v>
      </c>
      <c r="Z47" s="38" t="e">
        <f t="shared" si="51"/>
        <v>#REF!</v>
      </c>
      <c r="AA47" s="38" t="e">
        <f t="shared" si="51"/>
        <v>#REF!</v>
      </c>
      <c r="AB47" s="38">
        <f t="shared" si="51"/>
        <v>0</v>
      </c>
      <c r="AC47" s="38" t="e">
        <f t="shared" si="51"/>
        <v>#REF!</v>
      </c>
      <c r="AE47" s="38"/>
      <c r="AF47" s="38">
        <f t="shared" ref="AF47:AM47" si="52">SUM(AF39:AF46)</f>
        <v>41030</v>
      </c>
      <c r="AG47" s="38">
        <f t="shared" si="52"/>
        <v>0</v>
      </c>
      <c r="AH47" s="38" t="e">
        <f t="shared" si="52"/>
        <v>#REF!</v>
      </c>
      <c r="AI47" s="38" t="e">
        <f t="shared" si="52"/>
        <v>#REF!</v>
      </c>
      <c r="AJ47" s="38" t="e">
        <f t="shared" si="52"/>
        <v>#REF!</v>
      </c>
      <c r="AK47" s="38" t="e">
        <f t="shared" si="52"/>
        <v>#REF!</v>
      </c>
      <c r="AL47" s="38" t="e">
        <f t="shared" si="52"/>
        <v>#REF!</v>
      </c>
      <c r="AM47" s="38" t="e">
        <f t="shared" si="52"/>
        <v>#REF!</v>
      </c>
      <c r="AO47" s="29" t="e">
        <f>AA47+AK47-#REF!</f>
        <v>#REF!</v>
      </c>
      <c r="AP47"/>
    </row>
    <row r="48" spans="1:42" s="48" customFormat="1" ht="14.25" thickTop="1" thickBot="1" x14ac:dyDescent="0.25">
      <c r="A48" s="30"/>
      <c r="B48" s="31" t="s">
        <v>80</v>
      </c>
      <c r="C48" s="32"/>
      <c r="D48" s="33">
        <f>D47</f>
        <v>8</v>
      </c>
      <c r="E48" s="34"/>
      <c r="F48" s="34"/>
      <c r="G48" s="35">
        <f t="shared" ref="G48:I48" si="53">G47</f>
        <v>3730</v>
      </c>
      <c r="H48" s="35">
        <f t="shared" ref="H48" si="54">H47</f>
        <v>3730</v>
      </c>
      <c r="I48" s="35">
        <f t="shared" si="53"/>
        <v>3730</v>
      </c>
      <c r="J48" s="35">
        <f>J47</f>
        <v>0</v>
      </c>
      <c r="K48" s="36"/>
      <c r="L48" s="36"/>
      <c r="M48" s="36"/>
      <c r="N48" s="36"/>
      <c r="O48" s="24" t="e">
        <f>I48+#REF!</f>
        <v>#REF!</v>
      </c>
      <c r="P48" s="36"/>
      <c r="Q48" s="36"/>
      <c r="R48" s="3">
        <v>51836.76</v>
      </c>
      <c r="S48" s="25" t="e">
        <f>#REF!-R48</f>
        <v>#REF!</v>
      </c>
      <c r="T48" s="25"/>
      <c r="U48" s="38"/>
      <c r="V48" s="38">
        <f t="shared" ref="V48:AC48" si="55">V47</f>
        <v>3730</v>
      </c>
      <c r="W48" s="38">
        <f t="shared" si="55"/>
        <v>0</v>
      </c>
      <c r="X48" s="38">
        <f t="shared" si="55"/>
        <v>0</v>
      </c>
      <c r="Y48" s="38" t="e">
        <f t="shared" si="55"/>
        <v>#REF!</v>
      </c>
      <c r="Z48" s="38" t="e">
        <f t="shared" si="55"/>
        <v>#REF!</v>
      </c>
      <c r="AA48" s="38" t="e">
        <f t="shared" si="55"/>
        <v>#REF!</v>
      </c>
      <c r="AB48" s="38">
        <f t="shared" si="55"/>
        <v>0</v>
      </c>
      <c r="AC48" s="38" t="e">
        <f t="shared" si="55"/>
        <v>#REF!</v>
      </c>
      <c r="AE48" s="38"/>
      <c r="AF48" s="38">
        <f t="shared" ref="AF48:AM48" si="56">AF47</f>
        <v>41030</v>
      </c>
      <c r="AG48" s="38">
        <f t="shared" si="56"/>
        <v>0</v>
      </c>
      <c r="AH48" s="38" t="e">
        <f t="shared" si="56"/>
        <v>#REF!</v>
      </c>
      <c r="AI48" s="38" t="e">
        <f t="shared" si="56"/>
        <v>#REF!</v>
      </c>
      <c r="AJ48" s="38" t="e">
        <f t="shared" si="56"/>
        <v>#REF!</v>
      </c>
      <c r="AK48" s="38" t="e">
        <f t="shared" si="56"/>
        <v>#REF!</v>
      </c>
      <c r="AL48" s="38" t="e">
        <f t="shared" si="56"/>
        <v>#REF!</v>
      </c>
      <c r="AM48" s="38" t="e">
        <f t="shared" si="56"/>
        <v>#REF!</v>
      </c>
      <c r="AO48" s="29" t="e">
        <f>AA48+AK48-#REF!</f>
        <v>#REF!</v>
      </c>
      <c r="AP48"/>
    </row>
    <row r="49" spans="1:42" s="48" customFormat="1" ht="13.5" thickTop="1" x14ac:dyDescent="0.2">
      <c r="A49" s="40">
        <f>A46+1</f>
        <v>31</v>
      </c>
      <c r="B49" s="18" t="s">
        <v>81</v>
      </c>
      <c r="C49" s="41" t="s">
        <v>82</v>
      </c>
      <c r="D49" s="40">
        <v>1</v>
      </c>
      <c r="E49" s="42" t="s">
        <v>75</v>
      </c>
      <c r="F49" s="42" t="s">
        <v>75</v>
      </c>
      <c r="G49" s="43">
        <v>550</v>
      </c>
      <c r="H49" s="43">
        <v>550</v>
      </c>
      <c r="I49" s="44">
        <f t="shared" ref="I49:I54" si="57">D49*G49</f>
        <v>550</v>
      </c>
      <c r="J49" s="27">
        <v>0</v>
      </c>
      <c r="K49" s="24"/>
      <c r="L49" s="24"/>
      <c r="M49" s="24"/>
      <c r="N49" s="24"/>
      <c r="O49" s="24" t="e">
        <f>I49+#REF!</f>
        <v>#REF!</v>
      </c>
      <c r="P49" s="24"/>
      <c r="Q49" s="24"/>
      <c r="R49" s="3"/>
      <c r="S49" s="25"/>
      <c r="T49" s="25"/>
      <c r="U49" s="45" t="s">
        <v>24</v>
      </c>
      <c r="V49" s="27">
        <f t="shared" ref="V49:V54" si="58">I49*U49</f>
        <v>550</v>
      </c>
      <c r="W49" s="27"/>
      <c r="X49" s="27"/>
      <c r="Y49" s="27" t="e">
        <f>(#REF!+#REF!)*U49</f>
        <v>#REF!</v>
      </c>
      <c r="Z49" s="27" t="e">
        <f>U49*#REF!</f>
        <v>#REF!</v>
      </c>
      <c r="AA49" s="27" t="e">
        <f>#REF!*U49</f>
        <v>#REF!</v>
      </c>
      <c r="AB49" s="27">
        <v>0</v>
      </c>
      <c r="AC49" s="27" t="e">
        <f t="shared" ref="AC49:AC54" si="59">SUM(V49:AB49)</f>
        <v>#REF!</v>
      </c>
      <c r="AE49" s="72">
        <f t="shared" ref="AE49:AE54" si="60">12-U49</f>
        <v>11</v>
      </c>
      <c r="AF49" s="27">
        <f t="shared" ref="AF49:AF54" si="61">I49*AE49</f>
        <v>6050</v>
      </c>
      <c r="AG49" s="27">
        <f t="shared" ref="AG49:AG54" si="62">J49</f>
        <v>0</v>
      </c>
      <c r="AH49" s="27" t="e">
        <f>#REF!</f>
        <v>#REF!</v>
      </c>
      <c r="AI49" s="27" t="e">
        <f>(#REF!+#REF!)*AE49</f>
        <v>#REF!</v>
      </c>
      <c r="AJ49" s="27" t="e">
        <f>AE49*#REF!</f>
        <v>#REF!</v>
      </c>
      <c r="AK49" s="27" t="e">
        <f>#REF!*AE49</f>
        <v>#REF!</v>
      </c>
      <c r="AL49" s="27" t="e">
        <f>#REF!</f>
        <v>#REF!</v>
      </c>
      <c r="AM49" s="27" t="e">
        <f t="shared" ref="AM49:AM54" si="63">SUM(AF49:AK49)</f>
        <v>#REF!</v>
      </c>
      <c r="AO49" s="29" t="e">
        <f>AA49+AK49-#REF!</f>
        <v>#REF!</v>
      </c>
      <c r="AP49"/>
    </row>
    <row r="50" spans="1:42" s="48" customFormat="1" x14ac:dyDescent="0.2">
      <c r="A50" s="40">
        <f>A49+1</f>
        <v>32</v>
      </c>
      <c r="B50" s="18" t="s">
        <v>83</v>
      </c>
      <c r="C50" s="41" t="s">
        <v>82</v>
      </c>
      <c r="D50" s="40">
        <v>1</v>
      </c>
      <c r="E50" s="42" t="s">
        <v>75</v>
      </c>
      <c r="F50" s="42" t="s">
        <v>75</v>
      </c>
      <c r="G50" s="43">
        <v>384.29</v>
      </c>
      <c r="H50" s="43">
        <v>384.29</v>
      </c>
      <c r="I50" s="44">
        <f t="shared" si="57"/>
        <v>384.29</v>
      </c>
      <c r="J50" s="27">
        <v>0</v>
      </c>
      <c r="K50" s="24"/>
      <c r="L50" s="24"/>
      <c r="M50" s="24"/>
      <c r="N50" s="24"/>
      <c r="O50" s="24" t="e">
        <f>I50+#REF!</f>
        <v>#REF!</v>
      </c>
      <c r="P50" s="24"/>
      <c r="Q50" s="24"/>
      <c r="R50" s="3"/>
      <c r="S50" s="25"/>
      <c r="T50" s="25"/>
      <c r="U50" s="45" t="s">
        <v>24</v>
      </c>
      <c r="V50" s="27">
        <f t="shared" si="58"/>
        <v>384.29</v>
      </c>
      <c r="W50" s="27"/>
      <c r="X50" s="27"/>
      <c r="Y50" s="27" t="e">
        <f>(#REF!+#REF!)*U50</f>
        <v>#REF!</v>
      </c>
      <c r="Z50" s="27" t="e">
        <f>U50*#REF!</f>
        <v>#REF!</v>
      </c>
      <c r="AA50" s="27" t="e">
        <f>#REF!*U50</f>
        <v>#REF!</v>
      </c>
      <c r="AB50" s="27">
        <v>0</v>
      </c>
      <c r="AC50" s="27" t="e">
        <f t="shared" si="59"/>
        <v>#REF!</v>
      </c>
      <c r="AE50" s="72">
        <f t="shared" si="60"/>
        <v>11</v>
      </c>
      <c r="AF50" s="27">
        <f t="shared" si="61"/>
        <v>4227.1900000000005</v>
      </c>
      <c r="AG50" s="27">
        <f t="shared" si="62"/>
        <v>0</v>
      </c>
      <c r="AH50" s="27" t="e">
        <f>#REF!</f>
        <v>#REF!</v>
      </c>
      <c r="AI50" s="27" t="e">
        <f>(#REF!+#REF!)*AE50</f>
        <v>#REF!</v>
      </c>
      <c r="AJ50" s="27" t="e">
        <f>AE50*#REF!</f>
        <v>#REF!</v>
      </c>
      <c r="AK50" s="27" t="e">
        <f>#REF!*AE50</f>
        <v>#REF!</v>
      </c>
      <c r="AL50" s="27" t="e">
        <f>#REF!</f>
        <v>#REF!</v>
      </c>
      <c r="AM50" s="27" t="e">
        <f t="shared" si="63"/>
        <v>#REF!</v>
      </c>
      <c r="AO50" s="29" t="e">
        <f>AA50+AK50-#REF!</f>
        <v>#REF!</v>
      </c>
      <c r="AP50"/>
    </row>
    <row r="51" spans="1:42" s="48" customFormat="1" ht="12.75" customHeight="1" x14ac:dyDescent="0.2">
      <c r="A51" s="40">
        <f t="shared" ref="A51:A54" si="64">A50+1</f>
        <v>33</v>
      </c>
      <c r="B51" s="49" t="s">
        <v>84</v>
      </c>
      <c r="C51" s="41" t="s">
        <v>82</v>
      </c>
      <c r="D51" s="40">
        <v>1</v>
      </c>
      <c r="E51" s="42" t="s">
        <v>75</v>
      </c>
      <c r="F51" s="42" t="s">
        <v>75</v>
      </c>
      <c r="G51" s="43">
        <v>0</v>
      </c>
      <c r="H51" s="43">
        <v>0</v>
      </c>
      <c r="I51" s="44">
        <f t="shared" si="57"/>
        <v>0</v>
      </c>
      <c r="J51" s="50">
        <v>0</v>
      </c>
      <c r="K51" s="24"/>
      <c r="L51" s="24"/>
      <c r="M51" s="24"/>
      <c r="N51" s="24"/>
      <c r="O51" s="24" t="e">
        <f>I51+#REF!</f>
        <v>#REF!</v>
      </c>
      <c r="P51" s="24"/>
      <c r="Q51" s="24"/>
      <c r="R51" s="3"/>
      <c r="S51" s="25"/>
      <c r="T51" s="25"/>
      <c r="U51" s="45" t="s">
        <v>24</v>
      </c>
      <c r="V51" s="27">
        <f t="shared" si="58"/>
        <v>0</v>
      </c>
      <c r="W51" s="27"/>
      <c r="X51" s="27"/>
      <c r="Y51" s="27" t="e">
        <f>(#REF!+#REF!)*U51</f>
        <v>#REF!</v>
      </c>
      <c r="Z51" s="27" t="e">
        <f>U51*#REF!</f>
        <v>#REF!</v>
      </c>
      <c r="AA51" s="27" t="e">
        <f>#REF!*U51</f>
        <v>#REF!</v>
      </c>
      <c r="AB51" s="27">
        <v>0</v>
      </c>
      <c r="AC51" s="27" t="e">
        <f t="shared" si="59"/>
        <v>#REF!</v>
      </c>
      <c r="AE51" s="72">
        <f t="shared" si="60"/>
        <v>11</v>
      </c>
      <c r="AF51" s="27">
        <f t="shared" si="61"/>
        <v>0</v>
      </c>
      <c r="AG51" s="27">
        <f t="shared" si="62"/>
        <v>0</v>
      </c>
      <c r="AH51" s="27"/>
      <c r="AI51" s="27" t="e">
        <f>(#REF!+#REF!)*AE51</f>
        <v>#REF!</v>
      </c>
      <c r="AJ51" s="27" t="e">
        <f>AE51*#REF!</f>
        <v>#REF!</v>
      </c>
      <c r="AK51" s="27" t="e">
        <f>#REF!*AE51</f>
        <v>#REF!</v>
      </c>
      <c r="AL51" s="27" t="e">
        <f>#REF!</f>
        <v>#REF!</v>
      </c>
      <c r="AM51" s="27" t="e">
        <f t="shared" si="63"/>
        <v>#REF!</v>
      </c>
      <c r="AO51" s="29" t="e">
        <f>AA51+AK51-#REF!</f>
        <v>#REF!</v>
      </c>
    </row>
    <row r="52" spans="1:42" s="48" customFormat="1" x14ac:dyDescent="0.2">
      <c r="A52" s="40">
        <f t="shared" si="64"/>
        <v>34</v>
      </c>
      <c r="B52" s="49" t="s">
        <v>84</v>
      </c>
      <c r="C52" s="41" t="s">
        <v>82</v>
      </c>
      <c r="D52" s="40">
        <v>1</v>
      </c>
      <c r="E52" s="42" t="s">
        <v>75</v>
      </c>
      <c r="F52" s="42" t="s">
        <v>75</v>
      </c>
      <c r="G52" s="43">
        <v>365</v>
      </c>
      <c r="H52" s="43">
        <v>365</v>
      </c>
      <c r="I52" s="44">
        <f t="shared" si="57"/>
        <v>365</v>
      </c>
      <c r="J52" s="27">
        <v>0</v>
      </c>
      <c r="K52" s="24"/>
      <c r="L52" s="24"/>
      <c r="M52" s="24"/>
      <c r="N52" s="24"/>
      <c r="O52" s="24" t="e">
        <f>I52+#REF!</f>
        <v>#REF!</v>
      </c>
      <c r="P52" s="24"/>
      <c r="Q52" s="24"/>
      <c r="R52" s="3"/>
      <c r="S52" s="25"/>
      <c r="T52" s="25"/>
      <c r="U52" s="45" t="s">
        <v>24</v>
      </c>
      <c r="V52" s="27">
        <f t="shared" si="58"/>
        <v>365</v>
      </c>
      <c r="W52" s="27"/>
      <c r="X52" s="27"/>
      <c r="Y52" s="27" t="e">
        <f>(#REF!+#REF!)*U52</f>
        <v>#REF!</v>
      </c>
      <c r="Z52" s="27" t="e">
        <f>U52*#REF!</f>
        <v>#REF!</v>
      </c>
      <c r="AA52" s="27" t="e">
        <f>#REF!*U52</f>
        <v>#REF!</v>
      </c>
      <c r="AB52" s="27">
        <v>0</v>
      </c>
      <c r="AC52" s="27" t="e">
        <f t="shared" si="59"/>
        <v>#REF!</v>
      </c>
      <c r="AE52" s="72">
        <f t="shared" si="60"/>
        <v>11</v>
      </c>
      <c r="AF52" s="27">
        <f t="shared" si="61"/>
        <v>4015</v>
      </c>
      <c r="AG52" s="27">
        <f t="shared" si="62"/>
        <v>0</v>
      </c>
      <c r="AH52" s="27" t="e">
        <f>#REF!</f>
        <v>#REF!</v>
      </c>
      <c r="AI52" s="27" t="e">
        <f>(#REF!+#REF!)*AE52</f>
        <v>#REF!</v>
      </c>
      <c r="AJ52" s="27" t="e">
        <f>AE52*#REF!</f>
        <v>#REF!</v>
      </c>
      <c r="AK52" s="27" t="e">
        <f>#REF!*AE52</f>
        <v>#REF!</v>
      </c>
      <c r="AL52" s="27" t="e">
        <f>#REF!</f>
        <v>#REF!</v>
      </c>
      <c r="AM52" s="27" t="e">
        <f t="shared" si="63"/>
        <v>#REF!</v>
      </c>
      <c r="AO52" s="29" t="e">
        <f>AA52+AK52-#REF!</f>
        <v>#REF!</v>
      </c>
      <c r="AP52"/>
    </row>
    <row r="53" spans="1:42" s="48" customFormat="1" x14ac:dyDescent="0.2">
      <c r="A53" s="40">
        <f t="shared" si="64"/>
        <v>35</v>
      </c>
      <c r="B53" s="49" t="s">
        <v>84</v>
      </c>
      <c r="C53" s="41" t="s">
        <v>82</v>
      </c>
      <c r="D53" s="40">
        <v>1</v>
      </c>
      <c r="E53" s="42" t="s">
        <v>75</v>
      </c>
      <c r="F53" s="42" t="s">
        <v>75</v>
      </c>
      <c r="G53" s="43">
        <v>365</v>
      </c>
      <c r="H53" s="43">
        <v>365</v>
      </c>
      <c r="I53" s="44">
        <f t="shared" si="57"/>
        <v>365</v>
      </c>
      <c r="J53" s="27">
        <v>0</v>
      </c>
      <c r="K53" s="24"/>
      <c r="L53" s="24"/>
      <c r="M53" s="24"/>
      <c r="N53" s="24"/>
      <c r="O53" s="24" t="e">
        <f>I53+#REF!</f>
        <v>#REF!</v>
      </c>
      <c r="P53" s="24"/>
      <c r="Q53" s="24"/>
      <c r="R53" s="3"/>
      <c r="S53" s="25"/>
      <c r="T53" s="25"/>
      <c r="U53" s="45" t="s">
        <v>24</v>
      </c>
      <c r="V53" s="27">
        <f t="shared" si="58"/>
        <v>365</v>
      </c>
      <c r="W53" s="27"/>
      <c r="X53" s="27"/>
      <c r="Y53" s="27" t="e">
        <f>(#REF!+#REF!)*U53</f>
        <v>#REF!</v>
      </c>
      <c r="Z53" s="27" t="e">
        <f>U53*#REF!</f>
        <v>#REF!</v>
      </c>
      <c r="AA53" s="27" t="e">
        <f>#REF!*U53</f>
        <v>#REF!</v>
      </c>
      <c r="AB53" s="27">
        <v>0</v>
      </c>
      <c r="AC53" s="27" t="e">
        <f t="shared" si="59"/>
        <v>#REF!</v>
      </c>
      <c r="AE53" s="72">
        <f t="shared" si="60"/>
        <v>11</v>
      </c>
      <c r="AF53" s="27">
        <f t="shared" si="61"/>
        <v>4015</v>
      </c>
      <c r="AG53" s="27">
        <f t="shared" si="62"/>
        <v>0</v>
      </c>
      <c r="AH53" s="27" t="e">
        <f>#REF!</f>
        <v>#REF!</v>
      </c>
      <c r="AI53" s="27" t="e">
        <f>(#REF!+#REF!)*AE53</f>
        <v>#REF!</v>
      </c>
      <c r="AJ53" s="27" t="e">
        <f>AE53*#REF!</f>
        <v>#REF!</v>
      </c>
      <c r="AK53" s="27" t="e">
        <f>#REF!*AE53</f>
        <v>#REF!</v>
      </c>
      <c r="AL53" s="27" t="e">
        <f>#REF!</f>
        <v>#REF!</v>
      </c>
      <c r="AM53" s="27" t="e">
        <f t="shared" si="63"/>
        <v>#REF!</v>
      </c>
      <c r="AO53" s="29" t="e">
        <f>AA53+AK53-#REF!</f>
        <v>#REF!</v>
      </c>
      <c r="AP53"/>
    </row>
    <row r="54" spans="1:42" s="48" customFormat="1" x14ac:dyDescent="0.2">
      <c r="A54" s="40">
        <f t="shared" si="64"/>
        <v>36</v>
      </c>
      <c r="B54" s="18" t="s">
        <v>85</v>
      </c>
      <c r="C54" s="41" t="s">
        <v>82</v>
      </c>
      <c r="D54" s="40">
        <v>3</v>
      </c>
      <c r="E54" s="42" t="s">
        <v>75</v>
      </c>
      <c r="F54" s="42" t="s">
        <v>75</v>
      </c>
      <c r="G54" s="43">
        <v>365</v>
      </c>
      <c r="H54" s="43">
        <v>365</v>
      </c>
      <c r="I54" s="44">
        <f t="shared" si="57"/>
        <v>1095</v>
      </c>
      <c r="J54" s="27">
        <v>0</v>
      </c>
      <c r="K54" s="24"/>
      <c r="L54" s="24"/>
      <c r="M54" s="24"/>
      <c r="N54" s="24"/>
      <c r="O54" s="24" t="e">
        <f>I54+#REF!</f>
        <v>#REF!</v>
      </c>
      <c r="P54" s="24"/>
      <c r="Q54" s="24"/>
      <c r="R54" s="3"/>
      <c r="S54" s="25"/>
      <c r="T54" s="25"/>
      <c r="U54" s="45" t="s">
        <v>24</v>
      </c>
      <c r="V54" s="27">
        <f t="shared" si="58"/>
        <v>1095</v>
      </c>
      <c r="W54" s="27"/>
      <c r="X54" s="27"/>
      <c r="Y54" s="27" t="e">
        <f>(#REF!+#REF!)*U54</f>
        <v>#REF!</v>
      </c>
      <c r="Z54" s="27" t="e">
        <f>U54*#REF!</f>
        <v>#REF!</v>
      </c>
      <c r="AA54" s="27" t="e">
        <f>#REF!*U54</f>
        <v>#REF!</v>
      </c>
      <c r="AB54" s="27">
        <v>0</v>
      </c>
      <c r="AC54" s="27" t="e">
        <f t="shared" si="59"/>
        <v>#REF!</v>
      </c>
      <c r="AE54" s="72">
        <f t="shared" si="60"/>
        <v>11</v>
      </c>
      <c r="AF54" s="27">
        <f t="shared" si="61"/>
        <v>12045</v>
      </c>
      <c r="AG54" s="27">
        <f t="shared" si="62"/>
        <v>0</v>
      </c>
      <c r="AH54" s="27" t="e">
        <f>#REF!</f>
        <v>#REF!</v>
      </c>
      <c r="AI54" s="27" t="e">
        <f>(#REF!+#REF!)*AE54</f>
        <v>#REF!</v>
      </c>
      <c r="AJ54" s="27" t="e">
        <f>AE54*#REF!</f>
        <v>#REF!</v>
      </c>
      <c r="AK54" s="27" t="e">
        <f>#REF!*AE54</f>
        <v>#REF!</v>
      </c>
      <c r="AL54" s="27" t="e">
        <f>#REF!</f>
        <v>#REF!</v>
      </c>
      <c r="AM54" s="27" t="e">
        <f t="shared" si="63"/>
        <v>#REF!</v>
      </c>
      <c r="AO54" s="29" t="e">
        <f>AA54+AK54-#REF!</f>
        <v>#REF!</v>
      </c>
    </row>
    <row r="55" spans="1:42" s="48" customFormat="1" ht="13.5" thickBot="1" x14ac:dyDescent="0.25">
      <c r="A55" s="30"/>
      <c r="B55" s="31" t="s">
        <v>86</v>
      </c>
      <c r="C55" s="32"/>
      <c r="D55" s="33">
        <f>SUM(D49:D54)</f>
        <v>8</v>
      </c>
      <c r="E55" s="34"/>
      <c r="F55" s="34"/>
      <c r="G55" s="35">
        <f t="shared" ref="G55:J55" si="65">SUM(G49:G54)</f>
        <v>2029.29</v>
      </c>
      <c r="H55" s="35">
        <f t="shared" ref="H55" si="66">SUM(H49:H54)</f>
        <v>2029.29</v>
      </c>
      <c r="I55" s="35">
        <f t="shared" si="65"/>
        <v>2759.29</v>
      </c>
      <c r="J55" s="35">
        <f t="shared" si="65"/>
        <v>0</v>
      </c>
      <c r="K55" s="36"/>
      <c r="L55" s="36"/>
      <c r="M55" s="36"/>
      <c r="N55" s="36"/>
      <c r="O55" s="24" t="e">
        <f>I55+#REF!</f>
        <v>#REF!</v>
      </c>
      <c r="P55" s="80">
        <v>3759.2100000000005</v>
      </c>
      <c r="Q55" s="36" t="e">
        <f>O55-P55</f>
        <v>#REF!</v>
      </c>
      <c r="R55" s="3">
        <v>53646.38</v>
      </c>
      <c r="S55" s="25" t="e">
        <f>#REF!-R55</f>
        <v>#REF!</v>
      </c>
      <c r="T55" s="81"/>
      <c r="U55" s="38"/>
      <c r="V55" s="38">
        <f>SUM(V49:V54)</f>
        <v>2759.29</v>
      </c>
      <c r="W55" s="38">
        <f t="shared" ref="W55:AC55" si="67">SUM(W49:W54)</f>
        <v>0</v>
      </c>
      <c r="X55" s="38">
        <f t="shared" si="67"/>
        <v>0</v>
      </c>
      <c r="Y55" s="38" t="e">
        <f t="shared" si="67"/>
        <v>#REF!</v>
      </c>
      <c r="Z55" s="38" t="e">
        <f t="shared" si="67"/>
        <v>#REF!</v>
      </c>
      <c r="AA55" s="38" t="e">
        <f t="shared" si="67"/>
        <v>#REF!</v>
      </c>
      <c r="AB55" s="38">
        <f t="shared" si="67"/>
        <v>0</v>
      </c>
      <c r="AC55" s="38" t="e">
        <f t="shared" si="67"/>
        <v>#REF!</v>
      </c>
      <c r="AD55" s="82" t="e">
        <f>+AC55-3759.21</f>
        <v>#REF!</v>
      </c>
      <c r="AE55" s="38"/>
      <c r="AF55" s="38">
        <f>SUM(AF49:AF54)</f>
        <v>30352.190000000002</v>
      </c>
      <c r="AG55" s="38">
        <f t="shared" ref="AG55:AM55" si="68">SUM(AG49:AG54)</f>
        <v>0</v>
      </c>
      <c r="AH55" s="38" t="e">
        <f t="shared" si="68"/>
        <v>#REF!</v>
      </c>
      <c r="AI55" s="38" t="e">
        <f t="shared" si="68"/>
        <v>#REF!</v>
      </c>
      <c r="AJ55" s="38" t="e">
        <f t="shared" si="68"/>
        <v>#REF!</v>
      </c>
      <c r="AK55" s="38" t="e">
        <f t="shared" si="68"/>
        <v>#REF!</v>
      </c>
      <c r="AL55" s="38" t="e">
        <f t="shared" si="68"/>
        <v>#REF!</v>
      </c>
      <c r="AM55" s="38" t="e">
        <f t="shared" si="68"/>
        <v>#REF!</v>
      </c>
      <c r="AO55" s="29"/>
    </row>
    <row r="56" spans="1:42" s="48" customFormat="1" ht="13.5" thickTop="1" x14ac:dyDescent="0.2">
      <c r="A56" s="40">
        <f>A54+1</f>
        <v>37</v>
      </c>
      <c r="B56" s="18" t="s">
        <v>87</v>
      </c>
      <c r="C56" s="41" t="s">
        <v>88</v>
      </c>
      <c r="D56" s="40">
        <v>1</v>
      </c>
      <c r="E56" s="42" t="s">
        <v>75</v>
      </c>
      <c r="F56" s="42" t="s">
        <v>75</v>
      </c>
      <c r="G56" s="43">
        <v>0</v>
      </c>
      <c r="H56" s="43">
        <v>0</v>
      </c>
      <c r="I56" s="44">
        <f>D56*G56</f>
        <v>0</v>
      </c>
      <c r="J56" s="27">
        <v>0</v>
      </c>
      <c r="K56" s="24"/>
      <c r="L56" s="24"/>
      <c r="M56" s="24"/>
      <c r="N56" s="24"/>
      <c r="O56" s="24" t="e">
        <f>I56+#REF!</f>
        <v>#REF!</v>
      </c>
      <c r="P56" s="24"/>
      <c r="Q56" s="24"/>
      <c r="R56" s="3"/>
      <c r="S56" s="25"/>
      <c r="T56" s="25"/>
      <c r="U56" s="45" t="s">
        <v>24</v>
      </c>
      <c r="V56" s="27">
        <f>I56*U56</f>
        <v>0</v>
      </c>
      <c r="W56" s="27"/>
      <c r="X56" s="27"/>
      <c r="Y56" s="27" t="e">
        <f>(#REF!+#REF!)*U56</f>
        <v>#REF!</v>
      </c>
      <c r="Z56" s="27" t="e">
        <f>U56*#REF!</f>
        <v>#REF!</v>
      </c>
      <c r="AA56" s="27" t="e">
        <f>#REF!*U56</f>
        <v>#REF!</v>
      </c>
      <c r="AB56" s="27">
        <v>0</v>
      </c>
      <c r="AC56" s="27" t="e">
        <f>SUM(V56:AB56)</f>
        <v>#REF!</v>
      </c>
      <c r="AE56" s="72">
        <f>12-U56</f>
        <v>11</v>
      </c>
      <c r="AF56" s="27">
        <f>I56*AE56</f>
        <v>0</v>
      </c>
      <c r="AG56" s="27">
        <f>J56</f>
        <v>0</v>
      </c>
      <c r="AH56" s="27"/>
      <c r="AI56" s="27" t="e">
        <f>(#REF!+#REF!)*AE56</f>
        <v>#REF!</v>
      </c>
      <c r="AJ56" s="27" t="e">
        <f>AE56*#REF!</f>
        <v>#REF!</v>
      </c>
      <c r="AK56" s="27" t="e">
        <f>#REF!*AE56</f>
        <v>#REF!</v>
      </c>
      <c r="AL56" s="27" t="e">
        <f>#REF!</f>
        <v>#REF!</v>
      </c>
      <c r="AM56" s="27" t="e">
        <f>SUM(AF56:AK56)</f>
        <v>#REF!</v>
      </c>
      <c r="AO56" s="29" t="e">
        <f>AA56+AK56-#REF!</f>
        <v>#REF!</v>
      </c>
      <c r="AP56"/>
    </row>
    <row r="57" spans="1:42" s="48" customFormat="1" x14ac:dyDescent="0.2">
      <c r="A57" s="40">
        <f>A56+1</f>
        <v>38</v>
      </c>
      <c r="B57" s="18" t="s">
        <v>89</v>
      </c>
      <c r="C57" s="41" t="s">
        <v>88</v>
      </c>
      <c r="D57" s="40">
        <v>1</v>
      </c>
      <c r="E57" s="42" t="s">
        <v>75</v>
      </c>
      <c r="F57" s="42" t="s">
        <v>75</v>
      </c>
      <c r="G57" s="43">
        <v>405</v>
      </c>
      <c r="H57" s="43">
        <v>405</v>
      </c>
      <c r="I57" s="44">
        <f>D57*G57</f>
        <v>405</v>
      </c>
      <c r="J57" s="27">
        <v>0</v>
      </c>
      <c r="K57" s="24"/>
      <c r="L57" s="24"/>
      <c r="M57" s="24"/>
      <c r="N57" s="24"/>
      <c r="O57" s="24" t="e">
        <f>I57+#REF!</f>
        <v>#REF!</v>
      </c>
      <c r="P57" s="24"/>
      <c r="Q57" s="24"/>
      <c r="R57" s="3"/>
      <c r="S57" s="25"/>
      <c r="T57" s="25"/>
      <c r="U57" s="45" t="s">
        <v>24</v>
      </c>
      <c r="V57" s="27">
        <f>I57*U57</f>
        <v>405</v>
      </c>
      <c r="W57" s="27"/>
      <c r="X57" s="27"/>
      <c r="Y57" s="27" t="e">
        <f>(#REF!+#REF!)*U57</f>
        <v>#REF!</v>
      </c>
      <c r="Z57" s="27" t="e">
        <f>U57*#REF!</f>
        <v>#REF!</v>
      </c>
      <c r="AA57" s="27" t="e">
        <f>#REF!*U57</f>
        <v>#REF!</v>
      </c>
      <c r="AB57" s="27">
        <v>0</v>
      </c>
      <c r="AC57" s="27" t="e">
        <f>SUM(V57:AB57)</f>
        <v>#REF!</v>
      </c>
      <c r="AE57" s="72">
        <f>12-U57</f>
        <v>11</v>
      </c>
      <c r="AF57" s="27">
        <f>I57*AE57</f>
        <v>4455</v>
      </c>
      <c r="AG57" s="27">
        <f>J57</f>
        <v>0</v>
      </c>
      <c r="AH57" s="27" t="e">
        <f>#REF!</f>
        <v>#REF!</v>
      </c>
      <c r="AI57" s="27" t="e">
        <f>(#REF!+#REF!)*AE57</f>
        <v>#REF!</v>
      </c>
      <c r="AJ57" s="27" t="e">
        <f>AE57*#REF!</f>
        <v>#REF!</v>
      </c>
      <c r="AK57" s="27" t="e">
        <f>#REF!*AE57</f>
        <v>#REF!</v>
      </c>
      <c r="AL57" s="27" t="e">
        <f>#REF!</f>
        <v>#REF!</v>
      </c>
      <c r="AM57" s="27" t="e">
        <f>SUM(AF57:AK57)</f>
        <v>#REF!</v>
      </c>
      <c r="AO57" s="29" t="e">
        <f>AA57+AK57-#REF!</f>
        <v>#REF!</v>
      </c>
      <c r="AP57"/>
    </row>
    <row r="58" spans="1:42" s="48" customFormat="1" x14ac:dyDescent="0.2">
      <c r="A58" s="40">
        <f t="shared" ref="A58:A59" si="69">A57+1</f>
        <v>39</v>
      </c>
      <c r="B58" s="18" t="s">
        <v>89</v>
      </c>
      <c r="C58" s="41" t="s">
        <v>88</v>
      </c>
      <c r="D58" s="40">
        <v>1</v>
      </c>
      <c r="E58" s="42" t="s">
        <v>75</v>
      </c>
      <c r="F58" s="42" t="s">
        <v>75</v>
      </c>
      <c r="G58" s="43">
        <v>365</v>
      </c>
      <c r="H58" s="43">
        <v>365</v>
      </c>
      <c r="I58" s="44">
        <f>D58*G58</f>
        <v>365</v>
      </c>
      <c r="J58" s="27">
        <v>0</v>
      </c>
      <c r="K58" s="24"/>
      <c r="L58" s="24"/>
      <c r="M58" s="24"/>
      <c r="N58" s="24"/>
      <c r="O58" s="24" t="e">
        <f>I58+#REF!</f>
        <v>#REF!</v>
      </c>
      <c r="P58" s="24"/>
      <c r="Q58" s="24"/>
      <c r="R58" s="3"/>
      <c r="S58" s="25"/>
      <c r="T58" s="25"/>
      <c r="U58" s="45" t="s">
        <v>24</v>
      </c>
      <c r="V58" s="27">
        <f>I58*U58</f>
        <v>365</v>
      </c>
      <c r="W58" s="27"/>
      <c r="X58" s="27"/>
      <c r="Y58" s="27" t="e">
        <f>(#REF!+#REF!)*U58</f>
        <v>#REF!</v>
      </c>
      <c r="Z58" s="27" t="e">
        <f>U58*#REF!</f>
        <v>#REF!</v>
      </c>
      <c r="AA58" s="27" t="e">
        <f>#REF!*U58</f>
        <v>#REF!</v>
      </c>
      <c r="AB58" s="27">
        <v>0</v>
      </c>
      <c r="AC58" s="27" t="e">
        <f>SUM(V58:AB58)</f>
        <v>#REF!</v>
      </c>
      <c r="AE58" s="72">
        <f>12-U58</f>
        <v>11</v>
      </c>
      <c r="AF58" s="27">
        <f>I58*AE58</f>
        <v>4015</v>
      </c>
      <c r="AG58" s="27">
        <f>J58</f>
        <v>0</v>
      </c>
      <c r="AH58" s="27" t="e">
        <f>#REF!</f>
        <v>#REF!</v>
      </c>
      <c r="AI58" s="27" t="e">
        <f>(#REF!+#REF!)*AE58</f>
        <v>#REF!</v>
      </c>
      <c r="AJ58" s="27" t="e">
        <f>AE58*#REF!</f>
        <v>#REF!</v>
      </c>
      <c r="AK58" s="27" t="e">
        <f>#REF!*AE58</f>
        <v>#REF!</v>
      </c>
      <c r="AL58" s="27" t="e">
        <f>#REF!</f>
        <v>#REF!</v>
      </c>
      <c r="AM58" s="27" t="e">
        <f>SUM(AF58:AK58)</f>
        <v>#REF!</v>
      </c>
      <c r="AO58" s="29" t="e">
        <f>AA58+AK58-#REF!</f>
        <v>#REF!</v>
      </c>
      <c r="AP58"/>
    </row>
    <row r="59" spans="1:42" s="48" customFormat="1" x14ac:dyDescent="0.2">
      <c r="A59" s="40">
        <f t="shared" si="69"/>
        <v>40</v>
      </c>
      <c r="B59" s="18" t="s">
        <v>89</v>
      </c>
      <c r="C59" s="41" t="s">
        <v>88</v>
      </c>
      <c r="D59" s="40">
        <v>3</v>
      </c>
      <c r="E59" s="42" t="s">
        <v>75</v>
      </c>
      <c r="F59" s="42" t="s">
        <v>75</v>
      </c>
      <c r="G59" s="43">
        <v>365</v>
      </c>
      <c r="H59" s="43">
        <v>365</v>
      </c>
      <c r="I59" s="44">
        <f>D59*G59</f>
        <v>1095</v>
      </c>
      <c r="J59" s="27">
        <v>0</v>
      </c>
      <c r="K59" s="24"/>
      <c r="L59" s="24"/>
      <c r="M59" s="24"/>
      <c r="N59" s="24"/>
      <c r="O59" s="24" t="e">
        <f>I59+#REF!</f>
        <v>#REF!</v>
      </c>
      <c r="P59" s="24"/>
      <c r="Q59" s="24"/>
      <c r="R59" s="3"/>
      <c r="S59" s="25"/>
      <c r="T59" s="25"/>
      <c r="U59" s="45" t="s">
        <v>24</v>
      </c>
      <c r="V59" s="27">
        <f>I59*U59</f>
        <v>1095</v>
      </c>
      <c r="W59" s="27"/>
      <c r="X59" s="27"/>
      <c r="Y59" s="27" t="e">
        <f>(#REF!+#REF!)*U59</f>
        <v>#REF!</v>
      </c>
      <c r="Z59" s="27" t="e">
        <f>U59*#REF!</f>
        <v>#REF!</v>
      </c>
      <c r="AA59" s="27" t="e">
        <f>#REF!*U59</f>
        <v>#REF!</v>
      </c>
      <c r="AB59" s="27">
        <v>0</v>
      </c>
      <c r="AC59" s="27" t="e">
        <f>SUM(V59:AB59)</f>
        <v>#REF!</v>
      </c>
      <c r="AE59" s="72">
        <f>12-U59</f>
        <v>11</v>
      </c>
      <c r="AF59" s="27">
        <f>I59*AE59</f>
        <v>12045</v>
      </c>
      <c r="AG59" s="27">
        <f>J59</f>
        <v>0</v>
      </c>
      <c r="AH59" s="27" t="e">
        <f>#REF!</f>
        <v>#REF!</v>
      </c>
      <c r="AI59" s="27" t="e">
        <f>(#REF!+#REF!)*AE59</f>
        <v>#REF!</v>
      </c>
      <c r="AJ59" s="27" t="e">
        <f>AE59*#REF!</f>
        <v>#REF!</v>
      </c>
      <c r="AK59" s="27" t="e">
        <f>#REF!*AE59</f>
        <v>#REF!</v>
      </c>
      <c r="AL59" s="27" t="e">
        <f>#REF!</f>
        <v>#REF!</v>
      </c>
      <c r="AM59" s="27" t="e">
        <f>SUM(AF59:AK59)</f>
        <v>#REF!</v>
      </c>
      <c r="AO59" s="29" t="e">
        <f>AA59+AK59-#REF!</f>
        <v>#REF!</v>
      </c>
      <c r="AP59"/>
    </row>
    <row r="60" spans="1:42" s="48" customFormat="1" ht="13.5" thickBot="1" x14ac:dyDescent="0.25">
      <c r="A60" s="30"/>
      <c r="B60" s="31" t="s">
        <v>86</v>
      </c>
      <c r="C60" s="32"/>
      <c r="D60" s="33">
        <f>SUM(D56:D59)</f>
        <v>6</v>
      </c>
      <c r="E60" s="34"/>
      <c r="F60" s="34"/>
      <c r="G60" s="35">
        <f t="shared" ref="G60:J60" si="70">SUM(G56:G59)</f>
        <v>1135</v>
      </c>
      <c r="H60" s="35">
        <f t="shared" ref="H60" si="71">SUM(H56:H59)</f>
        <v>1135</v>
      </c>
      <c r="I60" s="35">
        <f t="shared" si="70"/>
        <v>1865</v>
      </c>
      <c r="J60" s="35">
        <f t="shared" si="70"/>
        <v>0</v>
      </c>
      <c r="K60" s="36"/>
      <c r="L60" s="36"/>
      <c r="M60" s="36"/>
      <c r="N60" s="36"/>
      <c r="O60" s="24" t="e">
        <f>I60+#REF!</f>
        <v>#REF!</v>
      </c>
      <c r="P60" s="83">
        <v>2108.7799999999997</v>
      </c>
      <c r="Q60" s="36" t="e">
        <f>O60-P60</f>
        <v>#REF!</v>
      </c>
      <c r="R60" s="3">
        <v>30285.119999999999</v>
      </c>
      <c r="S60" s="25" t="e">
        <f>#REF!-R60</f>
        <v>#REF!</v>
      </c>
      <c r="T60" s="81"/>
      <c r="U60" s="38"/>
      <c r="V60" s="38">
        <f>SUM(V56:V59)</f>
        <v>1865</v>
      </c>
      <c r="W60" s="38">
        <f t="shared" ref="W60:AC60" si="72">SUM(W56:W59)</f>
        <v>0</v>
      </c>
      <c r="X60" s="38">
        <f t="shared" si="72"/>
        <v>0</v>
      </c>
      <c r="Y60" s="38" t="e">
        <f t="shared" si="72"/>
        <v>#REF!</v>
      </c>
      <c r="Z60" s="38" t="e">
        <f t="shared" si="72"/>
        <v>#REF!</v>
      </c>
      <c r="AA60" s="38" t="e">
        <f t="shared" si="72"/>
        <v>#REF!</v>
      </c>
      <c r="AB60" s="38">
        <f t="shared" si="72"/>
        <v>0</v>
      </c>
      <c r="AC60" s="38" t="e">
        <f t="shared" si="72"/>
        <v>#REF!</v>
      </c>
      <c r="AD60" s="82" t="e">
        <f>2108.78-AC60</f>
        <v>#REF!</v>
      </c>
      <c r="AE60" s="38"/>
      <c r="AF60" s="38">
        <f t="shared" ref="AF60:AM60" si="73">SUM(AF56:AF59)</f>
        <v>20515</v>
      </c>
      <c r="AG60" s="38">
        <f t="shared" si="73"/>
        <v>0</v>
      </c>
      <c r="AH60" s="38" t="e">
        <f t="shared" si="73"/>
        <v>#REF!</v>
      </c>
      <c r="AI60" s="38" t="e">
        <f t="shared" si="73"/>
        <v>#REF!</v>
      </c>
      <c r="AJ60" s="38" t="e">
        <f t="shared" si="73"/>
        <v>#REF!</v>
      </c>
      <c r="AK60" s="38" t="e">
        <f t="shared" si="73"/>
        <v>#REF!</v>
      </c>
      <c r="AL60" s="38" t="e">
        <f t="shared" si="73"/>
        <v>#REF!</v>
      </c>
      <c r="AM60" s="38" t="e">
        <f t="shared" si="73"/>
        <v>#REF!</v>
      </c>
      <c r="AO60" s="29"/>
    </row>
    <row r="61" spans="1:42" s="48" customFormat="1" ht="13.5" thickTop="1" x14ac:dyDescent="0.2">
      <c r="A61" s="40">
        <f>A59+1</f>
        <v>41</v>
      </c>
      <c r="B61" s="63" t="s">
        <v>90</v>
      </c>
      <c r="C61" s="41" t="s">
        <v>91</v>
      </c>
      <c r="D61" s="40">
        <v>1</v>
      </c>
      <c r="E61" s="42" t="s">
        <v>75</v>
      </c>
      <c r="F61" s="42" t="s">
        <v>75</v>
      </c>
      <c r="G61" s="43">
        <v>750</v>
      </c>
      <c r="H61" s="43">
        <v>750</v>
      </c>
      <c r="I61" s="44">
        <f>D61*G61</f>
        <v>750</v>
      </c>
      <c r="J61" s="27">
        <v>0</v>
      </c>
      <c r="K61" s="24"/>
      <c r="L61" s="24"/>
      <c r="M61" s="24"/>
      <c r="N61" s="24"/>
      <c r="O61" s="24" t="e">
        <f>I61+#REF!</f>
        <v>#REF!</v>
      </c>
      <c r="P61" s="24"/>
      <c r="Q61" s="24"/>
      <c r="R61" s="3"/>
      <c r="S61" s="25"/>
      <c r="T61" s="25"/>
      <c r="U61" s="45" t="s">
        <v>24</v>
      </c>
      <c r="V61" s="27">
        <f>I61*U61</f>
        <v>750</v>
      </c>
      <c r="W61" s="27"/>
      <c r="X61" s="27"/>
      <c r="Y61" s="27" t="e">
        <f>(#REF!+#REF!)*U61</f>
        <v>#REF!</v>
      </c>
      <c r="Z61" s="27" t="e">
        <f>U61*#REF!</f>
        <v>#REF!</v>
      </c>
      <c r="AA61" s="27" t="e">
        <f>#REF!*U61</f>
        <v>#REF!</v>
      </c>
      <c r="AB61" s="27">
        <v>0</v>
      </c>
      <c r="AC61" s="27" t="e">
        <f>SUM(V61:AB61)</f>
        <v>#REF!</v>
      </c>
      <c r="AE61" s="72">
        <f>12-U61</f>
        <v>11</v>
      </c>
      <c r="AF61" s="27">
        <f>I61*AE61</f>
        <v>8250</v>
      </c>
      <c r="AG61" s="27">
        <f>J61</f>
        <v>0</v>
      </c>
      <c r="AH61" s="27"/>
      <c r="AI61" s="27" t="e">
        <f>(#REF!+#REF!)*AE61</f>
        <v>#REF!</v>
      </c>
      <c r="AJ61" s="27" t="e">
        <f>AE61*#REF!</f>
        <v>#REF!</v>
      </c>
      <c r="AK61" s="27" t="e">
        <f>#REF!*AE61</f>
        <v>#REF!</v>
      </c>
      <c r="AL61" s="27" t="e">
        <f>#REF!</f>
        <v>#REF!</v>
      </c>
      <c r="AM61" s="27" t="e">
        <f>SUM(AF61:AK61)</f>
        <v>#REF!</v>
      </c>
      <c r="AO61" s="29" t="e">
        <f>AA61+AK61-#REF!</f>
        <v>#REF!</v>
      </c>
      <c r="AP61"/>
    </row>
    <row r="62" spans="1:42" s="48" customFormat="1" x14ac:dyDescent="0.2">
      <c r="A62" s="40">
        <f>A61+1</f>
        <v>42</v>
      </c>
      <c r="B62" s="63" t="s">
        <v>92</v>
      </c>
      <c r="C62" s="41" t="s">
        <v>92</v>
      </c>
      <c r="D62" s="40">
        <v>1</v>
      </c>
      <c r="E62" s="42" t="s">
        <v>75</v>
      </c>
      <c r="F62" s="42" t="s">
        <v>75</v>
      </c>
      <c r="G62" s="43">
        <v>500</v>
      </c>
      <c r="H62" s="43">
        <v>500</v>
      </c>
      <c r="I62" s="44">
        <f>D62*G62</f>
        <v>500</v>
      </c>
      <c r="J62" s="27">
        <v>0</v>
      </c>
      <c r="K62" s="24"/>
      <c r="L62" s="24"/>
      <c r="M62" s="24"/>
      <c r="N62" s="24"/>
      <c r="O62" s="24" t="e">
        <f>I62+#REF!</f>
        <v>#REF!</v>
      </c>
      <c r="P62" s="24"/>
      <c r="Q62" s="24"/>
      <c r="R62" s="3"/>
      <c r="S62" s="25"/>
      <c r="T62" s="25"/>
      <c r="U62" s="45" t="s">
        <v>24</v>
      </c>
      <c r="V62" s="27">
        <f>I62*U62</f>
        <v>500</v>
      </c>
      <c r="W62" s="27"/>
      <c r="X62" s="27"/>
      <c r="Y62" s="27" t="e">
        <f>(#REF!+#REF!)*U62</f>
        <v>#REF!</v>
      </c>
      <c r="Z62" s="27" t="e">
        <f>U62*#REF!</f>
        <v>#REF!</v>
      </c>
      <c r="AA62" s="27" t="e">
        <f>#REF!*U62</f>
        <v>#REF!</v>
      </c>
      <c r="AB62" s="27">
        <v>0</v>
      </c>
      <c r="AC62" s="27" t="e">
        <f>SUM(V62:AB62)</f>
        <v>#REF!</v>
      </c>
      <c r="AE62" s="72">
        <f>12-U62</f>
        <v>11</v>
      </c>
      <c r="AF62" s="27">
        <f>I62*AE62</f>
        <v>5500</v>
      </c>
      <c r="AG62" s="27">
        <f>J62</f>
        <v>0</v>
      </c>
      <c r="AH62" s="27"/>
      <c r="AI62" s="27" t="e">
        <f>(#REF!+#REF!)*AE62</f>
        <v>#REF!</v>
      </c>
      <c r="AJ62" s="27" t="e">
        <f>AE62*#REF!</f>
        <v>#REF!</v>
      </c>
      <c r="AK62" s="27" t="e">
        <f>#REF!*AE62</f>
        <v>#REF!</v>
      </c>
      <c r="AL62" s="27" t="e">
        <f>#REF!</f>
        <v>#REF!</v>
      </c>
      <c r="AM62" s="27" t="e">
        <f>SUM(AF62:AK62)</f>
        <v>#REF!</v>
      </c>
      <c r="AO62" s="29" t="e">
        <f>AA62+AK62-#REF!</f>
        <v>#REF!</v>
      </c>
      <c r="AP62"/>
    </row>
    <row r="63" spans="1:42" s="48" customFormat="1" x14ac:dyDescent="0.2">
      <c r="A63" s="40">
        <f>A62+1</f>
        <v>43</v>
      </c>
      <c r="B63" s="18" t="s">
        <v>93</v>
      </c>
      <c r="C63" s="41" t="s">
        <v>94</v>
      </c>
      <c r="D63" s="40">
        <v>2</v>
      </c>
      <c r="E63" s="42" t="s">
        <v>75</v>
      </c>
      <c r="F63" s="42" t="s">
        <v>75</v>
      </c>
      <c r="G63" s="43">
        <v>365</v>
      </c>
      <c r="H63" s="43">
        <v>365</v>
      </c>
      <c r="I63" s="44">
        <f>D63*G63</f>
        <v>730</v>
      </c>
      <c r="J63" s="27">
        <v>0</v>
      </c>
      <c r="K63" s="24"/>
      <c r="L63" s="24"/>
      <c r="M63" s="24"/>
      <c r="N63" s="24"/>
      <c r="O63" s="24" t="e">
        <f>I63+#REF!</f>
        <v>#REF!</v>
      </c>
      <c r="P63" s="24"/>
      <c r="Q63" s="24"/>
      <c r="R63" s="3"/>
      <c r="S63" s="25"/>
      <c r="T63" s="25"/>
      <c r="U63" s="45" t="s">
        <v>24</v>
      </c>
      <c r="V63" s="27">
        <f>I63*U63</f>
        <v>730</v>
      </c>
      <c r="W63" s="27"/>
      <c r="X63" s="27"/>
      <c r="Y63" s="27" t="e">
        <f>(#REF!+#REF!)*U63</f>
        <v>#REF!</v>
      </c>
      <c r="Z63" s="27" t="e">
        <f>U63*#REF!</f>
        <v>#REF!</v>
      </c>
      <c r="AA63" s="27" t="e">
        <f>#REF!*U63</f>
        <v>#REF!</v>
      </c>
      <c r="AB63" s="27">
        <v>0</v>
      </c>
      <c r="AC63" s="27" t="e">
        <f>SUM(V63:AB63)</f>
        <v>#REF!</v>
      </c>
      <c r="AE63" s="72">
        <f>12-U63</f>
        <v>11</v>
      </c>
      <c r="AF63" s="27">
        <f>I63*AE63</f>
        <v>8030</v>
      </c>
      <c r="AG63" s="27">
        <f>J63</f>
        <v>0</v>
      </c>
      <c r="AH63" s="27" t="e">
        <f>#REF!</f>
        <v>#REF!</v>
      </c>
      <c r="AI63" s="27" t="e">
        <f>(#REF!+#REF!)*AE63</f>
        <v>#REF!</v>
      </c>
      <c r="AJ63" s="27" t="e">
        <f>AE63*#REF!</f>
        <v>#REF!</v>
      </c>
      <c r="AK63" s="27" t="e">
        <f>#REF!*AE63</f>
        <v>#REF!</v>
      </c>
      <c r="AL63" s="27" t="e">
        <f>#REF!</f>
        <v>#REF!</v>
      </c>
      <c r="AM63" s="27" t="e">
        <f>SUM(AF63:AK63)</f>
        <v>#REF!</v>
      </c>
      <c r="AO63" s="29" t="e">
        <f>AA63+AK63-#REF!</f>
        <v>#REF!</v>
      </c>
      <c r="AP63"/>
    </row>
    <row r="64" spans="1:42" s="48" customFormat="1" ht="13.5" thickBot="1" x14ac:dyDescent="0.25">
      <c r="A64" s="30"/>
      <c r="B64" s="31" t="s">
        <v>86</v>
      </c>
      <c r="C64" s="32"/>
      <c r="D64" s="33">
        <f>SUM(D61:D63)</f>
        <v>4</v>
      </c>
      <c r="E64" s="34"/>
      <c r="F64" s="34"/>
      <c r="G64" s="35">
        <f t="shared" ref="G64:J64" si="74">SUM(G61:G63)</f>
        <v>1615</v>
      </c>
      <c r="H64" s="35">
        <f t="shared" ref="H64" si="75">SUM(H61:H63)</f>
        <v>1615</v>
      </c>
      <c r="I64" s="35">
        <f t="shared" si="74"/>
        <v>1980</v>
      </c>
      <c r="J64" s="35">
        <f t="shared" si="74"/>
        <v>0</v>
      </c>
      <c r="K64" s="36"/>
      <c r="L64" s="36"/>
      <c r="M64" s="36"/>
      <c r="N64" s="36"/>
      <c r="O64" s="24" t="e">
        <f>I64+#REF!</f>
        <v>#REF!</v>
      </c>
      <c r="P64" s="83">
        <v>2301.7700000000004</v>
      </c>
      <c r="Q64" s="36" t="e">
        <f>O64-P64</f>
        <v>#REF!</v>
      </c>
      <c r="R64" s="3">
        <v>31331.119999999999</v>
      </c>
      <c r="S64" s="25" t="e">
        <f>#REF!-R64</f>
        <v>#REF!</v>
      </c>
      <c r="T64" s="81"/>
      <c r="U64" s="38"/>
      <c r="V64" s="38">
        <f>SUM(V61:V63)</f>
        <v>1980</v>
      </c>
      <c r="W64" s="38">
        <f t="shared" ref="W64:AC64" si="76">SUM(W61:W63)</f>
        <v>0</v>
      </c>
      <c r="X64" s="38">
        <f t="shared" si="76"/>
        <v>0</v>
      </c>
      <c r="Y64" s="38" t="e">
        <f t="shared" si="76"/>
        <v>#REF!</v>
      </c>
      <c r="Z64" s="38" t="e">
        <f t="shared" si="76"/>
        <v>#REF!</v>
      </c>
      <c r="AA64" s="38" t="e">
        <f t="shared" si="76"/>
        <v>#REF!</v>
      </c>
      <c r="AB64" s="38">
        <f t="shared" si="76"/>
        <v>0</v>
      </c>
      <c r="AC64" s="38" t="e">
        <f t="shared" si="76"/>
        <v>#REF!</v>
      </c>
      <c r="AD64" s="82" t="e">
        <f>2301.77-AC64</f>
        <v>#REF!</v>
      </c>
      <c r="AE64" s="38"/>
      <c r="AF64" s="38">
        <f t="shared" ref="AF64:AM64" si="77">SUM(AF61:AF63)</f>
        <v>21780</v>
      </c>
      <c r="AG64" s="38">
        <f t="shared" si="77"/>
        <v>0</v>
      </c>
      <c r="AH64" s="38" t="e">
        <f t="shared" si="77"/>
        <v>#REF!</v>
      </c>
      <c r="AI64" s="38" t="e">
        <f t="shared" si="77"/>
        <v>#REF!</v>
      </c>
      <c r="AJ64" s="38" t="e">
        <f t="shared" si="77"/>
        <v>#REF!</v>
      </c>
      <c r="AK64" s="38" t="e">
        <f t="shared" si="77"/>
        <v>#REF!</v>
      </c>
      <c r="AL64" s="38" t="e">
        <f t="shared" si="77"/>
        <v>#REF!</v>
      </c>
      <c r="AM64" s="38" t="e">
        <f t="shared" si="77"/>
        <v>#REF!</v>
      </c>
      <c r="AO64" s="29"/>
    </row>
    <row r="65" spans="1:42" s="48" customFormat="1" ht="13.5" thickTop="1" x14ac:dyDescent="0.2">
      <c r="A65" s="40">
        <f>A63+1</f>
        <v>44</v>
      </c>
      <c r="B65" s="63" t="s">
        <v>95</v>
      </c>
      <c r="C65" s="41" t="s">
        <v>96</v>
      </c>
      <c r="D65" s="40">
        <v>1</v>
      </c>
      <c r="E65" s="42" t="s">
        <v>75</v>
      </c>
      <c r="F65" s="42" t="s">
        <v>75</v>
      </c>
      <c r="G65" s="43">
        <v>500</v>
      </c>
      <c r="H65" s="43">
        <v>500</v>
      </c>
      <c r="I65" s="44">
        <f>D65*G65</f>
        <v>500</v>
      </c>
      <c r="J65" s="27">
        <v>0</v>
      </c>
      <c r="K65" s="84"/>
      <c r="L65" s="84"/>
      <c r="M65" s="84"/>
      <c r="N65" s="84"/>
      <c r="O65" s="24" t="e">
        <f>I65+#REF!</f>
        <v>#REF!</v>
      </c>
      <c r="P65" s="24"/>
      <c r="Q65" s="24"/>
      <c r="R65" s="3"/>
      <c r="S65" s="25"/>
      <c r="T65" s="25"/>
      <c r="U65" s="45" t="s">
        <v>24</v>
      </c>
      <c r="V65" s="27">
        <f>I65*U65</f>
        <v>500</v>
      </c>
      <c r="W65" s="27"/>
      <c r="X65" s="27"/>
      <c r="Y65" s="27" t="e">
        <f>(#REF!+#REF!)*U65</f>
        <v>#REF!</v>
      </c>
      <c r="Z65" s="27" t="e">
        <f>U65*#REF!</f>
        <v>#REF!</v>
      </c>
      <c r="AA65" s="27" t="e">
        <f>#REF!*U65</f>
        <v>#REF!</v>
      </c>
      <c r="AB65" s="27">
        <v>0</v>
      </c>
      <c r="AC65" s="27" t="e">
        <f>SUM(V65:AB65)</f>
        <v>#REF!</v>
      </c>
      <c r="AE65" s="72">
        <f>12-U65</f>
        <v>11</v>
      </c>
      <c r="AF65" s="27">
        <f>I65*AE65</f>
        <v>5500</v>
      </c>
      <c r="AG65" s="27">
        <f>J65</f>
        <v>0</v>
      </c>
      <c r="AH65" s="27"/>
      <c r="AI65" s="27" t="e">
        <f>(#REF!+#REF!)*AE65</f>
        <v>#REF!</v>
      </c>
      <c r="AJ65" s="27" t="e">
        <f>AE65*#REF!</f>
        <v>#REF!</v>
      </c>
      <c r="AK65" s="27" t="e">
        <f>#REF!*AE65</f>
        <v>#REF!</v>
      </c>
      <c r="AL65" s="27" t="e">
        <f>#REF!</f>
        <v>#REF!</v>
      </c>
      <c r="AM65" s="27" t="e">
        <f>SUM(AF65:AK65)</f>
        <v>#REF!</v>
      </c>
      <c r="AO65" s="29" t="e">
        <f>AA65+AK65-#REF!</f>
        <v>#REF!</v>
      </c>
      <c r="AP65"/>
    </row>
    <row r="66" spans="1:42" s="48" customFormat="1" ht="15" customHeight="1" x14ac:dyDescent="0.2">
      <c r="A66" s="40">
        <f>A65+1</f>
        <v>45</v>
      </c>
      <c r="B66" s="63" t="s">
        <v>97</v>
      </c>
      <c r="C66" s="41" t="s">
        <v>96</v>
      </c>
      <c r="D66" s="40">
        <v>1</v>
      </c>
      <c r="E66" s="42" t="s">
        <v>75</v>
      </c>
      <c r="F66" s="42" t="s">
        <v>75</v>
      </c>
      <c r="G66" s="43">
        <v>500</v>
      </c>
      <c r="H66" s="43">
        <v>500</v>
      </c>
      <c r="I66" s="44">
        <f>D66*G66</f>
        <v>500</v>
      </c>
      <c r="J66" s="27">
        <v>0</v>
      </c>
      <c r="K66" s="84"/>
      <c r="L66" s="84"/>
      <c r="M66" s="84"/>
      <c r="N66" s="84"/>
      <c r="O66" s="24" t="e">
        <f>I66+#REF!</f>
        <v>#REF!</v>
      </c>
      <c r="P66" s="24"/>
      <c r="Q66" s="24"/>
      <c r="R66" s="3"/>
      <c r="S66" s="25"/>
      <c r="T66" s="25"/>
      <c r="U66" s="45" t="s">
        <v>24</v>
      </c>
      <c r="V66" s="27">
        <f>I66*U66</f>
        <v>500</v>
      </c>
      <c r="W66" s="27"/>
      <c r="X66" s="27"/>
      <c r="Y66" s="27" t="e">
        <f>(#REF!+#REF!)*U66</f>
        <v>#REF!</v>
      </c>
      <c r="Z66" s="27" t="e">
        <f>U66*#REF!</f>
        <v>#REF!</v>
      </c>
      <c r="AA66" s="27" t="e">
        <f>#REF!*U66</f>
        <v>#REF!</v>
      </c>
      <c r="AB66" s="27">
        <v>0</v>
      </c>
      <c r="AC66" s="27" t="e">
        <f>SUM(V66:AB66)</f>
        <v>#REF!</v>
      </c>
      <c r="AE66" s="72">
        <f>12-U66</f>
        <v>11</v>
      </c>
      <c r="AF66" s="27">
        <f>I66*AE66</f>
        <v>5500</v>
      </c>
      <c r="AG66" s="27">
        <f>J66</f>
        <v>0</v>
      </c>
      <c r="AH66" s="27"/>
      <c r="AI66" s="27" t="e">
        <f>(#REF!+#REF!)*AE66</f>
        <v>#REF!</v>
      </c>
      <c r="AJ66" s="27" t="e">
        <f>AE66*#REF!</f>
        <v>#REF!</v>
      </c>
      <c r="AK66" s="27" t="e">
        <f>#REF!*AE66</f>
        <v>#REF!</v>
      </c>
      <c r="AL66" s="27" t="e">
        <f>#REF!</f>
        <v>#REF!</v>
      </c>
      <c r="AM66" s="27" t="e">
        <f>SUM(AF66:AK66)</f>
        <v>#REF!</v>
      </c>
      <c r="AO66" s="29" t="e">
        <f>AA66+AK66-#REF!</f>
        <v>#REF!</v>
      </c>
      <c r="AP66"/>
    </row>
    <row r="67" spans="1:42" s="48" customFormat="1" ht="14.25" customHeight="1" x14ac:dyDescent="0.2">
      <c r="A67" s="40">
        <f>A66+1</f>
        <v>46</v>
      </c>
      <c r="B67" s="63" t="s">
        <v>97</v>
      </c>
      <c r="C67" s="41" t="s">
        <v>96</v>
      </c>
      <c r="D67" s="40">
        <v>1</v>
      </c>
      <c r="E67" s="42" t="s">
        <v>75</v>
      </c>
      <c r="F67" s="42" t="s">
        <v>75</v>
      </c>
      <c r="G67" s="43">
        <v>450</v>
      </c>
      <c r="H67" s="43">
        <v>450</v>
      </c>
      <c r="I67" s="44">
        <f>D67*G67</f>
        <v>450</v>
      </c>
      <c r="J67" s="27">
        <v>0</v>
      </c>
      <c r="K67" s="84"/>
      <c r="L67" s="84"/>
      <c r="M67" s="84"/>
      <c r="N67" s="84"/>
      <c r="O67" s="24" t="e">
        <f>I67+#REF!</f>
        <v>#REF!</v>
      </c>
      <c r="P67" s="24"/>
      <c r="Q67" s="24"/>
      <c r="R67" s="3"/>
      <c r="S67" s="25"/>
      <c r="T67" s="25"/>
      <c r="U67" s="45" t="s">
        <v>24</v>
      </c>
      <c r="V67" s="27">
        <f>I67*U67</f>
        <v>450</v>
      </c>
      <c r="W67" s="27"/>
      <c r="X67" s="27"/>
      <c r="Y67" s="27" t="e">
        <f>(#REF!+#REF!)*U67</f>
        <v>#REF!</v>
      </c>
      <c r="Z67" s="27" t="e">
        <f>U67*#REF!</f>
        <v>#REF!</v>
      </c>
      <c r="AA67" s="27" t="e">
        <f>#REF!*U67</f>
        <v>#REF!</v>
      </c>
      <c r="AB67" s="27">
        <v>0</v>
      </c>
      <c r="AC67" s="27" t="e">
        <f>SUM(V67:AB67)</f>
        <v>#REF!</v>
      </c>
      <c r="AE67" s="72">
        <f>12-U67</f>
        <v>11</v>
      </c>
      <c r="AF67" s="27">
        <f>I67*AE67</f>
        <v>4950</v>
      </c>
      <c r="AG67" s="27">
        <f>J67</f>
        <v>0</v>
      </c>
      <c r="AH67" s="27"/>
      <c r="AI67" s="27" t="e">
        <f>(#REF!+#REF!)*AE67</f>
        <v>#REF!</v>
      </c>
      <c r="AJ67" s="27" t="e">
        <f>AE67*#REF!</f>
        <v>#REF!</v>
      </c>
      <c r="AK67" s="27" t="e">
        <f>#REF!*AE67</f>
        <v>#REF!</v>
      </c>
      <c r="AL67" s="27" t="e">
        <f>#REF!</f>
        <v>#REF!</v>
      </c>
      <c r="AM67" s="27" t="e">
        <f>SUM(AF67:AK67)</f>
        <v>#REF!</v>
      </c>
      <c r="AO67" s="29" t="e">
        <f>AA67+AK67-#REF!</f>
        <v>#REF!</v>
      </c>
      <c r="AP67"/>
    </row>
    <row r="68" spans="1:42" s="48" customFormat="1" ht="12.75" customHeight="1" x14ac:dyDescent="0.2">
      <c r="A68" s="40">
        <f>A67+1</f>
        <v>47</v>
      </c>
      <c r="B68" s="63" t="s">
        <v>97</v>
      </c>
      <c r="C68" s="41" t="s">
        <v>96</v>
      </c>
      <c r="D68" s="40">
        <v>3</v>
      </c>
      <c r="E68" s="42" t="s">
        <v>75</v>
      </c>
      <c r="F68" s="42" t="s">
        <v>75</v>
      </c>
      <c r="G68" s="43">
        <v>400</v>
      </c>
      <c r="H68" s="43">
        <v>400</v>
      </c>
      <c r="I68" s="44">
        <f>D68*G68</f>
        <v>1200</v>
      </c>
      <c r="J68" s="27">
        <v>0</v>
      </c>
      <c r="K68" s="84"/>
      <c r="L68" s="84"/>
      <c r="M68" s="84"/>
      <c r="N68" s="84"/>
      <c r="O68" s="24" t="e">
        <f>I68+#REF!</f>
        <v>#REF!</v>
      </c>
      <c r="P68" s="24"/>
      <c r="Q68" s="24"/>
      <c r="R68" s="3"/>
      <c r="S68" s="25"/>
      <c r="T68" s="25"/>
      <c r="U68" s="45" t="s">
        <v>24</v>
      </c>
      <c r="V68" s="27">
        <f>I68*U68</f>
        <v>1200</v>
      </c>
      <c r="W68" s="27"/>
      <c r="X68" s="27"/>
      <c r="Y68" s="27" t="e">
        <f>(#REF!+#REF!)*U68</f>
        <v>#REF!</v>
      </c>
      <c r="Z68" s="27" t="e">
        <f>U68*#REF!</f>
        <v>#REF!</v>
      </c>
      <c r="AA68" s="27" t="e">
        <f>#REF!*U68</f>
        <v>#REF!</v>
      </c>
      <c r="AB68" s="27">
        <v>0</v>
      </c>
      <c r="AC68" s="27" t="e">
        <f>SUM(V68:AB68)</f>
        <v>#REF!</v>
      </c>
      <c r="AE68" s="72">
        <f>12-U68</f>
        <v>11</v>
      </c>
      <c r="AF68" s="27">
        <f>I68*AE68</f>
        <v>13200</v>
      </c>
      <c r="AG68" s="27">
        <f>J68</f>
        <v>0</v>
      </c>
      <c r="AH68" s="27" t="e">
        <f>#REF!</f>
        <v>#REF!</v>
      </c>
      <c r="AI68" s="27" t="e">
        <f>(#REF!+#REF!)*AE68</f>
        <v>#REF!</v>
      </c>
      <c r="AJ68" s="27" t="e">
        <f>AE68*#REF!</f>
        <v>#REF!</v>
      </c>
      <c r="AK68" s="27" t="e">
        <f>#REF!*AE68</f>
        <v>#REF!</v>
      </c>
      <c r="AL68" s="27" t="e">
        <f>#REF!</f>
        <v>#REF!</v>
      </c>
      <c r="AM68" s="27" t="e">
        <f>SUM(AF68:AK68)</f>
        <v>#REF!</v>
      </c>
      <c r="AO68" s="29" t="e">
        <f>AA68+AK68-#REF!</f>
        <v>#REF!</v>
      </c>
      <c r="AP68"/>
    </row>
    <row r="69" spans="1:42" s="48" customFormat="1" ht="15.75" customHeight="1" x14ac:dyDescent="0.2">
      <c r="A69" s="40">
        <f>A68+1</f>
        <v>48</v>
      </c>
      <c r="B69" s="63" t="s">
        <v>97</v>
      </c>
      <c r="C69" s="41" t="s">
        <v>96</v>
      </c>
      <c r="D69" s="40">
        <v>3</v>
      </c>
      <c r="E69" s="42" t="s">
        <v>75</v>
      </c>
      <c r="F69" s="42" t="s">
        <v>75</v>
      </c>
      <c r="G69" s="43">
        <v>365</v>
      </c>
      <c r="H69" s="43">
        <v>365</v>
      </c>
      <c r="I69" s="44">
        <f>D69*G69</f>
        <v>1095</v>
      </c>
      <c r="J69" s="27">
        <v>0</v>
      </c>
      <c r="K69" s="84"/>
      <c r="L69" s="84"/>
      <c r="M69" s="84"/>
      <c r="N69" s="84"/>
      <c r="O69" s="24" t="e">
        <f>I69+#REF!</f>
        <v>#REF!</v>
      </c>
      <c r="P69" s="24"/>
      <c r="Q69" s="24"/>
      <c r="R69" s="3"/>
      <c r="S69" s="25"/>
      <c r="T69" s="25"/>
      <c r="U69" s="45" t="s">
        <v>24</v>
      </c>
      <c r="V69" s="27">
        <f>I69*U69</f>
        <v>1095</v>
      </c>
      <c r="W69" s="27"/>
      <c r="X69" s="27"/>
      <c r="Y69" s="27" t="e">
        <f>(#REF!+#REF!)*U69</f>
        <v>#REF!</v>
      </c>
      <c r="Z69" s="27" t="e">
        <f>U69*#REF!</f>
        <v>#REF!</v>
      </c>
      <c r="AA69" s="27" t="e">
        <f>#REF!*U69</f>
        <v>#REF!</v>
      </c>
      <c r="AB69" s="27">
        <v>0</v>
      </c>
      <c r="AC69" s="27" t="e">
        <f>SUM(V69:AB69)</f>
        <v>#REF!</v>
      </c>
      <c r="AE69" s="72">
        <f>12-U69</f>
        <v>11</v>
      </c>
      <c r="AF69" s="27">
        <f>I69*AE69</f>
        <v>12045</v>
      </c>
      <c r="AG69" s="27">
        <f>J69</f>
        <v>0</v>
      </c>
      <c r="AH69" s="27" t="e">
        <f>#REF!</f>
        <v>#REF!</v>
      </c>
      <c r="AI69" s="27" t="e">
        <f>(#REF!+#REF!)*AE69</f>
        <v>#REF!</v>
      </c>
      <c r="AJ69" s="27" t="e">
        <f>AE69*#REF!</f>
        <v>#REF!</v>
      </c>
      <c r="AK69" s="27" t="e">
        <f>#REF!*AE69</f>
        <v>#REF!</v>
      </c>
      <c r="AL69" s="27" t="e">
        <f>#REF!</f>
        <v>#REF!</v>
      </c>
      <c r="AM69" s="27" t="e">
        <f>SUM(AF69:AK69)</f>
        <v>#REF!</v>
      </c>
      <c r="AO69" s="29" t="e">
        <f>AA69+AK69-#REF!</f>
        <v>#REF!</v>
      </c>
      <c r="AP69"/>
    </row>
    <row r="70" spans="1:42" s="48" customFormat="1" ht="13.5" thickBot="1" x14ac:dyDescent="0.25">
      <c r="A70" s="30"/>
      <c r="B70" s="31" t="s">
        <v>86</v>
      </c>
      <c r="C70" s="32"/>
      <c r="D70" s="33">
        <f>SUM(D65:D69)</f>
        <v>9</v>
      </c>
      <c r="E70" s="34"/>
      <c r="F70" s="34"/>
      <c r="G70" s="35">
        <f t="shared" ref="G70:J70" si="78">SUM(G65:G69)</f>
        <v>2215</v>
      </c>
      <c r="H70" s="35">
        <f t="shared" ref="H70" si="79">SUM(H65:H69)</f>
        <v>2215</v>
      </c>
      <c r="I70" s="35">
        <f t="shared" si="78"/>
        <v>3745</v>
      </c>
      <c r="J70" s="35">
        <f t="shared" si="78"/>
        <v>0</v>
      </c>
      <c r="K70" s="85"/>
      <c r="L70" s="85"/>
      <c r="M70" s="85"/>
      <c r="N70" s="85"/>
      <c r="O70" s="37" t="e">
        <f>I70+#REF!</f>
        <v>#REF!</v>
      </c>
      <c r="P70" s="36"/>
      <c r="Q70" s="36"/>
      <c r="R70" s="3">
        <v>39622.559999999998</v>
      </c>
      <c r="S70" s="25" t="e">
        <f>#REF!-R70</f>
        <v>#REF!</v>
      </c>
      <c r="T70" s="81"/>
      <c r="U70" s="38"/>
      <c r="V70" s="38">
        <f t="shared" ref="V70:AC70" si="80">SUM(V65:V69)</f>
        <v>3745</v>
      </c>
      <c r="W70" s="38">
        <f t="shared" si="80"/>
        <v>0</v>
      </c>
      <c r="X70" s="38">
        <f t="shared" si="80"/>
        <v>0</v>
      </c>
      <c r="Y70" s="38" t="e">
        <f t="shared" si="80"/>
        <v>#REF!</v>
      </c>
      <c r="Z70" s="38" t="e">
        <f t="shared" si="80"/>
        <v>#REF!</v>
      </c>
      <c r="AA70" s="38" t="e">
        <f t="shared" si="80"/>
        <v>#REF!</v>
      </c>
      <c r="AB70" s="38">
        <f t="shared" si="80"/>
        <v>0</v>
      </c>
      <c r="AC70" s="38" t="e">
        <f t="shared" si="80"/>
        <v>#REF!</v>
      </c>
      <c r="AE70" s="38"/>
      <c r="AF70" s="38">
        <f t="shared" ref="AF70:AM70" si="81">SUM(AF65:AF69)</f>
        <v>41195</v>
      </c>
      <c r="AG70" s="38">
        <f t="shared" si="81"/>
        <v>0</v>
      </c>
      <c r="AH70" s="38" t="e">
        <f t="shared" si="81"/>
        <v>#REF!</v>
      </c>
      <c r="AI70" s="38" t="e">
        <f t="shared" si="81"/>
        <v>#REF!</v>
      </c>
      <c r="AJ70" s="38" t="e">
        <f t="shared" si="81"/>
        <v>#REF!</v>
      </c>
      <c r="AK70" s="38" t="e">
        <f t="shared" si="81"/>
        <v>#REF!</v>
      </c>
      <c r="AL70" s="38" t="e">
        <f t="shared" si="81"/>
        <v>#REF!</v>
      </c>
      <c r="AM70" s="38" t="e">
        <f t="shared" si="81"/>
        <v>#REF!</v>
      </c>
      <c r="AO70" s="29"/>
    </row>
    <row r="71" spans="1:42" s="48" customFormat="1" ht="14.25" thickTop="1" thickBot="1" x14ac:dyDescent="0.25">
      <c r="A71" s="30"/>
      <c r="B71" s="31" t="s">
        <v>98</v>
      </c>
      <c r="C71" s="32"/>
      <c r="D71" s="33">
        <f>D55+D60+D64+D70</f>
        <v>27</v>
      </c>
      <c r="E71" s="34"/>
      <c r="F71" s="34"/>
      <c r="G71" s="35">
        <f t="shared" ref="G71:J71" si="82">G55+G60+G64+G70</f>
        <v>6994.29</v>
      </c>
      <c r="H71" s="35">
        <f t="shared" ref="H71" si="83">H55+H60+H64+H70</f>
        <v>6994.29</v>
      </c>
      <c r="I71" s="35">
        <f t="shared" si="82"/>
        <v>10349.290000000001</v>
      </c>
      <c r="J71" s="35">
        <f t="shared" si="82"/>
        <v>0</v>
      </c>
      <c r="K71" s="85"/>
      <c r="L71" s="85"/>
      <c r="M71" s="85"/>
      <c r="N71" s="85"/>
      <c r="O71" s="24" t="e">
        <f>I71+#REF!</f>
        <v>#REF!</v>
      </c>
      <c r="P71" s="36"/>
      <c r="Q71" s="36"/>
      <c r="R71" s="3">
        <v>154885.18</v>
      </c>
      <c r="S71" s="25" t="e">
        <f>#REF!-R71</f>
        <v>#REF!</v>
      </c>
      <c r="T71" s="81"/>
      <c r="U71" s="38"/>
      <c r="V71" s="38">
        <f t="shared" ref="V71:AC71" si="84">V55+V60+V64+V70</f>
        <v>10349.290000000001</v>
      </c>
      <c r="W71" s="38">
        <f t="shared" si="84"/>
        <v>0</v>
      </c>
      <c r="X71" s="38">
        <f t="shared" si="84"/>
        <v>0</v>
      </c>
      <c r="Y71" s="38" t="e">
        <f t="shared" si="84"/>
        <v>#REF!</v>
      </c>
      <c r="Z71" s="38" t="e">
        <f t="shared" si="84"/>
        <v>#REF!</v>
      </c>
      <c r="AA71" s="38" t="e">
        <f t="shared" si="84"/>
        <v>#REF!</v>
      </c>
      <c r="AB71" s="38">
        <f t="shared" si="84"/>
        <v>0</v>
      </c>
      <c r="AC71" s="38" t="e">
        <f t="shared" si="84"/>
        <v>#REF!</v>
      </c>
      <c r="AE71" s="38"/>
      <c r="AF71" s="38">
        <f t="shared" ref="AF71:AM71" si="85">AF55+AF60+AF64+AF70</f>
        <v>113842.19</v>
      </c>
      <c r="AG71" s="38">
        <f t="shared" si="85"/>
        <v>0</v>
      </c>
      <c r="AH71" s="38" t="e">
        <f t="shared" si="85"/>
        <v>#REF!</v>
      </c>
      <c r="AI71" s="38" t="e">
        <f t="shared" si="85"/>
        <v>#REF!</v>
      </c>
      <c r="AJ71" s="38" t="e">
        <f t="shared" si="85"/>
        <v>#REF!</v>
      </c>
      <c r="AK71" s="38" t="e">
        <f t="shared" si="85"/>
        <v>#REF!</v>
      </c>
      <c r="AL71" s="38" t="e">
        <f t="shared" si="85"/>
        <v>#REF!</v>
      </c>
      <c r="AM71" s="38" t="e">
        <f t="shared" si="85"/>
        <v>#REF!</v>
      </c>
      <c r="AO71" s="29"/>
    </row>
    <row r="72" spans="1:42" ht="14.25" thickTop="1" thickBot="1" x14ac:dyDescent="0.25">
      <c r="A72" s="86"/>
      <c r="B72" s="87" t="s">
        <v>99</v>
      </c>
      <c r="C72" s="88"/>
      <c r="D72" s="89">
        <f>D48+D71</f>
        <v>35</v>
      </c>
      <c r="E72" s="90"/>
      <c r="F72" s="90"/>
      <c r="G72" s="91">
        <f t="shared" ref="G72:J72" si="86">G48+G71</f>
        <v>10724.29</v>
      </c>
      <c r="H72" s="91">
        <f t="shared" ref="H72" si="87">H48+H71</f>
        <v>10724.29</v>
      </c>
      <c r="I72" s="91">
        <f t="shared" si="86"/>
        <v>14079.29</v>
      </c>
      <c r="J72" s="91">
        <f t="shared" si="86"/>
        <v>0</v>
      </c>
      <c r="K72" s="85"/>
      <c r="L72" s="85"/>
      <c r="M72" s="85"/>
      <c r="N72" s="85"/>
      <c r="O72" s="24" t="e">
        <f>I72+#REF!</f>
        <v>#REF!</v>
      </c>
      <c r="P72" s="70"/>
      <c r="Q72" s="70"/>
      <c r="R72" s="3">
        <v>206721.94</v>
      </c>
      <c r="S72" s="25" t="e">
        <f>#REF!-R72</f>
        <v>#REF!</v>
      </c>
      <c r="T72" s="25"/>
      <c r="U72" s="71"/>
      <c r="V72" s="71">
        <f t="shared" ref="V72:AC72" si="88">V48+V71</f>
        <v>14079.29</v>
      </c>
      <c r="W72" s="71">
        <f t="shared" si="88"/>
        <v>0</v>
      </c>
      <c r="X72" s="71">
        <f t="shared" si="88"/>
        <v>0</v>
      </c>
      <c r="Y72" s="71" t="e">
        <f t="shared" si="88"/>
        <v>#REF!</v>
      </c>
      <c r="Z72" s="71" t="e">
        <f t="shared" si="88"/>
        <v>#REF!</v>
      </c>
      <c r="AA72" s="71" t="e">
        <f t="shared" si="88"/>
        <v>#REF!</v>
      </c>
      <c r="AB72" s="71">
        <f t="shared" si="88"/>
        <v>0</v>
      </c>
      <c r="AC72" s="71" t="e">
        <f t="shared" si="88"/>
        <v>#REF!</v>
      </c>
      <c r="AE72" s="71"/>
      <c r="AF72" s="71">
        <f t="shared" ref="AF72:AM72" si="89">AF48+AF71</f>
        <v>154872.19</v>
      </c>
      <c r="AG72" s="71">
        <f t="shared" si="89"/>
        <v>0</v>
      </c>
      <c r="AH72" s="71" t="e">
        <f t="shared" si="89"/>
        <v>#REF!</v>
      </c>
      <c r="AI72" s="71" t="e">
        <f t="shared" si="89"/>
        <v>#REF!</v>
      </c>
      <c r="AJ72" s="71" t="e">
        <f t="shared" si="89"/>
        <v>#REF!</v>
      </c>
      <c r="AK72" s="71" t="e">
        <f t="shared" si="89"/>
        <v>#REF!</v>
      </c>
      <c r="AL72" s="71" t="e">
        <f t="shared" si="89"/>
        <v>#REF!</v>
      </c>
      <c r="AM72" s="71" t="e">
        <f t="shared" si="89"/>
        <v>#REF!</v>
      </c>
      <c r="AO72" s="29"/>
    </row>
    <row r="73" spans="1:42" ht="6.75" customHeight="1" thickBot="1" x14ac:dyDescent="0.25">
      <c r="A73" s="92"/>
      <c r="B73" s="62"/>
      <c r="C73" s="93"/>
      <c r="D73" s="93"/>
      <c r="E73" s="94"/>
      <c r="F73" s="94"/>
      <c r="G73" s="94"/>
      <c r="H73" s="94"/>
      <c r="I73" s="36"/>
      <c r="J73" s="36"/>
      <c r="K73" s="85"/>
      <c r="L73" s="85"/>
      <c r="M73" s="85"/>
      <c r="N73" s="85"/>
      <c r="O73" s="24" t="e">
        <f>I73+#REF!</f>
        <v>#REF!</v>
      </c>
      <c r="P73" s="36"/>
      <c r="Q73" s="36"/>
      <c r="R73" s="95"/>
      <c r="S73" s="25"/>
      <c r="T73" s="25"/>
      <c r="U73" s="96"/>
      <c r="V73" s="96"/>
      <c r="W73" s="96"/>
      <c r="X73" s="96"/>
      <c r="Y73" s="96"/>
      <c r="Z73" s="96"/>
      <c r="AA73" s="96"/>
      <c r="AB73" s="96"/>
      <c r="AC73" s="96"/>
      <c r="AE73" s="96"/>
      <c r="AF73" s="96"/>
      <c r="AG73" s="96"/>
      <c r="AH73" s="96"/>
      <c r="AI73" s="96"/>
      <c r="AJ73" s="96"/>
      <c r="AK73" s="96"/>
      <c r="AL73" s="96"/>
      <c r="AM73" s="96"/>
      <c r="AO73" s="29"/>
    </row>
    <row r="74" spans="1:42" s="48" customFormat="1" ht="13.5" thickBot="1" x14ac:dyDescent="0.25">
      <c r="A74" s="97"/>
      <c r="B74" s="98" t="s">
        <v>100</v>
      </c>
      <c r="C74" s="99"/>
      <c r="D74" s="100">
        <f>D38+D72</f>
        <v>65</v>
      </c>
      <c r="E74" s="101"/>
      <c r="F74" s="101"/>
      <c r="G74" s="102">
        <f t="shared" ref="G74:J74" si="90">G38+G72</f>
        <v>23314.29</v>
      </c>
      <c r="H74" s="102">
        <f t="shared" ref="H74" si="91">H38+H72</f>
        <v>23314.29</v>
      </c>
      <c r="I74" s="102">
        <f t="shared" si="90"/>
        <v>26669.29</v>
      </c>
      <c r="J74" s="102">
        <f t="shared" si="90"/>
        <v>0</v>
      </c>
      <c r="K74" s="85"/>
      <c r="L74" s="85"/>
      <c r="M74" s="85"/>
      <c r="N74" s="85"/>
      <c r="O74" s="24" t="e">
        <f>I74+#REF!</f>
        <v>#REF!</v>
      </c>
      <c r="P74" s="36">
        <v>36680.889999999992</v>
      </c>
      <c r="Q74" s="36"/>
      <c r="R74" s="3">
        <v>387142.18</v>
      </c>
      <c r="S74" s="25" t="e">
        <f>#REF!-R74</f>
        <v>#REF!</v>
      </c>
      <c r="T74" s="103"/>
      <c r="U74" s="104"/>
      <c r="V74" s="104">
        <f>V38+V72</f>
        <v>25969.29</v>
      </c>
      <c r="W74" s="104">
        <f t="shared" ref="W74:AC74" si="92">W38+W72</f>
        <v>0</v>
      </c>
      <c r="X74" s="104">
        <f t="shared" si="92"/>
        <v>0</v>
      </c>
      <c r="Y74" s="104" t="e">
        <f>Y38+Y72</f>
        <v>#REF!</v>
      </c>
      <c r="Z74" s="104" t="e">
        <f t="shared" si="92"/>
        <v>#REF!</v>
      </c>
      <c r="AA74" s="104" t="e">
        <f t="shared" si="92"/>
        <v>#REF!</v>
      </c>
      <c r="AB74" s="104">
        <f t="shared" si="92"/>
        <v>0</v>
      </c>
      <c r="AC74" s="104" t="e">
        <f t="shared" si="92"/>
        <v>#REF!</v>
      </c>
      <c r="AE74" s="104"/>
      <c r="AF74" s="104">
        <f t="shared" ref="AF74:AM74" si="93">AF38+AF72</f>
        <v>285662.19</v>
      </c>
      <c r="AG74" s="104">
        <f t="shared" si="93"/>
        <v>0</v>
      </c>
      <c r="AH74" s="104" t="e">
        <f t="shared" si="93"/>
        <v>#REF!</v>
      </c>
      <c r="AI74" s="104" t="e">
        <f t="shared" si="93"/>
        <v>#REF!</v>
      </c>
      <c r="AJ74" s="104" t="e">
        <f t="shared" si="93"/>
        <v>#REF!</v>
      </c>
      <c r="AK74" s="104" t="e">
        <f t="shared" si="93"/>
        <v>#REF!</v>
      </c>
      <c r="AL74" s="104" t="e">
        <f t="shared" si="93"/>
        <v>#REF!</v>
      </c>
      <c r="AM74" s="104" t="e">
        <f t="shared" si="93"/>
        <v>#REF!</v>
      </c>
      <c r="AN74" s="82"/>
      <c r="AO74" s="29"/>
    </row>
    <row r="75" spans="1:42" x14ac:dyDescent="0.2">
      <c r="I75" s="106"/>
      <c r="J75" s="107"/>
      <c r="K75" s="109"/>
      <c r="L75" s="109"/>
      <c r="M75" s="109"/>
      <c r="N75" s="109"/>
      <c r="O75" s="109"/>
      <c r="P75" s="109"/>
      <c r="Q75" s="109"/>
      <c r="S75" s="25"/>
      <c r="T75" s="110"/>
      <c r="U75" s="111"/>
      <c r="V75" s="110"/>
      <c r="W75" s="110"/>
      <c r="X75" s="110"/>
      <c r="Y75" s="110"/>
      <c r="Z75" s="110"/>
      <c r="AA75" s="110"/>
      <c r="AB75" s="25"/>
      <c r="AC75" s="103"/>
      <c r="AF75" s="25"/>
      <c r="AG75" s="25"/>
      <c r="AH75" s="25"/>
      <c r="AI75" s="25"/>
      <c r="AJ75" s="25"/>
      <c r="AK75" s="25"/>
      <c r="AL75" s="25"/>
      <c r="AM75" s="103"/>
      <c r="AO75" s="29"/>
    </row>
    <row r="76" spans="1:42" x14ac:dyDescent="0.2">
      <c r="I76" s="112"/>
      <c r="J76" s="107"/>
      <c r="K76" s="109"/>
      <c r="L76" s="109"/>
      <c r="M76" s="109"/>
      <c r="N76" s="109"/>
      <c r="O76" s="109"/>
      <c r="P76" s="109"/>
      <c r="Q76" s="109"/>
      <c r="S76" s="25"/>
      <c r="T76" s="110"/>
      <c r="U76" s="111"/>
      <c r="V76" s="110"/>
      <c r="W76" s="110"/>
      <c r="X76" s="110"/>
      <c r="Y76" s="110"/>
      <c r="Z76" s="110"/>
      <c r="AA76" s="110"/>
      <c r="AB76" s="25"/>
      <c r="AC76" s="103"/>
      <c r="AF76" s="25"/>
      <c r="AG76" s="25"/>
      <c r="AH76" s="25"/>
      <c r="AI76" s="25" t="e">
        <f>AI74+AJ74</f>
        <v>#REF!</v>
      </c>
      <c r="AJ76" s="25" t="e">
        <f>+AK74</f>
        <v>#REF!</v>
      </c>
      <c r="AK76" s="25"/>
      <c r="AL76" s="25"/>
      <c r="AM76" s="103"/>
      <c r="AO76" s="29"/>
    </row>
    <row r="77" spans="1:42" x14ac:dyDescent="0.2">
      <c r="B77" s="5"/>
      <c r="I77" s="113"/>
      <c r="J77" s="29"/>
      <c r="K77" s="103"/>
      <c r="L77" s="103"/>
      <c r="M77" s="103"/>
      <c r="N77" s="103"/>
      <c r="O77" s="103"/>
      <c r="P77" s="103"/>
      <c r="Q77" s="103"/>
      <c r="T77" s="115"/>
      <c r="U77" s="111"/>
      <c r="V77" s="115"/>
      <c r="W77" s="115"/>
      <c r="X77" s="115"/>
      <c r="Y77" s="116"/>
      <c r="Z77" s="117"/>
      <c r="AA77" s="115"/>
      <c r="AB77" t="s">
        <v>101</v>
      </c>
      <c r="AC77" s="29" t="e">
        <f>AC74</f>
        <v>#REF!</v>
      </c>
      <c r="AG77" s="39"/>
      <c r="AI77" s="118" t="e">
        <f>(#REF!+#REF!)*8</f>
        <v>#REF!</v>
      </c>
      <c r="AJ77" t="e">
        <f>+#REF!*8</f>
        <v>#REF!</v>
      </c>
      <c r="AL77" t="s">
        <v>101</v>
      </c>
      <c r="AM77" s="29" t="e">
        <f>AM74</f>
        <v>#REF!</v>
      </c>
      <c r="AN77" s="39"/>
      <c r="AO77" s="29"/>
    </row>
    <row r="78" spans="1:42" x14ac:dyDescent="0.2">
      <c r="B78" s="5"/>
      <c r="I78" s="106"/>
      <c r="J78" s="119"/>
      <c r="K78" s="121"/>
      <c r="L78" s="121"/>
      <c r="M78" s="121"/>
      <c r="N78" s="121"/>
      <c r="O78" s="122"/>
      <c r="P78" s="122"/>
      <c r="Q78" s="122"/>
      <c r="T78" s="115"/>
      <c r="U78" s="111"/>
      <c r="V78" s="115"/>
      <c r="W78" s="115"/>
      <c r="X78" s="115"/>
      <c r="Y78" s="115"/>
      <c r="Z78" s="115"/>
      <c r="AA78" s="115"/>
      <c r="AB78" t="s">
        <v>102</v>
      </c>
      <c r="AC78" s="123" t="e">
        <f>(#REF!+#REF!+#REF!)/2</f>
        <v>#REF!</v>
      </c>
      <c r="AI78" s="117" t="e">
        <f>+AI76+AI77</f>
        <v>#REF!</v>
      </c>
      <c r="AJ78" s="117" t="e">
        <f>+AJ76+AJ77</f>
        <v>#REF!</v>
      </c>
      <c r="AK78" s="39"/>
      <c r="AL78" t="s">
        <v>102</v>
      </c>
      <c r="AM78" s="123" t="e">
        <f>(#REF!+#REF!+#REF!)/2</f>
        <v>#REF!</v>
      </c>
    </row>
    <row r="79" spans="1:42" x14ac:dyDescent="0.2">
      <c r="B79" s="5"/>
      <c r="I79" s="113"/>
      <c r="K79" s="103"/>
      <c r="L79" s="103"/>
      <c r="M79" s="103"/>
      <c r="N79" s="103"/>
      <c r="O79" s="103"/>
      <c r="P79" s="103"/>
      <c r="Q79" s="103"/>
      <c r="T79" s="115"/>
      <c r="U79" s="111"/>
      <c r="V79" s="115"/>
      <c r="W79" s="115"/>
      <c r="X79" s="115"/>
      <c r="Y79" s="116"/>
      <c r="Z79" s="115"/>
      <c r="AA79" s="115"/>
      <c r="AB79" t="s">
        <v>103</v>
      </c>
      <c r="AC79" s="123">
        <f>'[1]PLLA MUNICIPAL HONORARIOS'!J26/2</f>
        <v>6000</v>
      </c>
      <c r="AI79" s="124" t="e">
        <f>25950.7-AI78</f>
        <v>#REF!</v>
      </c>
      <c r="AJ79" s="118" t="e">
        <f>23369.24-AJ78</f>
        <v>#REF!</v>
      </c>
      <c r="AK79" s="39"/>
      <c r="AL79" t="s">
        <v>103</v>
      </c>
      <c r="AM79" s="123">
        <f>'[1]PLLA MUNICIPAL HONORARIOS'!J26/2</f>
        <v>6000</v>
      </c>
    </row>
    <row r="80" spans="1:42" x14ac:dyDescent="0.2">
      <c r="B80" s="5"/>
      <c r="I80" s="113"/>
      <c r="K80" s="121"/>
      <c r="L80" s="121"/>
      <c r="M80" s="121"/>
      <c r="N80" s="121"/>
      <c r="O80" s="122"/>
      <c r="P80" s="122"/>
      <c r="Q80" s="122"/>
      <c r="T80" s="115"/>
      <c r="U80" s="111"/>
      <c r="V80" s="115"/>
      <c r="W80" s="115"/>
      <c r="X80" s="115"/>
      <c r="Y80" s="115"/>
      <c r="Z80" s="115"/>
      <c r="AA80" s="115"/>
      <c r="AB80" t="s">
        <v>104</v>
      </c>
      <c r="AC80" s="124">
        <f>(600*12)/2</f>
        <v>3600</v>
      </c>
      <c r="AL80" t="s">
        <v>104</v>
      </c>
      <c r="AM80" s="124">
        <f>(600*12)/2</f>
        <v>3600</v>
      </c>
    </row>
    <row r="81" spans="2:41" x14ac:dyDescent="0.2">
      <c r="B81" s="5"/>
      <c r="I81" s="113"/>
      <c r="K81" s="122"/>
      <c r="L81" s="122"/>
      <c r="M81" s="122"/>
      <c r="N81" s="122"/>
      <c r="O81" s="122"/>
      <c r="P81" s="122"/>
      <c r="Q81" s="122"/>
      <c r="T81" s="115"/>
      <c r="U81" s="111"/>
      <c r="V81" s="115"/>
      <c r="W81" s="115"/>
      <c r="X81" s="115"/>
      <c r="Y81" s="115"/>
      <c r="Z81" s="115"/>
      <c r="AA81" s="115"/>
      <c r="AB81" t="s">
        <v>105</v>
      </c>
      <c r="AC81" s="124">
        <f>[1]AG1!F27</f>
        <v>0</v>
      </c>
      <c r="AL81" t="s">
        <v>105</v>
      </c>
      <c r="AM81" s="124">
        <v>250</v>
      </c>
    </row>
    <row r="82" spans="2:41" x14ac:dyDescent="0.2">
      <c r="B82" s="5"/>
      <c r="I82" s="113"/>
      <c r="K82" s="122"/>
      <c r="L82" s="122"/>
      <c r="M82" s="122"/>
      <c r="N82" s="122"/>
      <c r="O82" s="122"/>
      <c r="P82" s="122"/>
      <c r="Q82" s="122"/>
      <c r="T82" s="115"/>
      <c r="U82" s="111"/>
      <c r="V82" s="115"/>
      <c r="W82" s="115"/>
      <c r="X82" s="115"/>
      <c r="Y82" s="115"/>
      <c r="Z82" s="115"/>
      <c r="AA82" s="115"/>
      <c r="AB82" t="s">
        <v>106</v>
      </c>
      <c r="AC82" s="124"/>
      <c r="AI82" s="39"/>
      <c r="AL82" t="s">
        <v>106</v>
      </c>
      <c r="AM82" s="124">
        <f>600*9</f>
        <v>5400</v>
      </c>
    </row>
    <row r="83" spans="2:41" x14ac:dyDescent="0.2">
      <c r="B83" s="5"/>
      <c r="I83" s="113"/>
      <c r="K83" s="120"/>
      <c r="L83" s="120"/>
      <c r="M83" s="120"/>
      <c r="N83" s="120"/>
      <c r="O83" s="120"/>
      <c r="P83" s="120"/>
      <c r="Q83" s="120"/>
      <c r="T83" s="115"/>
      <c r="U83" s="111"/>
      <c r="V83" s="115"/>
      <c r="W83" s="115"/>
      <c r="X83" s="115"/>
      <c r="Y83" s="115"/>
      <c r="Z83" s="115"/>
      <c r="AA83" s="116" t="e">
        <f>Y74+Z74+AI74+AJ74</f>
        <v>#REF!</v>
      </c>
      <c r="AB83" t="s">
        <v>107</v>
      </c>
      <c r="AC83" s="124"/>
      <c r="AJ83" s="118" t="e">
        <f>+AI79+AJ79</f>
        <v>#REF!</v>
      </c>
      <c r="AL83" t="s">
        <v>107</v>
      </c>
      <c r="AM83" s="124">
        <v>0</v>
      </c>
    </row>
    <row r="84" spans="2:41" ht="13.5" thickBot="1" x14ac:dyDescent="0.25">
      <c r="B84" s="5"/>
      <c r="I84" s="106"/>
      <c r="K84" s="108"/>
      <c r="L84" s="108"/>
      <c r="M84" s="108"/>
      <c r="N84" s="108"/>
      <c r="O84" s="108"/>
      <c r="P84" s="108"/>
      <c r="Q84" s="108"/>
      <c r="T84" s="115"/>
      <c r="U84" s="111"/>
      <c r="V84" s="115"/>
      <c r="W84" s="115"/>
      <c r="X84" s="115"/>
      <c r="Y84" s="115"/>
      <c r="Z84" s="115"/>
      <c r="AA84" s="116" t="e">
        <f>#REF!+#REF!+#REF!</f>
        <v>#REF!</v>
      </c>
      <c r="AB84" t="s">
        <v>108</v>
      </c>
      <c r="AC84" s="126" t="e">
        <f>SUM(AC77:AC83)</f>
        <v>#REF!</v>
      </c>
      <c r="AL84" t="s">
        <v>108</v>
      </c>
      <c r="AM84" s="126" t="e">
        <f>SUM(AM77:AM83)</f>
        <v>#REF!</v>
      </c>
      <c r="AO84" s="29" t="e">
        <f>+AC84+AM84</f>
        <v>#REF!</v>
      </c>
    </row>
    <row r="85" spans="2:41" ht="13.5" thickTop="1" x14ac:dyDescent="0.2">
      <c r="B85" s="5"/>
      <c r="I85" s="106"/>
      <c r="K85" s="108"/>
      <c r="L85" s="108"/>
      <c r="M85" s="108"/>
      <c r="N85" s="108"/>
      <c r="O85" s="108"/>
      <c r="P85" s="108"/>
      <c r="Q85" s="108"/>
      <c r="T85" s="115"/>
      <c r="U85" s="111"/>
      <c r="V85" s="115"/>
      <c r="W85" s="115"/>
      <c r="X85" s="115"/>
      <c r="Y85" s="115"/>
      <c r="Z85" s="115"/>
      <c r="AA85" s="116" t="e">
        <f>+AA83-AA84</f>
        <v>#REF!</v>
      </c>
      <c r="AO85" s="123">
        <f>+[1]AG1!K13</f>
        <v>521668.78999999992</v>
      </c>
    </row>
    <row r="86" spans="2:41" ht="13.5" thickBot="1" x14ac:dyDescent="0.25">
      <c r="B86" s="5"/>
      <c r="I86" s="113"/>
      <c r="K86" s="108"/>
      <c r="L86" s="108"/>
      <c r="M86" s="108"/>
      <c r="N86" s="108"/>
      <c r="O86" s="108"/>
      <c r="P86" s="108"/>
      <c r="Q86" s="108"/>
      <c r="T86" s="115"/>
      <c r="U86" s="111"/>
      <c r="V86" s="115"/>
      <c r="W86" s="115"/>
      <c r="X86" s="115"/>
      <c r="Y86" s="115"/>
      <c r="Z86" s="115"/>
      <c r="AA86" s="115"/>
      <c r="AB86" t="s">
        <v>109</v>
      </c>
      <c r="AC86" s="123">
        <f>'[1]ING. REALES'!C55/2</f>
        <v>0</v>
      </c>
      <c r="AM86" s="29"/>
      <c r="AO86" s="127" t="e">
        <f>+AO84-AO85</f>
        <v>#REF!</v>
      </c>
    </row>
    <row r="87" spans="2:41" ht="16.5" customHeight="1" thickTop="1" x14ac:dyDescent="0.2">
      <c r="B87" s="5"/>
      <c r="I87" s="128"/>
      <c r="K87" s="120"/>
      <c r="L87" s="120"/>
      <c r="M87" s="120"/>
      <c r="N87" s="120"/>
      <c r="O87" s="120"/>
      <c r="P87" s="120"/>
      <c r="Q87" s="120"/>
      <c r="T87" s="115"/>
      <c r="U87" s="111"/>
      <c r="V87" s="115"/>
      <c r="W87" s="115"/>
      <c r="X87" s="115"/>
      <c r="Y87" s="115"/>
      <c r="Z87" s="115"/>
      <c r="AA87" s="115"/>
    </row>
    <row r="88" spans="2:41" x14ac:dyDescent="0.2">
      <c r="B88" s="5"/>
      <c r="I88" s="106"/>
      <c r="K88" s="108"/>
      <c r="L88" s="108"/>
      <c r="M88" s="108"/>
      <c r="N88" s="108"/>
      <c r="O88" s="108"/>
      <c r="P88" s="108"/>
      <c r="Q88" s="108"/>
      <c r="T88" s="115"/>
      <c r="U88" s="111"/>
      <c r="V88" s="115"/>
      <c r="W88" s="115"/>
      <c r="X88" s="115"/>
      <c r="Y88" s="115"/>
      <c r="Z88" s="115"/>
      <c r="AA88" s="115"/>
      <c r="AC88" s="29" t="e">
        <f>AC84-AC86</f>
        <v>#REF!</v>
      </c>
    </row>
    <row r="89" spans="2:41" x14ac:dyDescent="0.2">
      <c r="B89" s="5"/>
      <c r="I89" s="113"/>
      <c r="K89" s="114"/>
      <c r="L89" s="114"/>
      <c r="M89" s="114"/>
      <c r="N89" s="114"/>
      <c r="O89" s="114"/>
      <c r="P89" s="114"/>
      <c r="Q89" s="114"/>
      <c r="T89" s="115"/>
      <c r="U89" s="111"/>
      <c r="V89" s="115"/>
      <c r="W89" s="115"/>
      <c r="X89" s="115"/>
      <c r="Y89" s="115"/>
      <c r="Z89" s="115"/>
      <c r="AA89" s="115"/>
    </row>
    <row r="90" spans="2:41" x14ac:dyDescent="0.2">
      <c r="I90" s="129"/>
      <c r="T90" s="115"/>
      <c r="U90" s="111"/>
      <c r="V90" s="115"/>
      <c r="W90" s="115"/>
      <c r="X90" s="115"/>
      <c r="Y90" s="115"/>
      <c r="Z90" s="115"/>
      <c r="AA90" s="115"/>
      <c r="AJ90" s="125"/>
    </row>
    <row r="91" spans="2:41" x14ac:dyDescent="0.2">
      <c r="T91" s="115"/>
      <c r="U91" s="111"/>
      <c r="V91" s="115"/>
      <c r="W91" s="115"/>
      <c r="X91" s="115"/>
      <c r="Y91" s="115"/>
      <c r="Z91" s="115"/>
      <c r="AA91" s="115"/>
      <c r="AJ91" s="125"/>
      <c r="AL91" s="5" t="s">
        <v>16</v>
      </c>
      <c r="AM91" s="29" t="e">
        <f>#REF!+#REF!+#REF!+#REF!+#REF!</f>
        <v>#REF!</v>
      </c>
      <c r="AO91" s="29" t="e">
        <f>Y74+Z74+AI74+AJ74+#REF!+#REF!</f>
        <v>#REF!</v>
      </c>
    </row>
    <row r="92" spans="2:41" x14ac:dyDescent="0.2">
      <c r="T92" s="115"/>
      <c r="U92" s="111"/>
      <c r="V92" s="115"/>
      <c r="W92" s="115"/>
      <c r="X92" s="115"/>
      <c r="Y92" s="115"/>
      <c r="Z92" s="115"/>
      <c r="AA92" s="115"/>
      <c r="AJ92" s="125"/>
      <c r="AL92" t="s">
        <v>102</v>
      </c>
      <c r="AM92" s="123" t="e">
        <f>(#REF!+#REF!+#REF!)/2</f>
        <v>#REF!</v>
      </c>
    </row>
    <row r="93" spans="2:41" x14ac:dyDescent="0.2">
      <c r="T93" s="115"/>
      <c r="U93" s="111"/>
      <c r="V93" s="115"/>
      <c r="W93" s="115"/>
      <c r="X93" s="115"/>
      <c r="Y93" s="115"/>
      <c r="Z93" s="115"/>
      <c r="AA93" s="115"/>
    </row>
    <row r="94" spans="2:41" x14ac:dyDescent="0.2">
      <c r="T94" s="115"/>
      <c r="U94" s="111"/>
      <c r="V94" s="115"/>
      <c r="W94" s="115"/>
      <c r="X94" s="115"/>
      <c r="Y94" s="115"/>
      <c r="Z94" s="115"/>
      <c r="AA94" s="115"/>
    </row>
    <row r="95" spans="2:41" x14ac:dyDescent="0.2">
      <c r="T95" s="115"/>
      <c r="U95" s="111"/>
      <c r="V95" s="115"/>
      <c r="W95" s="115"/>
      <c r="X95" s="115"/>
      <c r="Y95" s="115"/>
      <c r="Z95" s="115"/>
      <c r="AA95" s="115"/>
    </row>
    <row r="96" spans="2:41" x14ac:dyDescent="0.2">
      <c r="T96" s="115"/>
      <c r="U96" s="111"/>
      <c r="V96" s="115"/>
      <c r="W96" s="115"/>
      <c r="X96" s="115"/>
      <c r="Y96" s="115"/>
      <c r="Z96" s="115"/>
      <c r="AA96" s="115"/>
    </row>
    <row r="97" spans="20:29" x14ac:dyDescent="0.2">
      <c r="T97" s="115"/>
      <c r="U97" s="111"/>
      <c r="V97" s="115"/>
      <c r="W97" s="115"/>
      <c r="X97" s="115"/>
      <c r="Y97" s="115"/>
      <c r="Z97" s="115"/>
      <c r="AA97" s="115"/>
    </row>
    <row r="98" spans="20:29" x14ac:dyDescent="0.2">
      <c r="T98" s="115"/>
      <c r="U98" s="111"/>
      <c r="V98" s="115"/>
      <c r="W98" s="115"/>
      <c r="X98" s="115"/>
      <c r="Y98" s="115"/>
      <c r="Z98" s="115"/>
      <c r="AA98" s="115"/>
      <c r="AC98" s="123">
        <v>164314.91999999998</v>
      </c>
    </row>
    <row r="99" spans="20:29" x14ac:dyDescent="0.2">
      <c r="T99" s="115"/>
      <c r="U99" s="111"/>
      <c r="V99" s="115"/>
      <c r="W99" s="115"/>
      <c r="X99" s="115"/>
      <c r="Y99" s="115"/>
      <c r="Z99" s="115"/>
      <c r="AA99" s="115"/>
    </row>
    <row r="100" spans="20:29" x14ac:dyDescent="0.2">
      <c r="T100" s="115"/>
      <c r="U100" s="111"/>
      <c r="V100" s="115"/>
      <c r="W100" s="115"/>
      <c r="X100" s="115"/>
      <c r="Y100" s="115"/>
      <c r="Z100" s="115"/>
      <c r="AA100" s="115"/>
    </row>
  </sheetData>
  <mergeCells count="16">
    <mergeCell ref="J7:J8"/>
    <mergeCell ref="J5:J6"/>
    <mergeCell ref="U5:AC5"/>
    <mergeCell ref="AE5:AM5"/>
    <mergeCell ref="U6:AC6"/>
    <mergeCell ref="AE6:AM6"/>
    <mergeCell ref="F5:F8"/>
    <mergeCell ref="H7:H8"/>
    <mergeCell ref="A5:A8"/>
    <mergeCell ref="B5:B8"/>
    <mergeCell ref="C5:C8"/>
    <mergeCell ref="D5:D8"/>
    <mergeCell ref="E5:E8"/>
    <mergeCell ref="G5:I6"/>
    <mergeCell ref="G7:G8"/>
    <mergeCell ref="I7:I8"/>
  </mergeCells>
  <phoneticPr fontId="3" type="noConversion"/>
  <printOptions horizontalCentered="1" verticalCentered="1"/>
  <pageMargins left="0.35433070866141736" right="0.35433070866141736" top="0.78740157480314965" bottom="0.70866141732283472" header="0" footer="0"/>
  <pageSetup paperSize="10000" scale="66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PLLA MUNICIPAL LEY SAL</vt:lpstr>
      <vt:lpstr>'PLLA MUNICIPAL LEY SAL'!Títulos_a_imprimir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Wilber Rixiery Moz Castellanos</cp:lastModifiedBy>
  <dcterms:created xsi:type="dcterms:W3CDTF">2023-07-20T15:00:42Z</dcterms:created>
  <dcterms:modified xsi:type="dcterms:W3CDTF">2023-10-24T21:09:48Z</dcterms:modified>
</cp:coreProperties>
</file>