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i5 10400\Documents\DOC.UACI 2023\Reporte Egresos-A Secretaria\"/>
    </mc:Choice>
  </mc:AlternateContent>
  <xr:revisionPtr revIDLastSave="0" documentId="13_ncr:1_{7681C8A9-C6F7-4EAB-8028-D384898287D9}" xr6:coauthVersionLast="47" xr6:coauthVersionMax="47" xr10:uidLastSave="{00000000-0000-0000-0000-000000000000}"/>
  <bookViews>
    <workbookView xWindow="10245" yWindow="0" windowWidth="10245" windowHeight="10920" firstSheet="3" activeTab="3" xr2:uid="{15F17FE4-975E-4834-97F1-CF2AF7702CCF}"/>
  </bookViews>
  <sheets>
    <sheet name="Fondos Propios" sheetId="1" r:id="rId1"/>
    <sheet name="Fort.Cap.Muj." sheetId="2" r:id="rId2"/>
    <sheet name="Dep.Rec. Deporte" sheetId="3" r:id="rId3"/>
    <sheet name="Mej. Mtto Agu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 l="1"/>
  <c r="K16" i="4"/>
  <c r="J14" i="4"/>
  <c r="J13" i="4"/>
  <c r="J12" i="4"/>
  <c r="J11" i="4"/>
  <c r="K10" i="4"/>
  <c r="J10" i="4"/>
  <c r="J8" i="4"/>
  <c r="J9" i="4"/>
  <c r="J7" i="4"/>
  <c r="K9" i="4" s="1"/>
  <c r="K7" i="3"/>
  <c r="J7" i="3"/>
  <c r="K21" i="2"/>
  <c r="J11" i="2"/>
  <c r="J12" i="2"/>
  <c r="J13" i="2"/>
  <c r="J14" i="2"/>
  <c r="J15" i="2"/>
  <c r="J16" i="2"/>
  <c r="J17" i="2"/>
  <c r="J18" i="2"/>
  <c r="J19" i="2"/>
  <c r="J20" i="2"/>
  <c r="I21" i="2"/>
  <c r="J21" i="2" s="1"/>
  <c r="J10" i="2"/>
  <c r="K9" i="2"/>
  <c r="K22" i="2" s="1"/>
  <c r="J9" i="2"/>
  <c r="K8" i="2"/>
  <c r="J8" i="2"/>
  <c r="K19" i="1"/>
  <c r="J13" i="1"/>
  <c r="K13" i="1" s="1"/>
  <c r="J5" i="1"/>
  <c r="K5" i="1" s="1"/>
  <c r="J6" i="1"/>
  <c r="K6" i="1" s="1"/>
  <c r="J7" i="1"/>
  <c r="K7" i="1" s="1"/>
  <c r="J8" i="1"/>
  <c r="J9" i="1"/>
  <c r="J10" i="1"/>
  <c r="K10" i="1" s="1"/>
  <c r="J11" i="1"/>
  <c r="K11" i="1" s="1"/>
  <c r="J12" i="1"/>
  <c r="K12" i="1" s="1"/>
  <c r="J14" i="1"/>
  <c r="K15" i="1" s="1"/>
  <c r="J15" i="1"/>
  <c r="J16" i="1"/>
  <c r="K17" i="1" s="1"/>
  <c r="J17" i="1"/>
  <c r="J18" i="1"/>
  <c r="J4" i="1"/>
  <c r="J15" i="4" l="1"/>
  <c r="J16" i="4" s="1"/>
  <c r="K8" i="3"/>
  <c r="K9" i="1"/>
  <c r="J7" i="2"/>
  <c r="K18" i="1"/>
  <c r="K4" i="1"/>
</calcChain>
</file>

<file path=xl/sharedStrings.xml><?xml version="1.0" encoding="utf-8"?>
<sst xmlns="http://schemas.openxmlformats.org/spreadsheetml/2006/main" count="212" uniqueCount="102">
  <si>
    <t>OBJETO  DE CONTRATACION</t>
  </si>
  <si>
    <t>NOMBRE DEL CONTRATISTA</t>
  </si>
  <si>
    <t>CARACTERISTICA</t>
  </si>
  <si>
    <t>FECHA CONTRATACION</t>
  </si>
  <si>
    <t>MODALIDAD DE CONTRATACION</t>
  </si>
  <si>
    <t>DESCRIPCION</t>
  </si>
  <si>
    <t>Persona Juridica</t>
  </si>
  <si>
    <t>unidad</t>
  </si>
  <si>
    <t>Unidad</t>
  </si>
  <si>
    <t>UNIDAD DE MEDIDA</t>
  </si>
  <si>
    <t>CANTIDAD</t>
  </si>
  <si>
    <t>PREC.UNIT.</t>
  </si>
  <si>
    <t>TOTAL</t>
  </si>
  <si>
    <t>MONTO TOTAL</t>
  </si>
  <si>
    <t>Julio Cesar Meza Granadino</t>
  </si>
  <si>
    <t>Persona Natural</t>
  </si>
  <si>
    <t>Servicio</t>
  </si>
  <si>
    <t>FUENTE DE FINANCIAMIENTO: FONDOS PROPIOS</t>
  </si>
  <si>
    <t xml:space="preserve">Total </t>
  </si>
  <si>
    <t xml:space="preserve">Ruth Marisela Gonzalez de Batres </t>
  </si>
  <si>
    <t>ADJUDICACIONES Y CONTRATACIONES AÑO 2023 MES DE MARZO</t>
  </si>
  <si>
    <t xml:space="preserve">Servicio de transporte en concepto de apoyo a niños de escuela de futbol municipal que representan al municipio de El Carmen en el  desarrollo de actividad deportiva copa Alevin a realizarse en Estadio Alonso Alegria, Cojutepeque. </t>
  </si>
  <si>
    <t>OFNI VLADIMIR BOLAÑOS PINEDA</t>
  </si>
  <si>
    <t>LGM20SM</t>
  </si>
  <si>
    <t>Servicio de transporte tipo coaster con recorrido desde Alcaldia de El Carmen, hacia Estadio Alonso Aegria ubicado en Cojutepeque y viceversa. Se requiere para el día 04  de marzo de 2023 a partir de las 7:000am con punto de reunión frente a esta municipalidad.</t>
  </si>
  <si>
    <t>Compra de refrigerios para ser entregado a niños de escuela de futbol municipal que representan al municipio de El Carmen en el  desarrollo de actividad deportiva copa Alevin a realizarse en Cojutepeque el dia 04 de marzo de 2023.</t>
  </si>
  <si>
    <t>CARLOS ERNESTO MEJIA GIRON</t>
  </si>
  <si>
    <t xml:space="preserve">Refrigerios: tortas de pollo con aderezos </t>
  </si>
  <si>
    <t>Compra de refrigerios para ser entregado a niños de escuela de futbol municipal que representan al municipio de El Carmen en el  desarrollo de actividad deportiva copa Alevin a realizarse en tenancingo el dia 11 de marzo 2023</t>
  </si>
  <si>
    <t>Refrigerios: plato de frutas mixtas papaya, piña, sandia.</t>
  </si>
  <si>
    <t>Servicio de transporte en concepto de apoyo a niños de escuela de futbol municipal que representan al municipio de El Carmen en el  desarrollo de actividad deportiva copa Alevin a realizarse en Estadio Municipal. Tenancingo</t>
  </si>
  <si>
    <t>Servicio de transporte tipo coaster con recorrido desde Alcaldia de El Carmen, hacia Estadio ubicado en Tenancingo  y viceversa. Se requiere para el día 11  de marzo de 2023 a partir de las 7:00am con punto de reunión frente a esta municipalidad.</t>
  </si>
  <si>
    <t>Compra de alimentos para unidad UDEL a ser entregado durante reunion, a equipo de trabajo del proyecto de mujeres productoras de hortaliza de El Carmen, San Ramon, Suchitoto, San Rafael Cedros</t>
  </si>
  <si>
    <t>Almuerzos: pescado envuelto en huevo, con arroz, ensalada, 2 tortillas, fresco.</t>
  </si>
  <si>
    <t>Almuerzos: pollo asado, con arroz, ensalada, 2 tortillas, fresco.</t>
  </si>
  <si>
    <t>Soporte Tecnico a System Platinum 5.2.1 para configuracion de programa de impresión de recibos de ingreso, para el buen funcionamiento de las actividades de la unidad Colecturia y Cuentas Corrientes.</t>
  </si>
  <si>
    <t>Soporte tecnico System Platinum 5.2.1: configuracion del programa de impresión de formulario de recibos de ingreso.</t>
  </si>
  <si>
    <t>Compra de Router para amplificar señal de internet hacia el despacho municipal para el buen funcionamiento de sus diversas actividades</t>
  </si>
  <si>
    <t>Hector Orlando Guzman Ramos</t>
  </si>
  <si>
    <t>Router AC 12300 TP Link Wireless dual band</t>
  </si>
  <si>
    <t>Compra de sellos de madera para unidad Municipal de La Mujer</t>
  </si>
  <si>
    <t>Rafael Ernesto Castaneda Guerrero</t>
  </si>
  <si>
    <t>Sellos de madera con leyenda "Centro de Bienestar Infantil Santa Marta"</t>
  </si>
  <si>
    <t>Adquisicion de papeleria para ser entregado a las unidades administrativas de esta municipalidad para su buen funcionamiento</t>
  </si>
  <si>
    <t>caja de papel bond 10U marca hammermil</t>
  </si>
  <si>
    <t>Caja</t>
  </si>
  <si>
    <t>Sellos para unidades UCP y REF</t>
  </si>
  <si>
    <t>sello automatico con leyenda "Unidad de Compras Publicas 2021-2024"</t>
  </si>
  <si>
    <t>Sello en metal con descripcion de referencias de pagina</t>
  </si>
  <si>
    <t>Compra de almohadillas para impresores de unidades OMADIS, REF y CATASTRO</t>
  </si>
  <si>
    <t>EVELYN URANIA NARAYANA ORANTES HERNANDEZ</t>
  </si>
  <si>
    <t>Almohadilla para impresor EPSON L 380</t>
  </si>
  <si>
    <t>Almohadilla para impresor EPSON L 3110</t>
  </si>
  <si>
    <t>GERSON VLADIMIR RAMIREZ CHIRINO</t>
  </si>
  <si>
    <t>servicio de transporte para recepcion de sillas de ruedas gestionadas por la OMADIS a beneficio de personas con discapacidad</t>
  </si>
  <si>
    <t>Servicio de transporte Pick Up realizando recorrido desde alcaldía municipal de El Carmen, hacia Funter Merliot y Funter San Vicente y viceversa, se requiere para el dia 02/03/2023</t>
  </si>
  <si>
    <t>FUENTE DE FINANCIAMIENTO: Fortalecimiento de las capacidades de las mujeres, Municipio de El Carmen 2023 FAM</t>
  </si>
  <si>
    <t>Suministro de alimentacion para serentregado a personal medico: Doctores, enfermeras, Promotores de salud, personal que realiza jornada de belleza, personal de esta municipalidad que colaboran durante actividad "Feria de Salud Preventiva dentro del marco de la conmemoracion del Dia de la Mujer" a realizarse en parque municipal</t>
  </si>
  <si>
    <t>Karla Maria Ramirez Morales</t>
  </si>
  <si>
    <t>Refrigerios: plato mixto de frutas papaya, piña, sandia,  manzana, pera, uva, miel y avena en hojuela.</t>
  </si>
  <si>
    <t>Jugos cascada naranja o coco piña</t>
  </si>
  <si>
    <t>Suministro de almuerzos para ser entregado a personal medico: Doctores, enfermeras, Promotores de salud, personal que realiza jornada de belleza, personal de esta municipalidad que colaboran durante actividad "Feria de Salud Preventiva dentro del marco de la conmemoracion del Dia de la Mujer" a realizarse en parque municipal</t>
  </si>
  <si>
    <t>Ana Guadalupe Aparicio (Los Antojitos de la Tia)</t>
  </si>
  <si>
    <t>Arroz con vegetales, pollo en salsa navideña, ensalada fresca, 2 tortillas, jugo cascada naranja o piña. Se requiere a partir de las 12:00pm del dia 24/03/2023 en alcaldia municipal.</t>
  </si>
  <si>
    <t>Compra de materiales para ornato y decoracion de telon para la actividad "Feria de Salud Preventiva dentro del marco de la conmemoracion del Dia de la Mujer" a realizarse en parque municipal</t>
  </si>
  <si>
    <t>Maria Sonia Castillo Rodas (Librería Clasica y Variedades)</t>
  </si>
  <si>
    <t>Paginas de diferentes color</t>
  </si>
  <si>
    <t>Paginas fabriano</t>
  </si>
  <si>
    <t>Ciento</t>
  </si>
  <si>
    <t>Gancho de ropa Pequeño</t>
  </si>
  <si>
    <t>Rollo de tirro 1/4"</t>
  </si>
  <si>
    <t>Alfileres</t>
  </si>
  <si>
    <t>Liston de tela 1/4"</t>
  </si>
  <si>
    <t>Rollo</t>
  </si>
  <si>
    <t>Foamy con brillantina</t>
  </si>
  <si>
    <t>Pliego</t>
  </si>
  <si>
    <t>bolsa de regalo T/Grande</t>
  </si>
  <si>
    <t>Cartulina</t>
  </si>
  <si>
    <t xml:space="preserve">Bolsa de Globo </t>
  </si>
  <si>
    <t>Cartulina Iris</t>
  </si>
  <si>
    <t>Tela Chifon</t>
  </si>
  <si>
    <t>Yarda</t>
  </si>
  <si>
    <t xml:space="preserve"> TOTAL </t>
  </si>
  <si>
    <t>Compra de uniformes deportivos para ser entregado en concepto de colaboracion para estudiantes de bachillerato General de C.E.Rafael Barraza Rodriguez para el desarrollo de sus intramuros 2023</t>
  </si>
  <si>
    <t>Iliana Lisbeth Fuentes Abarca (Premios Sport)</t>
  </si>
  <si>
    <t xml:space="preserve">Uniformes deportivos equipo AIA: Set que incluye camisa con logo de alcalde, numeracion y logo de quipo estampados, calzoneta y medias. </t>
  </si>
  <si>
    <t>FUENTE DE FINANCIAMIENTO: Mejoramiento, Mantenimiento y Reparaciones del Proyecto Municipal de Agua Potable, Municipio de El Carmen 2023 FAM</t>
  </si>
  <si>
    <t>Desmontaje de equipo de bombeo de 60 HP</t>
  </si>
  <si>
    <t>Montaje de equipo de bombeo de 60 HP</t>
  </si>
  <si>
    <t>Kit de Empalme</t>
  </si>
  <si>
    <t>CODELAC, S.A DE C.V)</t>
  </si>
  <si>
    <t>Servicio de revision a equipo de bombeo para pozo el progreso, Canton La Paz.</t>
  </si>
  <si>
    <t>Adquisicion de motor sumergible 60hp para pozo el progreso, Canton Concepcion</t>
  </si>
  <si>
    <t>HIDROSERVICIOS EL SALVADOR, S.A DE C.V</t>
  </si>
  <si>
    <t>Suministro de motor sumergible marca Franklin Electric 60 hp 470V 3F</t>
  </si>
  <si>
    <t>Servicio de revision a equipo de bombeo y reparacion de sub-estacion electrica de Pozo La Vega ubicado en Canton Santa Lucia</t>
  </si>
  <si>
    <t>Desmontaje de equipo de bombeo de 60hp</t>
  </si>
  <si>
    <t>Montaje de equipo de bombeo de 60hp</t>
  </si>
  <si>
    <t>kit de empalme</t>
  </si>
  <si>
    <t>Mantenimiento a sub estacion electrica</t>
  </si>
  <si>
    <t>Sub Total</t>
  </si>
  <si>
    <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</si>
</sst>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_-[$$-409]* #,##0.0000_ ;_-[$$-409]* \-#,##0.0000\ ;_-[$$-409]* &quot;-&quot;??_ ;_-@_ "/>
    <numFmt numFmtId="167" formatCode="_-&quot;$&quot;* #,##0.000_-;\-&quot;$&quot;* #,##0.000_-;_-&quot;$&quot;* &quot;-&quot;??_-;_-@_-"/>
  </numFmts>
  <fonts count="14" x14ac:knownFonts="1">
    <font>
      <sz val="11"/>
      <color theme="1"/>
      <name val="Calibri"/>
      <family val="2"/>
      <scheme val="minor"/>
    </font>
    <font>
      <sz val="10"/>
      <name val="Arial"/>
      <family val="2"/>
    </font>
    <font>
      <b/>
      <sz val="10"/>
      <name val="Arial"/>
      <family val="2"/>
    </font>
    <font>
      <b/>
      <sz val="10"/>
      <name val="Times New Roman"/>
      <family val="1"/>
    </font>
    <font>
      <sz val="8"/>
      <name val="Calibri"/>
      <family val="2"/>
      <scheme val="minor"/>
    </font>
    <font>
      <b/>
      <sz val="7"/>
      <name val="Book Antiqua"/>
      <family val="1"/>
    </font>
    <font>
      <sz val="7"/>
      <color theme="1"/>
      <name val="Book Antiqua"/>
      <family val="1"/>
    </font>
    <font>
      <sz val="7"/>
      <color theme="1" tint="4.9989318521683403E-2"/>
      <name val="Book Antiqua"/>
      <family val="1"/>
    </font>
    <font>
      <sz val="7"/>
      <name val="Book Antiqua"/>
      <family val="1"/>
    </font>
    <font>
      <sz val="6"/>
      <color theme="1" tint="4.9989318521683403E-2"/>
      <name val="Book Antiqua"/>
      <family val="1"/>
    </font>
    <font>
      <sz val="7"/>
      <color theme="1"/>
      <name val="Arial"/>
      <family val="2"/>
    </font>
    <font>
      <sz val="7"/>
      <color rgb="FF000000"/>
      <name val="Book Antiqua"/>
      <family val="1"/>
    </font>
    <font>
      <sz val="7"/>
      <color rgb="FF000000"/>
      <name val="Arial"/>
      <family val="2"/>
    </font>
    <font>
      <sz val="7"/>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2">
    <border>
      <left/>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7">
    <xf numFmtId="0" fontId="0" fillId="0" borderId="0" xfId="0"/>
    <xf numFmtId="0" fontId="2" fillId="0" borderId="0" xfId="1" applyFont="1" applyAlignment="1">
      <alignment horizontal="center" vertical="center" wrapText="1"/>
    </xf>
    <xf numFmtId="0" fontId="0" fillId="0" borderId="0" xfId="0" applyAlignment="1">
      <alignment wrapText="1"/>
    </xf>
    <xf numFmtId="0" fontId="6" fillId="0" borderId="0" xfId="0" applyFont="1"/>
    <xf numFmtId="0" fontId="6" fillId="0" borderId="0" xfId="0" applyFont="1" applyAlignment="1">
      <alignment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9" fillId="3" borderId="0" xfId="0" applyFont="1" applyFill="1" applyAlignment="1">
      <alignment horizontal="center" vertical="center" wrapText="1"/>
    </xf>
    <xf numFmtId="14" fontId="7" fillId="2" borderId="0" xfId="0" applyNumberFormat="1" applyFont="1" applyFill="1" applyAlignment="1">
      <alignment horizontal="center" vertical="center"/>
    </xf>
    <xf numFmtId="0" fontId="3" fillId="0" borderId="0" xfId="1" applyFont="1" applyAlignment="1">
      <alignment vertical="center" wrapText="1"/>
    </xf>
    <xf numFmtId="0" fontId="9" fillId="3" borderId="0" xfId="0" applyFont="1" applyFill="1" applyAlignment="1">
      <alignment horizontal="center" vertical="center"/>
    </xf>
    <xf numFmtId="0" fontId="7" fillId="2" borderId="0" xfId="0" applyFont="1" applyFill="1" applyAlignment="1">
      <alignment horizontal="left" vertical="center" wrapText="1"/>
    </xf>
    <xf numFmtId="0" fontId="6" fillId="0" borderId="0" xfId="0" applyFont="1" applyAlignment="1">
      <alignment horizontal="center" vertical="center"/>
    </xf>
    <xf numFmtId="0" fontId="10" fillId="0" borderId="0" xfId="0" applyFont="1" applyAlignment="1">
      <alignment horizontal="center" vertical="center"/>
    </xf>
    <xf numFmtId="0" fontId="8" fillId="2" borderId="0" xfId="0" applyFont="1" applyFill="1" applyAlignment="1">
      <alignment horizontal="left" vertical="center" wrapText="1"/>
    </xf>
    <xf numFmtId="0" fontId="8" fillId="0" borderId="0" xfId="0" applyFont="1" applyAlignment="1">
      <alignment horizontal="center" vertical="center"/>
    </xf>
    <xf numFmtId="44" fontId="8" fillId="0" borderId="0" xfId="0" applyNumberFormat="1" applyFont="1" applyAlignment="1">
      <alignment horizontal="left" vertical="center"/>
    </xf>
    <xf numFmtId="0" fontId="8" fillId="0" borderId="3" xfId="0" applyFont="1" applyBorder="1" applyAlignment="1">
      <alignment horizontal="left" vertical="center" wrapText="1"/>
    </xf>
    <xf numFmtId="0" fontId="6" fillId="0" borderId="3" xfId="0" applyFont="1" applyBorder="1" applyAlignment="1">
      <alignment horizontal="center" vertical="center"/>
    </xf>
    <xf numFmtId="0" fontId="10" fillId="0" borderId="3" xfId="0" applyFont="1" applyBorder="1" applyAlignment="1">
      <alignment horizontal="center" vertical="center"/>
    </xf>
    <xf numFmtId="0" fontId="5" fillId="0" borderId="0" xfId="1" applyFont="1" applyAlignment="1">
      <alignment horizontal="center" vertical="center" wrapText="1"/>
    </xf>
    <xf numFmtId="0" fontId="5" fillId="0" borderId="1" xfId="1" applyFont="1" applyBorder="1" applyAlignment="1">
      <alignment horizontal="center" vertical="center" wrapText="1"/>
    </xf>
    <xf numFmtId="0" fontId="2" fillId="0" borderId="0" xfId="1" applyFont="1" applyAlignment="1">
      <alignment horizontal="center" vertical="center" wrapText="1"/>
    </xf>
    <xf numFmtId="14" fontId="7" fillId="2" borderId="0" xfId="0" applyNumberFormat="1" applyFont="1" applyFill="1" applyBorder="1" applyAlignment="1">
      <alignment horizontal="center" vertical="center"/>
    </xf>
    <xf numFmtId="0" fontId="7"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8" fillId="0" borderId="0" xfId="0" applyFont="1" applyBorder="1" applyAlignment="1">
      <alignment horizontal="left" vertical="center" wrapText="1"/>
    </xf>
    <xf numFmtId="0" fontId="6" fillId="0" borderId="0" xfId="0" applyFont="1" applyBorder="1" applyAlignment="1">
      <alignment horizontal="center" vertical="center"/>
    </xf>
    <xf numFmtId="0" fontId="10" fillId="0" borderId="0" xfId="0" applyFont="1" applyBorder="1" applyAlignment="1">
      <alignment horizontal="center" vertical="center"/>
    </xf>
    <xf numFmtId="44" fontId="10" fillId="0" borderId="0" xfId="0" applyNumberFormat="1" applyFont="1" applyBorder="1" applyAlignment="1">
      <alignment horizontal="left" vertical="center"/>
    </xf>
    <xf numFmtId="0" fontId="6" fillId="0" borderId="0" xfId="0" applyFont="1" applyBorder="1" applyAlignment="1">
      <alignment horizontal="left" vertical="center" wrapText="1"/>
    </xf>
    <xf numFmtId="0" fontId="8" fillId="0" borderId="0" xfId="0" applyFont="1" applyBorder="1" applyAlignment="1">
      <alignment horizontal="center" vertical="center"/>
    </xf>
    <xf numFmtId="164" fontId="8" fillId="0" borderId="0" xfId="0" applyNumberFormat="1"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11" fillId="0" borderId="0" xfId="0" applyFont="1" applyBorder="1" applyAlignment="1">
      <alignment horizontal="center" vertical="center"/>
    </xf>
    <xf numFmtId="0" fontId="12" fillId="0" borderId="0" xfId="0" applyFont="1" applyBorder="1" applyAlignment="1">
      <alignment horizontal="center" vertical="center"/>
    </xf>
    <xf numFmtId="8" fontId="12" fillId="0" borderId="0" xfId="0" applyNumberFormat="1" applyFont="1" applyBorder="1" applyAlignment="1">
      <alignment vertical="center"/>
    </xf>
    <xf numFmtId="44" fontId="12" fillId="0" borderId="0" xfId="0" applyNumberFormat="1" applyFont="1" applyBorder="1" applyAlignment="1">
      <alignment vertical="center"/>
    </xf>
    <xf numFmtId="44" fontId="8" fillId="0" borderId="0" xfId="0" applyNumberFormat="1" applyFont="1" applyBorder="1" applyAlignment="1">
      <alignment vertical="center" wrapText="1"/>
    </xf>
    <xf numFmtId="167" fontId="12" fillId="0" borderId="0" xfId="0" applyNumberFormat="1" applyFont="1" applyBorder="1" applyAlignment="1">
      <alignment vertical="center"/>
    </xf>
    <xf numFmtId="8" fontId="8" fillId="0" borderId="2" xfId="0" applyNumberFormat="1" applyFont="1" applyBorder="1" applyAlignment="1">
      <alignment horizontal="center" vertical="center" wrapText="1"/>
    </xf>
    <xf numFmtId="44" fontId="8" fillId="2" borderId="0" xfId="0" applyNumberFormat="1" applyFont="1" applyFill="1" applyAlignment="1">
      <alignment horizontal="center" vertical="center" wrapText="1"/>
    </xf>
    <xf numFmtId="8" fontId="8" fillId="0" borderId="9" xfId="0" applyNumberFormat="1" applyFont="1" applyBorder="1" applyAlignment="1">
      <alignment horizontal="center" vertical="center" wrapText="1"/>
    </xf>
    <xf numFmtId="8" fontId="8" fillId="0" borderId="0" xfId="0" applyNumberFormat="1" applyFont="1" applyBorder="1" applyAlignment="1">
      <alignment horizontal="center" vertical="center" wrapText="1"/>
    </xf>
    <xf numFmtId="8" fontId="8" fillId="2" borderId="0" xfId="0" applyNumberFormat="1" applyFont="1" applyFill="1" applyAlignment="1">
      <alignment horizontal="center" vertical="center" wrapText="1"/>
    </xf>
    <xf numFmtId="44" fontId="8" fillId="0" borderId="9" xfId="0" applyNumberFormat="1" applyFont="1" applyBorder="1" applyAlignment="1">
      <alignment horizontal="center" vertical="center" wrapText="1"/>
    </xf>
    <xf numFmtId="44" fontId="8" fillId="0" borderId="0" xfId="0" applyNumberFormat="1" applyFont="1" applyAlignment="1">
      <alignment horizontal="center" vertical="center" wrapText="1"/>
    </xf>
    <xf numFmtId="0" fontId="8" fillId="0" borderId="6" xfId="0" applyFont="1" applyBorder="1" applyAlignment="1">
      <alignment horizontal="left" vertical="center" wrapText="1"/>
    </xf>
    <xf numFmtId="44" fontId="10" fillId="0" borderId="3" xfId="0" applyNumberFormat="1" applyFont="1" applyBorder="1" applyAlignment="1">
      <alignment horizontal="center" vertical="center"/>
    </xf>
    <xf numFmtId="0" fontId="6" fillId="0" borderId="10" xfId="0" applyFont="1" applyBorder="1" applyAlignment="1">
      <alignment horizontal="center" vertical="center"/>
    </xf>
    <xf numFmtId="44" fontId="10" fillId="0" borderId="4" xfId="0" applyNumberFormat="1" applyFont="1" applyBorder="1" applyAlignment="1">
      <alignment horizontal="center" vertical="center"/>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0" fontId="8" fillId="0" borderId="6" xfId="0" applyFont="1" applyBorder="1" applyAlignment="1">
      <alignment horizontal="center" vertical="center" wrapText="1"/>
    </xf>
    <xf numFmtId="0" fontId="6" fillId="0" borderId="3" xfId="0" applyFont="1" applyBorder="1" applyAlignment="1">
      <alignment horizontal="center" vertical="center" wrapText="1"/>
    </xf>
    <xf numFmtId="44" fontId="8" fillId="0" borderId="2" xfId="0" applyNumberFormat="1" applyFont="1" applyBorder="1" applyAlignment="1">
      <alignment horizontal="center" vertical="center" wrapText="1"/>
    </xf>
    <xf numFmtId="0" fontId="13" fillId="0" borderId="0" xfId="0" applyFont="1" applyAlignment="1">
      <alignment horizontal="center" vertical="center"/>
    </xf>
    <xf numFmtId="44" fontId="6"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14" fontId="13" fillId="0" borderId="0" xfId="0" applyNumberFormat="1" applyFont="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10" fillId="0" borderId="6" xfId="0" applyFont="1" applyBorder="1" applyAlignment="1">
      <alignment horizontal="center" vertical="center"/>
    </xf>
    <xf numFmtId="44" fontId="8" fillId="0" borderId="0" xfId="0" applyNumberFormat="1" applyFont="1" applyBorder="1" applyAlignment="1">
      <alignment horizontal="center" vertical="center" wrapText="1"/>
    </xf>
    <xf numFmtId="44" fontId="13" fillId="0" borderId="0" xfId="0" applyNumberFormat="1" applyFont="1" applyBorder="1" applyAlignment="1">
      <alignment horizontal="center" vertical="center"/>
    </xf>
    <xf numFmtId="44" fontId="8" fillId="0" borderId="8" xfId="0" applyNumberFormat="1" applyFont="1" applyBorder="1" applyAlignment="1">
      <alignment horizontal="center" vertical="center" wrapText="1"/>
    </xf>
    <xf numFmtId="44" fontId="13" fillId="0" borderId="0" xfId="0" applyNumberFormat="1" applyFont="1" applyAlignment="1">
      <alignment horizontal="center" vertical="center"/>
    </xf>
    <xf numFmtId="0" fontId="8" fillId="0" borderId="5" xfId="0" applyFont="1" applyBorder="1" applyAlignment="1">
      <alignment horizontal="left" vertical="center" wrapText="1"/>
    </xf>
    <xf numFmtId="44" fontId="8" fillId="0" borderId="7" xfId="0" applyNumberFormat="1" applyFont="1" applyBorder="1" applyAlignment="1">
      <alignment horizontal="center" vertical="center" wrapText="1"/>
    </xf>
    <xf numFmtId="0" fontId="10" fillId="0" borderId="11" xfId="0" applyFont="1" applyBorder="1" applyAlignment="1">
      <alignment horizontal="center" vertical="center"/>
    </xf>
    <xf numFmtId="44" fontId="10" fillId="0" borderId="0" xfId="0" applyNumberFormat="1" applyFont="1" applyBorder="1" applyAlignment="1">
      <alignment horizontal="center" vertical="center"/>
    </xf>
    <xf numFmtId="0" fontId="6" fillId="0" borderId="0" xfId="0" applyFont="1" applyAlignment="1">
      <alignment vertical="center" wrapText="1"/>
    </xf>
    <xf numFmtId="44" fontId="10" fillId="0" borderId="0" xfId="0" applyNumberFormat="1" applyFont="1" applyAlignment="1">
      <alignment horizontal="center" vertical="center"/>
    </xf>
  </cellXfs>
  <cellStyles count="2">
    <cellStyle name="Normal" xfId="0" builtinId="0"/>
    <cellStyle name="Normal 2" xfId="1" xr:uid="{8FC54FAF-69BA-4AE0-AD6F-4984D3129C27}"/>
  </cellStyles>
  <dxfs count="85">
    <dxf>
      <font>
        <b val="0"/>
        <i val="0"/>
        <strike val="0"/>
        <condense val="0"/>
        <extend val="0"/>
        <outline val="0"/>
        <shadow val="0"/>
        <u val="none"/>
        <vertAlign val="baseline"/>
        <sz val="7"/>
        <color theme="1"/>
        <name val="Calibri"/>
        <family val="2"/>
        <scheme val="minor"/>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center" vertical="center" textRotation="0" wrapText="1" indent="0" justifyLastLine="0" shrinkToFit="0" readingOrder="0"/>
    </dxf>
    <dxf>
      <font>
        <b val="0"/>
        <i val="0"/>
        <strike val="0"/>
        <condense val="0"/>
        <extend val="0"/>
        <outline val="0"/>
        <shadow val="0"/>
        <u val="none"/>
        <vertAlign val="baseline"/>
        <sz val="7"/>
        <color theme="1"/>
        <name val="Arial"/>
        <family val="2"/>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general" vertical="center" textRotation="0" wrapText="1" indent="0" justifyLastLine="0" shrinkToFit="0" readingOrder="0"/>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7"/>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7"/>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center" vertical="center" textRotation="0" wrapText="1" indent="0" justifyLastLine="0" shrinkToFit="0" readingOrder="0"/>
    </dxf>
    <dxf>
      <font>
        <strike val="0"/>
        <outline val="0"/>
        <shadow val="0"/>
        <u val="none"/>
        <vertAlign val="baseline"/>
        <sz val="7"/>
        <color theme="1"/>
        <name val="Arial"/>
        <family val="2"/>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Arial"/>
        <family val="2"/>
        <scheme val="none"/>
      </font>
      <alignment horizontal="center" vertical="center" textRotation="0" wrapText="0" indent="0" justifyLastLine="0" shrinkToFit="0" readingOrder="0"/>
    </dxf>
    <dxf>
      <font>
        <strike val="0"/>
        <outline val="0"/>
        <shadow val="0"/>
        <u val="none"/>
        <vertAlign val="baseline"/>
        <sz val="7"/>
        <color theme="1"/>
        <name val="Book Antiqua"/>
        <family val="1"/>
        <scheme val="none"/>
      </font>
      <alignment horizontal="center" vertical="center" textRotation="0" wrapText="0" indent="0" justifyLastLine="0" shrinkToFit="0" readingOrder="0"/>
    </dxf>
    <dxf>
      <font>
        <strike val="0"/>
        <outline val="0"/>
        <shadow val="0"/>
        <u val="none"/>
        <vertAlign val="baseline"/>
        <sz val="7"/>
        <color theme="1"/>
        <name val="Book Antiqua"/>
        <family val="1"/>
        <scheme val="none"/>
      </font>
      <alignment horizontal="general" vertical="center" textRotation="0" wrapText="1" indent="0" justifyLastLine="0" shrinkToFit="0" readingOrder="0"/>
    </dxf>
    <dxf>
      <font>
        <strike val="0"/>
        <outline val="0"/>
        <shadow val="0"/>
        <u val="none"/>
        <vertAlign val="baseline"/>
        <sz val="7"/>
      </font>
      <numFmt numFmtId="34" formatCode="_-&quot;$&quot;* #,##0.00_-;\-&quot;$&quot;* #,##0.00_-;_-&quot;$&quot;* &quot;-&quot;??_-;_-@_-"/>
      <alignment horizontal="center" vertical="center" textRotation="0"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ont>
      <alignment horizontal="center" vertical="center" textRotation="0" wrapText="1" indent="0" justifyLastLine="0" shrinkToFit="0" readingOrder="0"/>
    </dxf>
    <dxf>
      <font>
        <strike val="0"/>
        <outline val="0"/>
        <shadow val="0"/>
        <u val="none"/>
        <vertAlign val="baseline"/>
        <sz val="7"/>
      </font>
      <alignment horizontal="left" vertical="center" textRotation="0" wrapText="1"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amily val="1"/>
      </font>
      <alignment horizontal="center" vertical="center" textRotation="0" indent="0" justifyLastLine="0" shrinkToFit="0" readingOrder="0"/>
    </dxf>
    <dxf>
      <font>
        <b val="0"/>
        <i val="0"/>
        <strike val="0"/>
        <condense val="0"/>
        <extend val="0"/>
        <outline val="0"/>
        <shadow val="0"/>
        <u val="none"/>
        <vertAlign val="baseline"/>
        <sz val="7"/>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center" vertical="center" textRotation="0" wrapText="1" indent="0" justifyLastLine="0" shrinkToFit="0" readingOrder="0"/>
    </dxf>
    <dxf>
      <font>
        <strike val="0"/>
        <outline val="0"/>
        <shadow val="0"/>
        <u val="none"/>
        <vertAlign val="baseline"/>
        <sz val="7"/>
      </font>
      <alignment horizontal="center" vertical="center" textRotation="0" indent="0" justifyLastLine="0" shrinkToFit="0" readingOrder="0"/>
    </dxf>
    <dxf>
      <font>
        <b val="0"/>
        <i val="0"/>
        <strike val="0"/>
        <condense val="0"/>
        <extend val="0"/>
        <outline val="0"/>
        <shadow val="0"/>
        <u val="none"/>
        <vertAlign val="baseline"/>
        <sz val="7"/>
        <color theme="1"/>
        <name val="Arial"/>
        <family val="2"/>
        <scheme val="none"/>
      </font>
      <alignment horizontal="center" vertical="center" textRotation="0" wrapText="0"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ont>
      <alignment horizontal="center" vertical="center" textRotation="0" indent="0" justifyLastLine="0" shrinkToFit="0" readingOrder="0"/>
    </dxf>
    <dxf>
      <font>
        <b val="0"/>
        <i val="0"/>
        <strike val="0"/>
        <condense val="0"/>
        <extend val="0"/>
        <outline val="0"/>
        <shadow val="0"/>
        <u val="none"/>
        <vertAlign val="baseline"/>
        <sz val="7"/>
        <color theme="1"/>
        <name val="Calibri"/>
        <family val="2"/>
        <scheme val="minor"/>
      </font>
      <numFmt numFmtId="34" formatCode="_-&quot;$&quot;* #,##0.00_-;\-&quot;$&quot;* #,##0.00_-;_-&quot;$&quot;*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ont>
      <alignment horizontal="center" vertical="center" textRotation="0" wrapText="1" indent="0" justifyLastLine="0" shrinkToFit="0" readingOrder="0"/>
    </dxf>
    <dxf>
      <font>
        <strike val="0"/>
        <outline val="0"/>
        <shadow val="0"/>
        <u val="none"/>
        <vertAlign val="baseline"/>
        <sz val="7"/>
      </font>
      <alignment horizontal="left" vertical="center" textRotation="0" wrapText="1"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amily val="1"/>
      </font>
      <alignment horizontal="center" vertical="center" textRotation="0" indent="0" justifyLastLine="0" shrinkToFit="0" readingOrder="0"/>
    </dxf>
    <dxf>
      <font>
        <b val="0"/>
        <i val="0"/>
        <strike val="0"/>
        <condense val="0"/>
        <extend val="0"/>
        <outline val="0"/>
        <shadow val="0"/>
        <u val="none"/>
        <vertAlign val="baseline"/>
        <sz val="7"/>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7"/>
        <color theme="1"/>
        <name val="Calibri"/>
        <family val="2"/>
        <scheme val="minor"/>
      </font>
      <numFmt numFmtId="34" formatCode="_-&quot;$&quot;* #,##0.00_-;\-&quot;$&quot;* #,##0.00_-;_-&quot;$&quot;*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7"/>
        <color theme="1"/>
        <name val="Calibri"/>
        <family val="2"/>
        <scheme val="minor"/>
      </font>
      <alignment horizontal="center" vertical="center" textRotation="0" wrapText="0" indent="0" justifyLastLine="0" shrinkToFit="0" readingOrder="0"/>
      <border diagonalUp="0" diagonalDown="0" outline="0">
        <left/>
        <right/>
        <top/>
        <bottom/>
      </border>
    </dxf>
    <dxf>
      <font>
        <strike val="0"/>
        <outline val="0"/>
        <shadow val="0"/>
        <u val="none"/>
        <vertAlign val="baseline"/>
        <sz val="7"/>
      </font>
      <alignment horizontal="center" vertical="center" textRotation="0" wrapText="1"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ont>
      <alignment horizontal="left" vertical="center" textRotation="0" wrapText="1"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amily val="1"/>
      </font>
      <alignment horizontal="center" vertical="center" textRotation="0" indent="0" justifyLastLine="0" shrinkToFit="0" readingOrder="0"/>
    </dxf>
    <dxf>
      <font>
        <b val="0"/>
        <i val="0"/>
        <strike val="0"/>
        <condense val="0"/>
        <extend val="0"/>
        <outline val="0"/>
        <shadow val="0"/>
        <u val="none"/>
        <vertAlign val="baseline"/>
        <sz val="7"/>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
      <font>
        <strike val="0"/>
        <outline val="0"/>
        <shadow val="0"/>
        <u val="none"/>
        <vertAlign val="baseline"/>
        <sz val="7"/>
      </font>
      <alignment horizontal="center" vertical="center" textRotation="0" indent="0" justifyLastLine="0" shrinkToFit="0" readingOrder="0"/>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center" vertical="center" textRotation="0" wrapText="1" indent="0" justifyLastLine="0" shrinkToFit="0" readingOrder="0"/>
    </dxf>
    <dxf>
      <font>
        <strike val="0"/>
        <outline val="0"/>
        <shadow val="0"/>
        <u val="none"/>
        <vertAlign val="baseline"/>
        <sz val="7"/>
      </font>
      <alignment horizontal="center" vertical="center" textRotation="0" indent="0" justifyLastLine="0" shrinkToFit="0" readingOrder="0"/>
    </dxf>
    <dxf>
      <font>
        <b val="0"/>
        <i val="0"/>
        <strike val="0"/>
        <condense val="0"/>
        <extend val="0"/>
        <outline val="0"/>
        <shadow val="0"/>
        <u val="none"/>
        <vertAlign val="baseline"/>
        <sz val="7"/>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font>
      <alignment horizontal="center" vertical="center" textRotation="0" indent="0" justifyLastLine="0" shrinkToFit="0" readingOrder="0"/>
    </dxf>
    <dxf>
      <font>
        <strike val="0"/>
        <outline val="0"/>
        <shadow val="0"/>
        <u val="none"/>
        <vertAlign val="baseline"/>
        <sz val="7"/>
        <color auto="1"/>
        <name val="Book Antiqua"/>
        <family val="1"/>
        <scheme val="none"/>
      </font>
      <numFmt numFmtId="34" formatCode="_-&quot;$&quot;* #,##0.00_-;\-&quot;$&quot;* #,##0.00_-;_-&quot;$&quot;* &quot;-&quot;??_-;_-@_-"/>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center" vertical="center" textRotation="0" wrapText="1" indent="0" justifyLastLine="0" shrinkToFit="0" readingOrder="0"/>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left"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alignment horizontal="center" vertical="center" textRotation="0" wrapText="0" indent="0" justifyLastLine="0" shrinkToFit="0" readingOrder="0"/>
    </dxf>
    <dxf>
      <font>
        <strike val="0"/>
        <outline val="0"/>
        <shadow val="0"/>
        <u val="none"/>
        <vertAlign val="baseline"/>
        <sz val="7"/>
        <color auto="1"/>
        <name val="Book Antiqua"/>
        <family val="1"/>
        <scheme val="none"/>
      </font>
      <fill>
        <patternFill patternType="solid">
          <fgColor indexed="64"/>
          <bgColor theme="0"/>
        </patternFill>
      </fill>
      <alignment horizontal="left" vertical="center" textRotation="0" wrapText="1"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7"/>
        <color theme="1" tint="4.9989318521683403E-2"/>
        <name val="Book Antiqua"/>
        <family val="1"/>
        <scheme val="none"/>
      </font>
      <fill>
        <patternFill patternType="solid">
          <fgColor indexed="64"/>
          <bgColor theme="0"/>
        </patternFill>
      </fill>
    </dxf>
    <dxf>
      <font>
        <strike val="0"/>
        <outline val="0"/>
        <shadow val="0"/>
        <u val="none"/>
        <vertAlign val="baseline"/>
        <sz val="6"/>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9525</xdr:rowOff>
    </xdr:from>
    <xdr:to>
      <xdr:col>8</xdr:col>
      <xdr:colOff>504825</xdr:colOff>
      <xdr:row>0</xdr:row>
      <xdr:rowOff>19050</xdr:rowOff>
    </xdr:to>
    <xdr:cxnSp macro="">
      <xdr:nvCxnSpPr>
        <xdr:cNvPr id="4" name="Conector recto 3">
          <a:extLst>
            <a:ext uri="{FF2B5EF4-FFF2-40B4-BE49-F238E27FC236}">
              <a16:creationId xmlns:a16="http://schemas.microsoft.com/office/drawing/2014/main" id="{AA047F04-54BE-AFDD-56A1-7FF2853AE4D9}"/>
            </a:ext>
          </a:extLst>
        </xdr:cNvPr>
        <xdr:cNvCxnSpPr/>
      </xdr:nvCxnSpPr>
      <xdr:spPr>
        <a:xfrm>
          <a:off x="161925" y="390525"/>
          <a:ext cx="8601075"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0</xdr:colOff>
      <xdr:row>1</xdr:row>
      <xdr:rowOff>9525</xdr:rowOff>
    </xdr:to>
    <xdr:cxnSp macro="">
      <xdr:nvCxnSpPr>
        <xdr:cNvPr id="2" name="Conector recto 1">
          <a:extLst>
            <a:ext uri="{FF2B5EF4-FFF2-40B4-BE49-F238E27FC236}">
              <a16:creationId xmlns:a16="http://schemas.microsoft.com/office/drawing/2014/main" id="{A9DE2FE2-D975-4AE3-AA6D-F966D6B5CD70}"/>
            </a:ext>
          </a:extLst>
        </xdr:cNvPr>
        <xdr:cNvCxnSpPr/>
      </xdr:nvCxnSpPr>
      <xdr:spPr>
        <a:xfrm flipV="1">
          <a:off x="0" y="381000"/>
          <a:ext cx="9715500"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0</xdr:colOff>
      <xdr:row>1</xdr:row>
      <xdr:rowOff>9525</xdr:rowOff>
    </xdr:to>
    <xdr:cxnSp macro="">
      <xdr:nvCxnSpPr>
        <xdr:cNvPr id="2" name="Conector recto 1">
          <a:extLst>
            <a:ext uri="{FF2B5EF4-FFF2-40B4-BE49-F238E27FC236}">
              <a16:creationId xmlns:a16="http://schemas.microsoft.com/office/drawing/2014/main" id="{D15859C2-D743-487D-948B-E13F6B9080ED}"/>
            </a:ext>
          </a:extLst>
        </xdr:cNvPr>
        <xdr:cNvCxnSpPr/>
      </xdr:nvCxnSpPr>
      <xdr:spPr>
        <a:xfrm flipV="1">
          <a:off x="0" y="190500"/>
          <a:ext cx="13182600"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0</xdr:colOff>
      <xdr:row>1</xdr:row>
      <xdr:rowOff>9525</xdr:rowOff>
    </xdr:to>
    <xdr:cxnSp macro="">
      <xdr:nvCxnSpPr>
        <xdr:cNvPr id="2" name="Conector recto 1">
          <a:extLst>
            <a:ext uri="{FF2B5EF4-FFF2-40B4-BE49-F238E27FC236}">
              <a16:creationId xmlns:a16="http://schemas.microsoft.com/office/drawing/2014/main" id="{7CF9EEF2-472D-4E48-BA17-795A0D9AA74D}"/>
            </a:ext>
          </a:extLst>
        </xdr:cNvPr>
        <xdr:cNvCxnSpPr/>
      </xdr:nvCxnSpPr>
      <xdr:spPr>
        <a:xfrm flipV="1">
          <a:off x="0" y="190500"/>
          <a:ext cx="9839325"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45EE40-AD29-41F3-8EB9-60ACB21346A5}" name="Tabla1" displayName="Tabla1" ref="A3:K19" totalsRowShown="0" headerRowDxfId="84" dataDxfId="83">
  <autoFilter ref="A3:K19" xr:uid="{A545EE40-AD29-41F3-8EB9-60ACB21346A5}"/>
  <tableColumns count="11">
    <tableColumn id="1" xr3:uid="{079DF0D5-C3E3-45E9-B457-88E76F53070F}" name="FECHA CONTRATACION" dataDxfId="82"/>
    <tableColumn id="2" xr3:uid="{F11B720A-AF23-49E5-AEBC-566689373AC2}" name="OBJETO  DE CONTRATACION" dataDxfId="81"/>
    <tableColumn id="3" xr3:uid="{534885F1-7D12-48A8-8969-78043DA348A6}" name="NOMBRE DEL CONTRATISTA" dataDxfId="80"/>
    <tableColumn id="5" xr3:uid="{117BA36F-7D17-4FD1-9AFE-31FAA7E43D4D}" name="CARACTERISTICA" dataDxfId="79"/>
    <tableColumn id="6" xr3:uid="{5211A3E3-1344-4B0C-A4A0-A4E4F14F7E01}" name="MODALIDAD DE CONTRATACION" dataDxfId="78"/>
    <tableColumn id="7" xr3:uid="{0A8C767B-221C-4654-B1B4-4CD4D71CF95F}" name="DESCRIPCION" dataDxfId="77"/>
    <tableColumn id="10" xr3:uid="{CEB78A0F-8795-49ED-86D6-C9F1DBC5EB30}" name="UNIDAD DE MEDIDA" dataDxfId="76"/>
    <tableColumn id="11" xr3:uid="{9EE8071D-7D0A-4428-8C18-5AFDC59ADDBE}" name="CANTIDAD" dataDxfId="75"/>
    <tableColumn id="9" xr3:uid="{B5364DD8-71DC-403E-9663-742BB245A16C}" name="PREC.UNIT." dataDxfId="74"/>
    <tableColumn id="12" xr3:uid="{ABD9CBE3-42C4-4D9F-9E24-40ADF344F74E}" name="TOTAL" dataDxfId="73">
      <calculatedColumnFormula>I4*H4</calculatedColumnFormula>
    </tableColumn>
    <tableColumn id="8" xr3:uid="{5124FFF8-88E7-41AD-BCE9-5A28141327B9}" name="MONTO TOTAL" dataDxfId="72">
      <calculatedColumnFormula>SUM(Tabla1[TOTAL])</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1021C4-2BF8-4EBE-909C-642B977EE016}" name="Tabla2" displayName="Tabla2" ref="A6:K22" totalsRowCount="1" headerRowDxfId="64" dataDxfId="63">
  <autoFilter ref="A6:K21" xr:uid="{801021C4-2BF8-4EBE-909C-642B977EE016}"/>
  <tableColumns count="11">
    <tableColumn id="1" xr3:uid="{AAB5E5B6-A988-4BB0-8E06-20025B0B15B6}" name="FECHA CONTRATACION" dataDxfId="62" totalsRowDxfId="58"/>
    <tableColumn id="2" xr3:uid="{20E9F593-D684-4498-8AC7-A988B617CCB0}" name="OBJETO  DE CONTRATACION" dataDxfId="61" totalsRowDxfId="57"/>
    <tableColumn id="3" xr3:uid="{69A1C8A2-6B12-4C1D-BB36-595F10E4AE4A}" name="NOMBRE DEL CONTRATISTA" dataDxfId="59" totalsRowDxfId="56"/>
    <tableColumn id="4" xr3:uid="{E31F1932-48EA-4DBD-B6D0-E91A73DC5D43}" name="CARACTERISTICA" dataDxfId="60" totalsRowDxfId="55"/>
    <tableColumn id="5" xr3:uid="{973BB257-5C43-4F18-B7B3-E90C25364585}" name="MODALIDAD DE CONTRATACION" dataDxfId="71" totalsRowDxfId="54"/>
    <tableColumn id="6" xr3:uid="{E3539E5A-6392-4094-883D-6AD77B1F7B98}" name="DESCRIPCION" dataDxfId="70" totalsRowDxfId="53"/>
    <tableColumn id="7" xr3:uid="{BD695C32-96A6-4A8B-BC57-87B8D60A3D1B}" name="UNIDAD DE MEDIDA" dataDxfId="69" totalsRowDxfId="52"/>
    <tableColumn id="8" xr3:uid="{42D059A0-B15C-4F0B-9551-7FA636FE195B}" name="CANTIDAD" dataDxfId="68" totalsRowDxfId="51"/>
    <tableColumn id="9" xr3:uid="{055571C8-F739-4987-9DC0-39F458E33BBD}" name="PREC.UNIT." dataDxfId="67" totalsRowDxfId="50"/>
    <tableColumn id="10" xr3:uid="{48B0C1B0-AE2D-4ADA-9562-EA17B6270A49}" name="TOTAL" totalsRowLabel=" TOTAL " dataDxfId="66" totalsRowDxfId="49">
      <calculatedColumnFormula>I7*H7</calculatedColumnFormula>
    </tableColumn>
    <tableColumn id="11" xr3:uid="{50EF7507-223E-40B3-BF76-627049D23230}" name="MONTO TOTAL" totalsRowFunction="custom" dataDxfId="65" totalsRowDxfId="48">
      <calculatedColumnFormula>+J6+J7</calculatedColumnFormula>
      <totalsRowFormula>SUM(Tabla2[MONTO TOTAL])</totalsRow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0A8D6A-2A3C-423C-BF0F-1937E3588B2F}" name="Tabla24" displayName="Tabla24" ref="A6:K8" totalsRowCount="1" headerRowDxfId="47" dataDxfId="46">
  <autoFilter ref="A6:K7" xr:uid="{600A8D6A-2A3C-423C-BF0F-1937E3588B2F}"/>
  <tableColumns count="11">
    <tableColumn id="1" xr3:uid="{8324EAF3-C57B-4D1E-BEC5-06BB502C821F}" name="FECHA CONTRATACION" dataDxfId="45" totalsRowDxfId="39"/>
    <tableColumn id="2" xr3:uid="{C03915B3-461B-47F5-95F5-B3BF57CC22D2}" name="OBJETO  DE CONTRATACION" dataDxfId="44" totalsRowDxfId="38"/>
    <tableColumn id="3" xr3:uid="{2939CB44-DB9E-4B3F-9868-BCA1866B6727}" name="NOMBRE DEL CONTRATISTA" dataDxfId="43" totalsRowDxfId="37"/>
    <tableColumn id="4" xr3:uid="{DBC29AE6-DA2A-4F21-AA40-C97DF615872B}" name="CARACTERISTICA" dataDxfId="42" totalsRowDxfId="36"/>
    <tableColumn id="5" xr3:uid="{C8109FF2-E803-4B69-9E5B-067CDBD1069A}" name="MODALIDAD DE CONTRATACION" dataDxfId="41" totalsRowDxfId="35"/>
    <tableColumn id="6" xr3:uid="{6792D1E4-1ECE-48FC-9EFE-59E09F59D492}" name="DESCRIPCION" dataDxfId="28" totalsRowDxfId="34"/>
    <tableColumn id="7" xr3:uid="{566F05DD-9299-4633-8413-2E3CE9AAEB4A}" name="UNIDAD DE MEDIDA" dataDxfId="27" totalsRowDxfId="33"/>
    <tableColumn id="8" xr3:uid="{56673FE0-0A23-4B58-B975-F3916D1CEEF2}" name="CANTIDAD" dataDxfId="26" totalsRowDxfId="32"/>
    <tableColumn id="9" xr3:uid="{D33D234C-D8A7-4ADE-B63F-4CD743F3F6D5}" name="PREC.UNIT." dataDxfId="25" totalsRowDxfId="31"/>
    <tableColumn id="10" xr3:uid="{47E8AFDE-E556-4092-92B3-75833CEDEEE8}" name="TOTAL" totalsRowLabel=" TOTAL " dataDxfId="24" totalsRowDxfId="30">
      <calculatedColumnFormula>I7*H7</calculatedColumnFormula>
    </tableColumn>
    <tableColumn id="11" xr3:uid="{B27AF3C5-E3A8-4D09-A684-2621789595D2}" name="MONTO TOTAL" totalsRowFunction="custom" dataDxfId="40" totalsRowDxfId="29">
      <calculatedColumnFormula>+J6+J7</calculatedColumnFormula>
      <totalsRowFormula>SUM(Tabla24[MONTO TOTAL])</totalsRow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360FB8-E99F-4781-B16E-5BEA18FA7515}" name="Tabla245" displayName="Tabla245" ref="A6:K17" totalsRowCount="1" headerRowDxfId="23" dataDxfId="22">
  <autoFilter ref="A6:K16" xr:uid="{A2360FB8-E99F-4781-B16E-5BEA18FA7515}"/>
  <tableColumns count="11">
    <tableColumn id="1" xr3:uid="{3EE0FCA0-C200-4D1B-8B85-BECF6E76FC9C}" name="FECHA CONTRATACION" dataDxfId="21" totalsRowDxfId="10"/>
    <tableColumn id="2" xr3:uid="{AA916FE5-F6D0-4E0E-9724-0FA6E4A2F8ED}" name="OBJETO  DE CONTRATACION" dataDxfId="20" totalsRowDxfId="9"/>
    <tableColumn id="3" xr3:uid="{1EFC13AF-3ABF-48C1-86B9-4E0FE2840D17}" name="NOMBRE DEL CONTRATISTA" dataDxfId="19" totalsRowDxfId="8"/>
    <tableColumn id="4" xr3:uid="{2B627A79-83F2-499F-A33B-A02CEF848D2C}" name="CARACTERISTICA" dataDxfId="18" totalsRowDxfId="7"/>
    <tableColumn id="5" xr3:uid="{35F0638B-CBD7-47D7-B7E9-5E708FBABEB8}" name="MODALIDAD DE CONTRATACION" dataDxfId="17" totalsRowDxfId="6"/>
    <tableColumn id="6" xr3:uid="{2AB8E072-50E5-489C-8043-4B376C3B5B8E}" name="DESCRIPCION" dataDxfId="15" totalsRowDxfId="5"/>
    <tableColumn id="7" xr3:uid="{E307E3D0-57A1-4929-87F1-9F3C35B76008}" name="UNIDAD DE MEDIDA" dataDxfId="14" totalsRowDxfId="4"/>
    <tableColumn id="8" xr3:uid="{DCB15E37-49DD-464E-B129-DF0BFEA5B6AD}" name="CANTIDAD" dataDxfId="13" totalsRowDxfId="3"/>
    <tableColumn id="9" xr3:uid="{D0B99F3F-B3E5-4D91-B485-589FD70A200F}" name="PREC.UNIT." dataDxfId="12" totalsRowDxfId="2"/>
    <tableColumn id="10" xr3:uid="{B167F295-D1C8-4831-A9A3-ADC37E5B208B}" name="TOTAL" totalsRowLabel=" TOTAL " dataDxfId="11" totalsRowDxfId="1">
      <calculatedColumnFormula>I7*H7</calculatedColumnFormula>
    </tableColumn>
    <tableColumn id="11" xr3:uid="{27249542-DB2F-49AE-9DD6-D084B9FB52DE}" name="MONTO TOTAL" totalsRowFunction="custom" dataDxfId="16" totalsRowDxfId="0">
      <calculatedColumnFormula>+J5+J6+Tabla245[[#This Row],[TOTAL]]</calculatedColumnFormula>
      <totalsRowFormula>SUM(Tabla245[MONTO TOTAL])</totalsRow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0BF9B-40D8-4725-81DE-554334C924EB}">
  <dimension ref="A1:L19"/>
  <sheetViews>
    <sheetView topLeftCell="E12" zoomScaleNormal="100" workbookViewId="0">
      <selection activeCell="G23" sqref="G23"/>
    </sheetView>
  </sheetViews>
  <sheetFormatPr baseColWidth="10" defaultRowHeight="15" x14ac:dyDescent="0.25"/>
  <cols>
    <col min="1" max="1" width="12.28515625" customWidth="1"/>
    <col min="2" max="2" width="29.7109375" style="2" customWidth="1"/>
    <col min="3" max="3" width="17.28515625" customWidth="1"/>
    <col min="4" max="4" width="12.42578125" customWidth="1"/>
    <col min="5" max="5" width="11.28515625" customWidth="1"/>
    <col min="6" max="6" width="31.140625" customWidth="1"/>
    <col min="7" max="7" width="10" customWidth="1"/>
    <col min="8" max="8" width="8.7109375" customWidth="1"/>
    <col min="9" max="9" width="9.140625" customWidth="1"/>
    <col min="10" max="10" width="8.140625" customWidth="1"/>
    <col min="11" max="11" width="10.7109375" customWidth="1"/>
  </cols>
  <sheetData>
    <row r="1" spans="1:12" ht="15.75" thickBot="1" x14ac:dyDescent="0.3">
      <c r="A1" s="21" t="s">
        <v>20</v>
      </c>
      <c r="B1" s="21"/>
      <c r="C1" s="21"/>
      <c r="D1" s="21"/>
      <c r="E1" s="21"/>
      <c r="F1" s="21"/>
      <c r="G1" s="21"/>
      <c r="H1" s="21"/>
      <c r="I1" s="21"/>
      <c r="J1" s="21"/>
      <c r="K1" s="21"/>
      <c r="L1" s="1"/>
    </row>
    <row r="2" spans="1:12" ht="15.75" customHeight="1" x14ac:dyDescent="0.25">
      <c r="A2" s="20" t="s">
        <v>17</v>
      </c>
      <c r="B2" s="20"/>
      <c r="C2" s="20"/>
      <c r="D2" s="20"/>
      <c r="E2" s="20"/>
      <c r="F2" s="20"/>
      <c r="G2" s="20"/>
      <c r="H2" s="20"/>
      <c r="I2" s="20"/>
      <c r="J2" s="20"/>
      <c r="K2" s="20"/>
      <c r="L2" s="9"/>
    </row>
    <row r="3" spans="1:12" ht="33" x14ac:dyDescent="0.25">
      <c r="A3" s="7" t="s">
        <v>3</v>
      </c>
      <c r="B3" s="7" t="s">
        <v>0</v>
      </c>
      <c r="C3" s="7" t="s">
        <v>1</v>
      </c>
      <c r="D3" s="10" t="s">
        <v>2</v>
      </c>
      <c r="E3" s="7" t="s">
        <v>4</v>
      </c>
      <c r="F3" s="10" t="s">
        <v>5</v>
      </c>
      <c r="G3" s="7" t="s">
        <v>9</v>
      </c>
      <c r="H3" s="7" t="s">
        <v>10</v>
      </c>
      <c r="I3" s="7" t="s">
        <v>11</v>
      </c>
      <c r="J3" s="7" t="s">
        <v>12</v>
      </c>
      <c r="K3" s="7" t="s">
        <v>13</v>
      </c>
    </row>
    <row r="4" spans="1:12" ht="63.75" customHeight="1" thickBot="1" x14ac:dyDescent="0.3">
      <c r="A4" s="23">
        <v>44987</v>
      </c>
      <c r="B4" s="24" t="s">
        <v>21</v>
      </c>
      <c r="C4" s="25" t="s">
        <v>22</v>
      </c>
      <c r="D4" s="26" t="s">
        <v>15</v>
      </c>
      <c r="E4" s="26" t="s">
        <v>23</v>
      </c>
      <c r="F4" s="35" t="s">
        <v>24</v>
      </c>
      <c r="G4" s="36" t="s">
        <v>16</v>
      </c>
      <c r="H4" s="37">
        <v>1</v>
      </c>
      <c r="I4" s="38">
        <v>94.44</v>
      </c>
      <c r="J4" s="42">
        <f>Tabla1[[#This Row],[CANTIDAD]]*Tabla1[[#This Row],[PREC.UNIT.]]</f>
        <v>94.44</v>
      </c>
      <c r="K4" s="43">
        <f>+Tabla1[[#This Row],[TOTAL]]</f>
        <v>94.44</v>
      </c>
    </row>
    <row r="5" spans="1:12" ht="54.75" customHeight="1" thickTop="1" thickBot="1" x14ac:dyDescent="0.3">
      <c r="A5" s="23">
        <v>44987</v>
      </c>
      <c r="B5" s="25" t="s">
        <v>25</v>
      </c>
      <c r="C5" s="25" t="s">
        <v>26</v>
      </c>
      <c r="D5" s="26" t="s">
        <v>15</v>
      </c>
      <c r="E5" s="26" t="s">
        <v>23</v>
      </c>
      <c r="F5" s="31" t="s">
        <v>27</v>
      </c>
      <c r="G5" s="32" t="s">
        <v>7</v>
      </c>
      <c r="H5" s="32">
        <v>20</v>
      </c>
      <c r="I5" s="33">
        <v>1.67</v>
      </c>
      <c r="J5" s="44">
        <f>Tabla1[[#This Row],[CANTIDAD]]*Tabla1[[#This Row],[PREC.UNIT.]]</f>
        <v>33.4</v>
      </c>
      <c r="K5" s="43">
        <f>+Tabla1[[#This Row],[TOTAL]]</f>
        <v>33.4</v>
      </c>
    </row>
    <row r="6" spans="1:12" ht="47.25" customHeight="1" thickTop="1" thickBot="1" x14ac:dyDescent="0.3">
      <c r="A6" s="23">
        <v>44994</v>
      </c>
      <c r="B6" s="25" t="s">
        <v>28</v>
      </c>
      <c r="C6" s="25" t="s">
        <v>19</v>
      </c>
      <c r="D6" s="26" t="s">
        <v>15</v>
      </c>
      <c r="E6" s="26" t="s">
        <v>23</v>
      </c>
      <c r="F6" s="31" t="s">
        <v>29</v>
      </c>
      <c r="G6" s="32" t="s">
        <v>7</v>
      </c>
      <c r="H6" s="32">
        <v>20</v>
      </c>
      <c r="I6" s="33">
        <v>1.67</v>
      </c>
      <c r="J6" s="44">
        <f>Tabla1[[#This Row],[CANTIDAD]]*Tabla1[[#This Row],[PREC.UNIT.]]</f>
        <v>33.4</v>
      </c>
      <c r="K6" s="43">
        <f>+Tabla1[[#This Row],[TOTAL]]</f>
        <v>33.4</v>
      </c>
    </row>
    <row r="7" spans="1:12" ht="48.75" customHeight="1" thickTop="1" thickBot="1" x14ac:dyDescent="0.3">
      <c r="A7" s="23">
        <v>44994</v>
      </c>
      <c r="B7" s="25" t="s">
        <v>30</v>
      </c>
      <c r="C7" s="25" t="s">
        <v>22</v>
      </c>
      <c r="D7" s="26" t="s">
        <v>15</v>
      </c>
      <c r="E7" s="26" t="s">
        <v>23</v>
      </c>
      <c r="F7" s="35" t="s">
        <v>31</v>
      </c>
      <c r="G7" s="36" t="s">
        <v>16</v>
      </c>
      <c r="H7" s="37">
        <v>1</v>
      </c>
      <c r="I7" s="38">
        <v>150</v>
      </c>
      <c r="J7" s="44">
        <f>Tabla1[[#This Row],[CANTIDAD]]*Tabla1[[#This Row],[PREC.UNIT.]]</f>
        <v>150</v>
      </c>
      <c r="K7" s="43">
        <f>+Tabla1[[#This Row],[TOTAL]]</f>
        <v>150</v>
      </c>
    </row>
    <row r="8" spans="1:12" ht="45.75" customHeight="1" thickTop="1" x14ac:dyDescent="0.25">
      <c r="A8" s="23">
        <v>44992</v>
      </c>
      <c r="B8" s="25" t="s">
        <v>32</v>
      </c>
      <c r="C8" s="25" t="s">
        <v>19</v>
      </c>
      <c r="D8" s="26" t="s">
        <v>15</v>
      </c>
      <c r="E8" s="26" t="s">
        <v>23</v>
      </c>
      <c r="F8" s="35" t="s">
        <v>33</v>
      </c>
      <c r="G8" s="36" t="s">
        <v>8</v>
      </c>
      <c r="H8" s="37">
        <v>12</v>
      </c>
      <c r="I8" s="39">
        <v>2.78</v>
      </c>
      <c r="J8" s="45">
        <f>Tabla1[[#This Row],[CANTIDAD]]*Tabla1[[#This Row],[PREC.UNIT.]]</f>
        <v>33.36</v>
      </c>
      <c r="K8" s="43"/>
    </row>
    <row r="9" spans="1:12" ht="18.75" thickBot="1" x14ac:dyDescent="0.3">
      <c r="A9" s="23"/>
      <c r="B9" s="25"/>
      <c r="C9" s="25"/>
      <c r="D9" s="26"/>
      <c r="E9" s="26"/>
      <c r="F9" s="35" t="s">
        <v>34</v>
      </c>
      <c r="G9" s="36" t="s">
        <v>8</v>
      </c>
      <c r="H9" s="37">
        <v>8</v>
      </c>
      <c r="I9" s="40">
        <v>2.78</v>
      </c>
      <c r="J9" s="42">
        <f>Tabla1[[#This Row],[CANTIDAD]]*Tabla1[[#This Row],[PREC.UNIT.]]</f>
        <v>22.24</v>
      </c>
      <c r="K9" s="46">
        <f>+J8+Tabla1[[#This Row],[TOTAL]]</f>
        <v>55.599999999999994</v>
      </c>
    </row>
    <row r="10" spans="1:12" ht="46.5" thickTop="1" thickBot="1" x14ac:dyDescent="0.3">
      <c r="A10" s="23">
        <v>44992</v>
      </c>
      <c r="B10" s="25" t="s">
        <v>35</v>
      </c>
      <c r="C10" s="25" t="s">
        <v>14</v>
      </c>
      <c r="D10" s="26" t="s">
        <v>15</v>
      </c>
      <c r="E10" s="26" t="s">
        <v>23</v>
      </c>
      <c r="F10" s="35" t="s">
        <v>36</v>
      </c>
      <c r="G10" s="36" t="s">
        <v>16</v>
      </c>
      <c r="H10" s="37">
        <v>1</v>
      </c>
      <c r="I10" s="41">
        <v>56.5</v>
      </c>
      <c r="J10" s="44">
        <f>Tabla1[[#This Row],[CANTIDAD]]*Tabla1[[#This Row],[PREC.UNIT.]]</f>
        <v>56.5</v>
      </c>
      <c r="K10" s="43">
        <f>+Tabla1[[#This Row],[TOTAL]]</f>
        <v>56.5</v>
      </c>
    </row>
    <row r="11" spans="1:12" ht="37.5" thickTop="1" thickBot="1" x14ac:dyDescent="0.3">
      <c r="A11" s="23">
        <v>44988</v>
      </c>
      <c r="B11" s="25" t="s">
        <v>37</v>
      </c>
      <c r="C11" s="25" t="s">
        <v>38</v>
      </c>
      <c r="D11" s="26" t="s">
        <v>15</v>
      </c>
      <c r="E11" s="26" t="s">
        <v>23</v>
      </c>
      <c r="F11" s="27" t="s">
        <v>39</v>
      </c>
      <c r="G11" s="28" t="s">
        <v>8</v>
      </c>
      <c r="H11" s="29">
        <v>1</v>
      </c>
      <c r="I11" s="30">
        <v>46.05</v>
      </c>
      <c r="J11" s="44">
        <f>Tabla1[[#This Row],[CANTIDAD]]*Tabla1[[#This Row],[PREC.UNIT.]]</f>
        <v>46.05</v>
      </c>
      <c r="K11" s="43">
        <f>+Tabla1[[#This Row],[TOTAL]]</f>
        <v>46.05</v>
      </c>
    </row>
    <row r="12" spans="1:12" ht="19.5" thickTop="1" thickBot="1" x14ac:dyDescent="0.3">
      <c r="A12" s="23">
        <v>44987</v>
      </c>
      <c r="B12" s="25" t="s">
        <v>40</v>
      </c>
      <c r="C12" s="25" t="s">
        <v>41</v>
      </c>
      <c r="D12" s="26" t="s">
        <v>15</v>
      </c>
      <c r="E12" s="26" t="s">
        <v>23</v>
      </c>
      <c r="F12" s="27" t="s">
        <v>42</v>
      </c>
      <c r="G12" s="28" t="s">
        <v>8</v>
      </c>
      <c r="H12" s="29">
        <v>2</v>
      </c>
      <c r="I12" s="30">
        <v>17</v>
      </c>
      <c r="J12" s="44">
        <f>Tabla1[[#This Row],[CANTIDAD]]*Tabla1[[#This Row],[PREC.UNIT.]]</f>
        <v>34</v>
      </c>
      <c r="K12" s="43">
        <f>+Tabla1[[#This Row],[TOTAL]]</f>
        <v>34</v>
      </c>
    </row>
    <row r="13" spans="1:12" ht="28.5" thickTop="1" thickBot="1" x14ac:dyDescent="0.3">
      <c r="A13" s="23">
        <v>44998</v>
      </c>
      <c r="B13" s="25" t="s">
        <v>43</v>
      </c>
      <c r="C13" s="25" t="s">
        <v>41</v>
      </c>
      <c r="D13" s="26" t="s">
        <v>15</v>
      </c>
      <c r="E13" s="26" t="s">
        <v>23</v>
      </c>
      <c r="F13" s="27" t="s">
        <v>44</v>
      </c>
      <c r="G13" s="28" t="s">
        <v>45</v>
      </c>
      <c r="H13" s="29">
        <v>2</v>
      </c>
      <c r="I13" s="30">
        <v>65</v>
      </c>
      <c r="J13" s="47">
        <f>Tabla1[[#This Row],[CANTIDAD]]*Tabla1[[#This Row],[PREC.UNIT.]]</f>
        <v>130</v>
      </c>
      <c r="K13" s="43">
        <f>+Tabla1[[#This Row],[TOTAL]]</f>
        <v>130</v>
      </c>
    </row>
    <row r="14" spans="1:12" ht="18.75" thickTop="1" x14ac:dyDescent="0.25">
      <c r="A14" s="23">
        <v>45012</v>
      </c>
      <c r="B14" s="25" t="s">
        <v>46</v>
      </c>
      <c r="C14" s="25" t="s">
        <v>41</v>
      </c>
      <c r="D14" s="26" t="s">
        <v>15</v>
      </c>
      <c r="E14" s="26" t="s">
        <v>23</v>
      </c>
      <c r="F14" s="27" t="s">
        <v>47</v>
      </c>
      <c r="G14" s="28" t="s">
        <v>7</v>
      </c>
      <c r="H14" s="29">
        <v>1</v>
      </c>
      <c r="I14" s="30">
        <v>25</v>
      </c>
      <c r="J14" s="45">
        <f>Tabla1[[#This Row],[CANTIDAD]]*Tabla1[[#This Row],[PREC.UNIT.]]</f>
        <v>25</v>
      </c>
      <c r="K14" s="43"/>
    </row>
    <row r="15" spans="1:12" ht="18.75" thickBot="1" x14ac:dyDescent="0.3">
      <c r="A15" s="6"/>
      <c r="B15" s="5"/>
      <c r="C15" s="5"/>
      <c r="D15" s="6"/>
      <c r="E15" s="6"/>
      <c r="F15" s="27" t="s">
        <v>48</v>
      </c>
      <c r="G15" s="28" t="s">
        <v>8</v>
      </c>
      <c r="H15" s="29">
        <v>1</v>
      </c>
      <c r="I15" s="30">
        <v>20</v>
      </c>
      <c r="J15" s="42">
        <f>Tabla1[[#This Row],[CANTIDAD]]*Tabla1[[#This Row],[PREC.UNIT.]]</f>
        <v>20</v>
      </c>
      <c r="K15" s="46">
        <f>+J14+Tabla1[[#This Row],[TOTAL]]</f>
        <v>45</v>
      </c>
    </row>
    <row r="16" spans="1:12" ht="27.75" thickTop="1" x14ac:dyDescent="0.25">
      <c r="A16" s="23">
        <v>44986</v>
      </c>
      <c r="B16" s="25" t="s">
        <v>49</v>
      </c>
      <c r="C16" s="25" t="s">
        <v>50</v>
      </c>
      <c r="D16" s="26" t="s">
        <v>15</v>
      </c>
      <c r="E16" s="26" t="s">
        <v>23</v>
      </c>
      <c r="F16" s="27" t="s">
        <v>51</v>
      </c>
      <c r="G16" s="28" t="s">
        <v>8</v>
      </c>
      <c r="H16" s="29">
        <v>2</v>
      </c>
      <c r="I16" s="30">
        <v>45</v>
      </c>
      <c r="J16" s="45">
        <f>Tabla1[[#This Row],[CANTIDAD]]*Tabla1[[#This Row],[PREC.UNIT.]]</f>
        <v>90</v>
      </c>
      <c r="K16" s="43"/>
    </row>
    <row r="17" spans="1:11" ht="15.75" thickBot="1" x14ac:dyDescent="0.3">
      <c r="A17" s="23"/>
      <c r="B17" s="25"/>
      <c r="C17" s="25"/>
      <c r="D17" s="26"/>
      <c r="E17" s="26"/>
      <c r="F17" s="27" t="s">
        <v>52</v>
      </c>
      <c r="G17" s="28" t="s">
        <v>8</v>
      </c>
      <c r="H17" s="29">
        <v>1</v>
      </c>
      <c r="I17" s="30">
        <v>45</v>
      </c>
      <c r="J17" s="42">
        <f>Tabla1[[#This Row],[CANTIDAD]]*Tabla1[[#This Row],[PREC.UNIT.]]</f>
        <v>45</v>
      </c>
      <c r="K17" s="46">
        <f>+J16+Tabla1[[#This Row],[TOTAL]]</f>
        <v>135</v>
      </c>
    </row>
    <row r="18" spans="1:11" ht="37.5" thickTop="1" thickBot="1" x14ac:dyDescent="0.3">
      <c r="A18" s="23">
        <v>44986</v>
      </c>
      <c r="B18" s="25" t="s">
        <v>54</v>
      </c>
      <c r="C18" s="25" t="s">
        <v>53</v>
      </c>
      <c r="D18" s="26" t="s">
        <v>15</v>
      </c>
      <c r="E18" s="26" t="s">
        <v>23</v>
      </c>
      <c r="F18" s="27" t="s">
        <v>55</v>
      </c>
      <c r="G18" s="28" t="s">
        <v>16</v>
      </c>
      <c r="H18" s="29">
        <v>1</v>
      </c>
      <c r="I18" s="30">
        <v>100</v>
      </c>
      <c r="J18" s="44">
        <f>Tabla1[[#This Row],[CANTIDAD]]*Tabla1[[#This Row],[PREC.UNIT.]]</f>
        <v>100</v>
      </c>
      <c r="K18" s="43">
        <f>+Tabla1[[#This Row],[TOTAL]]</f>
        <v>100</v>
      </c>
    </row>
    <row r="19" spans="1:11" ht="15.75" thickTop="1" x14ac:dyDescent="0.25">
      <c r="A19" s="6"/>
      <c r="B19" s="5"/>
      <c r="C19" s="5"/>
      <c r="D19" s="6"/>
      <c r="E19" s="6"/>
      <c r="F19" s="14"/>
      <c r="G19" s="15"/>
      <c r="H19" s="15"/>
      <c r="I19" s="16"/>
      <c r="J19" s="48" t="s">
        <v>18</v>
      </c>
      <c r="K19" s="43">
        <f>SUM(K4:K18)</f>
        <v>913.3900000000001</v>
      </c>
    </row>
  </sheetData>
  <mergeCells count="2">
    <mergeCell ref="A2:K2"/>
    <mergeCell ref="A1:K1"/>
  </mergeCells>
  <phoneticPr fontId="4" type="noConversion"/>
  <pageMargins left="0.59055118110236227" right="0.59055118110236227" top="1.1811023622047245" bottom="0.74803149606299213" header="0.39370078740157483" footer="0.39370078740157483"/>
  <pageSetup scale="80" orientation="landscape" horizontalDpi="0" verticalDpi="0" r:id="rId1"/>
  <headerFooter alignWithMargins="0">
    <oddHeader>&amp;C&amp;"Times New Roman,Negrita"&amp;10
ALCALDIA MUNICIPAL DE  EL CARMEN
UNIDAD DE ADQUISICIONES Y CONTRATACIONES INSTITUCIONAL&amp;R&amp;G</oddHead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F880-2EE7-4EF6-ADE7-35646597A7A9}">
  <dimension ref="A1:L22"/>
  <sheetViews>
    <sheetView topLeftCell="A8" zoomScaleNormal="100" workbookViewId="0">
      <selection sqref="A1:L22"/>
    </sheetView>
  </sheetViews>
  <sheetFormatPr baseColWidth="10" defaultRowHeight="15" x14ac:dyDescent="0.25"/>
  <cols>
    <col min="1" max="1" width="19.42578125" customWidth="1"/>
    <col min="2" max="2" width="26.7109375" customWidth="1"/>
    <col min="3" max="3" width="22.7109375" customWidth="1"/>
    <col min="4" max="4" width="15.5703125" customWidth="1"/>
    <col min="5" max="5" width="25.5703125" customWidth="1"/>
    <col min="6" max="6" width="23.140625" customWidth="1"/>
    <col min="7" max="7" width="17" customWidth="1"/>
    <col min="11" max="11" width="13.28515625" customWidth="1"/>
  </cols>
  <sheetData>
    <row r="1" spans="1:12" x14ac:dyDescent="0.25">
      <c r="A1" s="22"/>
      <c r="B1" s="22"/>
      <c r="C1" s="22"/>
      <c r="D1" s="22"/>
      <c r="E1" s="22"/>
      <c r="F1" s="22"/>
      <c r="G1" s="22"/>
      <c r="H1" s="22"/>
      <c r="I1" s="22"/>
      <c r="J1" s="22"/>
      <c r="K1" s="22"/>
      <c r="L1" s="22"/>
    </row>
    <row r="2" spans="1:12" x14ac:dyDescent="0.25">
      <c r="A2" s="22"/>
      <c r="B2" s="22"/>
      <c r="C2" s="22"/>
      <c r="D2" s="22"/>
      <c r="E2" s="22"/>
      <c r="F2" s="22"/>
      <c r="G2" s="22"/>
      <c r="H2" s="22"/>
      <c r="I2" s="22"/>
      <c r="J2" s="22"/>
      <c r="K2" s="22"/>
      <c r="L2" s="22"/>
    </row>
    <row r="3" spans="1:12" ht="15.75" thickBot="1" x14ac:dyDescent="0.3">
      <c r="A3" s="21" t="s">
        <v>20</v>
      </c>
      <c r="B3" s="21"/>
      <c r="C3" s="21"/>
      <c r="D3" s="21"/>
      <c r="E3" s="21"/>
      <c r="F3" s="21"/>
      <c r="G3" s="21"/>
      <c r="H3" s="21"/>
      <c r="I3" s="21"/>
      <c r="J3" s="21"/>
      <c r="K3" s="21"/>
      <c r="L3" s="1"/>
    </row>
    <row r="4" spans="1:12" ht="15.75" thickBot="1" x14ac:dyDescent="0.3">
      <c r="A4" s="21" t="s">
        <v>56</v>
      </c>
      <c r="B4" s="21"/>
      <c r="C4" s="21"/>
      <c r="D4" s="21"/>
      <c r="E4" s="21"/>
      <c r="F4" s="21"/>
      <c r="G4" s="21"/>
      <c r="H4" s="21"/>
      <c r="I4" s="21"/>
      <c r="J4" s="21"/>
      <c r="K4" s="21"/>
      <c r="L4" s="9"/>
    </row>
    <row r="5" spans="1:12" x14ac:dyDescent="0.25">
      <c r="A5" s="3"/>
      <c r="B5" s="4"/>
      <c r="C5" s="3"/>
      <c r="D5" s="3"/>
      <c r="E5" s="3"/>
      <c r="F5" s="3"/>
      <c r="G5" s="3"/>
      <c r="H5" s="3"/>
      <c r="I5" s="3"/>
      <c r="J5" s="3"/>
      <c r="K5" s="3"/>
    </row>
    <row r="6" spans="1:12" ht="18" x14ac:dyDescent="0.25">
      <c r="A6" s="53" t="s">
        <v>3</v>
      </c>
      <c r="B6" s="53" t="s">
        <v>0</v>
      </c>
      <c r="C6" s="53" t="s">
        <v>1</v>
      </c>
      <c r="D6" s="54" t="s">
        <v>2</v>
      </c>
      <c r="E6" s="53" t="s">
        <v>4</v>
      </c>
      <c r="F6" s="54" t="s">
        <v>5</v>
      </c>
      <c r="G6" s="53" t="s">
        <v>9</v>
      </c>
      <c r="H6" s="53" t="s">
        <v>10</v>
      </c>
      <c r="I6" s="53" t="s">
        <v>11</v>
      </c>
      <c r="J6" s="53" t="s">
        <v>12</v>
      </c>
      <c r="K6" s="53" t="s">
        <v>13</v>
      </c>
    </row>
    <row r="7" spans="1:12" ht="71.25" customHeight="1" x14ac:dyDescent="0.25">
      <c r="A7" s="8">
        <v>44994</v>
      </c>
      <c r="B7" s="11" t="s">
        <v>57</v>
      </c>
      <c r="C7" s="5" t="s">
        <v>58</v>
      </c>
      <c r="D7" s="6" t="s">
        <v>15</v>
      </c>
      <c r="E7" s="6" t="s">
        <v>23</v>
      </c>
      <c r="F7" s="55" t="s">
        <v>59</v>
      </c>
      <c r="G7" s="18" t="s">
        <v>8</v>
      </c>
      <c r="H7" s="19">
        <v>85</v>
      </c>
      <c r="I7" s="50">
        <v>1.9</v>
      </c>
      <c r="J7" s="48">
        <f>I7*H7</f>
        <v>161.5</v>
      </c>
      <c r="K7" s="43"/>
    </row>
    <row r="8" spans="1:12" ht="15.75" thickBot="1" x14ac:dyDescent="0.3">
      <c r="A8" s="58"/>
      <c r="B8" s="60"/>
      <c r="C8" s="61"/>
      <c r="D8" s="58"/>
      <c r="E8" s="58"/>
      <c r="F8" s="56" t="s">
        <v>60</v>
      </c>
      <c r="G8" s="51" t="s">
        <v>8</v>
      </c>
      <c r="H8" s="19">
        <v>85</v>
      </c>
      <c r="I8" s="52">
        <v>0.35</v>
      </c>
      <c r="J8" s="57">
        <f>I8*H8</f>
        <v>29.749999999999996</v>
      </c>
      <c r="K8" s="59">
        <f>+J7+J8</f>
        <v>191.25</v>
      </c>
    </row>
    <row r="9" spans="1:12" ht="82.5" thickTop="1" thickBot="1" x14ac:dyDescent="0.3">
      <c r="A9" s="62">
        <v>44993</v>
      </c>
      <c r="B9" s="63" t="s">
        <v>61</v>
      </c>
      <c r="C9" s="64" t="s">
        <v>62</v>
      </c>
      <c r="D9" s="26" t="s">
        <v>15</v>
      </c>
      <c r="E9" s="26" t="s">
        <v>23</v>
      </c>
      <c r="F9" s="49" t="s">
        <v>63</v>
      </c>
      <c r="G9" s="18" t="s">
        <v>8</v>
      </c>
      <c r="H9" s="19">
        <v>75</v>
      </c>
      <c r="I9" s="50">
        <v>3.25</v>
      </c>
      <c r="J9" s="69">
        <f>I9*H9</f>
        <v>243.75</v>
      </c>
      <c r="K9" s="68">
        <f>+Tabla2[[#This Row],[TOTAL]]</f>
        <v>243.75</v>
      </c>
    </row>
    <row r="10" spans="1:12" ht="45.75" thickTop="1" x14ac:dyDescent="0.25">
      <c r="A10" s="62">
        <v>44993</v>
      </c>
      <c r="B10" s="63" t="s">
        <v>64</v>
      </c>
      <c r="C10" s="64" t="s">
        <v>65</v>
      </c>
      <c r="D10" s="26" t="s">
        <v>15</v>
      </c>
      <c r="E10" s="26" t="s">
        <v>23</v>
      </c>
      <c r="F10" s="49" t="s">
        <v>66</v>
      </c>
      <c r="G10" s="18" t="s">
        <v>8</v>
      </c>
      <c r="H10" s="19">
        <v>25</v>
      </c>
      <c r="I10" s="50">
        <v>0.05</v>
      </c>
      <c r="J10" s="67">
        <f>I10*H10</f>
        <v>1.25</v>
      </c>
      <c r="K10" s="68"/>
    </row>
    <row r="11" spans="1:12" x14ac:dyDescent="0.25">
      <c r="A11" s="58"/>
      <c r="B11" s="60"/>
      <c r="C11" s="61"/>
      <c r="D11" s="58"/>
      <c r="E11" s="58"/>
      <c r="F11" s="34" t="s">
        <v>67</v>
      </c>
      <c r="G11" s="51" t="s">
        <v>68</v>
      </c>
      <c r="H11" s="19">
        <v>1</v>
      </c>
      <c r="I11" s="50">
        <v>25</v>
      </c>
      <c r="J11" s="48">
        <f t="shared" ref="J11:J21" si="0">I11*H11</f>
        <v>25</v>
      </c>
      <c r="K11" s="70"/>
    </row>
    <row r="12" spans="1:12" x14ac:dyDescent="0.25">
      <c r="A12" s="58"/>
      <c r="B12" s="60"/>
      <c r="C12" s="61"/>
      <c r="D12" s="58"/>
      <c r="E12" s="58"/>
      <c r="F12" s="71" t="s">
        <v>69</v>
      </c>
      <c r="G12" s="18" t="s">
        <v>68</v>
      </c>
      <c r="H12" s="19">
        <v>2</v>
      </c>
      <c r="I12" s="50">
        <v>5</v>
      </c>
      <c r="J12" s="48">
        <f t="shared" si="0"/>
        <v>10</v>
      </c>
      <c r="K12" s="70"/>
    </row>
    <row r="13" spans="1:12" x14ac:dyDescent="0.25">
      <c r="A13" s="58"/>
      <c r="B13" s="60"/>
      <c r="C13" s="61"/>
      <c r="D13" s="58"/>
      <c r="E13" s="58"/>
      <c r="F13" s="17" t="s">
        <v>70</v>
      </c>
      <c r="G13" s="18" t="s">
        <v>8</v>
      </c>
      <c r="H13" s="19">
        <v>2</v>
      </c>
      <c r="I13" s="50">
        <v>1.25</v>
      </c>
      <c r="J13" s="48">
        <f t="shared" si="0"/>
        <v>2.5</v>
      </c>
      <c r="K13" s="70"/>
    </row>
    <row r="14" spans="1:12" x14ac:dyDescent="0.25">
      <c r="A14" s="58"/>
      <c r="B14" s="60"/>
      <c r="C14" s="61"/>
      <c r="D14" s="58"/>
      <c r="E14" s="58"/>
      <c r="F14" s="17" t="s">
        <v>71</v>
      </c>
      <c r="G14" s="18" t="s">
        <v>45</v>
      </c>
      <c r="H14" s="19">
        <v>2</v>
      </c>
      <c r="I14" s="50">
        <v>1.25</v>
      </c>
      <c r="J14" s="48">
        <f t="shared" si="0"/>
        <v>2.5</v>
      </c>
      <c r="K14" s="70"/>
    </row>
    <row r="15" spans="1:12" x14ac:dyDescent="0.25">
      <c r="A15" s="58"/>
      <c r="B15" s="60"/>
      <c r="C15" s="61"/>
      <c r="D15" s="58"/>
      <c r="E15" s="58"/>
      <c r="F15" s="17" t="s">
        <v>72</v>
      </c>
      <c r="G15" s="18" t="s">
        <v>73</v>
      </c>
      <c r="H15" s="19">
        <v>1</v>
      </c>
      <c r="I15" s="50">
        <v>3.75</v>
      </c>
      <c r="J15" s="48">
        <f t="shared" si="0"/>
        <v>3.75</v>
      </c>
      <c r="K15" s="70"/>
    </row>
    <row r="16" spans="1:12" x14ac:dyDescent="0.25">
      <c r="A16" s="58"/>
      <c r="B16" s="60"/>
      <c r="C16" s="61"/>
      <c r="D16" s="58"/>
      <c r="E16" s="58"/>
      <c r="F16" s="17" t="s">
        <v>74</v>
      </c>
      <c r="G16" s="18" t="s">
        <v>75</v>
      </c>
      <c r="H16" s="19">
        <v>5</v>
      </c>
      <c r="I16" s="50">
        <v>2.5</v>
      </c>
      <c r="J16" s="48">
        <f t="shared" si="0"/>
        <v>12.5</v>
      </c>
      <c r="K16" s="70"/>
    </row>
    <row r="17" spans="1:11" x14ac:dyDescent="0.25">
      <c r="A17" s="58"/>
      <c r="B17" s="60"/>
      <c r="C17" s="61"/>
      <c r="D17" s="58"/>
      <c r="E17" s="58"/>
      <c r="F17" s="17" t="s">
        <v>76</v>
      </c>
      <c r="G17" s="18" t="s">
        <v>8</v>
      </c>
      <c r="H17" s="19">
        <v>12</v>
      </c>
      <c r="I17" s="50">
        <v>1</v>
      </c>
      <c r="J17" s="48">
        <f t="shared" si="0"/>
        <v>12</v>
      </c>
      <c r="K17" s="70"/>
    </row>
    <row r="18" spans="1:11" x14ac:dyDescent="0.25">
      <c r="A18" s="58"/>
      <c r="B18" s="60"/>
      <c r="C18" s="61"/>
      <c r="D18" s="58"/>
      <c r="E18" s="58"/>
      <c r="F18" s="17" t="s">
        <v>77</v>
      </c>
      <c r="G18" s="18" t="s">
        <v>8</v>
      </c>
      <c r="H18" s="19">
        <v>12</v>
      </c>
      <c r="I18" s="50">
        <v>0.6</v>
      </c>
      <c r="J18" s="48">
        <f t="shared" si="0"/>
        <v>7.1999999999999993</v>
      </c>
      <c r="K18" s="70"/>
    </row>
    <row r="19" spans="1:11" x14ac:dyDescent="0.25">
      <c r="A19" s="58"/>
      <c r="B19" s="60"/>
      <c r="C19" s="61"/>
      <c r="D19" s="58"/>
      <c r="E19" s="58"/>
      <c r="F19" s="17" t="s">
        <v>78</v>
      </c>
      <c r="G19" s="18" t="s">
        <v>8</v>
      </c>
      <c r="H19" s="19">
        <v>1</v>
      </c>
      <c r="I19" s="50">
        <v>7.75</v>
      </c>
      <c r="J19" s="48">
        <f t="shared" si="0"/>
        <v>7.75</v>
      </c>
      <c r="K19" s="70"/>
    </row>
    <row r="20" spans="1:11" x14ac:dyDescent="0.25">
      <c r="A20" s="58"/>
      <c r="B20" s="60"/>
      <c r="C20" s="61"/>
      <c r="D20" s="58"/>
      <c r="E20" s="58"/>
      <c r="F20" s="17" t="s">
        <v>79</v>
      </c>
      <c r="G20" s="18" t="s">
        <v>8</v>
      </c>
      <c r="H20" s="19">
        <v>1</v>
      </c>
      <c r="I20" s="50">
        <v>1.37</v>
      </c>
      <c r="J20" s="48">
        <f t="shared" si="0"/>
        <v>1.37</v>
      </c>
      <c r="K20" s="70"/>
    </row>
    <row r="21" spans="1:11" ht="15.75" thickBot="1" x14ac:dyDescent="0.3">
      <c r="A21" s="58"/>
      <c r="B21" s="60"/>
      <c r="C21" s="61"/>
      <c r="D21" s="58"/>
      <c r="E21" s="58"/>
      <c r="F21" s="17" t="s">
        <v>80</v>
      </c>
      <c r="G21" s="18" t="s">
        <v>81</v>
      </c>
      <c r="H21" s="19">
        <v>2</v>
      </c>
      <c r="I21" s="50">
        <f>7.5/2</f>
        <v>3.75</v>
      </c>
      <c r="J21" s="72">
        <f t="shared" si="0"/>
        <v>7.5</v>
      </c>
      <c r="K21" s="70">
        <f>+J10+J11+J12+J13+J14+J15+J16+J17+J18+J19+J20+Tabla2[[#This Row],[TOTAL]]</f>
        <v>93.320000000000007</v>
      </c>
    </row>
    <row r="22" spans="1:11" ht="15.75" thickTop="1" x14ac:dyDescent="0.25">
      <c r="A22" s="65"/>
      <c r="B22" s="63"/>
      <c r="C22" s="64"/>
      <c r="D22" s="65"/>
      <c r="E22" s="65"/>
      <c r="F22" s="65"/>
      <c r="G22" s="65"/>
      <c r="H22" s="66"/>
      <c r="I22" s="65"/>
      <c r="J22" s="67" t="s">
        <v>82</v>
      </c>
      <c r="K22" s="68">
        <f>SUM(Tabla2[MONTO TOTAL])</f>
        <v>528.32000000000005</v>
      </c>
    </row>
  </sheetData>
  <mergeCells count="4">
    <mergeCell ref="A1:L1"/>
    <mergeCell ref="A2:L2"/>
    <mergeCell ref="A3:K3"/>
    <mergeCell ref="A4:K4"/>
  </mergeCells>
  <pageMargins left="0.7" right="0.7" top="0.75" bottom="0.75" header="0.3" footer="0.3"/>
  <pageSetup paperSize="9" scale="85" orientation="landscape" horizontalDpi="0"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98D64-690F-47D7-8322-C9175EDFB5A8}">
  <dimension ref="A1:L8"/>
  <sheetViews>
    <sheetView topLeftCell="D1" workbookViewId="0">
      <selection sqref="A1:L8"/>
    </sheetView>
  </sheetViews>
  <sheetFormatPr baseColWidth="10" defaultRowHeight="15" x14ac:dyDescent="0.25"/>
  <cols>
    <col min="1" max="1" width="9.7109375" customWidth="1"/>
    <col min="2" max="2" width="26.5703125" customWidth="1"/>
    <col min="6" max="6" width="19.85546875" customWidth="1"/>
  </cols>
  <sheetData>
    <row r="1" spans="1:12" x14ac:dyDescent="0.25">
      <c r="A1" s="22"/>
      <c r="B1" s="22"/>
      <c r="C1" s="22"/>
      <c r="D1" s="22"/>
      <c r="E1" s="22"/>
      <c r="F1" s="22"/>
      <c r="G1" s="22"/>
      <c r="H1" s="22"/>
      <c r="I1" s="22"/>
      <c r="J1" s="22"/>
      <c r="K1" s="22"/>
      <c r="L1" s="22"/>
    </row>
    <row r="2" spans="1:12" x14ac:dyDescent="0.25">
      <c r="A2" s="22"/>
      <c r="B2" s="22"/>
      <c r="C2" s="22"/>
      <c r="D2" s="22"/>
      <c r="E2" s="22"/>
      <c r="F2" s="22"/>
      <c r="G2" s="22"/>
      <c r="H2" s="22"/>
      <c r="I2" s="22"/>
      <c r="J2" s="22"/>
      <c r="K2" s="22"/>
      <c r="L2" s="22"/>
    </row>
    <row r="3" spans="1:12" ht="15.75" thickBot="1" x14ac:dyDescent="0.3">
      <c r="A3" s="21" t="s">
        <v>20</v>
      </c>
      <c r="B3" s="21"/>
      <c r="C3" s="21"/>
      <c r="D3" s="21"/>
      <c r="E3" s="21"/>
      <c r="F3" s="21"/>
      <c r="G3" s="21"/>
      <c r="H3" s="21"/>
      <c r="I3" s="21"/>
      <c r="J3" s="21"/>
      <c r="K3" s="21"/>
      <c r="L3" s="1"/>
    </row>
    <row r="4" spans="1:12" ht="15.75" thickBot="1" x14ac:dyDescent="0.3">
      <c r="A4" s="21" t="s">
        <v>56</v>
      </c>
      <c r="B4" s="21"/>
      <c r="C4" s="21"/>
      <c r="D4" s="21"/>
      <c r="E4" s="21"/>
      <c r="F4" s="21"/>
      <c r="G4" s="21"/>
      <c r="H4" s="21"/>
      <c r="I4" s="21"/>
      <c r="J4" s="21"/>
      <c r="K4" s="21"/>
      <c r="L4" s="9"/>
    </row>
    <row r="5" spans="1:12" x14ac:dyDescent="0.25">
      <c r="A5" s="3"/>
      <c r="B5" s="4"/>
      <c r="C5" s="3"/>
      <c r="D5" s="3"/>
      <c r="E5" s="3"/>
      <c r="F5" s="3"/>
      <c r="G5" s="3"/>
      <c r="H5" s="3"/>
      <c r="I5" s="3"/>
      <c r="J5" s="3"/>
      <c r="K5" s="3"/>
    </row>
    <row r="6" spans="1:12" ht="27" x14ac:dyDescent="0.25">
      <c r="A6" s="53" t="s">
        <v>3</v>
      </c>
      <c r="B6" s="53" t="s">
        <v>0</v>
      </c>
      <c r="C6" s="53" t="s">
        <v>1</v>
      </c>
      <c r="D6" s="54" t="s">
        <v>2</v>
      </c>
      <c r="E6" s="53" t="s">
        <v>4</v>
      </c>
      <c r="F6" s="54" t="s">
        <v>5</v>
      </c>
      <c r="G6" s="53" t="s">
        <v>9</v>
      </c>
      <c r="H6" s="53" t="s">
        <v>10</v>
      </c>
      <c r="I6" s="53" t="s">
        <v>11</v>
      </c>
      <c r="J6" s="53" t="s">
        <v>12</v>
      </c>
      <c r="K6" s="53" t="s">
        <v>13</v>
      </c>
    </row>
    <row r="7" spans="1:12" ht="99" customHeight="1" x14ac:dyDescent="0.25">
      <c r="A7" s="8">
        <v>44991</v>
      </c>
      <c r="B7" s="11" t="s">
        <v>83</v>
      </c>
      <c r="C7" s="5" t="s">
        <v>84</v>
      </c>
      <c r="D7" s="6" t="s">
        <v>15</v>
      </c>
      <c r="E7" s="6" t="s">
        <v>23</v>
      </c>
      <c r="F7" s="27" t="s">
        <v>85</v>
      </c>
      <c r="G7" s="28" t="s">
        <v>8</v>
      </c>
      <c r="H7" s="29">
        <v>30</v>
      </c>
      <c r="I7" s="74">
        <v>11.25</v>
      </c>
      <c r="J7" s="67">
        <f t="shared" ref="J7" si="0">I7*H7</f>
        <v>337.5</v>
      </c>
      <c r="K7" s="43">
        <f>+Tabla24[[#This Row],[TOTAL]]</f>
        <v>337.5</v>
      </c>
    </row>
    <row r="8" spans="1:12" x14ac:dyDescent="0.25">
      <c r="A8" s="65"/>
      <c r="B8" s="63"/>
      <c r="C8" s="64"/>
      <c r="D8" s="65"/>
      <c r="E8" s="65"/>
      <c r="F8" s="65"/>
      <c r="G8" s="65"/>
      <c r="H8" s="73"/>
      <c r="I8" s="65"/>
      <c r="J8" s="67" t="s">
        <v>82</v>
      </c>
      <c r="K8" s="68">
        <f>SUM(Tabla24[MONTO TOTAL])</f>
        <v>337.5</v>
      </c>
    </row>
  </sheetData>
  <mergeCells count="4">
    <mergeCell ref="A1:L1"/>
    <mergeCell ref="A2:L2"/>
    <mergeCell ref="A3:K3"/>
    <mergeCell ref="A4:K4"/>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49971-ABBE-42A1-B11E-074761A725B7}">
  <dimension ref="A1:L17"/>
  <sheetViews>
    <sheetView tabSelected="1" topLeftCell="F1" workbookViewId="0">
      <selection activeCell="J18" sqref="J18"/>
    </sheetView>
  </sheetViews>
  <sheetFormatPr baseColWidth="10" defaultRowHeight="15" x14ac:dyDescent="0.25"/>
  <cols>
    <col min="1" max="1" width="8.7109375" customWidth="1"/>
    <col min="2" max="2" width="28.28515625" customWidth="1"/>
    <col min="6" max="6" width="29.140625" customWidth="1"/>
  </cols>
  <sheetData>
    <row r="1" spans="1:12" x14ac:dyDescent="0.25">
      <c r="A1" s="22"/>
      <c r="B1" s="22"/>
      <c r="C1" s="22"/>
      <c r="D1" s="22"/>
      <c r="E1" s="22"/>
      <c r="F1" s="22"/>
      <c r="G1" s="22"/>
      <c r="H1" s="22"/>
      <c r="I1" s="22"/>
      <c r="J1" s="22"/>
      <c r="K1" s="22"/>
      <c r="L1" s="22"/>
    </row>
    <row r="2" spans="1:12" x14ac:dyDescent="0.25">
      <c r="A2" s="22"/>
      <c r="B2" s="22"/>
      <c r="C2" s="22"/>
      <c r="D2" s="22"/>
      <c r="E2" s="22"/>
      <c r="F2" s="22"/>
      <c r="G2" s="22"/>
      <c r="H2" s="22"/>
      <c r="I2" s="22"/>
      <c r="J2" s="22"/>
      <c r="K2" s="22"/>
      <c r="L2" s="22"/>
    </row>
    <row r="3" spans="1:12" ht="15.75" thickBot="1" x14ac:dyDescent="0.3">
      <c r="A3" s="21" t="s">
        <v>20</v>
      </c>
      <c r="B3" s="21"/>
      <c r="C3" s="21"/>
      <c r="D3" s="21"/>
      <c r="E3" s="21"/>
      <c r="F3" s="21"/>
      <c r="G3" s="21"/>
      <c r="H3" s="21"/>
      <c r="I3" s="21"/>
      <c r="J3" s="21"/>
      <c r="K3" s="21"/>
      <c r="L3" s="1"/>
    </row>
    <row r="4" spans="1:12" ht="15.75" thickBot="1" x14ac:dyDescent="0.3">
      <c r="A4" s="21" t="s">
        <v>86</v>
      </c>
      <c r="B4" s="21"/>
      <c r="C4" s="21"/>
      <c r="D4" s="21"/>
      <c r="E4" s="21"/>
      <c r="F4" s="21"/>
      <c r="G4" s="21"/>
      <c r="H4" s="21"/>
      <c r="I4" s="21"/>
      <c r="J4" s="21"/>
      <c r="K4" s="21"/>
      <c r="L4" s="9"/>
    </row>
    <row r="5" spans="1:12" x14ac:dyDescent="0.25">
      <c r="A5" s="3"/>
      <c r="B5" s="4"/>
      <c r="C5" s="3"/>
      <c r="D5" s="3"/>
      <c r="E5" s="3"/>
      <c r="F5" s="3"/>
      <c r="G5" s="3"/>
      <c r="H5" s="3"/>
      <c r="I5" s="3"/>
      <c r="J5" s="3"/>
      <c r="K5" s="3"/>
    </row>
    <row r="6" spans="1:12" ht="36" x14ac:dyDescent="0.25">
      <c r="A6" s="53" t="s">
        <v>3</v>
      </c>
      <c r="B6" s="53" t="s">
        <v>0</v>
      </c>
      <c r="C6" s="53" t="s">
        <v>1</v>
      </c>
      <c r="D6" s="54" t="s">
        <v>2</v>
      </c>
      <c r="E6" s="53" t="s">
        <v>4</v>
      </c>
      <c r="F6" s="54" t="s">
        <v>5</v>
      </c>
      <c r="G6" s="53" t="s">
        <v>9</v>
      </c>
      <c r="H6" s="53" t="s">
        <v>10</v>
      </c>
      <c r="I6" s="53" t="s">
        <v>11</v>
      </c>
      <c r="J6" s="53" t="s">
        <v>12</v>
      </c>
      <c r="K6" s="53" t="s">
        <v>13</v>
      </c>
    </row>
    <row r="7" spans="1:12" ht="18" x14ac:dyDescent="0.25">
      <c r="A7" s="8">
        <v>44945</v>
      </c>
      <c r="B7" s="11" t="s">
        <v>91</v>
      </c>
      <c r="C7" s="5" t="s">
        <v>90</v>
      </c>
      <c r="D7" s="6" t="s">
        <v>6</v>
      </c>
      <c r="E7" s="6" t="s">
        <v>23</v>
      </c>
      <c r="F7" s="35" t="s">
        <v>87</v>
      </c>
      <c r="G7" s="28" t="s">
        <v>8</v>
      </c>
      <c r="H7" s="29">
        <v>1</v>
      </c>
      <c r="I7" s="74">
        <v>325</v>
      </c>
      <c r="J7" s="67">
        <f>I7*H7</f>
        <v>325</v>
      </c>
      <c r="K7" s="43"/>
    </row>
    <row r="8" spans="1:12" x14ac:dyDescent="0.25">
      <c r="A8" s="58"/>
      <c r="B8" s="60"/>
      <c r="C8" s="61"/>
      <c r="D8" s="58"/>
      <c r="E8" s="58"/>
      <c r="F8" s="35" t="s">
        <v>88</v>
      </c>
      <c r="G8" s="28" t="s">
        <v>8</v>
      </c>
      <c r="H8" s="29">
        <v>1</v>
      </c>
      <c r="I8" s="74">
        <v>325</v>
      </c>
      <c r="J8" s="67">
        <f>I8*H8</f>
        <v>325</v>
      </c>
      <c r="K8" s="70"/>
    </row>
    <row r="9" spans="1:12" ht="15.75" thickBot="1" x14ac:dyDescent="0.3">
      <c r="A9" s="58"/>
      <c r="B9" s="60"/>
      <c r="C9" s="61"/>
      <c r="D9" s="58"/>
      <c r="E9" s="58"/>
      <c r="F9" s="35" t="s">
        <v>89</v>
      </c>
      <c r="G9" s="28" t="s">
        <v>8</v>
      </c>
      <c r="H9" s="29">
        <v>1</v>
      </c>
      <c r="I9" s="74">
        <v>150</v>
      </c>
      <c r="J9" s="57">
        <f>I9*H9</f>
        <v>150</v>
      </c>
      <c r="K9" s="70">
        <f>+J7+J8+Tabla245[[#This Row],[TOTAL]]</f>
        <v>800</v>
      </c>
    </row>
    <row r="10" spans="1:12" ht="37.5" thickTop="1" thickBot="1" x14ac:dyDescent="0.3">
      <c r="A10" s="62">
        <v>44946</v>
      </c>
      <c r="B10" s="63" t="s">
        <v>92</v>
      </c>
      <c r="C10" s="64" t="s">
        <v>93</v>
      </c>
      <c r="D10" s="6" t="s">
        <v>6</v>
      </c>
      <c r="E10" s="6" t="s">
        <v>23</v>
      </c>
      <c r="F10" s="27" t="s">
        <v>94</v>
      </c>
      <c r="G10" s="28" t="s">
        <v>8</v>
      </c>
      <c r="H10" s="29">
        <v>1</v>
      </c>
      <c r="I10" s="30">
        <v>7300</v>
      </c>
      <c r="J10" s="47">
        <f>I10*H10</f>
        <v>7300</v>
      </c>
      <c r="K10" s="68">
        <f>+Tabla245[[#This Row],[TOTAL]]</f>
        <v>7300</v>
      </c>
    </row>
    <row r="11" spans="1:12" ht="27.75" thickTop="1" x14ac:dyDescent="0.25">
      <c r="A11" s="62">
        <v>44930</v>
      </c>
      <c r="B11" s="63" t="s">
        <v>95</v>
      </c>
      <c r="C11" s="64" t="s">
        <v>90</v>
      </c>
      <c r="D11" s="6" t="s">
        <v>6</v>
      </c>
      <c r="E11" s="6" t="s">
        <v>23</v>
      </c>
      <c r="F11" s="27" t="s">
        <v>96</v>
      </c>
      <c r="G11" s="28" t="s">
        <v>8</v>
      </c>
      <c r="H11" s="29">
        <v>1</v>
      </c>
      <c r="I11" s="74">
        <v>600</v>
      </c>
      <c r="J11" s="67">
        <f t="shared" ref="J11:J16" si="0">I11*H11</f>
        <v>600</v>
      </c>
      <c r="K11" s="68"/>
    </row>
    <row r="12" spans="1:12" x14ac:dyDescent="0.25">
      <c r="A12" s="58"/>
      <c r="B12" s="60"/>
      <c r="C12" s="61"/>
      <c r="D12" s="58"/>
      <c r="E12" s="58"/>
      <c r="F12" s="27" t="s">
        <v>97</v>
      </c>
      <c r="G12" s="28" t="s">
        <v>8</v>
      </c>
      <c r="H12" s="29">
        <v>1</v>
      </c>
      <c r="I12" s="74">
        <v>600</v>
      </c>
      <c r="J12" s="67">
        <f t="shared" si="0"/>
        <v>600</v>
      </c>
      <c r="K12" s="70"/>
    </row>
    <row r="13" spans="1:12" x14ac:dyDescent="0.25">
      <c r="A13" s="58"/>
      <c r="B13" s="60"/>
      <c r="C13" s="61"/>
      <c r="D13" s="58"/>
      <c r="E13" s="58"/>
      <c r="F13" s="27" t="s">
        <v>98</v>
      </c>
      <c r="G13" s="28" t="s">
        <v>8</v>
      </c>
      <c r="H13" s="29">
        <v>1</v>
      </c>
      <c r="I13" s="74">
        <v>300</v>
      </c>
      <c r="J13" s="67">
        <f t="shared" si="0"/>
        <v>300</v>
      </c>
      <c r="K13" s="70"/>
    </row>
    <row r="14" spans="1:12" x14ac:dyDescent="0.25">
      <c r="A14" s="58"/>
      <c r="B14" s="60"/>
      <c r="C14" s="61"/>
      <c r="D14" s="58"/>
      <c r="E14" s="58"/>
      <c r="F14" s="27" t="s">
        <v>99</v>
      </c>
      <c r="G14" s="28" t="s">
        <v>8</v>
      </c>
      <c r="H14" s="29">
        <v>1</v>
      </c>
      <c r="I14" s="74">
        <v>2000</v>
      </c>
      <c r="J14" s="67">
        <f t="shared" si="0"/>
        <v>2000</v>
      </c>
      <c r="K14" s="70"/>
    </row>
    <row r="15" spans="1:12" x14ac:dyDescent="0.25">
      <c r="A15" s="58"/>
      <c r="B15" s="60"/>
      <c r="C15" s="61"/>
      <c r="D15" s="58"/>
      <c r="E15" s="58"/>
      <c r="F15" s="27"/>
      <c r="G15" s="28"/>
      <c r="H15" s="29"/>
      <c r="I15" s="74" t="s">
        <v>100</v>
      </c>
      <c r="J15" s="67">
        <f>SUM(J11:J14)</f>
        <v>3500</v>
      </c>
      <c r="K15" s="70"/>
    </row>
    <row r="16" spans="1:12" ht="15.75" thickBot="1" x14ac:dyDescent="0.3">
      <c r="A16" s="58"/>
      <c r="B16" s="60"/>
      <c r="C16" s="61"/>
      <c r="D16" s="58"/>
      <c r="E16" s="58"/>
      <c r="F16" s="27"/>
      <c r="G16" s="28"/>
      <c r="H16" s="29"/>
      <c r="I16" s="74" t="s">
        <v>101</v>
      </c>
      <c r="J16" s="57">
        <f>J15*0.13</f>
        <v>455</v>
      </c>
      <c r="K16" s="70">
        <f>+J15+Tabla245[[#This Row],[TOTAL]]</f>
        <v>3955</v>
      </c>
    </row>
    <row r="17" spans="1:11" ht="15.75" thickTop="1" x14ac:dyDescent="0.25">
      <c r="A17" s="58"/>
      <c r="B17" s="60"/>
      <c r="C17" s="61"/>
      <c r="D17" s="58"/>
      <c r="E17" s="58"/>
      <c r="F17" s="75"/>
      <c r="G17" s="12"/>
      <c r="H17" s="13"/>
      <c r="I17" s="76"/>
      <c r="J17" s="48" t="s">
        <v>82</v>
      </c>
      <c r="K17" s="70">
        <f>SUM(Tabla245[MONTO TOTAL])</f>
        <v>12055</v>
      </c>
    </row>
  </sheetData>
  <mergeCells count="4">
    <mergeCell ref="A1:L1"/>
    <mergeCell ref="A2:L2"/>
    <mergeCell ref="A3:K3"/>
    <mergeCell ref="A4:K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Fondos Propios</vt:lpstr>
      <vt:lpstr>Fort.Cap.Muj.</vt:lpstr>
      <vt:lpstr>Dep.Rec. Deporte</vt:lpstr>
      <vt:lpstr>Mej. Mtto Agua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irene abarca</dc:creator>
  <cp:lastModifiedBy>carmen irene abarca</cp:lastModifiedBy>
  <cp:lastPrinted>2023-04-19T00:03:23Z</cp:lastPrinted>
  <dcterms:created xsi:type="dcterms:W3CDTF">2023-04-17T16:06:11Z</dcterms:created>
  <dcterms:modified xsi:type="dcterms:W3CDTF">2023-04-19T19:27:48Z</dcterms:modified>
</cp:coreProperties>
</file>