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G:\Liquidaciones\"/>
    </mc:Choice>
  </mc:AlternateContent>
  <xr:revisionPtr revIDLastSave="0" documentId="13_ncr:1_{C249C494-FAB6-495C-98A5-5C8984BB3E4C}" xr6:coauthVersionLast="47" xr6:coauthVersionMax="47" xr10:uidLastSave="{00000000-0000-0000-0000-000000000000}"/>
  <bookViews>
    <workbookView xWindow="-120" yWindow="-120" windowWidth="20730" windowHeight="11160" firstSheet="42" activeTab="44" xr2:uid="{00000000-000D-0000-FFFF-FFFF00000000}"/>
  </bookViews>
  <sheets>
    <sheet name="JUVENTUD" sheetId="2" r:id="rId1"/>
    <sheet name="LIQ. JUVENTUD" sheetId="3" r:id="rId2"/>
    <sheet name="ENERGIA " sheetId="4" r:id="rId3"/>
    <sheet name="LIQUI, ENERGIA" sheetId="5" r:id="rId4"/>
    <sheet name="DESECHOS SOLIDOS" sheetId="6" r:id="rId5"/>
    <sheet name="LIQ.DESECHOS" sheetId="8" r:id="rId6"/>
    <sheet name="AGUA " sheetId="9" r:id="rId7"/>
    <sheet name="LIQ. AGUA" sheetId="10" r:id="rId8"/>
    <sheet name="AUXI. DESECHOS" sheetId="11" r:id="rId9"/>
    <sheet name="LIQ. AUXI DESECHOS" sheetId="12" r:id="rId10"/>
    <sheet name="VEHICULOS" sheetId="13" r:id="rId11"/>
    <sheet name="LIQ. VEHICULOS" sheetId="14" r:id="rId12"/>
    <sheet name="EQUIPOS " sheetId="15" r:id="rId13"/>
    <sheet name="LIQ. EQUIPOS INFOR." sheetId="16" r:id="rId14"/>
    <sheet name="ALUMBRADO" sheetId="17" r:id="rId15"/>
    <sheet name="LIQ. ALUMBRADO" sheetId="18" r:id="rId16"/>
    <sheet name="MEDIO AMBIENTE" sheetId="19" r:id="rId17"/>
    <sheet name="LIQ. MEDIO AMB." sheetId="20" r:id="rId18"/>
    <sheet name="UNIDAD DE LA MUJER" sheetId="21" r:id="rId19"/>
    <sheet name="LIQ. MUJER" sheetId="22" r:id="rId20"/>
    <sheet name="LIQ. DIVERSOS" sheetId="24" r:id="rId21"/>
    <sheet name="DIVERSOS" sheetId="23" r:id="rId22"/>
    <sheet name="EL LIMITE" sheetId="26" r:id="rId23"/>
    <sheet name="LIQ. EL LIMITE" sheetId="27" r:id="rId24"/>
    <sheet name="ADULTO" sheetId="29" r:id="rId25"/>
    <sheet name="LIQ. ADULTO MAYOR" sheetId="30" r:id="rId26"/>
    <sheet name="CANCHA SAN MARTIN" sheetId="31" r:id="rId27"/>
    <sheet name="LIQ. CANCHA SAN MARTIN" sheetId="32" r:id="rId28"/>
    <sheet name="CANCHA DE EL CALVARIO" sheetId="33" r:id="rId29"/>
    <sheet name="LIQ. CANCHA CALVARIO" sheetId="34" r:id="rId30"/>
    <sheet name="VIVIENDA" sheetId="35" r:id="rId31"/>
    <sheet name="LIQ. VIVIENDA" sheetId="36" r:id="rId32"/>
    <sheet name="CEMENTERIO" sheetId="37" r:id="rId33"/>
    <sheet name="LIQ. CEMENTERIO" sheetId="38" r:id="rId34"/>
    <sheet name="CALVARIO" sheetId="39" r:id="rId35"/>
    <sheet name="LIQUI. CALVARIO" sheetId="40" r:id="rId36"/>
    <sheet name="TEJADA, ENERGIA" sheetId="41" r:id="rId37"/>
    <sheet name="LIQ. LOS TEJADA ENERGIA" sheetId="42" r:id="rId38"/>
    <sheet name="AMATILLO" sheetId="43" r:id="rId39"/>
    <sheet name="LIQ. AMATILLO" sheetId="44" r:id="rId40"/>
    <sheet name="FIESTAS PATRONALES" sheetId="45" r:id="rId41"/>
    <sheet name="LQ. DE FIESTAS PATRONALES" sheetId="46" r:id="rId42"/>
    <sheet name="MERINO" sheetId="47" r:id="rId43"/>
    <sheet name="LIQ. MERINO_x0009__x0009__x0009__x0009__x0009_" sheetId="48" r:id="rId44"/>
    <sheet name="ROMERIA 2023" sheetId="49" r:id="rId45"/>
    <sheet name="LIQ. ROMERIA 2023" sheetId="50" r:id="rId4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2" i="2" l="1"/>
  <c r="C21" i="2"/>
  <c r="C20" i="2"/>
  <c r="C19" i="2"/>
  <c r="C18" i="2"/>
  <c r="C17" i="2"/>
  <c r="C16" i="2"/>
  <c r="C8" i="2"/>
  <c r="C9" i="2" s="1"/>
  <c r="C7" i="2"/>
  <c r="C6" i="2"/>
  <c r="C19" i="21"/>
  <c r="C18" i="21"/>
  <c r="C17" i="21"/>
  <c r="C16" i="21"/>
  <c r="C20" i="21"/>
  <c r="C8" i="21"/>
  <c r="C9" i="21" s="1"/>
  <c r="C7" i="21"/>
  <c r="C6" i="21"/>
  <c r="E45" i="22"/>
  <c r="E29" i="22"/>
  <c r="B16" i="22" s="1"/>
  <c r="E40" i="22"/>
  <c r="C10" i="2" l="1"/>
  <c r="C10" i="21"/>
  <c r="D22" i="21" s="1"/>
  <c r="D24" i="2" l="1"/>
  <c r="B12" i="22" l="1"/>
  <c r="B13" i="22" s="1"/>
  <c r="B15" i="22" s="1"/>
  <c r="B10" i="30"/>
  <c r="D19" i="35"/>
  <c r="C16" i="35"/>
  <c r="C17" i="35"/>
  <c r="C8" i="35"/>
  <c r="C9" i="35" s="1"/>
  <c r="C7" i="35"/>
  <c r="C6" i="35"/>
  <c r="C10" i="35" l="1"/>
  <c r="B14" i="36" l="1"/>
  <c r="B15" i="36"/>
  <c r="B11" i="36"/>
  <c r="B12" i="36" s="1"/>
  <c r="C23" i="24" l="1"/>
  <c r="D25" i="24" s="1"/>
  <c r="C22" i="24"/>
  <c r="C21" i="24"/>
  <c r="C20" i="24"/>
  <c r="C19" i="24"/>
  <c r="C18" i="24"/>
  <c r="C17" i="24"/>
  <c r="C16" i="24"/>
  <c r="C8" i="24"/>
  <c r="C9" i="24" s="1"/>
  <c r="C7" i="24"/>
  <c r="C6" i="24"/>
  <c r="C10" i="24" l="1"/>
  <c r="G50" i="23" l="1"/>
  <c r="G63" i="23"/>
  <c r="G59" i="23"/>
  <c r="G55" i="23"/>
  <c r="G36" i="23"/>
  <c r="G23" i="23"/>
  <c r="C12" i="23"/>
  <c r="C13" i="23" s="1"/>
  <c r="C8" i="23"/>
  <c r="C18" i="4"/>
  <c r="D20" i="4" s="1"/>
  <c r="C10" i="4"/>
  <c r="C9" i="4"/>
  <c r="I41" i="5"/>
  <c r="C12" i="5"/>
  <c r="C13" i="5" s="1"/>
  <c r="C18" i="6"/>
  <c r="C17" i="6"/>
  <c r="C16" i="6"/>
  <c r="D20" i="6" s="1"/>
  <c r="C9" i="6"/>
  <c r="C10" i="6" s="1"/>
  <c r="C8" i="8"/>
  <c r="I62" i="8"/>
  <c r="C12" i="8"/>
  <c r="C13" i="8" s="1"/>
  <c r="C16" i="23" l="1"/>
  <c r="C15" i="23" s="1"/>
  <c r="E15" i="23" s="1"/>
  <c r="D20" i="29" l="1"/>
  <c r="C9" i="29"/>
  <c r="C17" i="29"/>
  <c r="C16" i="29"/>
  <c r="C15" i="29"/>
  <c r="B9" i="30"/>
  <c r="C10" i="9" l="1"/>
  <c r="D19" i="9" s="1"/>
  <c r="C17" i="9"/>
  <c r="C7" i="9"/>
  <c r="D15" i="10"/>
  <c r="D14" i="10"/>
  <c r="H72" i="10"/>
  <c r="H19" i="10"/>
  <c r="C18" i="15"/>
  <c r="C7" i="15"/>
  <c r="C9" i="15" s="1"/>
  <c r="C14" i="16"/>
  <c r="C13" i="16"/>
  <c r="G49" i="16"/>
  <c r="G48" i="16"/>
  <c r="G41" i="16"/>
  <c r="G40" i="16"/>
  <c r="C16" i="13"/>
  <c r="C9" i="13"/>
  <c r="D13" i="14"/>
  <c r="D12" i="14"/>
  <c r="C13" i="19"/>
  <c r="C14" i="19"/>
  <c r="C7" i="19"/>
  <c r="C10" i="20"/>
  <c r="H32" i="20"/>
  <c r="C13" i="20" s="1"/>
  <c r="D20" i="15" l="1"/>
  <c r="D18" i="13"/>
  <c r="D16" i="19"/>
  <c r="H33" i="20" l="1"/>
  <c r="C12" i="20" s="1"/>
  <c r="C12" i="49"/>
  <c r="C13" i="49" s="1"/>
  <c r="F26" i="50"/>
  <c r="F27" i="50" s="1"/>
  <c r="B9" i="50"/>
  <c r="D20" i="17"/>
  <c r="C17" i="17"/>
  <c r="C16" i="17"/>
  <c r="C15" i="17"/>
  <c r="C9" i="17"/>
  <c r="D15" i="49" l="1"/>
  <c r="B12" i="50"/>
  <c r="B11" i="50" s="1"/>
  <c r="C18" i="17"/>
  <c r="G38" i="18" l="1"/>
  <c r="G32" i="18"/>
  <c r="G33" i="18" s="1"/>
  <c r="G22" i="18"/>
  <c r="G19" i="18"/>
  <c r="C16" i="11"/>
  <c r="C7" i="11"/>
  <c r="H102" i="12"/>
  <c r="H103" i="12" s="1"/>
  <c r="H75" i="12"/>
  <c r="H76" i="12" s="1"/>
  <c r="H22" i="12"/>
  <c r="E15" i="45"/>
  <c r="G39" i="18" l="1"/>
  <c r="D14" i="18" s="1"/>
  <c r="D15" i="18"/>
  <c r="G23" i="18"/>
  <c r="D18" i="11"/>
  <c r="D14" i="12"/>
  <c r="F16" i="44" l="1"/>
  <c r="F48" i="44"/>
  <c r="D14" i="43" s="1"/>
  <c r="F25" i="44"/>
  <c r="D12" i="43" s="1"/>
  <c r="F41" i="44"/>
  <c r="D13" i="43" s="1"/>
  <c r="B12" i="44" l="1"/>
  <c r="B12" i="3" l="1"/>
  <c r="F61" i="3"/>
  <c r="F55" i="3"/>
  <c r="F94" i="3" l="1"/>
  <c r="F89" i="3"/>
  <c r="F84" i="3"/>
  <c r="F70" i="3"/>
  <c r="B15" i="3" l="1"/>
  <c r="B14" i="3" s="1"/>
  <c r="F33" i="48"/>
  <c r="D13" i="47" l="1"/>
  <c r="D15" i="43"/>
  <c r="D14" i="41"/>
  <c r="D13" i="41"/>
  <c r="D12" i="41"/>
  <c r="F38" i="42"/>
  <c r="F33" i="42"/>
  <c r="B10" i="42"/>
  <c r="D15" i="39"/>
  <c r="E17" i="39" s="1"/>
  <c r="D14" i="39"/>
  <c r="D13" i="39"/>
  <c r="D12" i="39"/>
  <c r="F47" i="40"/>
  <c r="B10" i="40"/>
  <c r="F41" i="40"/>
  <c r="F47" i="38"/>
  <c r="C15" i="37" s="1"/>
  <c r="C7" i="37"/>
  <c r="B11" i="38"/>
  <c r="C7" i="26"/>
  <c r="D18" i="26" s="1"/>
  <c r="B13" i="27"/>
  <c r="F24" i="27"/>
  <c r="F35" i="27"/>
  <c r="F20" i="32"/>
  <c r="B13" i="32" s="1"/>
  <c r="D13" i="31"/>
  <c r="F41" i="38"/>
  <c r="C14" i="37" s="1"/>
  <c r="H73" i="10" l="1"/>
  <c r="D12" i="10"/>
  <c r="I42" i="14"/>
  <c r="F22" i="48"/>
  <c r="B13" i="48" s="1"/>
  <c r="F34" i="48"/>
  <c r="B10" i="48"/>
  <c r="F37" i="46"/>
  <c r="B10" i="46"/>
  <c r="F42" i="44"/>
  <c r="F26" i="44"/>
  <c r="D12" i="47" l="1"/>
  <c r="D14" i="47" s="1"/>
  <c r="E16" i="47" s="1"/>
  <c r="F38" i="46"/>
  <c r="D12" i="45"/>
  <c r="D13" i="45" s="1"/>
  <c r="B12" i="48"/>
  <c r="F23" i="48"/>
  <c r="B13" i="46"/>
  <c r="B12" i="46" s="1"/>
  <c r="F28" i="40"/>
  <c r="B13" i="40" s="1"/>
  <c r="B12" i="40" s="1"/>
  <c r="F29" i="38"/>
  <c r="C13" i="37" s="1"/>
  <c r="F34" i="42"/>
  <c r="F24" i="42"/>
  <c r="G19" i="16"/>
  <c r="I18" i="14"/>
  <c r="D15" i="41"/>
  <c r="B13" i="42" l="1"/>
  <c r="B12" i="42" s="1"/>
  <c r="E17" i="41"/>
  <c r="F25" i="42"/>
  <c r="F42" i="40" l="1"/>
  <c r="B14" i="38"/>
  <c r="B13" i="38" s="1"/>
  <c r="F42" i="38"/>
  <c r="F30" i="38"/>
  <c r="E22" i="36"/>
  <c r="F29" i="40" l="1"/>
  <c r="D12" i="18" l="1"/>
  <c r="C11" i="16"/>
  <c r="D10" i="14"/>
  <c r="D11" i="12"/>
  <c r="D7" i="31" l="1"/>
  <c r="C7" i="33" l="1"/>
  <c r="F24" i="34"/>
  <c r="F25" i="34" s="1"/>
  <c r="B10" i="34"/>
  <c r="F21" i="32"/>
  <c r="B10" i="32"/>
  <c r="B12" i="32" s="1"/>
  <c r="D14" i="31"/>
  <c r="E16" i="31" s="1"/>
  <c r="B13" i="34" l="1"/>
  <c r="B12" i="34" s="1"/>
  <c r="F31" i="30" l="1"/>
  <c r="F20" i="30"/>
  <c r="B13" i="30" l="1"/>
  <c r="B12" i="30" s="1"/>
  <c r="F42" i="27"/>
  <c r="B10" i="27"/>
  <c r="B12" i="27" s="1"/>
  <c r="C14" i="33" l="1"/>
  <c r="C16" i="33" s="1"/>
  <c r="D18" i="33" s="1"/>
  <c r="F36" i="27"/>
  <c r="C18" i="29"/>
  <c r="C14" i="26"/>
  <c r="C13" i="26"/>
  <c r="F25" i="27"/>
  <c r="C16" i="37" l="1"/>
  <c r="D18" i="37" s="1"/>
  <c r="C16" i="26"/>
  <c r="G26" i="16"/>
  <c r="G27" i="16" s="1"/>
  <c r="I43" i="14"/>
  <c r="I70" i="8" l="1"/>
  <c r="C15" i="8" s="1"/>
  <c r="C16" i="8" s="1"/>
  <c r="I47" i="5"/>
  <c r="C16" i="5" s="1"/>
  <c r="C15" i="5" s="1"/>
  <c r="H23" i="12"/>
  <c r="D13" i="12" s="1"/>
</calcChain>
</file>

<file path=xl/sharedStrings.xml><?xml version="1.0" encoding="utf-8"?>
<sst xmlns="http://schemas.openxmlformats.org/spreadsheetml/2006/main" count="2148" uniqueCount="381">
  <si>
    <t>Asignacion de presupuesto:</t>
  </si>
  <si>
    <t>Ejecutor:</t>
  </si>
  <si>
    <t>FODES 120 LIBRE DISPONIBILIDAD</t>
  </si>
  <si>
    <t>MANO DE OBRA</t>
  </si>
  <si>
    <t>TRANSPORTE</t>
  </si>
  <si>
    <t>Srta. Sonia Elisabeth Ramirez Iraheta</t>
  </si>
  <si>
    <t>N. CUENTA CORRIENTE</t>
  </si>
  <si>
    <t>BANCO</t>
  </si>
  <si>
    <t>FUENTE DE FINANCIAMIENTO</t>
  </si>
  <si>
    <t>ASIGNACION PRESUPUESTARIA</t>
  </si>
  <si>
    <t>REFUERZO</t>
  </si>
  <si>
    <t xml:space="preserve">TOTAL </t>
  </si>
  <si>
    <t>BANCO DE FOMENTO AGROPECUARIO</t>
  </si>
  <si>
    <t>EJEUTOR</t>
  </si>
  <si>
    <t>FECHA DE INICIO</t>
  </si>
  <si>
    <t>FECHA DE FINALIZACION</t>
  </si>
  <si>
    <t xml:space="preserve">ALCALDIA MUNICIPAL DE ELROSARIO </t>
  </si>
  <si>
    <t>DISPONIBILIDAD PRESUPUESTARIA</t>
  </si>
  <si>
    <t>TOTAL DE LA INVERSION</t>
  </si>
  <si>
    <t>FECHA</t>
  </si>
  <si>
    <t>No.FACTURA</t>
  </si>
  <si>
    <t>No.CHEQUE</t>
  </si>
  <si>
    <t>DESCRIPCION</t>
  </si>
  <si>
    <t>SALDO INICIAL</t>
  </si>
  <si>
    <t>GASTOS</t>
  </si>
  <si>
    <t>No. CHEQUE</t>
  </si>
  <si>
    <t>DESCRIPCIÓN</t>
  </si>
  <si>
    <t>No. FACTURA</t>
  </si>
  <si>
    <t>Refuerzo</t>
  </si>
  <si>
    <t>Total</t>
  </si>
  <si>
    <t>Fecha de finalizacion:</t>
  </si>
  <si>
    <t>IMPREVISTOS</t>
  </si>
  <si>
    <t>Tesorero Municipal</t>
  </si>
  <si>
    <t>Jefe UACI</t>
  </si>
  <si>
    <t>Alcalde Municipal</t>
  </si>
  <si>
    <t>DISPONIBILIDAD</t>
  </si>
  <si>
    <t xml:space="preserve">DESCRIPCION </t>
  </si>
  <si>
    <t xml:space="preserve">               GASTOS</t>
  </si>
  <si>
    <t>A. COMPRAS</t>
  </si>
  <si>
    <t>SERVICIOS</t>
  </si>
  <si>
    <t>IMPREVISTO</t>
  </si>
  <si>
    <t>COMPRAS</t>
  </si>
  <si>
    <t>PROYECTO: LT 51-03 APOYO Y ATENCION A LA MUJER</t>
  </si>
  <si>
    <t>B. SERVICIOS</t>
  </si>
  <si>
    <t>PROYECTO: ROMERIA EN HONOR A LA VIRGEN DE LOS REMEDIOS 2023</t>
  </si>
  <si>
    <t>B. MANO DE OBRA</t>
  </si>
  <si>
    <t>C. TRANSPORTE</t>
  </si>
  <si>
    <t>DIA DEL NIÑO</t>
  </si>
  <si>
    <t>APOYO A LA NIÑEZ Y ADOLESCENCIA</t>
  </si>
  <si>
    <t>APOYO A LA NIÑEZ Y ADOLESCENCIA (COMPRA DE MOBILIARIO)</t>
  </si>
  <si>
    <t>C. IMPREVISTOS</t>
  </si>
  <si>
    <t>A. SERVICIOS</t>
  </si>
  <si>
    <t>B. IMPLEMENTOS DEPORTIVOS</t>
  </si>
  <si>
    <t>D. ENCUENTROS DEPORTIVOS</t>
  </si>
  <si>
    <t>F. IMPREVISTOS</t>
  </si>
  <si>
    <t>100-180-800545-0</t>
  </si>
  <si>
    <t>TOTAL</t>
  </si>
  <si>
    <t xml:space="preserve">ALCALDIA MUNICIPAL DE EL ROSARIO </t>
  </si>
  <si>
    <t xml:space="preserve">N. CUENTA CORRIENTE </t>
  </si>
  <si>
    <t>EJECUTOR</t>
  </si>
  <si>
    <t>Alcaldia Municipal de El Rosario</t>
  </si>
  <si>
    <t xml:space="preserve">FECHA DE INICIO </t>
  </si>
  <si>
    <t xml:space="preserve">ASIGNACION PRESUPUESTARIA </t>
  </si>
  <si>
    <t>MONTO REAL INGRESADO</t>
  </si>
  <si>
    <t xml:space="preserve">DISPONIBLIDAD PRESUPUESTARIA </t>
  </si>
  <si>
    <t>GASTO</t>
  </si>
  <si>
    <t>SALDO</t>
  </si>
  <si>
    <t>IMPLEMENTOS DEPORTIVOS</t>
  </si>
  <si>
    <t>REUNIONES</t>
  </si>
  <si>
    <t>ENCUENTROS DEPORTIVOS</t>
  </si>
  <si>
    <t>ALQUILERES</t>
  </si>
  <si>
    <t>PAGO DE ENTRENADOR</t>
  </si>
  <si>
    <t>PAGO DE MONITOR</t>
  </si>
  <si>
    <t>100-180-800547-6</t>
  </si>
  <si>
    <t>Fecha de inicio:</t>
  </si>
  <si>
    <t>SERVICIO DE ENERGIA ELECTRICA</t>
  </si>
  <si>
    <t>PAGO DE ENERGIA ELECTRICA</t>
  </si>
  <si>
    <t>CERTIFICACIÓN DE CHEQUE</t>
  </si>
  <si>
    <t>COMPRA DE CHEQUERA</t>
  </si>
  <si>
    <t>100-180-800548-4</t>
  </si>
  <si>
    <t>UP 50-SERVICIOS BASICOS</t>
  </si>
  <si>
    <t>FONDO GENERAL</t>
  </si>
  <si>
    <t>FUENTE DE RECURSO</t>
  </si>
  <si>
    <t>216-FONDO DE APOYO MUNICIPAL D.L. 477</t>
  </si>
  <si>
    <t>PAGO DISPOSICION DE DESECHOS SOLIDOS</t>
  </si>
  <si>
    <t>PAGO DE AUXILIAR POR FUGA EN CALLE PRINCIPAL POLIDEPORTIVO</t>
  </si>
  <si>
    <t>PAGO DE VALVULERO DE CANTÓN AMATILLO</t>
  </si>
  <si>
    <t>PAGO DE VALVULERA DE CANTÓN VERACRUZ</t>
  </si>
  <si>
    <t>100-180-800549-2</t>
  </si>
  <si>
    <t>PROYECTO: RECOLECCION Y MANTENIMIENTO DE DESECHOS SOLIDOS 2023</t>
  </si>
  <si>
    <t>COMPRA DE HERRAMIENTAS</t>
  </si>
  <si>
    <t>PAGO DE MOTORISTA DE CAMION RECOLECTOR DE BASURA</t>
  </si>
  <si>
    <t>PAGO DE AUXILIAR CAMION RECOLECION DE BASURA</t>
  </si>
  <si>
    <t>32772,32058,30792,29171,28249,26580,</t>
  </si>
  <si>
    <t>PAGO DE COMBUSTIBLE</t>
  </si>
  <si>
    <t>PAGO DE MANO DE OBRA POR MANTENIMIENTO PREVENTIVO DE VEHICULO HINO PLACA N 97-76</t>
  </si>
  <si>
    <t>PAGO POR COMPRA DE MATERIALES PARA MANTENIMIENTO PREVENTIVO</t>
  </si>
  <si>
    <t>ACCESORIOS PARA LÁMPARAS</t>
  </si>
  <si>
    <t xml:space="preserve">SERVICIOS </t>
  </si>
  <si>
    <t>PAGO POR MANTENIMIENTO A AIRES ACONDICIONADOS</t>
  </si>
  <si>
    <t>PAGO DE REFRIGERIOS PARA JORNADA DE VACUNACION DE GANADO</t>
  </si>
  <si>
    <t>COMPRA DE MEDICAMENTO PARA VACUNACION DE GANADO</t>
  </si>
  <si>
    <t xml:space="preserve">SUMINISTRO DE COMBUSTIBLE </t>
  </si>
  <si>
    <t>34285,35662, 37213, 39288,51.02</t>
  </si>
  <si>
    <t xml:space="preserve">PAGO DE RENTA </t>
  </si>
  <si>
    <t>PAGO DE 1%</t>
  </si>
  <si>
    <t>PAGO DE RENTA</t>
  </si>
  <si>
    <t>PAGO DE MATERIALES PARA MANTENIMIENTO PREVENTIVO</t>
  </si>
  <si>
    <t>PAGO DE MANO DE OBRA POR INSTALACION DE RADIADOR</t>
  </si>
  <si>
    <t>PAGO POR COMPRA DE RADIADOR</t>
  </si>
  <si>
    <t>CELEBRACION DEL DIA DE LA MADRE</t>
  </si>
  <si>
    <t>CHARLAS</t>
  </si>
  <si>
    <t>COMPRA DE REFRIGERIOS</t>
  </si>
  <si>
    <t>PAGO DE TRANSPORTE PARA ALUMNOS DE ESCUELA DE FUTBOL</t>
  </si>
  <si>
    <t>PAGO POR REPARACION DE LÁMPARAS</t>
  </si>
  <si>
    <t>CELEBRACION DEL DIA DE LA INDEPENDECIA</t>
  </si>
  <si>
    <t>SERVICIO DE INSTRUCTORES</t>
  </si>
  <si>
    <t>APOYO A LA NIÑEZ Y ADOLESCENCIA (COMPRA DE MEDICAMENTOS)</t>
  </si>
  <si>
    <t>COMPRA DE TINTAS PARA IMPRESORAS</t>
  </si>
  <si>
    <t>PAGO DE REPARACION DE AIRES ACONDICIONADOS</t>
  </si>
  <si>
    <t xml:space="preserve">PAGO DE 1% </t>
  </si>
  <si>
    <t>COMPRA DE ALMUERZOS POR JORNADA DE VACUNACION</t>
  </si>
  <si>
    <t>COMPRA DE TUBERIA GALVANIZADA</t>
  </si>
  <si>
    <t>COMPRA DE UTENSILIOS PARA PERSONAL DE DESECHO SOLIDOS</t>
  </si>
  <si>
    <t>COMPRA DE LLANTAS PARA VEHICULO HINO PLACA N-9776</t>
  </si>
  <si>
    <t>COMPRA DE LICENCIA DE MRCOSOTF OFFICE Y WINDOWS</t>
  </si>
  <si>
    <t xml:space="preserve">                                                      ALCALDIA MUNICIPAL DE EL ROSARIO CUSCATLAN </t>
  </si>
  <si>
    <t xml:space="preserve">No. Cuenta corriente : </t>
  </si>
  <si>
    <t xml:space="preserve">Banco: </t>
  </si>
  <si>
    <t xml:space="preserve">Fuente de financiamiento: </t>
  </si>
  <si>
    <t>PRESTAMOS INTERNOS</t>
  </si>
  <si>
    <t>Monto real ingresado:</t>
  </si>
  <si>
    <t>ejecutor:</t>
  </si>
  <si>
    <t xml:space="preserve">Alcaldia Municipal de El Rosario </t>
  </si>
  <si>
    <t>A. REALIZADOR</t>
  </si>
  <si>
    <t>B. SUPERVISION</t>
  </si>
  <si>
    <t>C.  OTROS</t>
  </si>
  <si>
    <t>TOTAL DE LA INVERSIÓN:</t>
  </si>
  <si>
    <t>DISPONIBILIDAD PRESUPUESTARIA…..</t>
  </si>
  <si>
    <t xml:space="preserve"> </t>
  </si>
  <si>
    <t>Licda. Evelyn Yamileth Hernández Gómez</t>
  </si>
  <si>
    <t>Sr. Hugo Ulises Beltrán Rivera</t>
  </si>
  <si>
    <t xml:space="preserve">Sr. Manuel Antonio de Jesús Tejada Hernández </t>
  </si>
  <si>
    <t xml:space="preserve">Sr. Godofredo Mendez Pérez </t>
  </si>
  <si>
    <t>Sindico municipal</t>
  </si>
  <si>
    <t>contadora municipal</t>
  </si>
  <si>
    <t>EMPRESA EJECUTORA</t>
  </si>
  <si>
    <t>ORDEN DE CAMBIO</t>
  </si>
  <si>
    <t>SUPERVISOR</t>
  </si>
  <si>
    <t xml:space="preserve">REALIZADOR </t>
  </si>
  <si>
    <t>MONTO CONTRACTUAL</t>
  </si>
  <si>
    <t>OTROS</t>
  </si>
  <si>
    <t>CONCRETEADO ENTRE EL LIMITE DE EL ROSARIO Y SAN RAFAEL CEDROS, MUNICIPIO DE EL ROSARIO, DEPARTAMENTO DE CUSCATLÁN</t>
  </si>
  <si>
    <t>100-180-800557-3</t>
  </si>
  <si>
    <t>1 DE ABRIL DE 2023</t>
  </si>
  <si>
    <t>31 DE MAYO DE 2023</t>
  </si>
  <si>
    <t>TH CONSTRUCTORA, S.A. DE C.V.</t>
  </si>
  <si>
    <t>CONSTRUMER, S.A DE C.V</t>
  </si>
  <si>
    <t>PAGO DE PRIMER ESTIMACION Y LIQUIDACION</t>
  </si>
  <si>
    <t>PAGO DE RETENCION DE 5% CONTRACTUAL</t>
  </si>
  <si>
    <t>PAGO DEL 60% DE SUPERVISION EXTERNA</t>
  </si>
  <si>
    <t>ANTICIPO DEL 30%</t>
  </si>
  <si>
    <t>COMPRA DE PREMIOS PARA RIFAS</t>
  </si>
  <si>
    <t xml:space="preserve">COMPRA DE RECUERDOS </t>
  </si>
  <si>
    <t>COMPARA DE PAPELERIA PARA DECORACION</t>
  </si>
  <si>
    <t>ALQUILER DE SONIDO</t>
  </si>
  <si>
    <t>CONTRATACION DE ARTISTA</t>
  </si>
  <si>
    <t>COMPRA DE TERRENO PARA CANCHA DE FUTBOL, CANTON EL CALVARIO, MUNICIPIO DE EL ROSARIO, DEPARTAMENTO DE CUSCATLÁN</t>
  </si>
  <si>
    <t>COMPRA DE TERRENO</t>
  </si>
  <si>
    <t>PAGO DE PORCIÓN 1 DE TERRENO DE CANCHA EN CANTÓN EL CALVARIO  DE NATURALEZA RUSTICA UBICADA EN CANTON EL CALVARIO, MUNICIPIO DE EL ROSARIO, DEPARTAMENTO DE CUSCATLÁN  CON UNA AREA DE 1,908.30 M2 DE MATRICULA No. 50009064-00000</t>
  </si>
  <si>
    <t>COMPRA DE TERRENO PARA CANCHA DE FUTBOL, CANTÓN SAN MARTÍN, MUNICIPIO DE EL ROSARIO, DEPARTAMENTO DE CUSCATLÁN</t>
  </si>
  <si>
    <t>COMPRA DE TERRENO PARA CANCHA FUTBOL, CANTON SAN MARTIN, MUNICIPIO DE EL ROSARIO, DEP. DE CUSCATLÁN</t>
  </si>
  <si>
    <t>PAGO POR COMPRA DE TERRENO DE CANCHA EN CANTÓN SAN MARTÍN DE NATURALEZA RUSTICA UBICADA EN CASERIO LOS MERINO, CANTON SAN MARTIN, MUNICIPIO DE EL ROSARIO, DEPARTAMENTO DE CUSCATLÁN  CON UNA AREA DE 5,994.22 M2 DE MATRICULA No. 50080605-00000</t>
  </si>
  <si>
    <t>GASTOS DEL SISTEMA DE AGUA POTABLE</t>
  </si>
  <si>
    <t>20 DE ENERO DE 2023</t>
  </si>
  <si>
    <t>31 DE DICIEMBRE DE 2023</t>
  </si>
  <si>
    <t>100-180800558-1</t>
  </si>
  <si>
    <t>PROYECTO: MANTENIMIENTO Y REPARACION DE VEHICULOS MUNICIPALES 2023</t>
  </si>
  <si>
    <t>ENERO DE 2023</t>
  </si>
  <si>
    <t>DICIEMBRE DE 2023</t>
  </si>
  <si>
    <t>PROYECTO: MANTENIMIENTO Y REPARACION DE EQUIPOS DE INFORMATICA Y DE OFICINA 2023</t>
  </si>
  <si>
    <t>100-180-800559-0</t>
  </si>
  <si>
    <t>FEBRERO DE 2023</t>
  </si>
  <si>
    <t>100-180-800560-3</t>
  </si>
  <si>
    <t>PROYECTO: SANEAMIENTO DE MEDIO AMBIENTE Y ASISTENCIA TECNICA A GRICULTORES DEL MUNICIPIO 2023</t>
  </si>
  <si>
    <t>100-180-800561-1</t>
  </si>
  <si>
    <t>FEBRERO DE  2023</t>
  </si>
  <si>
    <t xml:space="preserve">COMPRA DE CHEQUERA </t>
  </si>
  <si>
    <t xml:space="preserve">CUOTAS MENSUALES </t>
  </si>
  <si>
    <t>CUOTAS MENSUALES</t>
  </si>
  <si>
    <t>SUMINISTRO DE TUBERIA PVC</t>
  </si>
  <si>
    <t>COMPRA DE REFRIGERIO</t>
  </si>
  <si>
    <t>PAGO DEL 1%</t>
  </si>
  <si>
    <t>PAGO DE VALVULERO DE CANTÓN VERACRUZ</t>
  </si>
  <si>
    <t>MANO DE OBRA POR REPARACION DE CAJA DE VELOCIDADES AL VEHICULO TOYOTA HILUX PLACA N 55-70</t>
  </si>
  <si>
    <t>COMPRA DE LLANTAS</t>
  </si>
  <si>
    <t>COMPRA DE MATERIALES</t>
  </si>
  <si>
    <t>ANTICIPO DEL 30% PARA REALIZACIÓN DEL PROYECTO</t>
  </si>
  <si>
    <t xml:space="preserve">PAGO POR AVANCE DEL 35% DE SUPERVISIÓN EXTERNA </t>
  </si>
  <si>
    <t>PAGO DE PRIMERA ESTIMACIÓN DEL PROYECTO</t>
  </si>
  <si>
    <t xml:space="preserve">PAGO POR AVANCE DEL 40% DE SUPERVISIÓN EXTERNA </t>
  </si>
  <si>
    <t>PAGO DEL 40% DE SUPERVISION EXTERNA</t>
  </si>
  <si>
    <t>MANTENIMIENTO PREVENTIVO DEL CAMION MERCEDES BENZ</t>
  </si>
  <si>
    <t>PAGO POR MANTENIMIENTO CORRECTIVO Y PREVENTIVO POR EL VEHICULO MAZDA</t>
  </si>
  <si>
    <t>PAGO DE MANO DE OBRA POR AYUDANTES EN BODEGA PARA ENTREGA DEL PAQUETE AGRICOLA</t>
  </si>
  <si>
    <t>PAGO DE SEGUNDA ESTIMACIÓN DEL PROYECTO</t>
  </si>
  <si>
    <t>PAGO POR MANTENIMIENTO PREVENTIVO POR EL VEHICULO HINO 9776</t>
  </si>
  <si>
    <t>PAGO POR MANTENIMIENTO DE SUSPENSIONES DELANTERAS DEL VEHICULO N 15-438</t>
  </si>
  <si>
    <t>COMPRA DE TABLETAS DE CLORO</t>
  </si>
  <si>
    <t>COMPRA DE IMPRESORA</t>
  </si>
  <si>
    <t>PAGO POR PRIMERA ESTIMACION DEL PROYECTO</t>
  </si>
  <si>
    <t>COMPRA DE IMPLEMENTOS DEPORTIVOS</t>
  </si>
  <si>
    <t>PAGO DE RETENCION DE 25%</t>
  </si>
  <si>
    <t xml:space="preserve">PAGO POR AVANCE DEL 65% DE SUPERVISIÓN EXTERNA </t>
  </si>
  <si>
    <t>PAGO DE TERCERA ESTIMACIÓN Y LIQUIDACION DEL PROYECTO</t>
  </si>
  <si>
    <t>PAGO POR RETENCION DEL 5% CONTRACTUAL DEL PROYECTO</t>
  </si>
  <si>
    <t>PAGO POR LIQUIDACION DE SUPERVISION EXTERNA</t>
  </si>
  <si>
    <t>PAGO DE  TERCERA ESTIMACION Y LIQUIDACION DEL PROYECTO</t>
  </si>
  <si>
    <t>PAGO DE MANO DE OBRA POR LIMPIEZA EN EL CEMENTERIO</t>
  </si>
  <si>
    <t>PAGO DE INSTRUCTOR DE BANDA DEL INSTITUTO NACIONAL DE EL ROSARIO</t>
  </si>
  <si>
    <t>PAGO DE INSTRUCTOR DE BANDA DE LA MONSEÑOR LUIS CHAVEZ Y GONZALEZ</t>
  </si>
  <si>
    <t>PAGO DE INSTRUCTOR DE BANDA DE PAZ AMATILLO</t>
  </si>
  <si>
    <t>COMPRA DE AGUA</t>
  </si>
  <si>
    <t>COMPRA DE REFIGERIOS</t>
  </si>
  <si>
    <t>PAGO DE DEVOLUCIÓN DEL 5% DE RETENCION CONTRACTUAL</t>
  </si>
  <si>
    <t>COMPRA DE COHETES DE VARA</t>
  </si>
  <si>
    <t>COMPRA DE REFRIGERIOS PARA EL DESFILE DE CORREO</t>
  </si>
  <si>
    <t>CONTRATACION DE PERSONAJES MITOLOGICOS</t>
  </si>
  <si>
    <t>COMPRA DE DULCES</t>
  </si>
  <si>
    <t>PAGO DE MANTENIMIENTO DE BOMBA</t>
  </si>
  <si>
    <t>COMPRA DE DE MOTOR PARA BOMBA</t>
  </si>
  <si>
    <t>CONTRATACION DE PAYASO</t>
  </si>
  <si>
    <t>CHEQUES DE GERENCIA</t>
  </si>
  <si>
    <t>PAGO POR SUPERVISION EXTERNA</t>
  </si>
  <si>
    <t>PAGO POR SEGUNDA ESTIMACION DEL PROYECTO</t>
  </si>
  <si>
    <t>PAGO POR PRIMERA ESTIMACION Y LIQUIDACIÓN DEL PROYECTO</t>
  </si>
  <si>
    <t>CONTRATACION DE LUCES CHINAS</t>
  </si>
  <si>
    <t>ALQUILER Y DECORACION DE CARROZAS</t>
  </si>
  <si>
    <t>CONTRATACION DE MARIACHI</t>
  </si>
  <si>
    <t>CONTRATACION DE DISCOMOVIL</t>
  </si>
  <si>
    <t>CONTRATACION DE JARIPEO</t>
  </si>
  <si>
    <t>COMPRA DE HAMACAS</t>
  </si>
  <si>
    <t>CONTRATACION DE ARTISTA MUSICAL</t>
  </si>
  <si>
    <t>CONTRATACION DE PERSONAJES ALEGORICOS PARA EL DESFILE DE CORREO</t>
  </si>
  <si>
    <t>PAGO DE SUMINISTRO DE ACCESORIOS Y TUBERIA PVC</t>
  </si>
  <si>
    <t>995, 1349 Y 1001</t>
  </si>
  <si>
    <t>PAGO DEL 5% DE RETENCION CONTRACTUAL</t>
  </si>
  <si>
    <t>PAGO DE SUPERVISION EXTERNA</t>
  </si>
  <si>
    <t>PAGO DE 5% DE RETENCION CONTRACTUAL</t>
  </si>
  <si>
    <t>PAGO POR MANTENIMIENTO PREVENTIVO</t>
  </si>
  <si>
    <t>COMPRA DE ACCESORIOS PARA LÁMPARAS</t>
  </si>
  <si>
    <t>PAGO POR MANO DE OBRA DE CHAPIA EN CALLES PRINCIPALES DEL MUNICIPIO</t>
  </si>
  <si>
    <t>PAGO POR MANO DE OBRA DE CHAPIA EN CASERIO SAN MARTINCITO</t>
  </si>
  <si>
    <t>MANO DE OBRA POR MANTENIMIENTO DE VEHICULO TOYOTA HILUX</t>
  </si>
  <si>
    <t>PAGO POR MANTENIMIENTO  PREVENTIVO POR EL VEHICULO MAZDA</t>
  </si>
  <si>
    <t>PAGO POR MANTENIMIENTO CORRECTIVO A TABLERO DE AUTOMATIZACIÓN PARA BOMBA DE 30HP</t>
  </si>
  <si>
    <t>2051, 2052, 2053, 2054</t>
  </si>
  <si>
    <t>COMPRA DE CANCHA</t>
  </si>
  <si>
    <t>100-180-800555-7</t>
  </si>
  <si>
    <t>Jefe UCP</t>
  </si>
  <si>
    <t>ORDEN DE CAMBIO #1</t>
  </si>
  <si>
    <t xml:space="preserve">DISPONIBILIDAD </t>
  </si>
  <si>
    <t>ORDEN DE CAMBIO #2</t>
  </si>
  <si>
    <t>5 DE JUNIO DE 2023</t>
  </si>
  <si>
    <t>3 DE OCTUBRE DE 2023</t>
  </si>
  <si>
    <t>100-180-800580-8</t>
  </si>
  <si>
    <t>PROYECTO: MEJORAMIENTO DEL CEMENTERIO MUNICIPAL DEL MUNICIPIO EL ROSARIO, DEP. DE CUSCATLÁN</t>
  </si>
  <si>
    <t>ALCALDIA MUNICIPAL DE EL ROSARIO, DEP. DE CUSCATLÁN</t>
  </si>
  <si>
    <t>Sta. Sonia Elisabeth Ramirez Iraheta</t>
  </si>
  <si>
    <t>Contadora Municipal</t>
  </si>
  <si>
    <t>CONSTRUFUENTES, S.A. DE C.V.</t>
  </si>
  <si>
    <t>100-180-800579-4</t>
  </si>
  <si>
    <t>PROYECTO: CONCRETEADO DE CALLE EN CANTON EL CALVARIO, CALLE EL SITIO, EL ROSARIO, DEP. DE CUSCATLÁN</t>
  </si>
  <si>
    <t>13 DE SEPTIEMBRE 2023</t>
  </si>
  <si>
    <t>ALCALDIA MUNICIPAL DE EL ROSARIO, DEP. DE Cuscatlán</t>
  </si>
  <si>
    <t>100-180-800517-4</t>
  </si>
  <si>
    <t>FUENTES TREMINIO, S.A. DE C.V.</t>
  </si>
  <si>
    <t>ECINJO, S.A. DE C.V.</t>
  </si>
  <si>
    <t>5 DICIEMBRE DE 2022</t>
  </si>
  <si>
    <t>3 DE FEBRERO DE 2023</t>
  </si>
  <si>
    <t>RETIRO DE DINERO POR ACTIVACIÓN DE CUENTA</t>
  </si>
  <si>
    <t>PROYECTO: INSTALACION DE ENERGIA ELECTRICA CASERIO LOS TEJADA, CANTON SAN MARTIN, MUNICIPIO DE EL ROSARIO, DEP. CUSCATLÁN</t>
  </si>
  <si>
    <t xml:space="preserve">Alcaldía Municipal de El Rosario </t>
  </si>
  <si>
    <t>RESUMEN DE PAGOS</t>
  </si>
  <si>
    <t>PROYECTO: PAVIMENTACION EN CALLE PRINCIPAL, CANTON EL AMATILLO, MUNICIPIO DE EL ROSARIO, DEP. DE CUSCATLÁN</t>
  </si>
  <si>
    <t>100-180-800576-0</t>
  </si>
  <si>
    <t>31 DE JULIO DE 2023</t>
  </si>
  <si>
    <t>29 DE OCTUBRE DE 2023</t>
  </si>
  <si>
    <t>CONSTRUMER, S.A. DE C.V.</t>
  </si>
  <si>
    <t>PAVIMENTACION EN CALLE PRINCIPAL, CANTON EL AMATILLO, MUNICIPIO DE EL ROSARIO, DEP. DE CUSCATLÁN</t>
  </si>
  <si>
    <t>CELEBRACION DE FIESTAS PATRONALES 2023</t>
  </si>
  <si>
    <t>100-180-800585-9</t>
  </si>
  <si>
    <t>SEPTIEMBRE DE 2023</t>
  </si>
  <si>
    <t>OCTUBRE DE 2023</t>
  </si>
  <si>
    <t>PROYECTO: CELEBRACION DE FIESTAS PATRONALES 2023</t>
  </si>
  <si>
    <t>GASTOS DE FIESTAS PATRONALES</t>
  </si>
  <si>
    <t>PROYECTO: CONCRETEADO DE CALLE PRINCIPAL CASERIO LOS MERINO, CANTON SAN MARTIN, MUNICIPIO DE EL ROSARIO, DEP. DE CUSCATLÁN</t>
  </si>
  <si>
    <t>100-180-800575-1</t>
  </si>
  <si>
    <t>4 DE SEPTIEMBRE DE 2023</t>
  </si>
  <si>
    <t>31 DE OCTUBRE DE 2023</t>
  </si>
  <si>
    <t>CONSTRUMERS, S.A.DE C.V.</t>
  </si>
  <si>
    <t>MONTO TOTAL RECIBIDO MENSUALIDAD HASTA OCTUBRE</t>
  </si>
  <si>
    <t>PAGO PARCIAL DEL 5% DE RETENCION CONTRACTUAL</t>
  </si>
  <si>
    <t>PAGO COMPLEMENTARIO DEL 5% DE RETENCION CONTRACTUAL</t>
  </si>
  <si>
    <t xml:space="preserve"> ALCALDIA MUNICIPAL DE EL ROSARIO CUSCATLAN </t>
  </si>
  <si>
    <t>RECOLECCION Y MANTENIMIENTO DE DESECHOS SOLIDOS 2023</t>
  </si>
  <si>
    <t>A. COMPRA DE HERRAMIENTAS</t>
  </si>
  <si>
    <t>PROYECTO: MANTENIMIENTO Y REPARACION DEL SISTEMA DE ALUMBRADO PUBLICO 2023</t>
  </si>
  <si>
    <t>A. ACCESORIOS PARA LÁMPARAS</t>
  </si>
  <si>
    <t xml:space="preserve">B. SERVICIOS </t>
  </si>
  <si>
    <t>Síndico municipal</t>
  </si>
  <si>
    <t>FONDOS PROPIOS</t>
  </si>
  <si>
    <t>COMPRA DE COHETES ARTESANALES</t>
  </si>
  <si>
    <t>100-180-700021-7</t>
  </si>
  <si>
    <t>SHOW DE LUCES CHINAS</t>
  </si>
  <si>
    <t>CONTRATACIÓN DE MARIACHI</t>
  </si>
  <si>
    <t>RENTA</t>
  </si>
  <si>
    <t>CONTRATACIÓN DE DISCOMOVIL</t>
  </si>
  <si>
    <t>ELABORACIÓN DE CARROZA</t>
  </si>
  <si>
    <t>FECHA DE EJECUCIÓN</t>
  </si>
  <si>
    <t xml:space="preserve">A. GASTOS </t>
  </si>
  <si>
    <t>FEBRERO DEL 2023</t>
  </si>
  <si>
    <t>GASTOS DE UNIDAD DE MEDIO AMBIENTE</t>
  </si>
  <si>
    <t xml:space="preserve">   ALCALDIA MUNICIPAL DE EL ROSARIO CUSCATLAN </t>
  </si>
  <si>
    <t>Fecha de finalización:</t>
  </si>
  <si>
    <t>A. GASTOS DE LA UNIDAD DE MEDIO AMBIENTE</t>
  </si>
  <si>
    <t>GASTOS DEL PERFIL  DE VEHICULOS MUNICIPALES</t>
  </si>
  <si>
    <t>A. GASTOS DEL PERFIL  DE VEHICULOS MUNICIPALES</t>
  </si>
  <si>
    <t>A. IMPREVISTOS</t>
  </si>
  <si>
    <t>100-180-800546-8</t>
  </si>
  <si>
    <t>PROYECTO: MANTENIMIENTO Y REPARACION DE LOS SISTEMAS DE AGUA POTABLE 2023</t>
  </si>
  <si>
    <t>Refuerzo #1</t>
  </si>
  <si>
    <t>Refuerzo #2</t>
  </si>
  <si>
    <t>A. GASTOS DEL SISTEMA DE AGUA POTABLE</t>
  </si>
  <si>
    <t>100-180-800563-8</t>
  </si>
  <si>
    <t>UP 51-APOYO SOCIAL LT 51-05</t>
  </si>
  <si>
    <t>TOTAL RECIBIDO DE CUOTAS MENSUALES</t>
  </si>
  <si>
    <t>Alcaldía Municipal de El Rosario</t>
  </si>
  <si>
    <t>PROYECTO: LT 51-05 PROYECTO DE APOYO Y ATENCIÓN AL ADULTO MAYOR.</t>
  </si>
  <si>
    <t>Total de cuotas recibidas en el año</t>
  </si>
  <si>
    <t>B.SERVICIOS</t>
  </si>
  <si>
    <t>C.  IMPREVISTOS</t>
  </si>
  <si>
    <t xml:space="preserve">Total </t>
  </si>
  <si>
    <t>TOTAL RECIBIDO DE LAS CUOTAS</t>
  </si>
  <si>
    <t>SEPARACION  Y MANEJO DE DESECHOS SOLIDOS</t>
  </si>
  <si>
    <t>PROYECTO: LT 50-05 RECOLECCIÓN DE DESECHOS SOLIDOS</t>
  </si>
  <si>
    <t>PROYECTO: PROYECTO: LT 50-05 RECOLECCIÓN DE DESECHOS SOLIDOS</t>
  </si>
  <si>
    <t>Cuotas mensuales</t>
  </si>
  <si>
    <t>Total recibido de las cuotas</t>
  </si>
  <si>
    <t>A. SEPARACION  Y MANEJO DE DESECHOS SOLIDOS</t>
  </si>
  <si>
    <t>B. IMPREVISTOS</t>
  </si>
  <si>
    <t>A. SERVICIO DE ENERGIA ELECTRICA</t>
  </si>
  <si>
    <t>Contadora municipal</t>
  </si>
  <si>
    <t>PROYECTO: SERVICIOS DE ENERGIA ELECTRICA LT 50-01</t>
  </si>
  <si>
    <t>100-180-800564-6</t>
  </si>
  <si>
    <t>UP 51-APOYO SOCIAL D.L.477</t>
  </si>
  <si>
    <t>COMPRA DE TRAJES TIPICOS</t>
  </si>
  <si>
    <t>PROYECTO: LT 50-07 PROGRAMAS DE APOYO SOCIAL DIVERSOS</t>
  </si>
  <si>
    <t>A. CELEBRACION DEL DIA DE LA INDEPENDECIA</t>
  </si>
  <si>
    <t>B. SERVICIO DE INSTRUCTORES</t>
  </si>
  <si>
    <t>C. DÍA DEL NIÑO</t>
  </si>
  <si>
    <t>D. APOYO A LA NIÑEZ Y ADOLESCENCIA</t>
  </si>
  <si>
    <t>E. APOYO A LA NIÑEZ Y ADOLESCENCIA (COMPRA DE MEDICAMENTOS)</t>
  </si>
  <si>
    <t>F. APOYO A LA NIÑEZ Y ADOLESCENCIA (COMPRA DE MOBILIARIO)</t>
  </si>
  <si>
    <t>G. IMPREVISTO</t>
  </si>
  <si>
    <t>RESUMEN DE GASTOS</t>
  </si>
  <si>
    <t>100-180-800565-4</t>
  </si>
  <si>
    <t xml:space="preserve">PROYECTO: LT 51-06 PROYECTOS DE VIVIENDAS </t>
  </si>
  <si>
    <t>GASTOS DEL PERFIL</t>
  </si>
  <si>
    <t>A.GASTOS DEL PERFIL</t>
  </si>
  <si>
    <t>TOTAL RECIBIDO DE CUOTAS EN EL AÑO</t>
  </si>
  <si>
    <t xml:space="preserve">TOTAL  </t>
  </si>
  <si>
    <t>100-180-800562-0</t>
  </si>
  <si>
    <t>A. CELEBRACION DEL DIA DE LA MADRE</t>
  </si>
  <si>
    <t>C. CHARLAS</t>
  </si>
  <si>
    <t>D. IMPREVISTOS</t>
  </si>
  <si>
    <t>PROYECTO:  LT51-04 PROYECTO DE APOYO Y ATENCIÓN A LA JUVENTUD</t>
  </si>
  <si>
    <t>C. REUNIONES</t>
  </si>
  <si>
    <t>E. ALQUILERES</t>
  </si>
  <si>
    <t xml:space="preserve">                                      ALCALDIA MUNICIPAL DE EL ROSARIO CUSCATLAN                 </t>
  </si>
  <si>
    <t>PAGO DEL 5% DE RETENCIÓN CONTRACTUAL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</si>
</sst>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164" formatCode="&quot;$&quot;#,##0.00_);[Red]\(&quot;$&quot;#,##0.00\)"/>
    <numFmt numFmtId="165" formatCode="_(&quot;$&quot;* #,##0.00_);_(&quot;$&quot;* \(#,##0.00\);_(&quot;$&quot;* &quot;-&quot;??_);_(@_)"/>
    <numFmt numFmtId="166" formatCode="_(* #,##0.00_);_(* \(#,##0.00\);_(* &quot;-&quot;??_);_(@_)"/>
    <numFmt numFmtId="167" formatCode="_-[$$-440A]* #,##0.00_-;\-[$$-440A]* #,##0.00_-;_-[$$-440A]* &quot;-&quot;??_-;_-@_-"/>
    <numFmt numFmtId="168" formatCode="_([$$-440A]* #,##0.00_);_([$$-440A]* \(#,##0.00\);_([$$-440A]* &quot;-&quot;??_);_(@_)"/>
  </numFmts>
  <fonts count="16" x14ac:knownFonts="1">
    <font>
      <sz val="11"/>
      <color theme="1"/>
      <name val="Calibri"/>
      <family val="2"/>
      <scheme val="minor"/>
    </font>
    <font>
      <b/>
      <sz val="11"/>
      <color theme="1"/>
      <name val="Calibri"/>
      <family val="2"/>
      <scheme val="minor"/>
    </font>
    <font>
      <u/>
      <sz val="11"/>
      <color theme="1"/>
      <name val="Calibri"/>
      <family val="2"/>
      <scheme val="minor"/>
    </font>
    <font>
      <sz val="11"/>
      <color theme="1"/>
      <name val="Calibri"/>
      <family val="2"/>
      <scheme val="minor"/>
    </font>
    <font>
      <sz val="10"/>
      <color theme="1"/>
      <name val="Calibri"/>
      <family val="2"/>
      <scheme val="minor"/>
    </font>
    <font>
      <b/>
      <u/>
      <sz val="11"/>
      <color theme="1"/>
      <name val="Calibri"/>
      <family val="2"/>
      <scheme val="minor"/>
    </font>
    <font>
      <sz val="8"/>
      <color theme="1"/>
      <name val="Calibri"/>
      <family val="2"/>
      <scheme val="minor"/>
    </font>
    <font>
      <b/>
      <sz val="10"/>
      <color theme="1"/>
      <name val="Calibri"/>
      <family val="2"/>
      <scheme val="minor"/>
    </font>
    <font>
      <sz val="11"/>
      <color theme="0"/>
      <name val="Calibri"/>
      <family val="2"/>
      <scheme val="minor"/>
    </font>
    <font>
      <b/>
      <sz val="9"/>
      <color theme="1"/>
      <name val="Calibri"/>
      <family val="2"/>
      <scheme val="minor"/>
    </font>
    <font>
      <sz val="9"/>
      <color theme="1"/>
      <name val="Calibri"/>
      <family val="2"/>
      <scheme val="minor"/>
    </font>
    <font>
      <b/>
      <u/>
      <sz val="9"/>
      <color theme="1"/>
      <name val="Calibri"/>
      <family val="2"/>
      <scheme val="minor"/>
    </font>
    <font>
      <b/>
      <u/>
      <sz val="10"/>
      <color theme="1"/>
      <name val="Calibri"/>
      <family val="2"/>
      <scheme val="minor"/>
    </font>
    <font>
      <b/>
      <u val="singleAccounting"/>
      <sz val="10"/>
      <color theme="1"/>
      <name val="Calibri"/>
      <family val="2"/>
      <scheme val="minor"/>
    </font>
    <font>
      <sz val="8"/>
      <name val="Calibri"/>
      <family val="2"/>
      <scheme val="minor"/>
    </font>
    <font>
      <b/>
      <u val="singleAccounting"/>
      <sz val="11"/>
      <color theme="1"/>
      <name val="Calibri"/>
      <family val="2"/>
      <scheme val="minor"/>
    </font>
  </fonts>
  <fills count="13">
    <fill>
      <patternFill patternType="none"/>
    </fill>
    <fill>
      <patternFill patternType="gray125"/>
    </fill>
    <fill>
      <patternFill patternType="solid">
        <fgColor theme="7"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7"/>
        <bgColor indexed="64"/>
      </patternFill>
    </fill>
    <fill>
      <patternFill patternType="solid">
        <fgColor rgb="FFFFC000"/>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top style="medium">
        <color indexed="64"/>
      </top>
      <bottom style="medium">
        <color indexed="64"/>
      </bottom>
      <diagonal/>
    </border>
    <border>
      <left/>
      <right/>
      <top style="thick">
        <color indexed="64"/>
      </top>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bottom style="medium">
        <color indexed="64"/>
      </bottom>
      <diagonal/>
    </border>
  </borders>
  <cellStyleXfs count="3">
    <xf numFmtId="0" fontId="0" fillId="0" borderId="0"/>
    <xf numFmtId="165" fontId="3" fillId="0" borderId="0" applyFont="0" applyFill="0" applyBorder="0" applyAlignment="0" applyProtection="0"/>
    <xf numFmtId="166" fontId="3" fillId="0" borderId="0" applyFont="0" applyFill="0" applyBorder="0" applyAlignment="0" applyProtection="0"/>
  </cellStyleXfs>
  <cellXfs count="647">
    <xf numFmtId="0" fontId="0" fillId="0" borderId="0" xfId="0"/>
    <xf numFmtId="0" fontId="0" fillId="0" borderId="2" xfId="0" applyBorder="1"/>
    <xf numFmtId="0" fontId="0" fillId="0" borderId="4" xfId="0" applyBorder="1"/>
    <xf numFmtId="0" fontId="0" fillId="0" borderId="7" xfId="0" applyBorder="1"/>
    <xf numFmtId="0" fontId="0" fillId="0" borderId="8" xfId="0" applyBorder="1"/>
    <xf numFmtId="0" fontId="0" fillId="0" borderId="10" xfId="0" applyBorder="1"/>
    <xf numFmtId="0" fontId="1" fillId="0" borderId="0" xfId="0" applyFont="1"/>
    <xf numFmtId="0" fontId="0" fillId="3" borderId="2" xfId="0" applyFill="1" applyBorder="1"/>
    <xf numFmtId="0" fontId="0" fillId="3" borderId="3" xfId="0" applyFill="1" applyBorder="1"/>
    <xf numFmtId="0" fontId="0" fillId="3" borderId="4" xfId="0" applyFill="1" applyBorder="1"/>
    <xf numFmtId="0" fontId="0" fillId="4" borderId="2" xfId="0" applyFill="1" applyBorder="1"/>
    <xf numFmtId="0" fontId="0" fillId="4" borderId="3" xfId="0" applyFill="1" applyBorder="1"/>
    <xf numFmtId="0" fontId="0" fillId="4" borderId="4" xfId="0" applyFill="1" applyBorder="1"/>
    <xf numFmtId="0" fontId="0" fillId="0" borderId="1" xfId="0" applyBorder="1"/>
    <xf numFmtId="0" fontId="1" fillId="0" borderId="2" xfId="0" applyFont="1" applyBorder="1"/>
    <xf numFmtId="0" fontId="1" fillId="0" borderId="4" xfId="0" applyFont="1" applyBorder="1"/>
    <xf numFmtId="0" fontId="0" fillId="0" borderId="1" xfId="0" applyBorder="1" applyAlignment="1">
      <alignment horizontal="center"/>
    </xf>
    <xf numFmtId="0" fontId="0" fillId="4" borderId="1" xfId="0" applyFill="1" applyBorder="1"/>
    <xf numFmtId="0" fontId="0" fillId="0" borderId="14" xfId="0" applyBorder="1"/>
    <xf numFmtId="0" fontId="1" fillId="9" borderId="1" xfId="0" applyFont="1" applyFill="1" applyBorder="1" applyAlignment="1">
      <alignment horizontal="center"/>
    </xf>
    <xf numFmtId="0" fontId="0" fillId="0" borderId="1" xfId="0" applyBorder="1" applyAlignment="1">
      <alignment horizontal="center" vertical="center"/>
    </xf>
    <xf numFmtId="168" fontId="0" fillId="0" borderId="1" xfId="1" applyNumberFormat="1" applyFont="1" applyBorder="1"/>
    <xf numFmtId="168" fontId="5" fillId="0" borderId="1" xfId="1" applyNumberFormat="1" applyFont="1" applyBorder="1"/>
    <xf numFmtId="0" fontId="1" fillId="0" borderId="0" xfId="0" applyFont="1" applyAlignment="1">
      <alignment horizontal="center"/>
    </xf>
    <xf numFmtId="167" fontId="1" fillId="0" borderId="0" xfId="0" applyNumberFormat="1" applyFont="1"/>
    <xf numFmtId="0" fontId="0" fillId="0" borderId="0" xfId="0" applyAlignment="1">
      <alignment horizontal="center" vertical="center" wrapText="1"/>
    </xf>
    <xf numFmtId="0" fontId="1" fillId="0" borderId="1" xfId="0" applyFont="1" applyBorder="1"/>
    <xf numFmtId="14" fontId="0" fillId="0" borderId="1" xfId="0" applyNumberFormat="1" applyBorder="1" applyAlignment="1">
      <alignment horizontal="center"/>
    </xf>
    <xf numFmtId="0" fontId="0" fillId="0" borderId="0" xfId="0" applyBorder="1"/>
    <xf numFmtId="0" fontId="7" fillId="0" borderId="1" xfId="0" applyFont="1" applyBorder="1" applyAlignment="1">
      <alignment horizontal="center"/>
    </xf>
    <xf numFmtId="14" fontId="4" fillId="0" borderId="1" xfId="0" applyNumberFormat="1" applyFont="1" applyBorder="1" applyAlignment="1">
      <alignment horizontal="center"/>
    </xf>
    <xf numFmtId="0" fontId="4" fillId="0" borderId="1" xfId="0" applyFont="1" applyBorder="1" applyAlignment="1">
      <alignment horizontal="center"/>
    </xf>
    <xf numFmtId="0" fontId="0" fillId="0" borderId="0" xfId="0" applyFill="1" applyAlignment="1">
      <alignment horizontal="center" vertical="center" wrapText="1"/>
    </xf>
    <xf numFmtId="0" fontId="0" fillId="0" borderId="2" xfId="0" applyBorder="1" applyAlignment="1">
      <alignment horizontal="center"/>
    </xf>
    <xf numFmtId="0" fontId="0" fillId="0" borderId="1" xfId="0" applyBorder="1" applyAlignment="1">
      <alignment horizontal="center"/>
    </xf>
    <xf numFmtId="0" fontId="0" fillId="0" borderId="2" xfId="0" applyBorder="1" applyAlignment="1">
      <alignment horizontal="center" vertical="center"/>
    </xf>
    <xf numFmtId="165" fontId="0" fillId="0" borderId="1" xfId="1" applyFont="1" applyBorder="1" applyAlignment="1">
      <alignment horizontal="center"/>
    </xf>
    <xf numFmtId="165" fontId="1" fillId="0" borderId="1" xfId="1" applyFont="1" applyBorder="1" applyAlignment="1">
      <alignment horizontal="center"/>
    </xf>
    <xf numFmtId="14" fontId="0" fillId="0" borderId="2" xfId="0" applyNumberFormat="1" applyBorder="1"/>
    <xf numFmtId="14" fontId="0" fillId="0" borderId="2" xfId="0" applyNumberFormat="1" applyBorder="1" applyAlignment="1">
      <alignment horizontal="center" vertical="center"/>
    </xf>
    <xf numFmtId="0" fontId="0" fillId="0" borderId="0" xfId="0" applyFill="1"/>
    <xf numFmtId="0" fontId="5" fillId="0" borderId="0" xfId="0" applyFont="1" applyBorder="1" applyAlignment="1">
      <alignment horizontal="center"/>
    </xf>
    <xf numFmtId="44" fontId="5" fillId="0" borderId="0" xfId="1" applyNumberFormat="1" applyFont="1" applyBorder="1"/>
    <xf numFmtId="167" fontId="5" fillId="0" borderId="0" xfId="0" applyNumberFormat="1" applyFont="1" applyBorder="1"/>
    <xf numFmtId="0" fontId="0" fillId="0" borderId="1" xfId="0" applyFont="1" applyBorder="1" applyAlignment="1">
      <alignment horizontal="center" vertical="center"/>
    </xf>
    <xf numFmtId="14" fontId="0" fillId="0" borderId="1" xfId="0" applyNumberFormat="1" applyFont="1" applyFill="1" applyBorder="1" applyAlignment="1">
      <alignment horizontal="center"/>
    </xf>
    <xf numFmtId="0" fontId="0" fillId="0" borderId="1" xfId="0" applyFont="1" applyFill="1" applyBorder="1" applyAlignment="1">
      <alignment horizontal="center"/>
    </xf>
    <xf numFmtId="14" fontId="0" fillId="0" borderId="1" xfId="0" applyNumberFormat="1" applyFont="1" applyBorder="1" applyAlignment="1">
      <alignment horizontal="center" vertical="center"/>
    </xf>
    <xf numFmtId="0" fontId="0" fillId="0" borderId="2" xfId="0" applyBorder="1" applyAlignment="1">
      <alignment horizontal="center"/>
    </xf>
    <xf numFmtId="0" fontId="0" fillId="0" borderId="1" xfId="0" applyBorder="1" applyAlignment="1">
      <alignment horizontal="center"/>
    </xf>
    <xf numFmtId="0" fontId="8" fillId="0" borderId="0" xfId="0" applyFont="1" applyFill="1" applyBorder="1"/>
    <xf numFmtId="0" fontId="10" fillId="0" borderId="1" xfId="0" applyFont="1" applyBorder="1"/>
    <xf numFmtId="0" fontId="10" fillId="0" borderId="0" xfId="0" applyFont="1" applyBorder="1"/>
    <xf numFmtId="0" fontId="10" fillId="0" borderId="1" xfId="0" applyFont="1" applyBorder="1" applyAlignment="1">
      <alignment horizontal="center"/>
    </xf>
    <xf numFmtId="14" fontId="10" fillId="0" borderId="0" xfId="0" applyNumberFormat="1" applyFont="1" applyBorder="1" applyAlignment="1">
      <alignment horizontal="center"/>
    </xf>
    <xf numFmtId="0" fontId="10" fillId="0" borderId="0" xfId="0" applyFont="1" applyBorder="1" applyAlignment="1">
      <alignment horizontal="center"/>
    </xf>
    <xf numFmtId="0" fontId="10" fillId="0" borderId="0" xfId="0" applyFont="1" applyBorder="1" applyAlignment="1">
      <alignment horizontal="left"/>
    </xf>
    <xf numFmtId="165" fontId="10" fillId="0" borderId="0" xfId="1" applyFont="1" applyBorder="1" applyAlignment="1">
      <alignment horizontal="center"/>
    </xf>
    <xf numFmtId="0" fontId="10" fillId="0" borderId="2" xfId="0" applyFont="1" applyBorder="1" applyAlignment="1">
      <alignment horizontal="center" vertical="center"/>
    </xf>
    <xf numFmtId="0" fontId="10" fillId="0" borderId="1" xfId="0" applyFont="1" applyFill="1" applyBorder="1" applyAlignment="1">
      <alignment horizontal="center" vertical="center"/>
    </xf>
    <xf numFmtId="0" fontId="11" fillId="0" borderId="2" xfId="0" applyFont="1" applyBorder="1" applyAlignment="1">
      <alignment horizontal="center" vertical="center"/>
    </xf>
    <xf numFmtId="0" fontId="11" fillId="0" borderId="1" xfId="0" applyFont="1" applyBorder="1" applyAlignment="1">
      <alignment horizontal="center" vertical="center"/>
    </xf>
    <xf numFmtId="0" fontId="10" fillId="0" borderId="1" xfId="0" applyFont="1" applyBorder="1" applyAlignment="1">
      <alignment horizontal="center" wrapText="1"/>
    </xf>
    <xf numFmtId="0" fontId="0" fillId="0" borderId="1" xfId="0" applyBorder="1" applyAlignment="1">
      <alignment horizontal="center"/>
    </xf>
    <xf numFmtId="0" fontId="0" fillId="0" borderId="0" xfId="0" applyBorder="1" applyAlignment="1">
      <alignment horizont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2" xfId="0" applyFont="1" applyFill="1" applyBorder="1"/>
    <xf numFmtId="0" fontId="1" fillId="2" borderId="1" xfId="0" applyFont="1" applyFill="1" applyBorder="1"/>
    <xf numFmtId="168" fontId="0" fillId="0" borderId="0" xfId="1" applyNumberFormat="1" applyFont="1"/>
    <xf numFmtId="167" fontId="0" fillId="0" borderId="7" xfId="0" applyNumberFormat="1" applyBorder="1"/>
    <xf numFmtId="0" fontId="1" fillId="10" borderId="1" xfId="0" applyFont="1" applyFill="1" applyBorder="1" applyAlignment="1">
      <alignment horizontal="center"/>
    </xf>
    <xf numFmtId="165" fontId="1" fillId="10" borderId="1" xfId="1" applyNumberFormat="1" applyFont="1" applyFill="1" applyBorder="1"/>
    <xf numFmtId="168" fontId="0" fillId="0" borderId="1" xfId="1" applyNumberFormat="1" applyFont="1" applyFill="1" applyBorder="1"/>
    <xf numFmtId="168" fontId="1" fillId="0" borderId="1" xfId="1" applyNumberFormat="1" applyFont="1" applyBorder="1"/>
    <xf numFmtId="168" fontId="1" fillId="0" borderId="1" xfId="0" applyNumberFormat="1" applyFont="1" applyBorder="1"/>
    <xf numFmtId="165" fontId="3" fillId="0" borderId="1" xfId="1" applyNumberFormat="1" applyFont="1" applyFill="1" applyBorder="1"/>
    <xf numFmtId="165" fontId="0" fillId="0" borderId="0" xfId="0" applyNumberFormat="1"/>
    <xf numFmtId="0" fontId="0" fillId="0" borderId="1" xfId="0" applyBorder="1" applyAlignment="1">
      <alignment horizontal="center"/>
    </xf>
    <xf numFmtId="0" fontId="1" fillId="10" borderId="1" xfId="0" applyFont="1" applyFill="1" applyBorder="1" applyAlignment="1">
      <alignment horizontal="center"/>
    </xf>
    <xf numFmtId="165" fontId="5" fillId="0" borderId="1" xfId="1" applyFont="1" applyBorder="1" applyAlignment="1">
      <alignment horizontal="center"/>
    </xf>
    <xf numFmtId="44" fontId="5" fillId="0" borderId="1" xfId="0" applyNumberFormat="1" applyFont="1" applyBorder="1"/>
    <xf numFmtId="0" fontId="0" fillId="0" borderId="1" xfId="0" applyBorder="1" applyAlignment="1">
      <alignment horizontal="center"/>
    </xf>
    <xf numFmtId="165" fontId="3" fillId="0" borderId="1" xfId="1" applyNumberFormat="1" applyFont="1" applyFill="1" applyBorder="1" applyAlignment="1">
      <alignment vertical="center"/>
    </xf>
    <xf numFmtId="165" fontId="3" fillId="0" borderId="1" xfId="1" applyNumberFormat="1" applyFont="1" applyFill="1" applyBorder="1" applyAlignment="1">
      <alignment horizontal="center" vertical="center"/>
    </xf>
    <xf numFmtId="14" fontId="10" fillId="0" borderId="2" xfId="0" applyNumberFormat="1" applyFont="1" applyBorder="1" applyAlignment="1">
      <alignment horizontal="center" vertical="center"/>
    </xf>
    <xf numFmtId="0" fontId="10" fillId="0" borderId="4" xfId="0" applyFont="1" applyBorder="1" applyAlignment="1">
      <alignment horizontal="center" vertical="center"/>
    </xf>
    <xf numFmtId="0" fontId="10" fillId="0" borderId="1" xfId="0" applyFont="1" applyBorder="1" applyAlignment="1">
      <alignment horizontal="center"/>
    </xf>
    <xf numFmtId="0" fontId="9" fillId="11" borderId="2" xfId="0" applyFont="1" applyFill="1" applyBorder="1" applyAlignment="1">
      <alignment horizontal="center"/>
    </xf>
    <xf numFmtId="0" fontId="9" fillId="11" borderId="2" xfId="0" applyFont="1" applyFill="1" applyBorder="1"/>
    <xf numFmtId="0" fontId="1" fillId="11" borderId="2" xfId="0" applyFont="1" applyFill="1" applyBorder="1"/>
    <xf numFmtId="0" fontId="1" fillId="11" borderId="1" xfId="0" applyFont="1" applyFill="1" applyBorder="1"/>
    <xf numFmtId="0" fontId="0" fillId="3" borderId="1" xfId="0" applyFill="1" applyBorder="1"/>
    <xf numFmtId="0" fontId="0" fillId="0" borderId="8" xfId="0" applyFill="1" applyBorder="1"/>
    <xf numFmtId="0" fontId="0" fillId="0" borderId="0" xfId="0" applyFill="1" applyBorder="1"/>
    <xf numFmtId="14" fontId="0" fillId="0" borderId="0" xfId="0" applyNumberFormat="1" applyBorder="1" applyAlignment="1">
      <alignment horizontal="center"/>
    </xf>
    <xf numFmtId="0" fontId="5" fillId="0" borderId="0" xfId="0" applyFont="1" applyBorder="1" applyAlignment="1">
      <alignment horizontal="right"/>
    </xf>
    <xf numFmtId="165" fontId="5" fillId="0" borderId="0" xfId="1" applyFont="1" applyBorder="1" applyAlignment="1">
      <alignment horizontal="right"/>
    </xf>
    <xf numFmtId="0" fontId="2" fillId="0" borderId="0" xfId="0" applyFont="1" applyFill="1" applyBorder="1"/>
    <xf numFmtId="14" fontId="4" fillId="0" borderId="1" xfId="0" applyNumberFormat="1" applyFont="1" applyFill="1" applyBorder="1" applyAlignment="1">
      <alignment horizontal="center"/>
    </xf>
    <xf numFmtId="0" fontId="4" fillId="0" borderId="1" xfId="0" applyFont="1" applyFill="1" applyBorder="1" applyAlignment="1">
      <alignment horizontal="center"/>
    </xf>
    <xf numFmtId="0" fontId="7" fillId="0" borderId="1" xfId="0" applyFont="1" applyBorder="1" applyAlignment="1">
      <alignment horizontal="center" vertical="center"/>
    </xf>
    <xf numFmtId="0" fontId="4" fillId="0" borderId="1" xfId="0" applyFont="1" applyBorder="1" applyAlignment="1">
      <alignment horizontal="center" vertical="center"/>
    </xf>
    <xf numFmtId="0" fontId="0" fillId="0" borderId="0" xfId="0" applyAlignment="1">
      <alignment horizontal="center" vertical="center"/>
    </xf>
    <xf numFmtId="0" fontId="4" fillId="0" borderId="1" xfId="0" applyFont="1" applyFill="1" applyBorder="1" applyAlignment="1">
      <alignment horizontal="center" vertical="center"/>
    </xf>
    <xf numFmtId="14" fontId="0" fillId="0" borderId="1" xfId="0" applyNumberFormat="1" applyFill="1" applyBorder="1" applyAlignment="1">
      <alignment horizontal="center" vertical="center"/>
    </xf>
    <xf numFmtId="0" fontId="0" fillId="0" borderId="1" xfId="0" applyFill="1" applyBorder="1" applyAlignment="1">
      <alignment horizontal="center" vertical="center"/>
    </xf>
    <xf numFmtId="0" fontId="0" fillId="0" borderId="2" xfId="0" applyBorder="1" applyAlignment="1">
      <alignment horizontal="center"/>
    </xf>
    <xf numFmtId="0" fontId="0" fillId="0" borderId="1" xfId="0" applyBorder="1" applyAlignment="1">
      <alignment horizontal="center"/>
    </xf>
    <xf numFmtId="0" fontId="10" fillId="0" borderId="1" xfId="0" applyFont="1" applyBorder="1" applyAlignment="1">
      <alignment horizontal="center"/>
    </xf>
    <xf numFmtId="0" fontId="0" fillId="0" borderId="2" xfId="0" applyBorder="1" applyAlignment="1">
      <alignment horizontal="left" wrapText="1"/>
    </xf>
    <xf numFmtId="0" fontId="0" fillId="0" borderId="0" xfId="0" applyAlignment="1">
      <alignment horizontal="center"/>
    </xf>
    <xf numFmtId="0" fontId="1" fillId="10" borderId="1" xfId="0" applyFont="1" applyFill="1" applyBorder="1" applyAlignment="1">
      <alignment horizontal="center"/>
    </xf>
    <xf numFmtId="14" fontId="10" fillId="0" borderId="2" xfId="0" applyNumberFormat="1" applyFont="1" applyBorder="1" applyAlignment="1">
      <alignment horizontal="center"/>
    </xf>
    <xf numFmtId="14" fontId="10" fillId="0" borderId="4" xfId="0" applyNumberFormat="1" applyFont="1" applyBorder="1" applyAlignment="1">
      <alignment horizontal="center"/>
    </xf>
    <xf numFmtId="0" fontId="10" fillId="0" borderId="1" xfId="0" applyFont="1" applyBorder="1" applyAlignment="1">
      <alignment horizontal="center" vertical="center" wrapText="1"/>
    </xf>
    <xf numFmtId="0" fontId="0" fillId="0" borderId="2" xfId="0" applyBorder="1" applyAlignment="1">
      <alignment horizontal="center"/>
    </xf>
    <xf numFmtId="0" fontId="0" fillId="0" borderId="1" xfId="0" applyBorder="1" applyAlignment="1">
      <alignment horizontal="center"/>
    </xf>
    <xf numFmtId="0" fontId="1" fillId="10" borderId="1" xfId="0" applyFont="1" applyFill="1" applyBorder="1" applyAlignment="1">
      <alignment horizontal="center"/>
    </xf>
    <xf numFmtId="0" fontId="0" fillId="0" borderId="1" xfId="0" applyFill="1" applyBorder="1" applyAlignment="1">
      <alignment horizontal="center"/>
    </xf>
    <xf numFmtId="14" fontId="0" fillId="0" borderId="1" xfId="0" applyNumberFormat="1" applyFill="1" applyBorder="1" applyAlignment="1">
      <alignment horizontal="center"/>
    </xf>
    <xf numFmtId="0" fontId="0" fillId="0" borderId="1" xfId="0" applyFill="1" applyBorder="1"/>
    <xf numFmtId="168" fontId="1" fillId="0" borderId="1" xfId="1" applyNumberFormat="1" applyFont="1" applyFill="1" applyBorder="1"/>
    <xf numFmtId="0" fontId="1" fillId="0" borderId="0" xfId="0" applyFont="1" applyBorder="1" applyAlignment="1">
      <alignment horizontal="center"/>
    </xf>
    <xf numFmtId="168" fontId="1" fillId="0" borderId="0" xfId="0" applyNumberFormat="1" applyFont="1" applyBorder="1"/>
    <xf numFmtId="0" fontId="1" fillId="0" borderId="2" xfId="0" applyFont="1" applyFill="1" applyBorder="1"/>
    <xf numFmtId="0" fontId="1" fillId="0" borderId="1" xfId="0" applyFont="1" applyFill="1" applyBorder="1"/>
    <xf numFmtId="14" fontId="0" fillId="0" borderId="2" xfId="0" applyNumberFormat="1" applyBorder="1" applyAlignment="1">
      <alignment horizontal="center" vertical="center"/>
    </xf>
    <xf numFmtId="165" fontId="0" fillId="0" borderId="1" xfId="1" applyFont="1" applyBorder="1" applyAlignment="1">
      <alignment horizontal="center" vertical="center"/>
    </xf>
    <xf numFmtId="14" fontId="0" fillId="0" borderId="1" xfId="0" applyNumberFormat="1" applyBorder="1" applyAlignment="1">
      <alignment horizontal="center" vertical="center"/>
    </xf>
    <xf numFmtId="14" fontId="0" fillId="0" borderId="2" xfId="0" applyNumberFormat="1" applyFill="1" applyBorder="1"/>
    <xf numFmtId="0" fontId="0" fillId="0" borderId="2" xfId="0" applyFill="1" applyBorder="1"/>
    <xf numFmtId="165" fontId="0" fillId="0" borderId="1" xfId="1" applyFont="1" applyFill="1" applyBorder="1" applyAlignment="1">
      <alignment horizontal="center"/>
    </xf>
    <xf numFmtId="14" fontId="0"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3" fontId="0" fillId="0" borderId="1" xfId="0" applyNumberFormat="1" applyBorder="1" applyAlignment="1">
      <alignment horizontal="center"/>
    </xf>
    <xf numFmtId="168" fontId="0" fillId="0" borderId="1" xfId="1" applyNumberFormat="1" applyFont="1" applyFill="1" applyBorder="1" applyAlignment="1">
      <alignment vertical="center"/>
    </xf>
    <xf numFmtId="14" fontId="0" fillId="0" borderId="2" xfId="0" applyNumberFormat="1" applyBorder="1" applyAlignment="1">
      <alignment horizontal="center"/>
    </xf>
    <xf numFmtId="0" fontId="0" fillId="0" borderId="1" xfId="0" applyBorder="1" applyAlignment="1">
      <alignment horizontal="center"/>
    </xf>
    <xf numFmtId="0" fontId="10" fillId="0" borderId="2" xfId="0" applyFont="1" applyFill="1" applyBorder="1" applyAlignment="1">
      <alignment horizontal="center"/>
    </xf>
    <xf numFmtId="14" fontId="0" fillId="0" borderId="2" xfId="0" applyNumberFormat="1" applyBorder="1" applyAlignment="1">
      <alignment horizontal="center" vertical="center"/>
    </xf>
    <xf numFmtId="165" fontId="0" fillId="0" borderId="1" xfId="1" applyFont="1" applyBorder="1" applyAlignment="1">
      <alignment horizontal="center"/>
    </xf>
    <xf numFmtId="0" fontId="1" fillId="10" borderId="1" xfId="0" applyFont="1" applyFill="1" applyBorder="1" applyAlignment="1">
      <alignment horizontal="center"/>
    </xf>
    <xf numFmtId="0" fontId="10" fillId="0" borderId="2" xfId="0" applyFont="1" applyFill="1" applyBorder="1" applyAlignment="1">
      <alignment horizontal="center" vertical="center" wrapText="1"/>
    </xf>
    <xf numFmtId="0" fontId="10" fillId="0" borderId="2" xfId="0" applyFont="1" applyFill="1" applyBorder="1" applyAlignment="1">
      <alignment horizontal="center" vertical="center"/>
    </xf>
    <xf numFmtId="0" fontId="10" fillId="0" borderId="1" xfId="0" applyFont="1" applyFill="1" applyBorder="1" applyAlignment="1">
      <alignment horizontal="center"/>
    </xf>
    <xf numFmtId="0" fontId="10" fillId="0" borderId="1" xfId="0" applyFont="1" applyFill="1" applyBorder="1" applyAlignment="1">
      <alignment horizontal="center" wrapText="1"/>
    </xf>
    <xf numFmtId="0" fontId="10" fillId="0" borderId="2" xfId="0" applyFont="1" applyFill="1" applyBorder="1"/>
    <xf numFmtId="0" fontId="10" fillId="0" borderId="1" xfId="0" applyFont="1" applyFill="1" applyBorder="1"/>
    <xf numFmtId="0" fontId="0" fillId="0" borderId="0" xfId="0" applyFill="1" applyBorder="1" applyAlignment="1">
      <alignment horizontal="left" wrapText="1"/>
    </xf>
    <xf numFmtId="165" fontId="0" fillId="0" borderId="0" xfId="1" applyFont="1" applyBorder="1" applyAlignment="1">
      <alignment horizontal="center"/>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xf>
    <xf numFmtId="0" fontId="0" fillId="0" borderId="2" xfId="0" applyBorder="1" applyAlignment="1">
      <alignment horizontal="center"/>
    </xf>
    <xf numFmtId="0" fontId="0" fillId="0" borderId="1" xfId="0" applyBorder="1" applyAlignment="1">
      <alignment horizontal="center"/>
    </xf>
    <xf numFmtId="165" fontId="3" fillId="0" borderId="1" xfId="1" applyNumberFormat="1" applyFont="1" applyFill="1" applyBorder="1" applyAlignment="1"/>
    <xf numFmtId="165" fontId="0" fillId="0" borderId="1" xfId="1" applyFont="1" applyFill="1" applyBorder="1" applyAlignment="1"/>
    <xf numFmtId="0" fontId="0" fillId="0" borderId="1" xfId="0" applyBorder="1" applyAlignment="1">
      <alignment horizontal="center"/>
    </xf>
    <xf numFmtId="0" fontId="0" fillId="0" borderId="0" xfId="0" applyFill="1" applyBorder="1" applyAlignment="1">
      <alignment horizontal="left"/>
    </xf>
    <xf numFmtId="167" fontId="0" fillId="0" borderId="0" xfId="0" applyNumberFormat="1"/>
    <xf numFmtId="168" fontId="0" fillId="0" borderId="1" xfId="1" applyNumberFormat="1" applyFont="1" applyFill="1" applyBorder="1" applyAlignment="1">
      <alignment horizontal="left" vertical="center"/>
    </xf>
    <xf numFmtId="0" fontId="4" fillId="0" borderId="0" xfId="0" applyFont="1"/>
    <xf numFmtId="0" fontId="4" fillId="0" borderId="0" xfId="0" applyFont="1" applyBorder="1"/>
    <xf numFmtId="0" fontId="0" fillId="0" borderId="1" xfId="0" applyBorder="1" applyAlignment="1">
      <alignment horizontal="center"/>
    </xf>
    <xf numFmtId="0" fontId="0" fillId="0" borderId="0" xfId="0" applyFill="1" applyBorder="1" applyAlignment="1"/>
    <xf numFmtId="167" fontId="0" fillId="0" borderId="1" xfId="1" applyNumberFormat="1" applyFont="1" applyFill="1" applyBorder="1"/>
    <xf numFmtId="14" fontId="0" fillId="0" borderId="12" xfId="0" applyNumberFormat="1" applyFill="1" applyBorder="1" applyAlignment="1">
      <alignment horizontal="center" vertical="center"/>
    </xf>
    <xf numFmtId="14" fontId="0" fillId="0" borderId="1" xfId="0" applyNumberFormat="1" applyFont="1" applyFill="1" applyBorder="1"/>
    <xf numFmtId="0" fontId="0" fillId="0" borderId="1" xfId="0" applyFont="1" applyFill="1" applyBorder="1"/>
    <xf numFmtId="168" fontId="3" fillId="0" borderId="1" xfId="1" applyNumberFormat="1" applyFont="1" applyFill="1" applyBorder="1"/>
    <xf numFmtId="0" fontId="0" fillId="0" borderId="8" xfId="0" applyFill="1" applyBorder="1" applyAlignment="1">
      <alignment wrapText="1"/>
    </xf>
    <xf numFmtId="167" fontId="0" fillId="0" borderId="7" xfId="0" applyNumberFormat="1" applyFill="1" applyBorder="1"/>
    <xf numFmtId="167" fontId="0" fillId="0" borderId="0" xfId="0" applyNumberFormat="1" applyFill="1" applyBorder="1" applyAlignment="1">
      <alignment horizontal="center"/>
    </xf>
    <xf numFmtId="0" fontId="0" fillId="0" borderId="0" xfId="0" applyFill="1" applyBorder="1" applyAlignment="1">
      <alignment horizontal="center"/>
    </xf>
    <xf numFmtId="0" fontId="0" fillId="0" borderId="1" xfId="0" applyBorder="1" applyAlignment="1">
      <alignment horizontal="center"/>
    </xf>
    <xf numFmtId="165" fontId="5" fillId="0" borderId="1" xfId="1" applyFont="1" applyBorder="1" applyAlignment="1">
      <alignment horizontal="right"/>
    </xf>
    <xf numFmtId="0" fontId="1" fillId="2" borderId="1" xfId="0" applyFont="1" applyFill="1" applyBorder="1" applyAlignment="1">
      <alignment horizontal="center"/>
    </xf>
    <xf numFmtId="165" fontId="1" fillId="2" borderId="1" xfId="1" applyFont="1" applyFill="1" applyBorder="1" applyAlignment="1">
      <alignment horizontal="center"/>
    </xf>
    <xf numFmtId="0" fontId="1" fillId="10" borderId="1" xfId="0" applyFont="1" applyFill="1" applyBorder="1" applyAlignment="1">
      <alignment horizontal="center"/>
    </xf>
    <xf numFmtId="44" fontId="0" fillId="0" borderId="0" xfId="0" applyNumberFormat="1"/>
    <xf numFmtId="14" fontId="0" fillId="0" borderId="2" xfId="0" applyNumberFormat="1" applyBorder="1" applyAlignment="1">
      <alignment horizontal="center"/>
    </xf>
    <xf numFmtId="0" fontId="0" fillId="0" borderId="1" xfId="0" applyBorder="1" applyAlignment="1">
      <alignment horizontal="center"/>
    </xf>
    <xf numFmtId="0" fontId="0" fillId="0" borderId="2" xfId="0" applyFill="1" applyBorder="1" applyAlignment="1">
      <alignment horizontal="center"/>
    </xf>
    <xf numFmtId="14" fontId="0" fillId="0" borderId="2" xfId="0" applyNumberFormat="1" applyBorder="1" applyAlignment="1">
      <alignment horizontal="center" vertical="center"/>
    </xf>
    <xf numFmtId="165" fontId="0" fillId="0" borderId="1" xfId="1" applyFont="1" applyBorder="1" applyAlignment="1">
      <alignment horizontal="center"/>
    </xf>
    <xf numFmtId="0" fontId="1" fillId="2" borderId="1" xfId="0" applyFont="1" applyFill="1" applyBorder="1" applyAlignment="1">
      <alignment horizontal="center"/>
    </xf>
    <xf numFmtId="165" fontId="1" fillId="2" borderId="1" xfId="1" applyFont="1" applyFill="1" applyBorder="1" applyAlignment="1">
      <alignment horizontal="center"/>
    </xf>
    <xf numFmtId="0" fontId="0" fillId="4" borderId="1" xfId="0" applyFill="1" applyBorder="1" applyAlignment="1"/>
    <xf numFmtId="0" fontId="0" fillId="0" borderId="0" xfId="0" applyAlignment="1">
      <alignment horizontal="right"/>
    </xf>
    <xf numFmtId="165" fontId="15" fillId="0" borderId="1" xfId="1" applyFont="1" applyBorder="1" applyAlignment="1">
      <alignment horizontal="center"/>
    </xf>
    <xf numFmtId="14" fontId="0" fillId="0" borderId="2" xfId="0" applyNumberFormat="1" applyFill="1" applyBorder="1" applyAlignment="1">
      <alignment horizontal="center" vertical="center"/>
    </xf>
    <xf numFmtId="0" fontId="0" fillId="0" borderId="2" xfId="0" applyFill="1" applyBorder="1" applyAlignment="1">
      <alignment horizontal="center" vertical="center"/>
    </xf>
    <xf numFmtId="165" fontId="0" fillId="0" borderId="1" xfId="1" applyFont="1" applyFill="1" applyBorder="1" applyAlignment="1">
      <alignment horizontal="center" vertical="center"/>
    </xf>
    <xf numFmtId="165" fontId="3" fillId="0" borderId="1" xfId="1" applyFont="1" applyFill="1" applyBorder="1" applyAlignment="1">
      <alignment horizontal="center"/>
    </xf>
    <xf numFmtId="0" fontId="0" fillId="0" borderId="2" xfId="0" applyFont="1" applyFill="1" applyBorder="1" applyAlignment="1">
      <alignment horizontal="center" vertical="center"/>
    </xf>
    <xf numFmtId="44" fontId="0" fillId="0" borderId="0" xfId="0" applyNumberFormat="1" applyFill="1" applyBorder="1"/>
    <xf numFmtId="14" fontId="0" fillId="0" borderId="2" xfId="0" applyNumberFormat="1" applyFill="1" applyBorder="1" applyAlignment="1">
      <alignment horizontal="center"/>
    </xf>
    <xf numFmtId="165" fontId="0" fillId="0" borderId="0" xfId="1" applyFont="1" applyFill="1" applyBorder="1" applyAlignment="1"/>
    <xf numFmtId="0" fontId="7" fillId="2" borderId="5" xfId="0" applyFont="1" applyFill="1" applyBorder="1" applyAlignment="1">
      <alignment horizontal="center"/>
    </xf>
    <xf numFmtId="0" fontId="7" fillId="2" borderId="1" xfId="0" applyFont="1" applyFill="1" applyBorder="1" applyAlignment="1">
      <alignment horizontal="center" vertical="center"/>
    </xf>
    <xf numFmtId="0" fontId="7" fillId="2" borderId="1" xfId="0" applyFont="1" applyFill="1" applyBorder="1" applyAlignment="1">
      <alignment horizontal="center"/>
    </xf>
    <xf numFmtId="0" fontId="7" fillId="2" borderId="2" xfId="0" applyFont="1" applyFill="1" applyBorder="1" applyAlignment="1">
      <alignment horizontal="center"/>
    </xf>
    <xf numFmtId="0" fontId="7" fillId="2" borderId="4" xfId="0" applyFont="1" applyFill="1" applyBorder="1" applyAlignment="1">
      <alignment horizontal="center"/>
    </xf>
    <xf numFmtId="0" fontId="1" fillId="0" borderId="0" xfId="0" applyFont="1" applyAlignment="1">
      <alignment horizontal="center" vertical="center"/>
    </xf>
    <xf numFmtId="14" fontId="0" fillId="0" borderId="2" xfId="0" applyNumberFormat="1" applyBorder="1" applyAlignment="1">
      <alignment horizontal="center"/>
    </xf>
    <xf numFmtId="0" fontId="0" fillId="0" borderId="2" xfId="0" applyBorder="1" applyAlignment="1">
      <alignment horizontal="center"/>
    </xf>
    <xf numFmtId="0" fontId="0" fillId="0" borderId="1" xfId="0" applyBorder="1" applyAlignment="1">
      <alignment horizontal="center"/>
    </xf>
    <xf numFmtId="0" fontId="0" fillId="0" borderId="2" xfId="0" applyFill="1" applyBorder="1" applyAlignment="1">
      <alignment horizontal="center"/>
    </xf>
    <xf numFmtId="165" fontId="5" fillId="0" borderId="1" xfId="1" applyFont="1" applyBorder="1" applyAlignment="1">
      <alignment horizontal="right"/>
    </xf>
    <xf numFmtId="14" fontId="0" fillId="0" borderId="2" xfId="0" applyNumberFormat="1" applyBorder="1" applyAlignment="1">
      <alignment horizontal="center" vertical="center"/>
    </xf>
    <xf numFmtId="14" fontId="0" fillId="0" borderId="2" xfId="0" applyNumberFormat="1" applyFill="1" applyBorder="1" applyAlignment="1">
      <alignment horizontal="center" vertical="center"/>
    </xf>
    <xf numFmtId="165" fontId="0" fillId="0" borderId="1" xfId="1" applyFont="1" applyFill="1" applyBorder="1" applyAlignment="1">
      <alignment horizontal="center"/>
    </xf>
    <xf numFmtId="14" fontId="0" fillId="0" borderId="2" xfId="0" applyNumberFormat="1" applyFill="1" applyBorder="1" applyAlignment="1">
      <alignment horizontal="center"/>
    </xf>
    <xf numFmtId="0" fontId="1" fillId="2" borderId="2" xfId="0" applyFont="1" applyFill="1" applyBorder="1" applyAlignment="1">
      <alignment horizontal="center"/>
    </xf>
    <xf numFmtId="0" fontId="1" fillId="2" borderId="4" xfId="0" applyFont="1" applyFill="1" applyBorder="1" applyAlignment="1">
      <alignment horizontal="center"/>
    </xf>
    <xf numFmtId="165" fontId="0" fillId="0" borderId="1" xfId="1" applyFont="1" applyBorder="1" applyAlignment="1">
      <alignment horizontal="center"/>
    </xf>
    <xf numFmtId="0" fontId="1" fillId="2" borderId="1" xfId="0" applyFont="1" applyFill="1" applyBorder="1" applyAlignment="1">
      <alignment horizontal="center"/>
    </xf>
    <xf numFmtId="0" fontId="0" fillId="0" borderId="0" xfId="0" applyFill="1" applyBorder="1" applyAlignment="1">
      <alignment horizontal="left"/>
    </xf>
    <xf numFmtId="0" fontId="0" fillId="0" borderId="0" xfId="0" applyAlignment="1">
      <alignment wrapText="1"/>
    </xf>
    <xf numFmtId="0" fontId="1" fillId="2" borderId="1" xfId="0" applyFont="1" applyFill="1" applyBorder="1" applyAlignment="1">
      <alignment horizontal="center"/>
    </xf>
    <xf numFmtId="44" fontId="0" fillId="0" borderId="0" xfId="0" applyNumberFormat="1" applyFill="1" applyBorder="1" applyAlignment="1"/>
    <xf numFmtId="0" fontId="1" fillId="2" borderId="5" xfId="0" applyFont="1" applyFill="1" applyBorder="1" applyAlignment="1">
      <alignment horizontal="center"/>
    </xf>
    <xf numFmtId="0" fontId="0" fillId="0" borderId="2" xfId="0" applyBorder="1" applyAlignment="1"/>
    <xf numFmtId="0" fontId="0" fillId="0" borderId="3" xfId="0" applyBorder="1" applyAlignment="1"/>
    <xf numFmtId="0" fontId="0" fillId="0" borderId="4" xfId="0" applyBorder="1" applyAlignment="1"/>
    <xf numFmtId="44" fontId="0" fillId="0" borderId="0" xfId="0" applyNumberFormat="1" applyFill="1" applyBorder="1" applyAlignment="1">
      <alignment horizontal="left"/>
    </xf>
    <xf numFmtId="14" fontId="0" fillId="0" borderId="1" xfId="0" applyNumberFormat="1" applyBorder="1"/>
    <xf numFmtId="165" fontId="5" fillId="0" borderId="1" xfId="0" applyNumberFormat="1" applyFont="1" applyBorder="1" applyAlignment="1">
      <alignment horizontal="right"/>
    </xf>
    <xf numFmtId="0" fontId="0" fillId="0" borderId="0" xfId="0" applyFill="1" applyAlignment="1"/>
    <xf numFmtId="0" fontId="1" fillId="0" borderId="0" xfId="0" applyFont="1" applyFill="1" applyAlignment="1"/>
    <xf numFmtId="0" fontId="1" fillId="0" borderId="0" xfId="0" applyFont="1" applyFill="1" applyAlignment="1">
      <alignment vertical="center" wrapText="1"/>
    </xf>
    <xf numFmtId="0" fontId="0" fillId="0" borderId="2" xfId="0" applyBorder="1" applyAlignment="1">
      <alignment horizontal="left"/>
    </xf>
    <xf numFmtId="0" fontId="0" fillId="0" borderId="2" xfId="0" applyFont="1" applyFill="1" applyBorder="1" applyAlignment="1">
      <alignment horizontal="left" wrapText="1"/>
    </xf>
    <xf numFmtId="0" fontId="1" fillId="0" borderId="1" xfId="0" applyFont="1" applyBorder="1" applyAlignment="1">
      <alignment horizontal="center"/>
    </xf>
    <xf numFmtId="0" fontId="1" fillId="10" borderId="1" xfId="0" applyFont="1" applyFill="1" applyBorder="1" applyAlignment="1">
      <alignment horizontal="center"/>
    </xf>
    <xf numFmtId="0" fontId="0" fillId="0" borderId="2" xfId="0" applyFill="1" applyBorder="1" applyAlignment="1">
      <alignment horizontal="left"/>
    </xf>
    <xf numFmtId="0" fontId="0" fillId="0" borderId="2" xfId="0" applyFill="1" applyBorder="1" applyAlignment="1">
      <alignment horizontal="center"/>
    </xf>
    <xf numFmtId="0" fontId="1" fillId="2" borderId="2" xfId="0" applyFont="1" applyFill="1" applyBorder="1" applyAlignment="1">
      <alignment horizontal="center"/>
    </xf>
    <xf numFmtId="0" fontId="5" fillId="0" borderId="2" xfId="0" applyFont="1" applyBorder="1" applyAlignment="1">
      <alignment horizontal="right"/>
    </xf>
    <xf numFmtId="0" fontId="0" fillId="0" borderId="2" xfId="0" applyFill="1" applyBorder="1" applyAlignment="1">
      <alignment horizontal="left" wrapText="1"/>
    </xf>
    <xf numFmtId="14" fontId="0" fillId="0" borderId="2" xfId="0" applyNumberFormat="1" applyFill="1" applyBorder="1" applyAlignment="1">
      <alignment horizontal="center"/>
    </xf>
    <xf numFmtId="165" fontId="5" fillId="0" borderId="1" xfId="1" applyFont="1" applyBorder="1" applyAlignment="1">
      <alignment horizontal="right"/>
    </xf>
    <xf numFmtId="165" fontId="0" fillId="0" borderId="1" xfId="1" applyFont="1" applyFill="1" applyBorder="1" applyAlignment="1">
      <alignment horizontal="center"/>
    </xf>
    <xf numFmtId="14" fontId="0" fillId="0" borderId="2" xfId="0" applyNumberFormat="1" applyFill="1" applyBorder="1" applyAlignment="1">
      <alignment horizontal="center" vertical="center"/>
    </xf>
    <xf numFmtId="0" fontId="1" fillId="2" borderId="1" xfId="0" applyFont="1" applyFill="1" applyBorder="1" applyAlignment="1">
      <alignment horizontal="center"/>
    </xf>
    <xf numFmtId="0" fontId="5" fillId="0" borderId="1" xfId="0" applyFont="1" applyBorder="1" applyAlignment="1">
      <alignment horizontal="right"/>
    </xf>
    <xf numFmtId="165" fontId="0" fillId="0" borderId="0" xfId="1" applyFont="1" applyFill="1" applyBorder="1" applyAlignment="1">
      <alignment horizontal="left"/>
    </xf>
    <xf numFmtId="165" fontId="0" fillId="2" borderId="1" xfId="0" applyNumberFormat="1" applyFill="1" applyBorder="1" applyAlignment="1"/>
    <xf numFmtId="44" fontId="0" fillId="2" borderId="1" xfId="0" applyNumberFormat="1" applyFill="1" applyBorder="1" applyAlignment="1"/>
    <xf numFmtId="44" fontId="1" fillId="2" borderId="1" xfId="0" applyNumberFormat="1" applyFont="1" applyFill="1" applyBorder="1"/>
    <xf numFmtId="0" fontId="0" fillId="0" borderId="1" xfId="0" applyFill="1" applyBorder="1" applyAlignment="1">
      <alignment horizontal="center" vertical="top"/>
    </xf>
    <xf numFmtId="0" fontId="5" fillId="0" borderId="2" xfId="0" applyFont="1" applyBorder="1" applyAlignment="1">
      <alignment horizontal="right" wrapText="1"/>
    </xf>
    <xf numFmtId="165" fontId="5" fillId="0" borderId="1" xfId="1" applyFont="1" applyBorder="1" applyAlignment="1">
      <alignment horizontal="left"/>
    </xf>
    <xf numFmtId="165" fontId="0" fillId="0" borderId="1" xfId="1" applyFont="1" applyBorder="1" applyAlignment="1">
      <alignment horizontal="left"/>
    </xf>
    <xf numFmtId="0" fontId="0" fillId="0" borderId="0" xfId="0" applyBorder="1" applyAlignment="1">
      <alignment horizontal="center" vertical="top"/>
    </xf>
    <xf numFmtId="0" fontId="0" fillId="0" borderId="1" xfId="0" applyBorder="1" applyAlignment="1">
      <alignment horizontal="left" vertical="center"/>
    </xf>
    <xf numFmtId="0" fontId="0" fillId="0" borderId="2" xfId="0"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0" fillId="0" borderId="1" xfId="0" applyBorder="1" applyAlignment="1">
      <alignment horizontal="left"/>
    </xf>
    <xf numFmtId="168" fontId="0" fillId="0" borderId="2" xfId="1" applyNumberFormat="1" applyFont="1" applyBorder="1" applyAlignment="1">
      <alignment horizontal="center"/>
    </xf>
    <xf numFmtId="168" fontId="0" fillId="0" borderId="3" xfId="1" applyNumberFormat="1" applyFont="1" applyBorder="1" applyAlignment="1">
      <alignment horizontal="center"/>
    </xf>
    <xf numFmtId="168" fontId="0" fillId="0" borderId="4" xfId="1" applyNumberFormat="1" applyFont="1" applyBorder="1" applyAlignment="1">
      <alignment horizontal="center"/>
    </xf>
    <xf numFmtId="0" fontId="1" fillId="5" borderId="2" xfId="0" applyFont="1" applyFill="1" applyBorder="1" applyAlignment="1">
      <alignment horizontal="center"/>
    </xf>
    <xf numFmtId="0" fontId="1" fillId="5" borderId="3" xfId="0" applyFont="1" applyFill="1" applyBorder="1" applyAlignment="1">
      <alignment horizontal="center"/>
    </xf>
    <xf numFmtId="0" fontId="1" fillId="5" borderId="4" xfId="0" applyFont="1" applyFill="1" applyBorder="1" applyAlignment="1">
      <alignment horizontal="center"/>
    </xf>
    <xf numFmtId="0" fontId="7" fillId="6" borderId="2"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1" xfId="0" applyBorder="1" applyAlignment="1">
      <alignment horizontal="center"/>
    </xf>
    <xf numFmtId="165" fontId="0" fillId="0" borderId="2" xfId="1" applyFont="1" applyBorder="1" applyAlignment="1">
      <alignment horizontal="center"/>
    </xf>
    <xf numFmtId="165" fontId="0" fillId="0" borderId="3" xfId="1" applyFont="1" applyBorder="1" applyAlignment="1">
      <alignment horizontal="center"/>
    </xf>
    <xf numFmtId="165" fontId="0" fillId="0" borderId="4" xfId="1" applyFont="1" applyBorder="1" applyAlignment="1">
      <alignment horizontal="center"/>
    </xf>
    <xf numFmtId="0" fontId="0" fillId="0" borderId="2" xfId="0" applyBorder="1" applyAlignment="1">
      <alignment horizontal="left"/>
    </xf>
    <xf numFmtId="0" fontId="0" fillId="0" borderId="4" xfId="0" applyBorder="1" applyAlignment="1">
      <alignment horizontal="left"/>
    </xf>
    <xf numFmtId="0" fontId="0" fillId="0" borderId="2" xfId="0" applyFill="1" applyBorder="1" applyAlignment="1">
      <alignment horizontal="center"/>
    </xf>
    <xf numFmtId="0" fontId="0" fillId="0" borderId="3" xfId="0" applyFill="1" applyBorder="1" applyAlignment="1">
      <alignment horizontal="center"/>
    </xf>
    <xf numFmtId="0" fontId="0" fillId="0" borderId="4" xfId="0" applyFill="1" applyBorder="1" applyAlignment="1">
      <alignment horizontal="center"/>
    </xf>
    <xf numFmtId="0" fontId="0" fillId="0" borderId="0" xfId="0" applyAlignment="1">
      <alignment horizontal="center"/>
    </xf>
    <xf numFmtId="0" fontId="1" fillId="3" borderId="1" xfId="0" applyFont="1" applyFill="1" applyBorder="1" applyAlignment="1">
      <alignment horizontal="center"/>
    </xf>
    <xf numFmtId="0" fontId="0" fillId="0" borderId="7" xfId="0" applyBorder="1" applyAlignment="1">
      <alignment horizontal="left" wrapText="1"/>
    </xf>
    <xf numFmtId="0" fontId="0" fillId="0" borderId="0" xfId="0" applyBorder="1" applyAlignment="1">
      <alignment horizontal="left" wrapText="1"/>
    </xf>
    <xf numFmtId="167" fontId="0" fillId="0" borderId="0" xfId="1" applyNumberFormat="1" applyFont="1" applyBorder="1" applyAlignment="1">
      <alignment horizontal="center" vertical="center"/>
    </xf>
    <xf numFmtId="167" fontId="0" fillId="0" borderId="19" xfId="1" applyNumberFormat="1" applyFont="1" applyBorder="1" applyAlignment="1">
      <alignment horizontal="center" vertical="center"/>
    </xf>
    <xf numFmtId="0" fontId="1" fillId="0" borderId="38" xfId="0" applyFont="1" applyBorder="1" applyAlignment="1">
      <alignment horizontal="left"/>
    </xf>
    <xf numFmtId="0" fontId="1" fillId="0" borderId="21" xfId="0" applyFont="1" applyBorder="1" applyAlignment="1">
      <alignment horizontal="left"/>
    </xf>
    <xf numFmtId="165" fontId="1" fillId="0" borderId="21" xfId="0" applyNumberFormat="1" applyFont="1" applyBorder="1" applyAlignment="1">
      <alignment horizontal="center"/>
    </xf>
    <xf numFmtId="165" fontId="1" fillId="0" borderId="22" xfId="0" applyNumberFormat="1" applyFont="1" applyBorder="1" applyAlignment="1">
      <alignment horizontal="center"/>
    </xf>
    <xf numFmtId="167" fontId="0" fillId="0" borderId="0" xfId="1" applyNumberFormat="1" applyFont="1" applyBorder="1" applyAlignment="1">
      <alignment horizontal="left" vertical="center"/>
    </xf>
    <xf numFmtId="167" fontId="0" fillId="0" borderId="19" xfId="1" applyNumberFormat="1" applyFont="1" applyBorder="1" applyAlignment="1">
      <alignment horizontal="left" vertical="center"/>
    </xf>
    <xf numFmtId="0" fontId="4" fillId="0" borderId="6" xfId="0" applyFont="1" applyBorder="1" applyAlignment="1">
      <alignment horizontal="center"/>
    </xf>
    <xf numFmtId="0" fontId="0" fillId="0" borderId="6" xfId="0" applyBorder="1" applyAlignment="1">
      <alignment horizontal="center"/>
    </xf>
    <xf numFmtId="0" fontId="0" fillId="0" borderId="6" xfId="0" applyBorder="1" applyAlignment="1">
      <alignment horizontal="center" wrapText="1"/>
    </xf>
    <xf numFmtId="0" fontId="1" fillId="12" borderId="23" xfId="0" applyFont="1" applyFill="1" applyBorder="1" applyAlignment="1">
      <alignment horizontal="center" wrapText="1"/>
    </xf>
    <xf numFmtId="0" fontId="1" fillId="12" borderId="24" xfId="0" applyFont="1" applyFill="1" applyBorder="1" applyAlignment="1">
      <alignment horizontal="center" wrapText="1"/>
    </xf>
    <xf numFmtId="167" fontId="1" fillId="12" borderId="23" xfId="0" applyNumberFormat="1" applyFont="1" applyFill="1" applyBorder="1" applyAlignment="1">
      <alignment horizontal="center"/>
    </xf>
    <xf numFmtId="0" fontId="1" fillId="12" borderId="25" xfId="0" applyFont="1" applyFill="1" applyBorder="1" applyAlignment="1">
      <alignment horizontal="center"/>
    </xf>
    <xf numFmtId="168" fontId="0" fillId="9" borderId="2" xfId="0" applyNumberFormat="1" applyFill="1" applyBorder="1" applyAlignment="1">
      <alignment horizontal="left"/>
    </xf>
    <xf numFmtId="168" fontId="0" fillId="9" borderId="4" xfId="0" applyNumberFormat="1" applyFill="1" applyBorder="1" applyAlignment="1">
      <alignment horizontal="left"/>
    </xf>
    <xf numFmtId="0" fontId="1" fillId="9" borderId="1" xfId="0" applyFont="1" applyFill="1" applyBorder="1" applyAlignment="1">
      <alignment horizontal="center"/>
    </xf>
    <xf numFmtId="0" fontId="0" fillId="8" borderId="2" xfId="0" applyFill="1" applyBorder="1" applyAlignment="1">
      <alignment horizontal="center"/>
    </xf>
    <xf numFmtId="0" fontId="0" fillId="8" borderId="4" xfId="0" applyFill="1" applyBorder="1" applyAlignment="1">
      <alignment horizontal="center"/>
    </xf>
    <xf numFmtId="167" fontId="0" fillId="9" borderId="2" xfId="0" applyNumberFormat="1" applyFill="1" applyBorder="1"/>
    <xf numFmtId="167" fontId="0" fillId="9" borderId="4" xfId="0" applyNumberFormat="1" applyFill="1" applyBorder="1"/>
    <xf numFmtId="167" fontId="0" fillId="9" borderId="2" xfId="0" applyNumberFormat="1" applyFill="1" applyBorder="1" applyAlignment="1">
      <alignment horizontal="left"/>
    </xf>
    <xf numFmtId="167" fontId="0" fillId="9" borderId="4" xfId="0" applyNumberFormat="1" applyFill="1" applyBorder="1" applyAlignment="1">
      <alignment horizontal="left"/>
    </xf>
    <xf numFmtId="0" fontId="0" fillId="5" borderId="0" xfId="0" applyFill="1" applyAlignment="1">
      <alignment horizontal="center"/>
    </xf>
    <xf numFmtId="0" fontId="1" fillId="6" borderId="0" xfId="0" applyFont="1" applyFill="1" applyAlignment="1">
      <alignment horizontal="center"/>
    </xf>
    <xf numFmtId="0" fontId="1" fillId="7" borderId="0" xfId="0" applyFont="1" applyFill="1" applyAlignment="1">
      <alignment horizontal="center" vertical="center" wrapText="1"/>
    </xf>
    <xf numFmtId="0" fontId="4" fillId="8" borderId="2" xfId="0" applyFont="1" applyFill="1" applyBorder="1" applyAlignment="1">
      <alignment horizontal="center"/>
    </xf>
    <xf numFmtId="0" fontId="4" fillId="8" borderId="4" xfId="0" applyFont="1" applyFill="1" applyBorder="1" applyAlignment="1">
      <alignment horizontal="center"/>
    </xf>
    <xf numFmtId="0" fontId="6" fillId="8" borderId="2" xfId="0" applyFont="1" applyFill="1" applyBorder="1" applyAlignment="1">
      <alignment horizontal="center"/>
    </xf>
    <xf numFmtId="0" fontId="6" fillId="8" borderId="4" xfId="0" applyFont="1" applyFill="1" applyBorder="1" applyAlignment="1">
      <alignment horizontal="center"/>
    </xf>
    <xf numFmtId="167" fontId="0" fillId="0" borderId="6" xfId="0" applyNumberFormat="1" applyBorder="1" applyAlignment="1">
      <alignment horizontal="center"/>
    </xf>
    <xf numFmtId="0" fontId="5" fillId="0" borderId="1" xfId="0" applyFont="1" applyBorder="1" applyAlignment="1">
      <alignment horizontal="center"/>
    </xf>
    <xf numFmtId="0" fontId="0" fillId="0" borderId="2" xfId="0" applyFill="1" applyBorder="1" applyAlignment="1">
      <alignment horizontal="left"/>
    </xf>
    <xf numFmtId="0" fontId="0" fillId="0" borderId="4" xfId="0" applyFill="1" applyBorder="1" applyAlignment="1">
      <alignment horizontal="left"/>
    </xf>
    <xf numFmtId="0" fontId="0" fillId="0" borderId="1" xfId="0" applyFill="1" applyBorder="1" applyAlignment="1">
      <alignment horizontal="left"/>
    </xf>
    <xf numFmtId="0" fontId="0" fillId="0" borderId="2" xfId="0" applyFont="1" applyFill="1" applyBorder="1" applyAlignment="1">
      <alignment horizontal="left"/>
    </xf>
    <xf numFmtId="0" fontId="0" fillId="0" borderId="4" xfId="0" applyFont="1" applyFill="1" applyBorder="1" applyAlignment="1">
      <alignment horizontal="left"/>
    </xf>
    <xf numFmtId="167" fontId="0" fillId="9" borderId="1" xfId="0" applyNumberFormat="1" applyFill="1" applyBorder="1" applyAlignment="1">
      <alignment horizontal="left" vertical="center"/>
    </xf>
    <xf numFmtId="0" fontId="0" fillId="9" borderId="1" xfId="0" applyFill="1" applyBorder="1" applyAlignment="1">
      <alignment horizontal="left" vertical="center"/>
    </xf>
    <xf numFmtId="0" fontId="0" fillId="0" borderId="15" xfId="0" applyBorder="1" applyAlignment="1">
      <alignment horizontal="left" wrapText="1"/>
    </xf>
    <xf numFmtId="0" fontId="0" fillId="0" borderId="16" xfId="0" applyBorder="1" applyAlignment="1">
      <alignment horizontal="left" wrapText="1"/>
    </xf>
    <xf numFmtId="167" fontId="0" fillId="0" borderId="16" xfId="1" applyNumberFormat="1" applyFont="1" applyBorder="1" applyAlignment="1">
      <alignment horizontal="center" vertical="center"/>
    </xf>
    <xf numFmtId="167" fontId="0" fillId="0" borderId="17" xfId="1" applyNumberFormat="1" applyFont="1" applyBorder="1" applyAlignment="1">
      <alignment horizontal="center" vertical="center"/>
    </xf>
    <xf numFmtId="0" fontId="1" fillId="0" borderId="20" xfId="0" applyFont="1" applyBorder="1" applyAlignment="1">
      <alignment horizontal="left"/>
    </xf>
    <xf numFmtId="44" fontId="0" fillId="2" borderId="2" xfId="0" applyNumberFormat="1" applyFill="1" applyBorder="1" applyAlignment="1">
      <alignment horizontal="left"/>
    </xf>
    <xf numFmtId="0" fontId="0" fillId="2" borderId="4" xfId="0" applyFill="1" applyBorder="1" applyAlignment="1">
      <alignment horizontal="left"/>
    </xf>
    <xf numFmtId="0" fontId="0" fillId="0" borderId="3" xfId="0" applyBorder="1" applyAlignment="1">
      <alignment horizontal="left"/>
    </xf>
    <xf numFmtId="165" fontId="3" fillId="0" borderId="2" xfId="1" applyFont="1" applyBorder="1" applyAlignment="1">
      <alignment horizontal="center"/>
    </xf>
    <xf numFmtId="165" fontId="3" fillId="0" borderId="4" xfId="1" applyFont="1" applyBorder="1" applyAlignment="1">
      <alignment horizontal="center"/>
    </xf>
    <xf numFmtId="0" fontId="0" fillId="0" borderId="3" xfId="0" applyFill="1" applyBorder="1" applyAlignment="1">
      <alignment horizontal="left"/>
    </xf>
    <xf numFmtId="165" fontId="2" fillId="3" borderId="2" xfId="1" applyFont="1" applyFill="1" applyBorder="1" applyAlignment="1">
      <alignment horizontal="center"/>
    </xf>
    <xf numFmtId="165" fontId="2" fillId="3" borderId="3" xfId="1" applyFont="1" applyFill="1" applyBorder="1" applyAlignment="1">
      <alignment horizontal="center"/>
    </xf>
    <xf numFmtId="165" fontId="2" fillId="3" borderId="4" xfId="1" applyFont="1" applyFill="1" applyBorder="1" applyAlignment="1">
      <alignment horizontal="center"/>
    </xf>
    <xf numFmtId="0" fontId="0" fillId="0" borderId="0" xfId="0" applyAlignment="1">
      <alignment horizontal="left"/>
    </xf>
    <xf numFmtId="0" fontId="0" fillId="0" borderId="8" xfId="0" applyBorder="1" applyAlignment="1">
      <alignment horizontal="left"/>
    </xf>
    <xf numFmtId="165" fontId="0" fillId="2" borderId="2" xfId="1" applyFont="1" applyFill="1" applyBorder="1" applyAlignment="1">
      <alignment horizontal="center"/>
    </xf>
    <xf numFmtId="165" fontId="0" fillId="2" borderId="3" xfId="1" applyFont="1" applyFill="1" applyBorder="1" applyAlignment="1">
      <alignment horizontal="center"/>
    </xf>
    <xf numFmtId="165" fontId="0" fillId="2" borderId="4" xfId="1" applyFont="1" applyFill="1" applyBorder="1" applyAlignment="1">
      <alignment horizontal="center"/>
    </xf>
    <xf numFmtId="165" fontId="3" fillId="0" borderId="2" xfId="1" applyFont="1" applyFill="1" applyBorder="1" applyAlignment="1">
      <alignment horizontal="center"/>
    </xf>
    <xf numFmtId="165" fontId="3" fillId="0" borderId="4" xfId="1" applyFont="1" applyFill="1" applyBorder="1" applyAlignment="1">
      <alignment horizontal="center"/>
    </xf>
    <xf numFmtId="0" fontId="5" fillId="0" borderId="2" xfId="0" applyFont="1" applyBorder="1" applyAlignment="1">
      <alignment horizontal="right"/>
    </xf>
    <xf numFmtId="0" fontId="5" fillId="0" borderId="3" xfId="0" applyFont="1" applyBorder="1" applyAlignment="1">
      <alignment horizontal="right"/>
    </xf>
    <xf numFmtId="0" fontId="5" fillId="0" borderId="4" xfId="0" applyFont="1" applyBorder="1" applyAlignment="1">
      <alignment horizontal="right"/>
    </xf>
    <xf numFmtId="165" fontId="5" fillId="0" borderId="2" xfId="1" applyFont="1" applyBorder="1" applyAlignment="1">
      <alignment horizontal="right"/>
    </xf>
    <xf numFmtId="165" fontId="5" fillId="0" borderId="4" xfId="1" applyFont="1" applyBorder="1" applyAlignment="1">
      <alignment horizontal="right"/>
    </xf>
    <xf numFmtId="0" fontId="1" fillId="0" borderId="2" xfId="0" applyFont="1" applyFill="1" applyBorder="1" applyAlignment="1">
      <alignment horizontal="center"/>
    </xf>
    <xf numFmtId="0" fontId="1" fillId="0" borderId="4" xfId="0" applyFont="1" applyFill="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165" fontId="1" fillId="0" borderId="2" xfId="1" applyFont="1" applyBorder="1" applyAlignment="1">
      <alignment horizontal="center"/>
    </xf>
    <xf numFmtId="165" fontId="1" fillId="0" borderId="4" xfId="1" applyFont="1" applyBorder="1" applyAlignment="1">
      <alignment horizontal="center"/>
    </xf>
    <xf numFmtId="0" fontId="1" fillId="3" borderId="2" xfId="0" applyFont="1" applyFill="1" applyBorder="1" applyAlignment="1">
      <alignment horizontal="center"/>
    </xf>
    <xf numFmtId="0" fontId="1" fillId="3" borderId="3" xfId="0" applyFont="1" applyFill="1" applyBorder="1" applyAlignment="1">
      <alignment horizontal="center"/>
    </xf>
    <xf numFmtId="0" fontId="1" fillId="3" borderId="4" xfId="0" applyFont="1" applyFill="1" applyBorder="1" applyAlignment="1">
      <alignment horizontal="center"/>
    </xf>
    <xf numFmtId="0" fontId="1" fillId="2" borderId="2" xfId="0" applyFont="1" applyFill="1" applyBorder="1" applyAlignment="1">
      <alignment horizontal="center"/>
    </xf>
    <xf numFmtId="0" fontId="1" fillId="2" borderId="4" xfId="0" applyFont="1" applyFill="1" applyBorder="1" applyAlignment="1">
      <alignment horizontal="center"/>
    </xf>
    <xf numFmtId="0" fontId="1" fillId="2" borderId="3" xfId="0" applyFont="1" applyFill="1" applyBorder="1" applyAlignment="1">
      <alignment horizontal="center"/>
    </xf>
    <xf numFmtId="0" fontId="4" fillId="3" borderId="2" xfId="0" applyFont="1" applyFill="1" applyBorder="1" applyAlignment="1">
      <alignment horizontal="center"/>
    </xf>
    <xf numFmtId="0" fontId="4" fillId="3" borderId="3" xfId="0" applyFont="1" applyFill="1" applyBorder="1" applyAlignment="1">
      <alignment horizontal="center"/>
    </xf>
    <xf numFmtId="0" fontId="4" fillId="3" borderId="4" xfId="0" applyFont="1" applyFill="1" applyBorder="1" applyAlignment="1">
      <alignment horizontal="center"/>
    </xf>
    <xf numFmtId="165" fontId="0" fillId="3" borderId="2" xfId="1" applyFont="1" applyFill="1" applyBorder="1" applyAlignment="1">
      <alignment horizontal="center"/>
    </xf>
    <xf numFmtId="165" fontId="0" fillId="3" borderId="3" xfId="1" applyFont="1" applyFill="1" applyBorder="1" applyAlignment="1">
      <alignment horizontal="center"/>
    </xf>
    <xf numFmtId="165" fontId="0" fillId="3" borderId="4" xfId="1" applyFont="1" applyFill="1" applyBorder="1" applyAlignment="1">
      <alignment horizontal="center"/>
    </xf>
    <xf numFmtId="0" fontId="0" fillId="3" borderId="2" xfId="0" applyFill="1" applyBorder="1" applyAlignment="1">
      <alignment horizontal="center"/>
    </xf>
    <xf numFmtId="0" fontId="0" fillId="3" borderId="3" xfId="0" applyFill="1" applyBorder="1" applyAlignment="1">
      <alignment horizontal="center"/>
    </xf>
    <xf numFmtId="0" fontId="0" fillId="3" borderId="4" xfId="0" applyFill="1" applyBorder="1" applyAlignment="1">
      <alignment horizontal="center"/>
    </xf>
    <xf numFmtId="0" fontId="0" fillId="4" borderId="2" xfId="0" applyFill="1" applyBorder="1" applyAlignment="1">
      <alignment horizontal="center"/>
    </xf>
    <xf numFmtId="0" fontId="0" fillId="4" borderId="3" xfId="0" applyFill="1" applyBorder="1" applyAlignment="1">
      <alignment horizontal="center"/>
    </xf>
    <xf numFmtId="0" fontId="0" fillId="4" borderId="4" xfId="0" applyFill="1" applyBorder="1" applyAlignment="1">
      <alignment horizontal="center"/>
    </xf>
    <xf numFmtId="165" fontId="0" fillId="2" borderId="1" xfId="0" applyNumberFormat="1" applyFill="1" applyBorder="1" applyAlignment="1">
      <alignment horizontal="left"/>
    </xf>
    <xf numFmtId="0" fontId="0" fillId="2" borderId="1" xfId="0" applyFill="1" applyBorder="1" applyAlignment="1">
      <alignment horizontal="left"/>
    </xf>
    <xf numFmtId="44" fontId="0" fillId="2" borderId="1" xfId="0" applyNumberFormat="1" applyFill="1" applyBorder="1" applyAlignment="1">
      <alignment horizontal="left"/>
    </xf>
    <xf numFmtId="165" fontId="2" fillId="3" borderId="2" xfId="1" applyFont="1" applyFill="1" applyBorder="1" applyAlignment="1">
      <alignment horizontal="left"/>
    </xf>
    <xf numFmtId="165" fontId="2" fillId="3" borderId="3" xfId="1" applyFont="1" applyFill="1" applyBorder="1" applyAlignment="1">
      <alignment horizontal="left"/>
    </xf>
    <xf numFmtId="165" fontId="2" fillId="3" borderId="4" xfId="1" applyFont="1" applyFill="1" applyBorder="1" applyAlignment="1">
      <alignment horizontal="left"/>
    </xf>
    <xf numFmtId="165" fontId="3" fillId="0" borderId="2" xfId="1" applyFont="1" applyBorder="1" applyAlignment="1">
      <alignment horizontal="left"/>
    </xf>
    <xf numFmtId="165" fontId="3" fillId="0" borderId="4" xfId="1" applyFont="1" applyBorder="1" applyAlignment="1">
      <alignment horizontal="left"/>
    </xf>
    <xf numFmtId="0" fontId="0" fillId="0" borderId="1" xfId="0" applyBorder="1" applyAlignment="1">
      <alignment horizontal="center" wrapText="1"/>
    </xf>
    <xf numFmtId="168" fontId="0" fillId="0" borderId="1" xfId="1" applyNumberFormat="1" applyFont="1" applyBorder="1" applyAlignment="1">
      <alignment horizontal="center"/>
    </xf>
    <xf numFmtId="0" fontId="4" fillId="0" borderId="2" xfId="0" applyFont="1" applyBorder="1" applyAlignment="1">
      <alignment horizontal="left"/>
    </xf>
    <xf numFmtId="0" fontId="4" fillId="0" borderId="3" xfId="0" applyFont="1" applyBorder="1" applyAlignment="1">
      <alignment horizontal="left"/>
    </xf>
    <xf numFmtId="0" fontId="4" fillId="0" borderId="4" xfId="0" applyFont="1" applyBorder="1" applyAlignment="1">
      <alignment horizontal="left"/>
    </xf>
    <xf numFmtId="165" fontId="4" fillId="0" borderId="2" xfId="1" applyFont="1" applyBorder="1" applyAlignment="1">
      <alignment horizontal="center"/>
    </xf>
    <xf numFmtId="165" fontId="4" fillId="0" borderId="4" xfId="1" applyFont="1" applyBorder="1" applyAlignment="1">
      <alignment horizont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2" xfId="0" applyFont="1" applyBorder="1" applyAlignment="1">
      <alignment horizontal="left" wrapText="1"/>
    </xf>
    <xf numFmtId="0" fontId="4" fillId="0" borderId="3" xfId="0" applyFont="1" applyBorder="1" applyAlignment="1">
      <alignment horizontal="left" wrapText="1"/>
    </xf>
    <xf numFmtId="0" fontId="4" fillId="0" borderId="4" xfId="0" applyFont="1" applyBorder="1" applyAlignment="1">
      <alignment horizontal="left" wrapText="1"/>
    </xf>
    <xf numFmtId="0" fontId="12" fillId="0" borderId="2" xfId="0" applyFont="1" applyBorder="1" applyAlignment="1">
      <alignment horizontal="right"/>
    </xf>
    <xf numFmtId="0" fontId="12" fillId="0" borderId="3" xfId="0" applyFont="1" applyBorder="1" applyAlignment="1">
      <alignment horizontal="right"/>
    </xf>
    <xf numFmtId="0" fontId="12" fillId="0" borderId="4" xfId="0" applyFont="1" applyBorder="1" applyAlignment="1">
      <alignment horizontal="right"/>
    </xf>
    <xf numFmtId="165" fontId="13" fillId="0" borderId="2" xfId="1" applyFont="1" applyBorder="1" applyAlignment="1">
      <alignment horizontal="center"/>
    </xf>
    <xf numFmtId="165" fontId="13" fillId="0" borderId="4" xfId="1" applyFont="1" applyBorder="1" applyAlignment="1">
      <alignment horizontal="center"/>
    </xf>
    <xf numFmtId="0" fontId="4" fillId="0" borderId="2" xfId="0" applyFont="1" applyFill="1" applyBorder="1" applyAlignment="1">
      <alignment horizontal="left"/>
    </xf>
    <xf numFmtId="0" fontId="4" fillId="0" borderId="3" xfId="0" applyFont="1" applyFill="1" applyBorder="1" applyAlignment="1">
      <alignment horizontal="left"/>
    </xf>
    <xf numFmtId="0" fontId="4" fillId="0" borderId="4" xfId="0" applyFont="1" applyFill="1" applyBorder="1" applyAlignment="1">
      <alignment horizontal="left"/>
    </xf>
    <xf numFmtId="165" fontId="7" fillId="2" borderId="2" xfId="1" applyFont="1" applyFill="1" applyBorder="1" applyAlignment="1">
      <alignment horizontal="center"/>
    </xf>
    <xf numFmtId="165" fontId="7" fillId="2" borderId="4" xfId="1" applyFont="1" applyFill="1" applyBorder="1" applyAlignment="1">
      <alignment horizontal="center"/>
    </xf>
    <xf numFmtId="0" fontId="7" fillId="12" borderId="2" xfId="0" applyFont="1" applyFill="1" applyBorder="1" applyAlignment="1">
      <alignment horizontal="center"/>
    </xf>
    <xf numFmtId="0" fontId="7" fillId="12" borderId="3" xfId="0" applyFont="1" applyFill="1" applyBorder="1" applyAlignment="1">
      <alignment horizontal="center"/>
    </xf>
    <xf numFmtId="0" fontId="7" fillId="12" borderId="4" xfId="0" applyFont="1" applyFill="1" applyBorder="1" applyAlignment="1">
      <alignment horizontal="center"/>
    </xf>
    <xf numFmtId="0" fontId="7" fillId="2" borderId="2" xfId="0" applyFont="1" applyFill="1" applyBorder="1" applyAlignment="1">
      <alignment horizontal="center"/>
    </xf>
    <xf numFmtId="0" fontId="7" fillId="2" borderId="3" xfId="0" applyFont="1" applyFill="1" applyBorder="1" applyAlignment="1">
      <alignment horizontal="center"/>
    </xf>
    <xf numFmtId="0" fontId="7" fillId="2" borderId="4" xfId="0" applyFont="1" applyFill="1" applyBorder="1" applyAlignment="1">
      <alignment horizontal="center"/>
    </xf>
    <xf numFmtId="165" fontId="3" fillId="3" borderId="2" xfId="1" applyFont="1" applyFill="1" applyBorder="1" applyAlignment="1">
      <alignment horizontal="center"/>
    </xf>
    <xf numFmtId="165" fontId="3" fillId="3" borderId="3" xfId="1" applyFont="1" applyFill="1" applyBorder="1" applyAlignment="1">
      <alignment horizontal="center"/>
    </xf>
    <xf numFmtId="165" fontId="3" fillId="3" borderId="4" xfId="1" applyFont="1" applyFill="1" applyBorder="1" applyAlignment="1">
      <alignment horizontal="center"/>
    </xf>
    <xf numFmtId="44" fontId="0" fillId="3" borderId="2" xfId="0" applyNumberFormat="1" applyFill="1" applyBorder="1" applyAlignment="1">
      <alignment horizontal="center"/>
    </xf>
    <xf numFmtId="165" fontId="4" fillId="0" borderId="2" xfId="1" applyFont="1" applyFill="1" applyBorder="1" applyAlignment="1">
      <alignment horizontal="center"/>
    </xf>
    <xf numFmtId="165" fontId="4" fillId="0" borderId="4" xfId="1" applyFont="1" applyFill="1" applyBorder="1" applyAlignment="1">
      <alignment horizontal="center"/>
    </xf>
    <xf numFmtId="165" fontId="4" fillId="0" borderId="2" xfId="1" applyFont="1" applyBorder="1" applyAlignment="1">
      <alignment horizontal="center" vertical="center"/>
    </xf>
    <xf numFmtId="165" fontId="4" fillId="0" borderId="4" xfId="1" applyFont="1" applyBorder="1" applyAlignment="1">
      <alignment horizontal="center" vertical="center"/>
    </xf>
    <xf numFmtId="0" fontId="0" fillId="0" borderId="18" xfId="0" applyBorder="1" applyAlignment="1">
      <alignment horizontal="left"/>
    </xf>
    <xf numFmtId="165" fontId="0" fillId="0" borderId="0" xfId="2" applyNumberFormat="1" applyFont="1" applyBorder="1" applyAlignment="1">
      <alignment horizontal="center" vertical="center"/>
    </xf>
    <xf numFmtId="165" fontId="0" fillId="0" borderId="19" xfId="2" applyNumberFormat="1" applyFont="1" applyBorder="1" applyAlignment="1">
      <alignment horizontal="center" vertical="center"/>
    </xf>
    <xf numFmtId="0" fontId="0" fillId="0" borderId="15" xfId="0" applyBorder="1" applyAlignment="1">
      <alignment horizontal="left"/>
    </xf>
    <xf numFmtId="0" fontId="0" fillId="0" borderId="16" xfId="0" applyBorder="1" applyAlignment="1">
      <alignment horizontal="left"/>
    </xf>
    <xf numFmtId="167" fontId="0" fillId="0" borderId="16" xfId="1" applyNumberFormat="1" applyFont="1" applyBorder="1" applyAlignment="1">
      <alignment horizontal="center"/>
    </xf>
    <xf numFmtId="167" fontId="0" fillId="0" borderId="17" xfId="1" applyNumberFormat="1" applyFont="1" applyBorder="1" applyAlignment="1">
      <alignment horizontal="center"/>
    </xf>
    <xf numFmtId="165" fontId="0" fillId="0" borderId="0" xfId="0" applyNumberFormat="1" applyAlignment="1">
      <alignment horizontal="center"/>
    </xf>
    <xf numFmtId="165" fontId="0" fillId="0" borderId="19" xfId="0" applyNumberFormat="1" applyBorder="1" applyAlignment="1">
      <alignment horizontal="center"/>
    </xf>
    <xf numFmtId="0" fontId="0" fillId="5" borderId="2" xfId="0"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xf numFmtId="0" fontId="4" fillId="6" borderId="2"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4" fillId="6" borderId="4" xfId="0" applyFont="1" applyFill="1" applyBorder="1" applyAlignment="1">
      <alignment horizontal="center" vertical="center" wrapText="1"/>
    </xf>
    <xf numFmtId="14" fontId="10" fillId="0" borderId="2" xfId="0" applyNumberFormat="1" applyFont="1" applyBorder="1" applyAlignment="1">
      <alignment horizontal="center"/>
    </xf>
    <xf numFmtId="14" fontId="10" fillId="0" borderId="4" xfId="0" applyNumberFormat="1" applyFont="1" applyBorder="1" applyAlignment="1">
      <alignment horizontal="center"/>
    </xf>
    <xf numFmtId="0" fontId="10" fillId="0" borderId="2" xfId="0" applyFont="1" applyFill="1" applyBorder="1" applyAlignment="1">
      <alignment horizontal="left"/>
    </xf>
    <xf numFmtId="0" fontId="10" fillId="0" borderId="3" xfId="0" applyFont="1" applyFill="1" applyBorder="1" applyAlignment="1">
      <alignment horizontal="left"/>
    </xf>
    <xf numFmtId="0" fontId="10" fillId="0" borderId="4" xfId="0" applyFont="1" applyFill="1" applyBorder="1" applyAlignment="1">
      <alignment horizontal="left"/>
    </xf>
    <xf numFmtId="165" fontId="10" fillId="0" borderId="2" xfId="1" applyFont="1" applyFill="1" applyBorder="1" applyAlignment="1">
      <alignment horizontal="center"/>
    </xf>
    <xf numFmtId="165" fontId="10" fillId="0" borderId="4" xfId="1" applyFont="1" applyFill="1" applyBorder="1" applyAlignment="1">
      <alignment horizontal="center"/>
    </xf>
    <xf numFmtId="14" fontId="10" fillId="0" borderId="1" xfId="0" applyNumberFormat="1" applyFont="1" applyBorder="1" applyAlignment="1">
      <alignment horizontal="center"/>
    </xf>
    <xf numFmtId="165" fontId="10" fillId="0" borderId="1" xfId="1" applyFont="1" applyFill="1" applyBorder="1" applyAlignment="1">
      <alignment horizontal="center" vertical="center"/>
    </xf>
    <xf numFmtId="14" fontId="10" fillId="0" borderId="1" xfId="0" applyNumberFormat="1" applyFont="1" applyFill="1" applyBorder="1" applyAlignment="1">
      <alignment horizontal="center" vertical="center"/>
    </xf>
    <xf numFmtId="0" fontId="10" fillId="0" borderId="1" xfId="0" applyFont="1" applyFill="1" applyBorder="1" applyAlignment="1">
      <alignment horizontal="center" vertical="center"/>
    </xf>
    <xf numFmtId="0" fontId="10" fillId="0" borderId="1" xfId="0" applyFont="1" applyFill="1" applyBorder="1" applyAlignment="1">
      <alignment horizontal="left" vertical="center"/>
    </xf>
    <xf numFmtId="14" fontId="10" fillId="0" borderId="1" xfId="0" applyNumberFormat="1" applyFont="1" applyFill="1" applyBorder="1" applyAlignment="1">
      <alignment horizontal="center"/>
    </xf>
    <xf numFmtId="0" fontId="10" fillId="0" borderId="1" xfId="0" applyFont="1" applyFill="1" applyBorder="1" applyAlignment="1">
      <alignment horizontal="center"/>
    </xf>
    <xf numFmtId="0" fontId="10" fillId="0" borderId="1" xfId="0" applyFont="1" applyFill="1" applyBorder="1" applyAlignment="1">
      <alignment horizontal="left"/>
    </xf>
    <xf numFmtId="14" fontId="10" fillId="0" borderId="2" xfId="0" applyNumberFormat="1" applyFont="1" applyFill="1" applyBorder="1" applyAlignment="1">
      <alignment horizontal="center" vertical="center"/>
    </xf>
    <xf numFmtId="0" fontId="10" fillId="0" borderId="4" xfId="0" applyFont="1" applyFill="1" applyBorder="1" applyAlignment="1">
      <alignment horizontal="center" vertical="center"/>
    </xf>
    <xf numFmtId="0" fontId="10" fillId="0" borderId="2" xfId="0" applyFont="1" applyFill="1" applyBorder="1" applyAlignment="1">
      <alignment horizontal="left" wrapText="1"/>
    </xf>
    <xf numFmtId="0" fontId="10" fillId="0" borderId="3" xfId="0" applyFont="1" applyFill="1" applyBorder="1" applyAlignment="1">
      <alignment horizontal="left" wrapText="1"/>
    </xf>
    <xf numFmtId="0" fontId="10" fillId="0" borderId="4" xfId="0" applyFont="1" applyFill="1" applyBorder="1" applyAlignment="1">
      <alignment horizontal="left" wrapText="1"/>
    </xf>
    <xf numFmtId="0" fontId="9" fillId="11" borderId="2" xfId="0" applyFont="1" applyFill="1" applyBorder="1" applyAlignment="1">
      <alignment horizontal="center"/>
    </xf>
    <xf numFmtId="0" fontId="9" fillId="11" borderId="4" xfId="0" applyFont="1" applyFill="1" applyBorder="1" applyAlignment="1">
      <alignment horizontal="center"/>
    </xf>
    <xf numFmtId="0" fontId="9" fillId="11" borderId="3" xfId="0" applyFont="1" applyFill="1" applyBorder="1" applyAlignment="1">
      <alignment horizontal="center"/>
    </xf>
    <xf numFmtId="165" fontId="9" fillId="11" borderId="2" xfId="1" applyFont="1" applyFill="1" applyBorder="1" applyAlignment="1">
      <alignment horizontal="center"/>
    </xf>
    <xf numFmtId="165" fontId="9" fillId="11" borderId="4" xfId="1" applyFont="1" applyFill="1" applyBorder="1" applyAlignment="1">
      <alignment horizontal="center"/>
    </xf>
    <xf numFmtId="0" fontId="10" fillId="0" borderId="2" xfId="0" applyFont="1" applyFill="1" applyBorder="1" applyAlignment="1">
      <alignment horizontal="left" vertical="center"/>
    </xf>
    <xf numFmtId="0" fontId="10" fillId="0" borderId="3" xfId="0" applyFont="1" applyFill="1" applyBorder="1" applyAlignment="1">
      <alignment horizontal="left" vertical="center"/>
    </xf>
    <xf numFmtId="0" fontId="10" fillId="0" borderId="4" xfId="0" applyFont="1" applyFill="1" applyBorder="1" applyAlignment="1">
      <alignment horizontal="left" vertical="center"/>
    </xf>
    <xf numFmtId="14" fontId="10" fillId="0" borderId="1" xfId="0" applyNumberFormat="1" applyFont="1" applyBorder="1" applyAlignment="1">
      <alignment horizontal="center" vertical="center"/>
    </xf>
    <xf numFmtId="0" fontId="10" fillId="0" borderId="1" xfId="0" applyFont="1" applyBorder="1" applyAlignment="1">
      <alignment horizontal="center" vertical="center"/>
    </xf>
    <xf numFmtId="0" fontId="10" fillId="0" borderId="2" xfId="0" applyFont="1" applyBorder="1" applyAlignment="1">
      <alignment horizontal="left" wrapText="1"/>
    </xf>
    <xf numFmtId="0" fontId="10" fillId="0" borderId="3" xfId="0" applyFont="1" applyBorder="1" applyAlignment="1">
      <alignment horizontal="left" wrapText="1"/>
    </xf>
    <xf numFmtId="0" fontId="10" fillId="0" borderId="4" xfId="0" applyFont="1" applyBorder="1" applyAlignment="1">
      <alignment horizontal="left" wrapText="1"/>
    </xf>
    <xf numFmtId="0" fontId="10" fillId="0" borderId="1" xfId="0" applyFont="1" applyBorder="1" applyAlignment="1">
      <alignment horizontal="left" vertical="center"/>
    </xf>
    <xf numFmtId="0" fontId="11" fillId="0" borderId="1" xfId="0" applyFont="1" applyBorder="1" applyAlignment="1">
      <alignment horizontal="righ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14" fontId="10" fillId="0" borderId="2" xfId="0" applyNumberFormat="1" applyFont="1" applyBorder="1" applyAlignment="1">
      <alignment horizontal="center" vertical="center"/>
    </xf>
    <xf numFmtId="14" fontId="10" fillId="0" borderId="4" xfId="0" applyNumberFormat="1" applyFont="1" applyBorder="1" applyAlignment="1">
      <alignment horizontal="center" vertical="center"/>
    </xf>
    <xf numFmtId="165" fontId="10" fillId="0" borderId="2" xfId="1" applyFont="1" applyFill="1" applyBorder="1" applyAlignment="1">
      <alignment horizontal="center" vertical="center"/>
    </xf>
    <xf numFmtId="165" fontId="10" fillId="0" borderId="4" xfId="1" applyFont="1" applyFill="1" applyBorder="1" applyAlignment="1">
      <alignment horizontal="center" vertical="center"/>
    </xf>
    <xf numFmtId="165" fontId="10" fillId="0" borderId="1" xfId="1" applyFont="1" applyFill="1" applyBorder="1" applyAlignment="1">
      <alignment horizontal="center"/>
    </xf>
    <xf numFmtId="165" fontId="11" fillId="0" borderId="1" xfId="1" applyFont="1" applyBorder="1" applyAlignment="1">
      <alignment horizontal="center"/>
    </xf>
    <xf numFmtId="165" fontId="11" fillId="0" borderId="1" xfId="1" applyFont="1" applyBorder="1" applyAlignment="1">
      <alignment horizontal="center" vertical="center"/>
    </xf>
    <xf numFmtId="165" fontId="11" fillId="0" borderId="1" xfId="1" applyFont="1" applyFill="1" applyBorder="1" applyAlignment="1">
      <alignment horizontal="center" vertical="center"/>
    </xf>
    <xf numFmtId="14" fontId="10" fillId="0" borderId="2" xfId="0" applyNumberFormat="1" applyFont="1" applyFill="1" applyBorder="1" applyAlignment="1">
      <alignment horizontal="center"/>
    </xf>
    <xf numFmtId="0" fontId="10" fillId="0" borderId="4" xfId="0" applyFont="1" applyFill="1" applyBorder="1" applyAlignment="1">
      <alignment horizontal="center"/>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0" fillId="3" borderId="1" xfId="0" applyFill="1" applyBorder="1" applyAlignment="1">
      <alignment horizontal="center"/>
    </xf>
    <xf numFmtId="0" fontId="10" fillId="0" borderId="4" xfId="0" applyFont="1" applyBorder="1" applyAlignment="1">
      <alignment horizontal="center" vertical="center"/>
    </xf>
    <xf numFmtId="0" fontId="10" fillId="0" borderId="0" xfId="0" applyFont="1" applyBorder="1" applyAlignment="1">
      <alignment horizont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165" fontId="11" fillId="0" borderId="2" xfId="1" applyFont="1" applyBorder="1" applyAlignment="1">
      <alignment horizontal="center" vertical="center"/>
    </xf>
    <xf numFmtId="165" fontId="11" fillId="0" borderId="4" xfId="1" applyFont="1" applyBorder="1" applyAlignment="1">
      <alignment horizontal="center" vertical="center"/>
    </xf>
    <xf numFmtId="0" fontId="0" fillId="4" borderId="1" xfId="0" applyFill="1" applyBorder="1" applyAlignment="1">
      <alignment horizontal="center"/>
    </xf>
    <xf numFmtId="165" fontId="0" fillId="2" borderId="1" xfId="1" applyFont="1" applyFill="1" applyBorder="1" applyAlignment="1">
      <alignment horizontal="center"/>
    </xf>
    <xf numFmtId="165" fontId="2" fillId="3" borderId="1" xfId="1" applyFont="1" applyFill="1" applyBorder="1" applyAlignment="1">
      <alignment horizontal="center"/>
    </xf>
    <xf numFmtId="44" fontId="0" fillId="3" borderId="1" xfId="0" applyNumberFormat="1" applyFill="1" applyBorder="1" applyAlignment="1">
      <alignment horizontal="center"/>
    </xf>
    <xf numFmtId="0" fontId="11" fillId="0" borderId="1" xfId="0" applyFont="1" applyBorder="1" applyAlignment="1">
      <alignment horizontal="center"/>
    </xf>
    <xf numFmtId="14" fontId="10" fillId="0" borderId="4" xfId="0" applyNumberFormat="1" applyFont="1" applyFill="1" applyBorder="1" applyAlignment="1">
      <alignment horizontal="center" vertical="center"/>
    </xf>
    <xf numFmtId="14" fontId="0" fillId="0" borderId="2" xfId="0" applyNumberFormat="1" applyBorder="1" applyAlignment="1">
      <alignment horizontal="center" vertical="center"/>
    </xf>
    <xf numFmtId="14" fontId="0" fillId="0" borderId="4" xfId="0" applyNumberFormat="1" applyBorder="1" applyAlignment="1">
      <alignment horizontal="center" vertical="center"/>
    </xf>
    <xf numFmtId="0" fontId="1" fillId="11" borderId="3" xfId="0" applyFont="1" applyFill="1" applyBorder="1" applyAlignment="1">
      <alignment horizontal="center"/>
    </xf>
    <xf numFmtId="0" fontId="1" fillId="11" borderId="4" xfId="0" applyFont="1" applyFill="1" applyBorder="1" applyAlignment="1">
      <alignment horizontal="center"/>
    </xf>
    <xf numFmtId="165" fontId="0" fillId="0" borderId="1" xfId="1" applyFont="1" applyFill="1" applyBorder="1" applyAlignment="1">
      <alignment horizontal="center" vertical="center"/>
    </xf>
    <xf numFmtId="165" fontId="0" fillId="0" borderId="1" xfId="1" applyFont="1" applyFill="1" applyBorder="1" applyAlignment="1">
      <alignment horizontal="center"/>
    </xf>
    <xf numFmtId="14" fontId="0" fillId="0" borderId="2" xfId="0" applyNumberFormat="1" applyBorder="1" applyAlignment="1">
      <alignment horizontal="center"/>
    </xf>
    <xf numFmtId="14" fontId="0" fillId="0" borderId="4" xfId="0" applyNumberFormat="1" applyBorder="1" applyAlignment="1">
      <alignment horizontal="center"/>
    </xf>
    <xf numFmtId="14" fontId="0" fillId="0" borderId="2" xfId="0" applyNumberFormat="1" applyFill="1" applyBorder="1" applyAlignment="1">
      <alignment horizontal="center"/>
    </xf>
    <xf numFmtId="0" fontId="0" fillId="0" borderId="2" xfId="0" applyFill="1" applyBorder="1" applyAlignment="1">
      <alignment horizontal="left" vertical="center" wrapText="1"/>
    </xf>
    <xf numFmtId="0" fontId="0" fillId="0" borderId="3" xfId="0" applyFill="1" applyBorder="1" applyAlignment="1">
      <alignment horizontal="left" vertical="center" wrapText="1"/>
    </xf>
    <xf numFmtId="0" fontId="0" fillId="0" borderId="4" xfId="0" applyFill="1" applyBorder="1" applyAlignment="1">
      <alignment horizontal="left" vertical="center" wrapText="1"/>
    </xf>
    <xf numFmtId="0" fontId="0" fillId="4" borderId="1" xfId="0" applyNumberFormat="1" applyFill="1" applyBorder="1" applyAlignment="1">
      <alignment horizontal="center"/>
    </xf>
    <xf numFmtId="14" fontId="0" fillId="0" borderId="2" xfId="0" applyNumberFormat="1" applyFont="1" applyFill="1" applyBorder="1" applyAlignment="1">
      <alignment horizontal="center" vertical="center"/>
    </xf>
    <xf numFmtId="0" fontId="0" fillId="0" borderId="4" xfId="0" applyFont="1" applyFill="1" applyBorder="1" applyAlignment="1">
      <alignment horizontal="center" vertical="center"/>
    </xf>
    <xf numFmtId="0" fontId="0" fillId="0" borderId="2" xfId="0" applyFont="1" applyFill="1" applyBorder="1" applyAlignment="1">
      <alignment horizontal="left" wrapText="1"/>
    </xf>
    <xf numFmtId="0" fontId="0" fillId="0" borderId="3" xfId="0" applyFont="1" applyFill="1" applyBorder="1" applyAlignment="1">
      <alignment horizontal="left" wrapText="1"/>
    </xf>
    <xf numFmtId="0" fontId="0" fillId="0" borderId="4" xfId="0" applyFont="1" applyFill="1" applyBorder="1" applyAlignment="1">
      <alignment horizontal="left" wrapText="1"/>
    </xf>
    <xf numFmtId="165" fontId="0" fillId="0" borderId="2" xfId="1" applyFont="1" applyFill="1" applyBorder="1" applyAlignment="1">
      <alignment horizontal="center" vertical="center"/>
    </xf>
    <xf numFmtId="165" fontId="0" fillId="0" borderId="4" xfId="1" applyFont="1" applyFill="1" applyBorder="1" applyAlignment="1">
      <alignment horizontal="center" vertical="center"/>
    </xf>
    <xf numFmtId="0" fontId="1" fillId="11" borderId="2" xfId="0" applyFont="1" applyFill="1" applyBorder="1" applyAlignment="1">
      <alignment horizontal="center"/>
    </xf>
    <xf numFmtId="0" fontId="1" fillId="11" borderId="1" xfId="0" applyFont="1" applyFill="1" applyBorder="1" applyAlignment="1">
      <alignment horizontal="center"/>
    </xf>
    <xf numFmtId="14" fontId="0" fillId="0" borderId="2" xfId="0" applyNumberFormat="1" applyFill="1" applyBorder="1" applyAlignment="1">
      <alignment horizontal="center" vertical="center"/>
    </xf>
    <xf numFmtId="0" fontId="0" fillId="0" borderId="4" xfId="0" applyFill="1" applyBorder="1" applyAlignment="1">
      <alignment horizontal="center" vertical="center"/>
    </xf>
    <xf numFmtId="165" fontId="1" fillId="11" borderId="2" xfId="1" applyFont="1" applyFill="1" applyBorder="1" applyAlignment="1">
      <alignment horizontal="center"/>
    </xf>
    <xf numFmtId="165" fontId="1" fillId="11" borderId="4" xfId="1" applyFont="1" applyFill="1" applyBorder="1" applyAlignment="1">
      <alignment horizontal="center"/>
    </xf>
    <xf numFmtId="0" fontId="0" fillId="0" borderId="2" xfId="0" applyFill="1" applyBorder="1" applyAlignment="1">
      <alignment horizontal="left" vertical="center"/>
    </xf>
    <xf numFmtId="0" fontId="0" fillId="0" borderId="3" xfId="0" applyFill="1" applyBorder="1" applyAlignment="1">
      <alignment horizontal="left" vertical="center"/>
    </xf>
    <xf numFmtId="0" fontId="0" fillId="0" borderId="4" xfId="0" applyFill="1" applyBorder="1" applyAlignment="1">
      <alignment horizontal="left" vertical="center"/>
    </xf>
    <xf numFmtId="165" fontId="0" fillId="0" borderId="2" xfId="1" applyFont="1" applyBorder="1" applyAlignment="1">
      <alignment horizontal="center" vertical="center"/>
    </xf>
    <xf numFmtId="165" fontId="0" fillId="0" borderId="4" xfId="1" applyFont="1" applyBorder="1" applyAlignment="1">
      <alignment horizontal="center" vertical="center"/>
    </xf>
    <xf numFmtId="165" fontId="5" fillId="0" borderId="1" xfId="1" applyFont="1" applyBorder="1" applyAlignment="1">
      <alignment horizontal="right"/>
    </xf>
    <xf numFmtId="0" fontId="0" fillId="0" borderId="2" xfId="0" applyFill="1" applyBorder="1" applyAlignment="1">
      <alignment horizontal="left" wrapText="1"/>
    </xf>
    <xf numFmtId="0" fontId="0" fillId="0" borderId="3" xfId="0" applyFill="1" applyBorder="1" applyAlignment="1">
      <alignment horizontal="left" wrapText="1"/>
    </xf>
    <xf numFmtId="0" fontId="0" fillId="0" borderId="4" xfId="0" applyFill="1" applyBorder="1" applyAlignment="1">
      <alignment horizontal="left" wrapText="1"/>
    </xf>
    <xf numFmtId="0" fontId="0" fillId="0" borderId="33" xfId="0" applyBorder="1" applyAlignment="1">
      <alignment horizontal="left" wrapText="1"/>
    </xf>
    <xf numFmtId="167" fontId="0" fillId="0" borderId="34" xfId="1" applyNumberFormat="1" applyFont="1" applyBorder="1" applyAlignment="1">
      <alignment horizontal="center" vertical="center"/>
    </xf>
    <xf numFmtId="0" fontId="0" fillId="0" borderId="31" xfId="0" applyBorder="1" applyAlignment="1">
      <alignment horizontal="left" wrapText="1"/>
    </xf>
    <xf numFmtId="0" fontId="0" fillId="0" borderId="30" xfId="0" applyBorder="1" applyAlignment="1">
      <alignment horizontal="left" wrapText="1"/>
    </xf>
    <xf numFmtId="167" fontId="0" fillId="0" borderId="30" xfId="1" applyNumberFormat="1" applyFont="1" applyBorder="1" applyAlignment="1">
      <alignment horizontal="center" vertical="center"/>
    </xf>
    <xf numFmtId="167" fontId="0" fillId="0" borderId="32" xfId="1" applyNumberFormat="1" applyFont="1" applyBorder="1" applyAlignment="1">
      <alignment horizontal="center" vertical="center"/>
    </xf>
    <xf numFmtId="0" fontId="1" fillId="0" borderId="35" xfId="0" applyFont="1" applyBorder="1" applyAlignment="1">
      <alignment horizontal="left"/>
    </xf>
    <xf numFmtId="0" fontId="1" fillId="0" borderId="36" xfId="0" applyFont="1" applyBorder="1" applyAlignment="1">
      <alignment horizontal="left"/>
    </xf>
    <xf numFmtId="165" fontId="1" fillId="0" borderId="36" xfId="0" applyNumberFormat="1" applyFont="1" applyBorder="1" applyAlignment="1">
      <alignment horizontal="center"/>
    </xf>
    <xf numFmtId="165" fontId="1" fillId="0" borderId="37" xfId="0" applyNumberFormat="1" applyFont="1" applyBorder="1" applyAlignment="1">
      <alignment horizontal="center"/>
    </xf>
    <xf numFmtId="165" fontId="0" fillId="2" borderId="1" xfId="1" applyFont="1" applyFill="1" applyBorder="1" applyAlignment="1">
      <alignment horizontal="left"/>
    </xf>
    <xf numFmtId="0" fontId="1" fillId="2" borderId="1" xfId="0" applyFont="1" applyFill="1" applyBorder="1" applyAlignment="1">
      <alignment horizontal="center"/>
    </xf>
    <xf numFmtId="0" fontId="1" fillId="12" borderId="1" xfId="0" applyFont="1" applyFill="1" applyBorder="1" applyAlignment="1">
      <alignment horizontal="center"/>
    </xf>
    <xf numFmtId="165" fontId="1" fillId="2" borderId="1" xfId="1" applyFont="1" applyFill="1" applyBorder="1" applyAlignment="1">
      <alignment horizontal="center"/>
    </xf>
    <xf numFmtId="165" fontId="0" fillId="0" borderId="1" xfId="1" applyFont="1" applyBorder="1" applyAlignment="1">
      <alignment horizontal="center"/>
    </xf>
    <xf numFmtId="165" fontId="0" fillId="0" borderId="2" xfId="1" applyFont="1" applyFill="1" applyBorder="1" applyAlignment="1">
      <alignment horizontal="center"/>
    </xf>
    <xf numFmtId="165" fontId="0" fillId="0" borderId="4" xfId="1" applyFont="1" applyFill="1" applyBorder="1" applyAlignment="1">
      <alignment horizontal="center"/>
    </xf>
    <xf numFmtId="0" fontId="5" fillId="0" borderId="2" xfId="0" applyFont="1" applyBorder="1" applyAlignment="1">
      <alignment horizontal="left"/>
    </xf>
    <xf numFmtId="0" fontId="5" fillId="0" borderId="3" xfId="0" applyFont="1" applyBorder="1" applyAlignment="1">
      <alignment horizontal="left"/>
    </xf>
    <xf numFmtId="0" fontId="5" fillId="0" borderId="4" xfId="0" applyFont="1" applyBorder="1" applyAlignment="1">
      <alignment horizontal="left"/>
    </xf>
    <xf numFmtId="0" fontId="4" fillId="4" borderId="2" xfId="0" applyFont="1" applyFill="1" applyBorder="1" applyAlignment="1">
      <alignment horizontal="center"/>
    </xf>
    <xf numFmtId="0" fontId="4" fillId="4" borderId="3" xfId="0" applyFont="1" applyFill="1" applyBorder="1" applyAlignment="1">
      <alignment horizontal="center"/>
    </xf>
    <xf numFmtId="0" fontId="4" fillId="4" borderId="4" xfId="0" applyFont="1" applyFill="1" applyBorder="1" applyAlignment="1">
      <alignment horizontal="center"/>
    </xf>
    <xf numFmtId="167" fontId="1" fillId="11" borderId="23" xfId="0" applyNumberFormat="1" applyFont="1" applyFill="1" applyBorder="1" applyAlignment="1">
      <alignment horizontal="center"/>
    </xf>
    <xf numFmtId="0" fontId="1" fillId="11" borderId="25" xfId="0" applyFont="1" applyFill="1" applyBorder="1" applyAlignment="1">
      <alignment horizontal="center"/>
    </xf>
    <xf numFmtId="0" fontId="0" fillId="0" borderId="2" xfId="0" applyBorder="1" applyAlignment="1">
      <alignment horizontal="left" wrapText="1"/>
    </xf>
    <xf numFmtId="0" fontId="0" fillId="0" borderId="3" xfId="0" applyBorder="1" applyAlignment="1">
      <alignment horizontal="left" wrapText="1"/>
    </xf>
    <xf numFmtId="0" fontId="0" fillId="0" borderId="4" xfId="0" applyBorder="1" applyAlignment="1">
      <alignment horizontal="left" wrapText="1"/>
    </xf>
    <xf numFmtId="0" fontId="0" fillId="0" borderId="3" xfId="0" applyFont="1" applyFill="1" applyBorder="1" applyAlignment="1">
      <alignment horizontal="left"/>
    </xf>
    <xf numFmtId="0" fontId="0" fillId="8" borderId="1" xfId="0" applyFill="1" applyBorder="1" applyAlignment="1">
      <alignment horizontal="center"/>
    </xf>
    <xf numFmtId="0" fontId="4" fillId="8" borderId="1" xfId="0" applyFont="1" applyFill="1" applyBorder="1" applyAlignment="1">
      <alignment horizontal="center"/>
    </xf>
    <xf numFmtId="0" fontId="6" fillId="8" borderId="1" xfId="0" applyFont="1" applyFill="1" applyBorder="1" applyAlignment="1">
      <alignment horizontal="center"/>
    </xf>
    <xf numFmtId="167" fontId="0" fillId="9" borderId="1" xfId="0" applyNumberFormat="1" applyFill="1" applyBorder="1"/>
    <xf numFmtId="167" fontId="0" fillId="9" borderId="1" xfId="0" applyNumberFormat="1" applyFill="1" applyBorder="1" applyAlignment="1">
      <alignment horizontal="left"/>
    </xf>
    <xf numFmtId="167" fontId="0" fillId="9" borderId="1" xfId="0" applyNumberFormat="1" applyFill="1" applyBorder="1" applyAlignment="1">
      <alignment horizontal="center" vertical="center"/>
    </xf>
    <xf numFmtId="167" fontId="0" fillId="9" borderId="1" xfId="0" applyNumberFormat="1" applyFill="1" applyBorder="1" applyAlignment="1">
      <alignment horizontal="center"/>
    </xf>
    <xf numFmtId="167" fontId="1" fillId="2" borderId="1" xfId="0" applyNumberFormat="1" applyFont="1" applyFill="1" applyBorder="1" applyAlignment="1">
      <alignment horizontal="left"/>
    </xf>
    <xf numFmtId="0" fontId="1" fillId="2" borderId="1" xfId="0" applyFont="1" applyFill="1" applyBorder="1" applyAlignment="1">
      <alignment horizontal="left"/>
    </xf>
    <xf numFmtId="44" fontId="1" fillId="2" borderId="1" xfId="0" applyNumberFormat="1" applyFont="1" applyFill="1" applyBorder="1" applyAlignment="1">
      <alignment horizontal="left"/>
    </xf>
    <xf numFmtId="0" fontId="0" fillId="4" borderId="1" xfId="0" applyFill="1" applyBorder="1" applyAlignment="1">
      <alignment horizontal="left"/>
    </xf>
    <xf numFmtId="0" fontId="5" fillId="0" borderId="2" xfId="0" applyFont="1" applyFill="1" applyBorder="1" applyAlignment="1">
      <alignment horizontal="right" wrapText="1"/>
    </xf>
    <xf numFmtId="0" fontId="5" fillId="0" borderId="3" xfId="0" applyFont="1" applyFill="1" applyBorder="1" applyAlignment="1">
      <alignment horizontal="right" wrapText="1"/>
    </xf>
    <xf numFmtId="0" fontId="5" fillId="0" borderId="4" xfId="0" applyFont="1" applyFill="1" applyBorder="1" applyAlignment="1">
      <alignment horizontal="right" wrapText="1"/>
    </xf>
    <xf numFmtId="0" fontId="0" fillId="0" borderId="2" xfId="0" applyFill="1" applyBorder="1" applyAlignment="1">
      <alignment horizontal="center" wrapText="1"/>
    </xf>
    <xf numFmtId="0" fontId="0" fillId="0" borderId="3" xfId="0" applyFill="1" applyBorder="1" applyAlignment="1">
      <alignment horizontal="center" wrapText="1"/>
    </xf>
    <xf numFmtId="0" fontId="0" fillId="0" borderId="4" xfId="0" applyFill="1" applyBorder="1" applyAlignment="1">
      <alignment horizontal="center" wrapText="1"/>
    </xf>
    <xf numFmtId="0" fontId="5" fillId="0" borderId="1" xfId="0" applyFont="1" applyBorder="1" applyAlignment="1">
      <alignment horizontal="right"/>
    </xf>
    <xf numFmtId="0" fontId="0" fillId="5" borderId="1" xfId="0" applyFill="1" applyBorder="1"/>
    <xf numFmtId="167" fontId="1" fillId="2" borderId="23" xfId="0" applyNumberFormat="1" applyFont="1" applyFill="1" applyBorder="1" applyAlignment="1">
      <alignment horizontal="center"/>
    </xf>
    <xf numFmtId="0" fontId="1" fillId="2" borderId="25" xfId="0" applyFont="1" applyFill="1" applyBorder="1" applyAlignment="1">
      <alignment horizontal="center"/>
    </xf>
    <xf numFmtId="0" fontId="1" fillId="7" borderId="0" xfId="0" applyFont="1" applyFill="1" applyAlignment="1">
      <alignment horizontal="center" wrapText="1"/>
    </xf>
    <xf numFmtId="0" fontId="1" fillId="10" borderId="2" xfId="0" applyFont="1" applyFill="1" applyBorder="1" applyAlignment="1">
      <alignment horizontal="center"/>
    </xf>
    <xf numFmtId="0" fontId="1" fillId="10" borderId="3" xfId="0" applyFont="1" applyFill="1" applyBorder="1" applyAlignment="1">
      <alignment horizontal="center"/>
    </xf>
    <xf numFmtId="0" fontId="1" fillId="10" borderId="4" xfId="0" applyFont="1" applyFill="1" applyBorder="1" applyAlignment="1">
      <alignment horizontal="center"/>
    </xf>
    <xf numFmtId="168" fontId="0" fillId="9" borderId="1" xfId="1" applyNumberFormat="1" applyFont="1" applyFill="1" applyBorder="1" applyAlignment="1">
      <alignment horizontal="center"/>
    </xf>
    <xf numFmtId="44" fontId="0" fillId="9" borderId="1" xfId="1" applyNumberFormat="1" applyFont="1" applyFill="1" applyBorder="1" applyAlignment="1">
      <alignment horizontal="center"/>
    </xf>
    <xf numFmtId="0" fontId="0" fillId="9" borderId="1" xfId="0" applyFill="1" applyBorder="1" applyAlignment="1">
      <alignment horizontal="center"/>
    </xf>
    <xf numFmtId="0" fontId="0" fillId="9" borderId="4" xfId="0" applyFill="1" applyBorder="1" applyAlignment="1">
      <alignment horizontal="left"/>
    </xf>
    <xf numFmtId="164" fontId="0" fillId="9" borderId="4" xfId="0" applyNumberFormat="1" applyFill="1" applyBorder="1" applyAlignment="1">
      <alignment horizontal="left"/>
    </xf>
    <xf numFmtId="0" fontId="1" fillId="10" borderId="1" xfId="0" applyFont="1" applyFill="1" applyBorder="1" applyAlignment="1">
      <alignment horizontal="center"/>
    </xf>
    <xf numFmtId="0" fontId="1" fillId="0" borderId="1" xfId="0" applyFont="1" applyBorder="1" applyAlignment="1">
      <alignment horizontal="center"/>
    </xf>
    <xf numFmtId="0" fontId="1" fillId="5" borderId="1" xfId="0" applyFont="1" applyFill="1" applyBorder="1"/>
    <xf numFmtId="0" fontId="1" fillId="0" borderId="0" xfId="0" applyFont="1" applyAlignment="1">
      <alignment horizontal="center" wrapText="1"/>
    </xf>
    <xf numFmtId="167" fontId="1" fillId="0" borderId="0" xfId="0" applyNumberFormat="1" applyFont="1" applyAlignment="1">
      <alignment horizontal="center"/>
    </xf>
    <xf numFmtId="0" fontId="1" fillId="0" borderId="0" xfId="0" applyFont="1" applyAlignment="1">
      <alignment horizontal="center"/>
    </xf>
    <xf numFmtId="0" fontId="0" fillId="0" borderId="0" xfId="0" applyFill="1" applyBorder="1" applyAlignment="1">
      <alignment horizontal="left"/>
    </xf>
    <xf numFmtId="44" fontId="0" fillId="9" borderId="1" xfId="1" applyNumberFormat="1" applyFont="1" applyFill="1" applyBorder="1" applyAlignment="1">
      <alignment horizontal="center" vertical="center"/>
    </xf>
    <xf numFmtId="0" fontId="1" fillId="0" borderId="15" xfId="0" applyFont="1" applyBorder="1" applyAlignment="1">
      <alignment horizontal="left"/>
    </xf>
    <xf numFmtId="0" fontId="1" fillId="0" borderId="16" xfId="0" applyFont="1" applyBorder="1" applyAlignment="1">
      <alignment horizontal="left"/>
    </xf>
    <xf numFmtId="0" fontId="0" fillId="6" borderId="0" xfId="0" applyFill="1" applyAlignment="1">
      <alignment horizontal="center"/>
    </xf>
    <xf numFmtId="0" fontId="0" fillId="7" borderId="0" xfId="0" applyFill="1" applyAlignment="1">
      <alignment horizontal="center" wrapText="1"/>
    </xf>
    <xf numFmtId="0" fontId="1" fillId="0" borderId="9" xfId="0" applyFont="1" applyBorder="1" applyAlignment="1">
      <alignment horizontal="left"/>
    </xf>
    <xf numFmtId="0" fontId="1" fillId="0" borderId="10" xfId="0" applyFont="1" applyBorder="1" applyAlignment="1">
      <alignment horizontal="left"/>
    </xf>
    <xf numFmtId="165" fontId="1" fillId="0" borderId="10" xfId="0" applyNumberFormat="1" applyFont="1" applyBorder="1" applyAlignment="1">
      <alignment horizontal="center"/>
    </xf>
    <xf numFmtId="165" fontId="1" fillId="0" borderId="11" xfId="0" applyNumberFormat="1" applyFont="1" applyBorder="1" applyAlignment="1">
      <alignment horizontal="center"/>
    </xf>
    <xf numFmtId="0" fontId="0" fillId="0" borderId="5" xfId="0" applyBorder="1" applyAlignment="1">
      <alignment horizontal="left"/>
    </xf>
    <xf numFmtId="0" fontId="0" fillId="0" borderId="6" xfId="0" applyBorder="1" applyAlignment="1">
      <alignment horizontal="left"/>
    </xf>
    <xf numFmtId="167" fontId="0" fillId="0" borderId="6" xfId="1" applyNumberFormat="1" applyFont="1" applyBorder="1" applyAlignment="1">
      <alignment horizontal="center"/>
    </xf>
    <xf numFmtId="167" fontId="0" fillId="0" borderId="13" xfId="1" applyNumberFormat="1" applyFont="1" applyBorder="1" applyAlignment="1">
      <alignment horizontal="center"/>
    </xf>
    <xf numFmtId="0" fontId="0" fillId="4" borderId="2" xfId="0" applyFill="1" applyBorder="1" applyAlignment="1">
      <alignment horizontal="left"/>
    </xf>
    <xf numFmtId="0" fontId="0" fillId="4" borderId="4" xfId="0" applyFill="1" applyBorder="1" applyAlignment="1">
      <alignment horizontal="left"/>
    </xf>
    <xf numFmtId="165" fontId="0" fillId="2" borderId="2" xfId="1" applyFont="1" applyFill="1" applyBorder="1" applyAlignment="1">
      <alignment horizontal="left"/>
    </xf>
    <xf numFmtId="165" fontId="0" fillId="2" borderId="3" xfId="1" applyFont="1" applyFill="1" applyBorder="1" applyAlignment="1">
      <alignment horizontal="left"/>
    </xf>
    <xf numFmtId="165" fontId="0" fillId="3" borderId="2" xfId="1" applyFont="1" applyFill="1" applyBorder="1" applyAlignment="1">
      <alignment horizontal="left"/>
    </xf>
    <xf numFmtId="165" fontId="0" fillId="3" borderId="3" xfId="1" applyFont="1" applyFill="1" applyBorder="1" applyAlignment="1">
      <alignment horizontal="left"/>
    </xf>
    <xf numFmtId="0" fontId="0" fillId="5" borderId="1" xfId="0" applyFill="1" applyBorder="1" applyAlignment="1">
      <alignment horizontal="center" vertical="center"/>
    </xf>
    <xf numFmtId="0" fontId="4" fillId="0" borderId="0" xfId="0" applyFont="1" applyAlignment="1">
      <alignment horizontal="center"/>
    </xf>
    <xf numFmtId="44" fontId="0" fillId="9" borderId="2" xfId="1" applyNumberFormat="1" applyFont="1" applyFill="1" applyBorder="1" applyAlignment="1">
      <alignment horizontal="center"/>
    </xf>
    <xf numFmtId="44" fontId="0" fillId="9" borderId="4" xfId="1" applyNumberFormat="1" applyFont="1" applyFill="1" applyBorder="1" applyAlignment="1">
      <alignment horizontal="center"/>
    </xf>
    <xf numFmtId="0" fontId="1" fillId="0" borderId="1" xfId="0" applyFont="1" applyFill="1" applyBorder="1" applyAlignment="1">
      <alignment horizontal="center"/>
    </xf>
    <xf numFmtId="0" fontId="1" fillId="2" borderId="23" xfId="0" applyFont="1" applyFill="1" applyBorder="1" applyAlignment="1">
      <alignment horizontal="center" wrapText="1"/>
    </xf>
    <xf numFmtId="0" fontId="1" fillId="2" borderId="24" xfId="0" applyFont="1" applyFill="1" applyBorder="1" applyAlignment="1">
      <alignment horizontal="center" wrapText="1"/>
    </xf>
    <xf numFmtId="0" fontId="1" fillId="12" borderId="23" xfId="0" applyFont="1" applyFill="1" applyBorder="1" applyAlignment="1">
      <alignment horizontal="center"/>
    </xf>
    <xf numFmtId="0" fontId="1" fillId="12" borderId="24" xfId="0" applyFont="1" applyFill="1" applyBorder="1" applyAlignment="1">
      <alignment horizontal="center"/>
    </xf>
    <xf numFmtId="167" fontId="1" fillId="2" borderId="26" xfId="0" applyNumberFormat="1" applyFont="1" applyFill="1" applyBorder="1" applyAlignment="1">
      <alignment horizontal="center"/>
    </xf>
    <xf numFmtId="0" fontId="1" fillId="2" borderId="28" xfId="0" applyFont="1" applyFill="1" applyBorder="1" applyAlignment="1">
      <alignment horizontal="center"/>
    </xf>
    <xf numFmtId="0" fontId="1" fillId="12" borderId="26" xfId="0" applyFont="1" applyFill="1" applyBorder="1" applyAlignment="1">
      <alignment horizontal="center" wrapText="1"/>
    </xf>
    <xf numFmtId="0" fontId="1" fillId="12" borderId="27" xfId="0" applyFont="1" applyFill="1" applyBorder="1" applyAlignment="1">
      <alignment horizontal="center" wrapText="1"/>
    </xf>
    <xf numFmtId="0" fontId="1" fillId="12" borderId="29" xfId="0" applyFont="1" applyFill="1" applyBorder="1" applyAlignment="1">
      <alignment horizontal="center" wrapText="1"/>
    </xf>
    <xf numFmtId="0" fontId="4" fillId="0" borderId="6" xfId="0" applyFont="1" applyBorder="1" applyAlignment="1">
      <alignment horizontal="center" wrapText="1"/>
    </xf>
    <xf numFmtId="0" fontId="1" fillId="0" borderId="1" xfId="0" applyFont="1" applyBorder="1" applyAlignment="1">
      <alignment horizontal="left"/>
    </xf>
    <xf numFmtId="168" fontId="1" fillId="9" borderId="2" xfId="0" applyNumberFormat="1" applyFont="1" applyFill="1" applyBorder="1" applyAlignment="1">
      <alignment horizontal="left"/>
    </xf>
    <xf numFmtId="164" fontId="1" fillId="9" borderId="4" xfId="0" applyNumberFormat="1" applyFont="1" applyFill="1" applyBorder="1" applyAlignment="1">
      <alignment horizontal="left"/>
    </xf>
    <xf numFmtId="167" fontId="1" fillId="12" borderId="26" xfId="0" applyNumberFormat="1" applyFont="1" applyFill="1" applyBorder="1" applyAlignment="1">
      <alignment horizontal="center"/>
    </xf>
    <xf numFmtId="0" fontId="1" fillId="12" borderId="28" xfId="0" applyFont="1" applyFill="1" applyBorder="1" applyAlignment="1">
      <alignment horizontal="center"/>
    </xf>
    <xf numFmtId="17" fontId="0" fillId="0" borderId="2" xfId="0" applyNumberFormat="1" applyBorder="1" applyAlignment="1">
      <alignment horizontal="center"/>
    </xf>
    <xf numFmtId="17" fontId="0" fillId="0" borderId="3" xfId="0" applyNumberFormat="1" applyBorder="1" applyAlignment="1">
      <alignment horizontal="center"/>
    </xf>
    <xf numFmtId="17" fontId="0" fillId="0" borderId="4" xfId="0" applyNumberFormat="1" applyBorder="1" applyAlignment="1">
      <alignment horizontal="center"/>
    </xf>
    <xf numFmtId="167" fontId="1" fillId="11" borderId="26" xfId="0" applyNumberFormat="1" applyFont="1" applyFill="1" applyBorder="1" applyAlignment="1">
      <alignment horizontal="center"/>
    </xf>
    <xf numFmtId="0" fontId="1" fillId="11" borderId="28" xfId="0" applyFont="1" applyFill="1" applyBorder="1" applyAlignment="1">
      <alignment horizontal="center"/>
    </xf>
    <xf numFmtId="0" fontId="1" fillId="5" borderId="1" xfId="0" applyFont="1" applyFill="1" applyBorder="1" applyAlignment="1">
      <alignment horizontal="center" vertical="center"/>
    </xf>
  </cellXfs>
  <cellStyles count="3">
    <cellStyle name="Millares" xfId="2" builtinId="3"/>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1"/>
  <sheetViews>
    <sheetView view="pageLayout" topLeftCell="A7" zoomScaleNormal="100" workbookViewId="0">
      <selection activeCell="F15" sqref="F15"/>
    </sheetView>
  </sheetViews>
  <sheetFormatPr baseColWidth="10" defaultColWidth="9.140625" defaultRowHeight="15" x14ac:dyDescent="0.25"/>
  <cols>
    <col min="1" max="1" width="13.7109375" customWidth="1"/>
    <col min="2" max="2" width="15.42578125" customWidth="1"/>
    <col min="3" max="3" width="5.5703125" customWidth="1"/>
    <col min="4" max="4" width="10.140625" bestFit="1" customWidth="1"/>
  </cols>
  <sheetData>
    <row r="1" spans="1:6" x14ac:dyDescent="0.25">
      <c r="A1" s="263" t="s">
        <v>304</v>
      </c>
      <c r="B1" s="264"/>
      <c r="C1" s="264"/>
      <c r="D1" s="264"/>
      <c r="E1" s="264"/>
      <c r="F1" s="265"/>
    </row>
    <row r="2" spans="1:6" x14ac:dyDescent="0.25">
      <c r="A2" s="266" t="s">
        <v>376</v>
      </c>
      <c r="B2" s="267"/>
      <c r="C2" s="267"/>
      <c r="D2" s="267"/>
      <c r="E2" s="267"/>
      <c r="F2" s="268"/>
    </row>
    <row r="3" spans="1:6" x14ac:dyDescent="0.25">
      <c r="A3" s="259" t="s">
        <v>127</v>
      </c>
      <c r="B3" s="259"/>
      <c r="C3" s="269" t="s">
        <v>55</v>
      </c>
      <c r="D3" s="270"/>
      <c r="E3" s="270"/>
      <c r="F3" s="271"/>
    </row>
    <row r="4" spans="1:6" x14ac:dyDescent="0.25">
      <c r="A4" s="259" t="s">
        <v>128</v>
      </c>
      <c r="B4" s="259"/>
      <c r="C4" s="272" t="s">
        <v>12</v>
      </c>
      <c r="D4" s="272"/>
      <c r="E4" s="272"/>
      <c r="F4" s="272"/>
    </row>
    <row r="5" spans="1:6" x14ac:dyDescent="0.25">
      <c r="A5" s="255" t="s">
        <v>129</v>
      </c>
      <c r="B5" s="255"/>
      <c r="C5" s="256" t="s">
        <v>83</v>
      </c>
      <c r="D5" s="257"/>
      <c r="E5" s="257"/>
      <c r="F5" s="258"/>
    </row>
    <row r="6" spans="1:6" x14ac:dyDescent="0.25">
      <c r="A6" s="259" t="s">
        <v>0</v>
      </c>
      <c r="B6" s="259"/>
      <c r="C6" s="260">
        <f>DIVERSOS!C9</f>
        <v>10956.5</v>
      </c>
      <c r="D6" s="261"/>
      <c r="E6" s="261"/>
      <c r="F6" s="262"/>
    </row>
    <row r="7" spans="1:6" x14ac:dyDescent="0.25">
      <c r="A7" s="259" t="s">
        <v>131</v>
      </c>
      <c r="B7" s="259"/>
      <c r="C7" s="260">
        <f>DIVERSOS!C10</f>
        <v>3434.06</v>
      </c>
      <c r="D7" s="261"/>
      <c r="E7" s="261"/>
      <c r="F7" s="262"/>
    </row>
    <row r="8" spans="1:6" x14ac:dyDescent="0.25">
      <c r="A8" s="222" t="s">
        <v>347</v>
      </c>
      <c r="B8" s="224"/>
      <c r="C8" s="273">
        <f>DIVERSOS!C11</f>
        <v>626.87</v>
      </c>
      <c r="D8" s="274"/>
      <c r="E8" s="274"/>
      <c r="F8" s="275"/>
    </row>
    <row r="9" spans="1:6" x14ac:dyDescent="0.25">
      <c r="A9" s="222" t="s">
        <v>348</v>
      </c>
      <c r="B9" s="224"/>
      <c r="C9" s="273">
        <f>C8*10</f>
        <v>6268.7</v>
      </c>
      <c r="D9" s="274"/>
      <c r="E9" s="274"/>
      <c r="F9" s="275"/>
    </row>
    <row r="10" spans="1:6" x14ac:dyDescent="0.25">
      <c r="A10" s="276" t="s">
        <v>29</v>
      </c>
      <c r="B10" s="277"/>
      <c r="C10" s="273">
        <f>+C7+C9</f>
        <v>9702.76</v>
      </c>
      <c r="D10" s="274"/>
      <c r="E10" s="274"/>
      <c r="F10" s="275"/>
    </row>
    <row r="11" spans="1:6" x14ac:dyDescent="0.25">
      <c r="A11" s="259" t="s">
        <v>1</v>
      </c>
      <c r="B11" s="259"/>
      <c r="C11" s="272" t="s">
        <v>133</v>
      </c>
      <c r="D11" s="272"/>
      <c r="E11" s="272"/>
      <c r="F11" s="272"/>
    </row>
    <row r="12" spans="1:6" x14ac:dyDescent="0.25">
      <c r="A12" s="259" t="s">
        <v>74</v>
      </c>
      <c r="B12" s="259"/>
      <c r="C12" s="278" t="s">
        <v>182</v>
      </c>
      <c r="D12" s="279"/>
      <c r="E12" s="279"/>
      <c r="F12" s="280"/>
    </row>
    <row r="13" spans="1:6" x14ac:dyDescent="0.25">
      <c r="A13" s="259" t="s">
        <v>324</v>
      </c>
      <c r="B13" s="259"/>
      <c r="C13" s="278" t="s">
        <v>179</v>
      </c>
      <c r="D13" s="279"/>
      <c r="E13" s="279"/>
      <c r="F13" s="280"/>
    </row>
    <row r="14" spans="1:6" x14ac:dyDescent="0.25">
      <c r="C14" s="281"/>
      <c r="D14" s="281"/>
      <c r="E14" s="281"/>
    </row>
    <row r="15" spans="1:6" x14ac:dyDescent="0.25">
      <c r="A15" s="282" t="s">
        <v>365</v>
      </c>
      <c r="B15" s="282"/>
      <c r="C15" s="282"/>
      <c r="D15" s="282"/>
      <c r="E15" s="282"/>
    </row>
    <row r="16" spans="1:6" x14ac:dyDescent="0.25">
      <c r="A16" s="283" t="s">
        <v>51</v>
      </c>
      <c r="B16" s="284"/>
      <c r="C16" s="285">
        <f>'LIQ. JUVENTUD'!F55</f>
        <v>6600</v>
      </c>
      <c r="D16" s="285"/>
      <c r="E16" s="286"/>
    </row>
    <row r="17" spans="1:7" x14ac:dyDescent="0.25">
      <c r="A17" s="283" t="s">
        <v>52</v>
      </c>
      <c r="B17" s="284"/>
      <c r="C17" s="285">
        <f>'LIQ. JUVENTUD'!F61</f>
        <v>1171</v>
      </c>
      <c r="D17" s="285"/>
      <c r="E17" s="286"/>
    </row>
    <row r="18" spans="1:7" x14ac:dyDescent="0.25">
      <c r="A18" s="283" t="s">
        <v>377</v>
      </c>
      <c r="B18" s="284"/>
      <c r="C18" s="285">
        <f>'LIQ. JUVENTUD'!F70</f>
        <v>180</v>
      </c>
      <c r="D18" s="285"/>
      <c r="E18" s="286"/>
    </row>
    <row r="19" spans="1:7" x14ac:dyDescent="0.25">
      <c r="A19" s="283" t="s">
        <v>53</v>
      </c>
      <c r="B19" s="284"/>
      <c r="C19" s="285">
        <f>'LIQ. JUVENTUD'!F84</f>
        <v>405.53000000000003</v>
      </c>
      <c r="D19" s="285"/>
      <c r="E19" s="286"/>
    </row>
    <row r="20" spans="1:7" x14ac:dyDescent="0.25">
      <c r="A20" s="283" t="s">
        <v>378</v>
      </c>
      <c r="B20" s="284"/>
      <c r="C20" s="291">
        <f>'LIQ. JUVENTUD'!F89</f>
        <v>0</v>
      </c>
      <c r="D20" s="291"/>
      <c r="E20" s="292"/>
    </row>
    <row r="21" spans="1:7" x14ac:dyDescent="0.25">
      <c r="A21" s="283" t="s">
        <v>54</v>
      </c>
      <c r="B21" s="284"/>
      <c r="C21" s="291">
        <f>'LIQ. JUVENTUD'!F94</f>
        <v>5.65</v>
      </c>
      <c r="D21" s="291"/>
      <c r="E21" s="292"/>
    </row>
    <row r="22" spans="1:7" ht="15.75" thickBot="1" x14ac:dyDescent="0.3">
      <c r="A22" s="287" t="s">
        <v>137</v>
      </c>
      <c r="B22" s="288"/>
      <c r="C22" s="289">
        <f>SUM(C16:E21)</f>
        <v>8362.18</v>
      </c>
      <c r="D22" s="289"/>
      <c r="E22" s="290"/>
    </row>
    <row r="23" spans="1:7" ht="15.75" thickBot="1" x14ac:dyDescent="0.3"/>
    <row r="24" spans="1:7" ht="15.75" thickBot="1" x14ac:dyDescent="0.3">
      <c r="A24" s="296" t="s">
        <v>261</v>
      </c>
      <c r="B24" s="297"/>
      <c r="C24" s="297"/>
      <c r="D24" s="298">
        <f>C10-C22</f>
        <v>1340.58</v>
      </c>
      <c r="E24" s="299"/>
    </row>
    <row r="25" spans="1:7" x14ac:dyDescent="0.25">
      <c r="E25" t="s">
        <v>139</v>
      </c>
    </row>
    <row r="28" spans="1:7" ht="30" customHeight="1" x14ac:dyDescent="0.25">
      <c r="A28" s="28"/>
      <c r="B28" s="28"/>
      <c r="E28" s="28"/>
    </row>
    <row r="29" spans="1:7" x14ac:dyDescent="0.25">
      <c r="A29" s="294" t="s">
        <v>140</v>
      </c>
      <c r="B29" s="294"/>
      <c r="C29" s="294"/>
      <c r="E29" s="294" t="s">
        <v>141</v>
      </c>
      <c r="F29" s="294"/>
      <c r="G29" s="294"/>
    </row>
    <row r="30" spans="1:7" x14ac:dyDescent="0.25">
      <c r="A30" s="281" t="s">
        <v>259</v>
      </c>
      <c r="B30" s="281"/>
      <c r="C30" s="281"/>
      <c r="E30" s="281" t="s">
        <v>32</v>
      </c>
      <c r="F30" s="281"/>
      <c r="G30" s="281"/>
    </row>
    <row r="34" spans="1:7" x14ac:dyDescent="0.25">
      <c r="A34" s="28"/>
      <c r="B34" s="28"/>
    </row>
    <row r="35" spans="1:7" x14ac:dyDescent="0.25">
      <c r="A35" s="293" t="s">
        <v>142</v>
      </c>
      <c r="B35" s="293"/>
      <c r="C35" s="293"/>
      <c r="E35" s="294" t="s">
        <v>143</v>
      </c>
      <c r="F35" s="294"/>
      <c r="G35" s="294"/>
    </row>
    <row r="36" spans="1:7" x14ac:dyDescent="0.25">
      <c r="A36" s="281" t="s">
        <v>34</v>
      </c>
      <c r="B36" s="281"/>
      <c r="C36" s="281"/>
      <c r="E36" s="281" t="s">
        <v>310</v>
      </c>
      <c r="F36" s="281"/>
      <c r="G36" s="281"/>
    </row>
    <row r="40" spans="1:7" x14ac:dyDescent="0.25">
      <c r="C40" s="295" t="s">
        <v>5</v>
      </c>
      <c r="D40" s="295"/>
      <c r="E40" s="295"/>
    </row>
    <row r="41" spans="1:7" x14ac:dyDescent="0.25">
      <c r="C41" s="281" t="s">
        <v>269</v>
      </c>
      <c r="D41" s="281"/>
      <c r="E41" s="281"/>
    </row>
  </sheetData>
  <mergeCells count="50">
    <mergeCell ref="C41:E41"/>
    <mergeCell ref="A20:B20"/>
    <mergeCell ref="C20:E20"/>
    <mergeCell ref="A21:B21"/>
    <mergeCell ref="C21:E21"/>
    <mergeCell ref="A35:C35"/>
    <mergeCell ref="E35:G35"/>
    <mergeCell ref="A36:C36"/>
    <mergeCell ref="E36:G36"/>
    <mergeCell ref="C40:E40"/>
    <mergeCell ref="A24:C24"/>
    <mergeCell ref="D24:E24"/>
    <mergeCell ref="A29:C29"/>
    <mergeCell ref="E29:G29"/>
    <mergeCell ref="A30:C30"/>
    <mergeCell ref="E30:G30"/>
    <mergeCell ref="A18:B18"/>
    <mergeCell ref="C18:E18"/>
    <mergeCell ref="A19:B19"/>
    <mergeCell ref="C19:E19"/>
    <mergeCell ref="A22:B22"/>
    <mergeCell ref="C22:E22"/>
    <mergeCell ref="A15:E15"/>
    <mergeCell ref="A16:B16"/>
    <mergeCell ref="C16:E16"/>
    <mergeCell ref="A17:B17"/>
    <mergeCell ref="C17:E17"/>
    <mergeCell ref="A12:B12"/>
    <mergeCell ref="C12:F12"/>
    <mergeCell ref="A13:B13"/>
    <mergeCell ref="C13:F13"/>
    <mergeCell ref="C14:E14"/>
    <mergeCell ref="C8:F8"/>
    <mergeCell ref="C9:F9"/>
    <mergeCell ref="A10:B10"/>
    <mergeCell ref="C10:F10"/>
    <mergeCell ref="A11:B11"/>
    <mergeCell ref="C11:F11"/>
    <mergeCell ref="A1:F1"/>
    <mergeCell ref="A2:F2"/>
    <mergeCell ref="A3:B3"/>
    <mergeCell ref="C3:F3"/>
    <mergeCell ref="A4:B4"/>
    <mergeCell ref="C4:F4"/>
    <mergeCell ref="A5:B5"/>
    <mergeCell ref="C5:F5"/>
    <mergeCell ref="A6:B6"/>
    <mergeCell ref="C6:F6"/>
    <mergeCell ref="A7:B7"/>
    <mergeCell ref="C7:F7"/>
  </mergeCells>
  <pageMargins left="0.7" right="0.7" top="0.75" bottom="0.75" header="0.3" footer="0.3"/>
  <pageSetup paperSize="9" orientation="portrait" horizontalDpi="360" verticalDpi="36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03"/>
  <sheetViews>
    <sheetView view="pageLayout" zoomScaleNormal="100" workbookViewId="0">
      <selection activeCell="I11" sqref="I11"/>
    </sheetView>
  </sheetViews>
  <sheetFormatPr baseColWidth="10" defaultColWidth="9.140625" defaultRowHeight="15" x14ac:dyDescent="0.25"/>
  <cols>
    <col min="3" max="3" width="12" customWidth="1"/>
    <col min="4" max="4" width="10.42578125" customWidth="1"/>
    <col min="5" max="5" width="11" customWidth="1"/>
    <col min="6" max="6" width="14.28515625" customWidth="1"/>
    <col min="7" max="7" width="23.7109375" customWidth="1"/>
    <col min="8" max="8" width="11.42578125" customWidth="1"/>
    <col min="9" max="9" width="10.42578125" customWidth="1"/>
    <col min="10" max="10" width="12" customWidth="1"/>
  </cols>
  <sheetData>
    <row r="1" spans="1:11" x14ac:dyDescent="0.25">
      <c r="A1" s="309"/>
      <c r="B1" s="309"/>
      <c r="C1" s="309"/>
      <c r="D1" s="309"/>
      <c r="E1" s="309"/>
      <c r="F1" s="309"/>
      <c r="G1" s="309"/>
      <c r="H1" s="309"/>
      <c r="I1" s="309"/>
      <c r="J1" s="309"/>
    </row>
    <row r="2" spans="1:11" x14ac:dyDescent="0.25">
      <c r="A2" s="310" t="s">
        <v>57</v>
      </c>
      <c r="B2" s="310"/>
      <c r="C2" s="310"/>
      <c r="D2" s="310"/>
      <c r="E2" s="310"/>
      <c r="F2" s="310"/>
      <c r="G2" s="310"/>
      <c r="H2" s="310"/>
      <c r="I2" s="310"/>
      <c r="J2" s="310"/>
    </row>
    <row r="3" spans="1:11" ht="15" customHeight="1" x14ac:dyDescent="0.25">
      <c r="A3" s="311" t="s">
        <v>89</v>
      </c>
      <c r="B3" s="311"/>
      <c r="C3" s="311"/>
      <c r="D3" s="311"/>
      <c r="E3" s="311"/>
      <c r="F3" s="311"/>
      <c r="G3" s="311"/>
      <c r="H3" s="311"/>
      <c r="I3" s="311"/>
      <c r="J3" s="311"/>
    </row>
    <row r="4" spans="1:11" x14ac:dyDescent="0.25">
      <c r="A4" s="32"/>
      <c r="B4" s="32"/>
      <c r="C4" s="32"/>
      <c r="D4" s="32"/>
      <c r="E4" s="32"/>
      <c r="F4" s="32"/>
      <c r="G4" s="32"/>
    </row>
    <row r="5" spans="1:11" x14ac:dyDescent="0.25">
      <c r="A5" t="s">
        <v>6</v>
      </c>
      <c r="D5" s="487" t="s">
        <v>88</v>
      </c>
      <c r="E5" s="487"/>
      <c r="F5" s="487"/>
      <c r="G5" t="s">
        <v>13</v>
      </c>
      <c r="H5" s="495" t="s">
        <v>16</v>
      </c>
      <c r="I5" s="495"/>
      <c r="J5" s="495"/>
    </row>
    <row r="6" spans="1:11" x14ac:dyDescent="0.25">
      <c r="A6" t="s">
        <v>7</v>
      </c>
      <c r="D6" s="487" t="s">
        <v>12</v>
      </c>
      <c r="E6" s="487"/>
      <c r="F6" s="487"/>
      <c r="G6" t="s">
        <v>14</v>
      </c>
      <c r="H6" s="495" t="s">
        <v>174</v>
      </c>
      <c r="I6" s="495"/>
      <c r="J6" s="495"/>
    </row>
    <row r="7" spans="1:11" x14ac:dyDescent="0.25">
      <c r="A7" t="s">
        <v>8</v>
      </c>
      <c r="D7" s="487" t="s">
        <v>2</v>
      </c>
      <c r="E7" s="487"/>
      <c r="F7" s="487"/>
      <c r="G7" t="s">
        <v>15</v>
      </c>
      <c r="H7" s="495" t="s">
        <v>175</v>
      </c>
      <c r="I7" s="495"/>
      <c r="J7" s="495"/>
      <c r="K7" s="50"/>
    </row>
    <row r="8" spans="1:11" x14ac:dyDescent="0.25">
      <c r="A8" t="s">
        <v>9</v>
      </c>
      <c r="D8" s="496">
        <v>28913.5</v>
      </c>
      <c r="E8" s="496"/>
      <c r="F8" s="496"/>
      <c r="K8" s="50"/>
    </row>
    <row r="9" spans="1:11" x14ac:dyDescent="0.25">
      <c r="A9" t="s">
        <v>63</v>
      </c>
      <c r="D9" s="496">
        <v>28913.5</v>
      </c>
      <c r="E9" s="496"/>
      <c r="F9" s="496"/>
      <c r="K9" s="50"/>
    </row>
    <row r="10" spans="1:11" x14ac:dyDescent="0.25">
      <c r="A10" t="s">
        <v>10</v>
      </c>
      <c r="D10" s="497">
        <v>0</v>
      </c>
      <c r="E10" s="497"/>
      <c r="F10" s="497"/>
    </row>
    <row r="11" spans="1:11" x14ac:dyDescent="0.25">
      <c r="A11" s="6" t="s">
        <v>11</v>
      </c>
      <c r="D11" s="498">
        <f>+D9+D10</f>
        <v>28913.5</v>
      </c>
      <c r="E11" s="487"/>
      <c r="F11" s="487"/>
    </row>
    <row r="12" spans="1:11" x14ac:dyDescent="0.25">
      <c r="G12" s="179"/>
    </row>
    <row r="13" spans="1:11" x14ac:dyDescent="0.25">
      <c r="A13" t="s">
        <v>17</v>
      </c>
      <c r="D13" s="378">
        <f>+H23+H76+H103</f>
        <v>7946.8</v>
      </c>
      <c r="E13" s="377"/>
      <c r="F13" s="377"/>
      <c r="H13" s="179"/>
    </row>
    <row r="14" spans="1:11" x14ac:dyDescent="0.25">
      <c r="A14" t="s">
        <v>18</v>
      </c>
      <c r="D14" s="378">
        <f>+H22+H75+H102</f>
        <v>20966.7</v>
      </c>
      <c r="E14" s="377"/>
      <c r="F14" s="377"/>
    </row>
    <row r="17" spans="1:9" x14ac:dyDescent="0.25">
      <c r="A17" s="484" t="s">
        <v>90</v>
      </c>
      <c r="B17" s="485"/>
      <c r="C17" s="485"/>
      <c r="D17" s="485"/>
      <c r="E17" s="485"/>
      <c r="F17" s="485"/>
      <c r="G17" s="485"/>
      <c r="H17" s="485"/>
      <c r="I17" s="486"/>
    </row>
    <row r="18" spans="1:9" x14ac:dyDescent="0.25">
      <c r="A18" s="456" t="s">
        <v>19</v>
      </c>
      <c r="B18" s="457"/>
      <c r="C18" s="88" t="s">
        <v>20</v>
      </c>
      <c r="D18" s="88" t="s">
        <v>21</v>
      </c>
      <c r="E18" s="456" t="s">
        <v>22</v>
      </c>
      <c r="F18" s="458"/>
      <c r="G18" s="457"/>
      <c r="H18" s="456" t="s">
        <v>24</v>
      </c>
      <c r="I18" s="457"/>
    </row>
    <row r="19" spans="1:9" x14ac:dyDescent="0.25">
      <c r="A19" s="456"/>
      <c r="B19" s="457"/>
      <c r="C19" s="89"/>
      <c r="D19" s="89"/>
      <c r="E19" s="456" t="s">
        <v>23</v>
      </c>
      <c r="F19" s="458"/>
      <c r="G19" s="457"/>
      <c r="H19" s="459">
        <v>668.5</v>
      </c>
      <c r="I19" s="460"/>
    </row>
    <row r="20" spans="1:9" x14ac:dyDescent="0.25">
      <c r="A20" s="451">
        <v>45035</v>
      </c>
      <c r="B20" s="452"/>
      <c r="C20" s="144">
        <v>160</v>
      </c>
      <c r="D20" s="144">
        <v>8784811</v>
      </c>
      <c r="E20" s="461" t="s">
        <v>123</v>
      </c>
      <c r="F20" s="462"/>
      <c r="G20" s="463"/>
      <c r="H20" s="476">
        <v>662.09</v>
      </c>
      <c r="I20" s="477"/>
    </row>
    <row r="21" spans="1:9" x14ac:dyDescent="0.25">
      <c r="A21" s="474">
        <v>45057</v>
      </c>
      <c r="B21" s="488"/>
      <c r="C21" s="58"/>
      <c r="D21" s="58">
        <v>8784817</v>
      </c>
      <c r="E21" s="471" t="s">
        <v>192</v>
      </c>
      <c r="F21" s="472"/>
      <c r="G21" s="473"/>
      <c r="H21" s="476">
        <v>5.91</v>
      </c>
      <c r="I21" s="477"/>
    </row>
    <row r="22" spans="1:9" x14ac:dyDescent="0.25">
      <c r="A22" s="490"/>
      <c r="B22" s="492"/>
      <c r="C22" s="60"/>
      <c r="D22" s="60"/>
      <c r="E22" s="490" t="s">
        <v>56</v>
      </c>
      <c r="F22" s="491"/>
      <c r="G22" s="492"/>
      <c r="H22" s="493">
        <f>SUM(H20:I21)</f>
        <v>668</v>
      </c>
      <c r="I22" s="494"/>
    </row>
    <row r="23" spans="1:9" x14ac:dyDescent="0.25">
      <c r="A23" s="490"/>
      <c r="B23" s="492"/>
      <c r="C23" s="61"/>
      <c r="D23" s="61"/>
      <c r="E23" s="490" t="s">
        <v>66</v>
      </c>
      <c r="F23" s="491"/>
      <c r="G23" s="492"/>
      <c r="H23" s="493">
        <f>H19-H22</f>
        <v>0.5</v>
      </c>
      <c r="I23" s="494"/>
    </row>
    <row r="24" spans="1:9" s="28" customFormat="1" x14ac:dyDescent="0.25">
      <c r="A24" s="52"/>
      <c r="B24" s="52"/>
      <c r="C24" s="52"/>
      <c r="D24" s="52"/>
      <c r="E24" s="489"/>
      <c r="F24" s="489"/>
      <c r="G24" s="489"/>
      <c r="H24" s="489"/>
      <c r="I24" s="489"/>
    </row>
    <row r="25" spans="1:9" x14ac:dyDescent="0.25">
      <c r="A25" s="484" t="s">
        <v>3</v>
      </c>
      <c r="B25" s="485"/>
      <c r="C25" s="485"/>
      <c r="D25" s="485"/>
      <c r="E25" s="485"/>
      <c r="F25" s="485"/>
      <c r="G25" s="485"/>
      <c r="H25" s="485"/>
      <c r="I25" s="486"/>
    </row>
    <row r="26" spans="1:9" x14ac:dyDescent="0.25">
      <c r="A26" s="456" t="s">
        <v>19</v>
      </c>
      <c r="B26" s="457"/>
      <c r="C26" s="88" t="s">
        <v>20</v>
      </c>
      <c r="D26" s="88" t="s">
        <v>21</v>
      </c>
      <c r="E26" s="456" t="s">
        <v>22</v>
      </c>
      <c r="F26" s="458"/>
      <c r="G26" s="457"/>
      <c r="H26" s="456" t="s">
        <v>24</v>
      </c>
      <c r="I26" s="457"/>
    </row>
    <row r="27" spans="1:9" x14ac:dyDescent="0.25">
      <c r="A27" s="456"/>
      <c r="B27" s="457"/>
      <c r="C27" s="89"/>
      <c r="D27" s="89"/>
      <c r="E27" s="456" t="s">
        <v>23</v>
      </c>
      <c r="F27" s="458"/>
      <c r="G27" s="457"/>
      <c r="H27" s="459">
        <v>13140</v>
      </c>
      <c r="I27" s="460"/>
    </row>
    <row r="28" spans="1:9" x14ac:dyDescent="0.25">
      <c r="A28" s="482">
        <v>44959</v>
      </c>
      <c r="B28" s="483"/>
      <c r="C28" s="147"/>
      <c r="D28" s="139">
        <v>148361</v>
      </c>
      <c r="E28" s="438" t="s">
        <v>91</v>
      </c>
      <c r="F28" s="439"/>
      <c r="G28" s="440"/>
      <c r="H28" s="441">
        <v>328.5</v>
      </c>
      <c r="I28" s="442"/>
    </row>
    <row r="29" spans="1:9" x14ac:dyDescent="0.25">
      <c r="A29" s="482">
        <v>44959</v>
      </c>
      <c r="B29" s="483"/>
      <c r="C29" s="147"/>
      <c r="D29" s="139">
        <v>148362</v>
      </c>
      <c r="E29" s="438" t="s">
        <v>92</v>
      </c>
      <c r="F29" s="439"/>
      <c r="G29" s="440"/>
      <c r="H29" s="441">
        <v>328.5</v>
      </c>
      <c r="I29" s="442"/>
    </row>
    <row r="30" spans="1:9" x14ac:dyDescent="0.25">
      <c r="A30" s="482">
        <v>44959</v>
      </c>
      <c r="B30" s="483"/>
      <c r="C30" s="147"/>
      <c r="D30" s="139">
        <v>148363</v>
      </c>
      <c r="E30" s="438" t="s">
        <v>92</v>
      </c>
      <c r="F30" s="439"/>
      <c r="G30" s="440"/>
      <c r="H30" s="441">
        <v>328.5</v>
      </c>
      <c r="I30" s="442"/>
    </row>
    <row r="31" spans="1:9" x14ac:dyDescent="0.25">
      <c r="A31" s="482">
        <v>44980</v>
      </c>
      <c r="B31" s="483"/>
      <c r="C31" s="147"/>
      <c r="D31" s="139">
        <v>148368</v>
      </c>
      <c r="E31" s="438" t="s">
        <v>91</v>
      </c>
      <c r="F31" s="439"/>
      <c r="G31" s="440"/>
      <c r="H31" s="441">
        <v>328.5</v>
      </c>
      <c r="I31" s="442"/>
    </row>
    <row r="32" spans="1:9" x14ac:dyDescent="0.25">
      <c r="A32" s="482">
        <v>44980</v>
      </c>
      <c r="B32" s="483"/>
      <c r="C32" s="147"/>
      <c r="D32" s="139">
        <v>148369</v>
      </c>
      <c r="E32" s="438" t="s">
        <v>92</v>
      </c>
      <c r="F32" s="439"/>
      <c r="G32" s="440"/>
      <c r="H32" s="441">
        <v>328.5</v>
      </c>
      <c r="I32" s="442"/>
    </row>
    <row r="33" spans="1:9" x14ac:dyDescent="0.25">
      <c r="A33" s="482">
        <v>44980</v>
      </c>
      <c r="B33" s="483"/>
      <c r="C33" s="147"/>
      <c r="D33" s="139">
        <v>148370</v>
      </c>
      <c r="E33" s="438" t="s">
        <v>92</v>
      </c>
      <c r="F33" s="439"/>
      <c r="G33" s="440"/>
      <c r="H33" s="441">
        <v>328.5</v>
      </c>
      <c r="I33" s="442"/>
    </row>
    <row r="34" spans="1:9" x14ac:dyDescent="0.25">
      <c r="A34" s="482">
        <v>44998</v>
      </c>
      <c r="B34" s="483"/>
      <c r="C34" s="148"/>
      <c r="D34" s="145">
        <v>8784804</v>
      </c>
      <c r="E34" s="438" t="s">
        <v>104</v>
      </c>
      <c r="F34" s="439"/>
      <c r="G34" s="440"/>
      <c r="H34" s="441">
        <v>235.9</v>
      </c>
      <c r="I34" s="442"/>
    </row>
    <row r="35" spans="1:9" x14ac:dyDescent="0.25">
      <c r="A35" s="448">
        <v>45009</v>
      </c>
      <c r="B35" s="448"/>
      <c r="C35" s="148"/>
      <c r="D35" s="145">
        <v>8784806</v>
      </c>
      <c r="E35" s="438" t="s">
        <v>91</v>
      </c>
      <c r="F35" s="439"/>
      <c r="G35" s="440"/>
      <c r="H35" s="478">
        <v>328.5</v>
      </c>
      <c r="I35" s="478"/>
    </row>
    <row r="36" spans="1:9" x14ac:dyDescent="0.25">
      <c r="A36" s="448">
        <v>45009</v>
      </c>
      <c r="B36" s="448"/>
      <c r="C36" s="148"/>
      <c r="D36" s="145">
        <v>8784807</v>
      </c>
      <c r="E36" s="438" t="s">
        <v>92</v>
      </c>
      <c r="F36" s="439"/>
      <c r="G36" s="440"/>
      <c r="H36" s="478">
        <v>328.5</v>
      </c>
      <c r="I36" s="478"/>
    </row>
    <row r="37" spans="1:9" x14ac:dyDescent="0.25">
      <c r="A37" s="448">
        <v>45009</v>
      </c>
      <c r="B37" s="448"/>
      <c r="C37" s="148"/>
      <c r="D37" s="145">
        <v>8784808</v>
      </c>
      <c r="E37" s="438" t="s">
        <v>92</v>
      </c>
      <c r="F37" s="439"/>
      <c r="G37" s="440"/>
      <c r="H37" s="478">
        <v>328.5</v>
      </c>
      <c r="I37" s="478"/>
    </row>
    <row r="38" spans="1:9" x14ac:dyDescent="0.25">
      <c r="A38" s="448">
        <v>45033</v>
      </c>
      <c r="B38" s="448"/>
      <c r="C38" s="148"/>
      <c r="D38" s="145">
        <v>8784810</v>
      </c>
      <c r="E38" s="438" t="s">
        <v>104</v>
      </c>
      <c r="F38" s="439"/>
      <c r="G38" s="440"/>
      <c r="H38" s="478">
        <v>109.5</v>
      </c>
      <c r="I38" s="478"/>
    </row>
    <row r="39" spans="1:9" x14ac:dyDescent="0.25">
      <c r="A39" s="448">
        <v>45035</v>
      </c>
      <c r="B39" s="448"/>
      <c r="C39" s="148"/>
      <c r="D39" s="145">
        <v>8784812</v>
      </c>
      <c r="E39" s="438" t="s">
        <v>91</v>
      </c>
      <c r="F39" s="439"/>
      <c r="G39" s="440"/>
      <c r="H39" s="478">
        <v>328.5</v>
      </c>
      <c r="I39" s="478"/>
    </row>
    <row r="40" spans="1:9" x14ac:dyDescent="0.25">
      <c r="A40" s="448">
        <v>45035</v>
      </c>
      <c r="B40" s="448"/>
      <c r="C40" s="148"/>
      <c r="D40" s="145">
        <v>8784813</v>
      </c>
      <c r="E40" s="438" t="s">
        <v>92</v>
      </c>
      <c r="F40" s="439"/>
      <c r="G40" s="440"/>
      <c r="H40" s="478">
        <v>328.5</v>
      </c>
      <c r="I40" s="478"/>
    </row>
    <row r="41" spans="1:9" x14ac:dyDescent="0.25">
      <c r="A41" s="448">
        <v>45035</v>
      </c>
      <c r="B41" s="448"/>
      <c r="C41" s="148"/>
      <c r="D41" s="145">
        <v>8784814</v>
      </c>
      <c r="E41" s="438" t="s">
        <v>92</v>
      </c>
      <c r="F41" s="439"/>
      <c r="G41" s="440"/>
      <c r="H41" s="478">
        <v>328.5</v>
      </c>
      <c r="I41" s="478"/>
    </row>
    <row r="42" spans="1:9" x14ac:dyDescent="0.25">
      <c r="A42" s="448">
        <v>45057</v>
      </c>
      <c r="B42" s="448"/>
      <c r="C42" s="148"/>
      <c r="D42" s="145">
        <v>8784816</v>
      </c>
      <c r="E42" s="438" t="s">
        <v>104</v>
      </c>
      <c r="F42" s="439"/>
      <c r="G42" s="440"/>
      <c r="H42" s="478">
        <v>109.5</v>
      </c>
      <c r="I42" s="478"/>
    </row>
    <row r="43" spans="1:9" x14ac:dyDescent="0.25">
      <c r="A43" s="436">
        <v>45065</v>
      </c>
      <c r="B43" s="437"/>
      <c r="C43" s="51"/>
      <c r="D43" s="87">
        <v>8784819</v>
      </c>
      <c r="E43" s="438" t="s">
        <v>91</v>
      </c>
      <c r="F43" s="439"/>
      <c r="G43" s="440"/>
      <c r="H43" s="478">
        <v>328.5</v>
      </c>
      <c r="I43" s="478"/>
    </row>
    <row r="44" spans="1:9" x14ac:dyDescent="0.25">
      <c r="A44" s="436">
        <v>45065</v>
      </c>
      <c r="B44" s="437"/>
      <c r="C44" s="51"/>
      <c r="D44" s="87">
        <v>8784818</v>
      </c>
      <c r="E44" s="438" t="s">
        <v>92</v>
      </c>
      <c r="F44" s="439"/>
      <c r="G44" s="440"/>
      <c r="H44" s="478">
        <v>328.5</v>
      </c>
      <c r="I44" s="478"/>
    </row>
    <row r="45" spans="1:9" x14ac:dyDescent="0.25">
      <c r="A45" s="443">
        <v>45065</v>
      </c>
      <c r="B45" s="443"/>
      <c r="C45" s="51"/>
      <c r="D45" s="53">
        <v>8784820</v>
      </c>
      <c r="E45" s="438" t="s">
        <v>92</v>
      </c>
      <c r="F45" s="439"/>
      <c r="G45" s="440"/>
      <c r="H45" s="478">
        <v>328.5</v>
      </c>
      <c r="I45" s="478"/>
    </row>
    <row r="46" spans="1:9" x14ac:dyDescent="0.25">
      <c r="A46" s="443"/>
      <c r="B46" s="443"/>
      <c r="C46" s="51"/>
      <c r="D46" s="53"/>
      <c r="E46" s="438" t="s">
        <v>104</v>
      </c>
      <c r="F46" s="439"/>
      <c r="G46" s="440"/>
      <c r="H46" s="478">
        <v>109.5</v>
      </c>
      <c r="I46" s="478"/>
    </row>
    <row r="47" spans="1:9" x14ac:dyDescent="0.25">
      <c r="A47" s="443">
        <v>45096</v>
      </c>
      <c r="B47" s="443"/>
      <c r="C47" s="51"/>
      <c r="D47" s="109">
        <v>8784825</v>
      </c>
      <c r="E47" s="438" t="s">
        <v>91</v>
      </c>
      <c r="F47" s="439"/>
      <c r="G47" s="440"/>
      <c r="H47" s="441">
        <v>328.5</v>
      </c>
      <c r="I47" s="442"/>
    </row>
    <row r="48" spans="1:9" x14ac:dyDescent="0.25">
      <c r="A48" s="443">
        <v>45096</v>
      </c>
      <c r="B48" s="443"/>
      <c r="C48" s="51"/>
      <c r="D48" s="109">
        <v>8784826</v>
      </c>
      <c r="E48" s="438" t="s">
        <v>92</v>
      </c>
      <c r="F48" s="439"/>
      <c r="G48" s="440"/>
      <c r="H48" s="441">
        <v>328.5</v>
      </c>
      <c r="I48" s="442"/>
    </row>
    <row r="49" spans="1:9" x14ac:dyDescent="0.25">
      <c r="A49" s="443">
        <v>45096</v>
      </c>
      <c r="B49" s="443"/>
      <c r="C49" s="51"/>
      <c r="D49" s="109">
        <v>8784828</v>
      </c>
      <c r="E49" s="438" t="s">
        <v>92</v>
      </c>
      <c r="F49" s="439"/>
      <c r="G49" s="440"/>
      <c r="H49" s="441">
        <v>317.55</v>
      </c>
      <c r="I49" s="442"/>
    </row>
    <row r="50" spans="1:9" x14ac:dyDescent="0.25">
      <c r="A50" s="113"/>
      <c r="B50" s="114"/>
      <c r="C50" s="51"/>
      <c r="D50" s="109"/>
      <c r="E50" s="438" t="s">
        <v>104</v>
      </c>
      <c r="F50" s="439"/>
      <c r="G50" s="440"/>
      <c r="H50" s="478">
        <v>108.28</v>
      </c>
      <c r="I50" s="478"/>
    </row>
    <row r="51" spans="1:9" x14ac:dyDescent="0.25">
      <c r="A51" s="436">
        <v>45126</v>
      </c>
      <c r="B51" s="437"/>
      <c r="C51" s="51"/>
      <c r="D51" s="109">
        <v>8784832</v>
      </c>
      <c r="E51" s="438" t="s">
        <v>91</v>
      </c>
      <c r="F51" s="439"/>
      <c r="G51" s="440"/>
      <c r="H51" s="441">
        <v>328.5</v>
      </c>
      <c r="I51" s="442"/>
    </row>
    <row r="52" spans="1:9" x14ac:dyDescent="0.25">
      <c r="A52" s="436">
        <v>45126</v>
      </c>
      <c r="B52" s="437"/>
      <c r="C52" s="51"/>
      <c r="D52" s="109">
        <v>8784833</v>
      </c>
      <c r="E52" s="438" t="s">
        <v>92</v>
      </c>
      <c r="F52" s="439"/>
      <c r="G52" s="440"/>
      <c r="H52" s="441">
        <v>306.60000000000002</v>
      </c>
      <c r="I52" s="442"/>
    </row>
    <row r="53" spans="1:9" x14ac:dyDescent="0.25">
      <c r="A53" s="436">
        <v>45126</v>
      </c>
      <c r="B53" s="437"/>
      <c r="C53" s="51"/>
      <c r="D53" s="109">
        <v>8784834</v>
      </c>
      <c r="E53" s="438" t="s">
        <v>92</v>
      </c>
      <c r="F53" s="439"/>
      <c r="G53" s="440"/>
      <c r="H53" s="441">
        <v>306.60000000000002</v>
      </c>
      <c r="I53" s="442"/>
    </row>
    <row r="54" spans="1:9" x14ac:dyDescent="0.25">
      <c r="A54" s="436"/>
      <c r="B54" s="437"/>
      <c r="C54" s="51"/>
      <c r="D54" s="109"/>
      <c r="E54" s="438" t="s">
        <v>104</v>
      </c>
      <c r="F54" s="439"/>
      <c r="G54" s="440"/>
      <c r="H54" s="478">
        <v>104.62</v>
      </c>
      <c r="I54" s="478"/>
    </row>
    <row r="55" spans="1:9" x14ac:dyDescent="0.25">
      <c r="A55" s="436">
        <v>45156</v>
      </c>
      <c r="B55" s="437"/>
      <c r="C55" s="51"/>
      <c r="D55" s="109">
        <v>8784837</v>
      </c>
      <c r="E55" s="438" t="s">
        <v>91</v>
      </c>
      <c r="F55" s="439"/>
      <c r="G55" s="440"/>
      <c r="H55" s="441">
        <v>328.5</v>
      </c>
      <c r="I55" s="442"/>
    </row>
    <row r="56" spans="1:9" x14ac:dyDescent="0.25">
      <c r="A56" s="436">
        <v>45156</v>
      </c>
      <c r="B56" s="437"/>
      <c r="C56" s="51"/>
      <c r="D56" s="109">
        <v>8784838</v>
      </c>
      <c r="E56" s="438" t="s">
        <v>92</v>
      </c>
      <c r="F56" s="439"/>
      <c r="G56" s="440"/>
      <c r="H56" s="441">
        <v>328.5</v>
      </c>
      <c r="I56" s="442"/>
    </row>
    <row r="57" spans="1:9" x14ac:dyDescent="0.25">
      <c r="A57" s="436">
        <v>45156</v>
      </c>
      <c r="B57" s="437"/>
      <c r="C57" s="51"/>
      <c r="D57" s="109">
        <v>8784839</v>
      </c>
      <c r="E57" s="438" t="s">
        <v>92</v>
      </c>
      <c r="F57" s="439"/>
      <c r="G57" s="440"/>
      <c r="H57" s="441">
        <v>328.5</v>
      </c>
      <c r="I57" s="442"/>
    </row>
    <row r="58" spans="1:9" x14ac:dyDescent="0.25">
      <c r="A58" s="436">
        <v>45177</v>
      </c>
      <c r="B58" s="437"/>
      <c r="C58" s="51"/>
      <c r="D58" s="109">
        <v>8784840</v>
      </c>
      <c r="E58" s="438" t="s">
        <v>104</v>
      </c>
      <c r="F58" s="439"/>
      <c r="G58" s="440"/>
      <c r="H58" s="441">
        <v>109.5</v>
      </c>
      <c r="I58" s="442"/>
    </row>
    <row r="59" spans="1:9" x14ac:dyDescent="0.25">
      <c r="A59" s="436">
        <v>45189</v>
      </c>
      <c r="B59" s="437"/>
      <c r="C59" s="51"/>
      <c r="D59" s="109">
        <v>8784841</v>
      </c>
      <c r="E59" s="438" t="s">
        <v>91</v>
      </c>
      <c r="F59" s="439"/>
      <c r="G59" s="440"/>
      <c r="H59" s="441">
        <v>328.5</v>
      </c>
      <c r="I59" s="442"/>
    </row>
    <row r="60" spans="1:9" x14ac:dyDescent="0.25">
      <c r="A60" s="436">
        <v>45189</v>
      </c>
      <c r="B60" s="437"/>
      <c r="C60" s="51"/>
      <c r="D60" s="109">
        <v>8784842</v>
      </c>
      <c r="E60" s="438" t="s">
        <v>92</v>
      </c>
      <c r="F60" s="439"/>
      <c r="G60" s="440"/>
      <c r="H60" s="441">
        <v>328.5</v>
      </c>
      <c r="I60" s="442"/>
    </row>
    <row r="61" spans="1:9" x14ac:dyDescent="0.25">
      <c r="A61" s="436">
        <v>45189</v>
      </c>
      <c r="B61" s="437"/>
      <c r="C61" s="51"/>
      <c r="D61" s="109">
        <v>8784843</v>
      </c>
      <c r="E61" s="438" t="s">
        <v>92</v>
      </c>
      <c r="F61" s="439"/>
      <c r="G61" s="440"/>
      <c r="H61" s="441">
        <v>328.5</v>
      </c>
      <c r="I61" s="442"/>
    </row>
    <row r="62" spans="1:9" x14ac:dyDescent="0.25">
      <c r="A62" s="436">
        <v>45027</v>
      </c>
      <c r="B62" s="437"/>
      <c r="C62" s="51"/>
      <c r="D62" s="109">
        <v>8784844</v>
      </c>
      <c r="E62" s="438" t="s">
        <v>104</v>
      </c>
      <c r="F62" s="439"/>
      <c r="G62" s="440"/>
      <c r="H62" s="441">
        <v>109.5</v>
      </c>
      <c r="I62" s="442"/>
    </row>
    <row r="63" spans="1:9" x14ac:dyDescent="0.25">
      <c r="A63" s="436">
        <v>45039</v>
      </c>
      <c r="B63" s="437"/>
      <c r="C63" s="51"/>
      <c r="D63" s="109">
        <v>8784845</v>
      </c>
      <c r="E63" s="438" t="s">
        <v>91</v>
      </c>
      <c r="F63" s="439"/>
      <c r="G63" s="440"/>
      <c r="H63" s="441">
        <v>328.5</v>
      </c>
      <c r="I63" s="442"/>
    </row>
    <row r="64" spans="1:9" x14ac:dyDescent="0.25">
      <c r="A64" s="436">
        <v>45222</v>
      </c>
      <c r="B64" s="437"/>
      <c r="C64" s="51"/>
      <c r="D64" s="109">
        <v>8784846</v>
      </c>
      <c r="E64" s="438" t="s">
        <v>92</v>
      </c>
      <c r="F64" s="439"/>
      <c r="G64" s="440"/>
      <c r="H64" s="441">
        <v>328.5</v>
      </c>
      <c r="I64" s="442"/>
    </row>
    <row r="65" spans="1:9" x14ac:dyDescent="0.25">
      <c r="A65" s="436">
        <v>45222</v>
      </c>
      <c r="B65" s="437"/>
      <c r="C65" s="51"/>
      <c r="D65" s="109">
        <v>8784847</v>
      </c>
      <c r="E65" s="438" t="s">
        <v>92</v>
      </c>
      <c r="F65" s="439"/>
      <c r="G65" s="440"/>
      <c r="H65" s="441">
        <v>328.5</v>
      </c>
      <c r="I65" s="442"/>
    </row>
    <row r="66" spans="1:9" x14ac:dyDescent="0.25">
      <c r="A66" s="436">
        <v>45243</v>
      </c>
      <c r="B66" s="437"/>
      <c r="C66" s="51"/>
      <c r="D66" s="109">
        <v>8784849</v>
      </c>
      <c r="E66" s="438" t="s">
        <v>104</v>
      </c>
      <c r="F66" s="439"/>
      <c r="G66" s="440"/>
      <c r="H66" s="441">
        <v>109.5</v>
      </c>
      <c r="I66" s="442"/>
    </row>
    <row r="67" spans="1:9" x14ac:dyDescent="0.25">
      <c r="A67" s="436">
        <v>45250</v>
      </c>
      <c r="B67" s="437"/>
      <c r="C67" s="51"/>
      <c r="D67" s="109">
        <v>8784850</v>
      </c>
      <c r="E67" s="438" t="s">
        <v>91</v>
      </c>
      <c r="F67" s="439"/>
      <c r="G67" s="440"/>
      <c r="H67" s="441">
        <v>328.5</v>
      </c>
      <c r="I67" s="442"/>
    </row>
    <row r="68" spans="1:9" x14ac:dyDescent="0.25">
      <c r="A68" s="436">
        <v>45250</v>
      </c>
      <c r="B68" s="437"/>
      <c r="C68" s="51"/>
      <c r="D68" s="109">
        <v>8784851</v>
      </c>
      <c r="E68" s="438" t="s">
        <v>92</v>
      </c>
      <c r="F68" s="439"/>
      <c r="G68" s="440"/>
      <c r="H68" s="441">
        <v>328.5</v>
      </c>
      <c r="I68" s="442"/>
    </row>
    <row r="69" spans="1:9" x14ac:dyDescent="0.25">
      <c r="A69" s="436">
        <v>45250</v>
      </c>
      <c r="B69" s="437"/>
      <c r="C69" s="51"/>
      <c r="D69" s="109">
        <v>8784852</v>
      </c>
      <c r="E69" s="438" t="s">
        <v>92</v>
      </c>
      <c r="F69" s="439"/>
      <c r="G69" s="440"/>
      <c r="H69" s="441">
        <v>328.5</v>
      </c>
      <c r="I69" s="442"/>
    </row>
    <row r="70" spans="1:9" x14ac:dyDescent="0.25">
      <c r="A70" s="436"/>
      <c r="B70" s="437"/>
      <c r="C70" s="51"/>
      <c r="D70" s="109"/>
      <c r="E70" s="438" t="s">
        <v>104</v>
      </c>
      <c r="F70" s="439"/>
      <c r="G70" s="440"/>
      <c r="H70" s="441">
        <v>109.5</v>
      </c>
      <c r="I70" s="442"/>
    </row>
    <row r="71" spans="1:9" x14ac:dyDescent="0.25">
      <c r="A71" s="436">
        <v>45279</v>
      </c>
      <c r="B71" s="437"/>
      <c r="C71" s="51"/>
      <c r="D71" s="109">
        <v>8784855</v>
      </c>
      <c r="E71" s="438" t="s">
        <v>91</v>
      </c>
      <c r="F71" s="439"/>
      <c r="G71" s="440"/>
      <c r="H71" s="441">
        <v>328.5</v>
      </c>
      <c r="I71" s="442"/>
    </row>
    <row r="72" spans="1:9" x14ac:dyDescent="0.25">
      <c r="A72" s="436">
        <v>45279</v>
      </c>
      <c r="B72" s="437"/>
      <c r="C72" s="51"/>
      <c r="D72" s="109">
        <v>8784856</v>
      </c>
      <c r="E72" s="438" t="s">
        <v>92</v>
      </c>
      <c r="F72" s="439"/>
      <c r="G72" s="440"/>
      <c r="H72" s="441">
        <v>328.5</v>
      </c>
      <c r="I72" s="442"/>
    </row>
    <row r="73" spans="1:9" x14ac:dyDescent="0.25">
      <c r="A73" s="436">
        <v>45279</v>
      </c>
      <c r="B73" s="437"/>
      <c r="C73" s="51"/>
      <c r="D73" s="109">
        <v>8784857</v>
      </c>
      <c r="E73" s="438" t="s">
        <v>92</v>
      </c>
      <c r="F73" s="439"/>
      <c r="G73" s="440"/>
      <c r="H73" s="441">
        <v>328.5</v>
      </c>
      <c r="I73" s="442"/>
    </row>
    <row r="74" spans="1:9" x14ac:dyDescent="0.25">
      <c r="A74" s="436"/>
      <c r="B74" s="437"/>
      <c r="C74" s="51"/>
      <c r="D74" s="109"/>
      <c r="E74" s="438" t="s">
        <v>104</v>
      </c>
      <c r="F74" s="439"/>
      <c r="G74" s="440"/>
      <c r="H74" s="441">
        <v>109.5</v>
      </c>
      <c r="I74" s="442"/>
    </row>
    <row r="75" spans="1:9" x14ac:dyDescent="0.25">
      <c r="A75" s="443"/>
      <c r="B75" s="443"/>
      <c r="C75" s="51"/>
      <c r="D75" s="53"/>
      <c r="E75" s="499" t="s">
        <v>56</v>
      </c>
      <c r="F75" s="499"/>
      <c r="G75" s="499"/>
      <c r="H75" s="479">
        <f>SUM(H28:I74)</f>
        <v>13096.05</v>
      </c>
      <c r="I75" s="479"/>
    </row>
    <row r="76" spans="1:9" x14ac:dyDescent="0.25">
      <c r="A76" s="443"/>
      <c r="B76" s="443"/>
      <c r="C76" s="51"/>
      <c r="D76" s="53"/>
      <c r="E76" s="499" t="s">
        <v>66</v>
      </c>
      <c r="F76" s="499"/>
      <c r="G76" s="499"/>
      <c r="H76" s="479">
        <f>(H27-H75)</f>
        <v>43.950000000000728</v>
      </c>
      <c r="I76" s="479"/>
    </row>
    <row r="77" spans="1:9" x14ac:dyDescent="0.25">
      <c r="A77" s="54"/>
      <c r="B77" s="55"/>
      <c r="C77" s="52"/>
      <c r="D77" s="52"/>
      <c r="E77" s="56"/>
      <c r="F77" s="56"/>
      <c r="G77" s="56"/>
      <c r="H77" s="57"/>
      <c r="I77" s="57"/>
    </row>
    <row r="78" spans="1:9" x14ac:dyDescent="0.25">
      <c r="A78" s="484" t="s">
        <v>4</v>
      </c>
      <c r="B78" s="485"/>
      <c r="C78" s="485"/>
      <c r="D78" s="485"/>
      <c r="E78" s="485"/>
      <c r="F78" s="485"/>
      <c r="G78" s="485"/>
      <c r="H78" s="485"/>
      <c r="I78" s="486"/>
    </row>
    <row r="79" spans="1:9" x14ac:dyDescent="0.25">
      <c r="A79" s="456" t="s">
        <v>19</v>
      </c>
      <c r="B79" s="457"/>
      <c r="C79" s="88" t="s">
        <v>20</v>
      </c>
      <c r="D79" s="88" t="s">
        <v>21</v>
      </c>
      <c r="E79" s="456" t="s">
        <v>22</v>
      </c>
      <c r="F79" s="458"/>
      <c r="G79" s="457"/>
      <c r="H79" s="456" t="s">
        <v>24</v>
      </c>
      <c r="I79" s="457"/>
    </row>
    <row r="80" spans="1:9" x14ac:dyDescent="0.25">
      <c r="A80" s="456"/>
      <c r="B80" s="457"/>
      <c r="C80" s="89"/>
      <c r="D80" s="89"/>
      <c r="E80" s="456" t="s">
        <v>23</v>
      </c>
      <c r="F80" s="458"/>
      <c r="G80" s="457"/>
      <c r="H80" s="459">
        <v>15105</v>
      </c>
      <c r="I80" s="460"/>
    </row>
    <row r="81" spans="1:9" ht="39" customHeight="1" x14ac:dyDescent="0.25">
      <c r="A81" s="451">
        <v>44966</v>
      </c>
      <c r="B81" s="452"/>
      <c r="C81" s="143" t="s">
        <v>93</v>
      </c>
      <c r="D81" s="144">
        <v>148365</v>
      </c>
      <c r="E81" s="461" t="s">
        <v>94</v>
      </c>
      <c r="F81" s="462"/>
      <c r="G81" s="463"/>
      <c r="H81" s="476">
        <v>411.49</v>
      </c>
      <c r="I81" s="477"/>
    </row>
    <row r="82" spans="1:9" ht="27.75" customHeight="1" x14ac:dyDescent="0.25">
      <c r="A82" s="451">
        <v>44967</v>
      </c>
      <c r="B82" s="452"/>
      <c r="C82" s="144">
        <v>434</v>
      </c>
      <c r="D82" s="144">
        <v>148366</v>
      </c>
      <c r="E82" s="453" t="s">
        <v>95</v>
      </c>
      <c r="F82" s="454"/>
      <c r="G82" s="455"/>
      <c r="H82" s="476">
        <v>172.41</v>
      </c>
      <c r="I82" s="477"/>
    </row>
    <row r="83" spans="1:9" ht="27.75" customHeight="1" x14ac:dyDescent="0.25">
      <c r="A83" s="451">
        <v>44967</v>
      </c>
      <c r="B83" s="452"/>
      <c r="C83" s="59">
        <v>435</v>
      </c>
      <c r="D83" s="144">
        <v>148367</v>
      </c>
      <c r="E83" s="453" t="s">
        <v>96</v>
      </c>
      <c r="F83" s="454"/>
      <c r="G83" s="455"/>
      <c r="H83" s="441">
        <v>128.85</v>
      </c>
      <c r="I83" s="442"/>
    </row>
    <row r="84" spans="1:9" ht="15.75" customHeight="1" x14ac:dyDescent="0.25">
      <c r="A84" s="451">
        <v>44971</v>
      </c>
      <c r="B84" s="500"/>
      <c r="C84" s="59">
        <v>30481</v>
      </c>
      <c r="D84" s="144"/>
      <c r="E84" s="453" t="s">
        <v>78</v>
      </c>
      <c r="F84" s="454"/>
      <c r="G84" s="455"/>
      <c r="H84" s="441">
        <v>5.65</v>
      </c>
      <c r="I84" s="442"/>
    </row>
    <row r="85" spans="1:9" x14ac:dyDescent="0.25">
      <c r="A85" s="448">
        <v>44992</v>
      </c>
      <c r="B85" s="449"/>
      <c r="C85" s="145">
        <v>2435</v>
      </c>
      <c r="D85" s="59">
        <v>8784801</v>
      </c>
      <c r="E85" s="450" t="s">
        <v>102</v>
      </c>
      <c r="F85" s="450"/>
      <c r="G85" s="450"/>
      <c r="H85" s="478">
        <v>1486.73</v>
      </c>
      <c r="I85" s="478"/>
    </row>
    <row r="86" spans="1:9" ht="36.75" x14ac:dyDescent="0.25">
      <c r="A86" s="445">
        <v>44995</v>
      </c>
      <c r="B86" s="446"/>
      <c r="C86" s="146" t="s">
        <v>103</v>
      </c>
      <c r="D86" s="59">
        <v>8784802</v>
      </c>
      <c r="E86" s="447" t="s">
        <v>94</v>
      </c>
      <c r="F86" s="447"/>
      <c r="G86" s="447"/>
      <c r="H86" s="444">
        <v>342.28</v>
      </c>
      <c r="I86" s="444"/>
    </row>
    <row r="87" spans="1:9" x14ac:dyDescent="0.25">
      <c r="A87" s="445">
        <v>44998</v>
      </c>
      <c r="B87" s="446"/>
      <c r="C87" s="146"/>
      <c r="D87" s="59">
        <v>8784805</v>
      </c>
      <c r="E87" s="447" t="s">
        <v>105</v>
      </c>
      <c r="F87" s="447"/>
      <c r="G87" s="447"/>
      <c r="H87" s="444">
        <v>6.51</v>
      </c>
      <c r="I87" s="444"/>
    </row>
    <row r="88" spans="1:9" x14ac:dyDescent="0.25">
      <c r="A88" s="445">
        <v>45033</v>
      </c>
      <c r="B88" s="446"/>
      <c r="C88" s="146"/>
      <c r="D88" s="59">
        <v>8784809</v>
      </c>
      <c r="E88" s="447" t="s">
        <v>105</v>
      </c>
      <c r="F88" s="447"/>
      <c r="G88" s="447"/>
      <c r="H88" s="444">
        <v>16.329999999999998</v>
      </c>
      <c r="I88" s="444"/>
    </row>
    <row r="89" spans="1:9" ht="25.5" customHeight="1" x14ac:dyDescent="0.25">
      <c r="A89" s="464">
        <v>45055</v>
      </c>
      <c r="B89" s="465"/>
      <c r="C89" s="115">
        <v>473</v>
      </c>
      <c r="D89" s="59">
        <v>8784815</v>
      </c>
      <c r="E89" s="466" t="s">
        <v>95</v>
      </c>
      <c r="F89" s="467"/>
      <c r="G89" s="468"/>
      <c r="H89" s="444">
        <v>161.03</v>
      </c>
      <c r="I89" s="444"/>
    </row>
    <row r="90" spans="1:9" x14ac:dyDescent="0.25">
      <c r="A90" s="464"/>
      <c r="B90" s="465"/>
      <c r="C90" s="62"/>
      <c r="D90" s="59"/>
      <c r="E90" s="469" t="s">
        <v>104</v>
      </c>
      <c r="F90" s="469"/>
      <c r="G90" s="469"/>
      <c r="H90" s="444">
        <v>15.79</v>
      </c>
      <c r="I90" s="444"/>
    </row>
    <row r="91" spans="1:9" x14ac:dyDescent="0.25">
      <c r="A91" s="85"/>
      <c r="B91" s="86"/>
      <c r="C91" s="62"/>
      <c r="D91" s="59"/>
      <c r="E91" s="469" t="s">
        <v>105</v>
      </c>
      <c r="F91" s="469"/>
      <c r="G91" s="469"/>
      <c r="H91" s="444">
        <v>1.58</v>
      </c>
      <c r="I91" s="444"/>
    </row>
    <row r="92" spans="1:9" x14ac:dyDescent="0.25">
      <c r="A92" s="474">
        <v>45073</v>
      </c>
      <c r="B92" s="475"/>
      <c r="C92" s="62">
        <v>1920</v>
      </c>
      <c r="D92" s="59">
        <v>8784821</v>
      </c>
      <c r="E92" s="471" t="s">
        <v>124</v>
      </c>
      <c r="F92" s="472"/>
      <c r="G92" s="473"/>
      <c r="H92" s="476">
        <v>832.57</v>
      </c>
      <c r="I92" s="477"/>
    </row>
    <row r="93" spans="1:9" x14ac:dyDescent="0.25">
      <c r="A93" s="474"/>
      <c r="B93" s="475"/>
      <c r="C93" s="62"/>
      <c r="D93" s="59"/>
      <c r="E93" s="471" t="s">
        <v>105</v>
      </c>
      <c r="F93" s="472"/>
      <c r="G93" s="473"/>
      <c r="H93" s="476">
        <v>7.43</v>
      </c>
      <c r="I93" s="477"/>
    </row>
    <row r="94" spans="1:9" x14ac:dyDescent="0.25">
      <c r="A94" s="474">
        <v>45085</v>
      </c>
      <c r="B94" s="475"/>
      <c r="C94" s="62">
        <v>492</v>
      </c>
      <c r="D94" s="59">
        <v>8784823</v>
      </c>
      <c r="E94" s="471" t="s">
        <v>202</v>
      </c>
      <c r="F94" s="472"/>
      <c r="G94" s="473"/>
      <c r="H94" s="476">
        <v>157.06</v>
      </c>
      <c r="I94" s="477"/>
    </row>
    <row r="95" spans="1:9" x14ac:dyDescent="0.25">
      <c r="A95" s="474"/>
      <c r="B95" s="475"/>
      <c r="C95" s="62"/>
      <c r="D95" s="59"/>
      <c r="E95" s="471" t="s">
        <v>105</v>
      </c>
      <c r="F95" s="472"/>
      <c r="G95" s="473"/>
      <c r="H95" s="476">
        <v>1.54</v>
      </c>
      <c r="I95" s="477"/>
    </row>
    <row r="96" spans="1:9" x14ac:dyDescent="0.25">
      <c r="A96" s="474"/>
      <c r="B96" s="475"/>
      <c r="C96" s="62"/>
      <c r="D96" s="59"/>
      <c r="E96" s="469" t="s">
        <v>104</v>
      </c>
      <c r="F96" s="469"/>
      <c r="G96" s="469"/>
      <c r="H96" s="476">
        <v>15.4</v>
      </c>
      <c r="I96" s="477"/>
    </row>
    <row r="97" spans="1:9" x14ac:dyDescent="0.25">
      <c r="A97" s="474">
        <v>45117</v>
      </c>
      <c r="B97" s="475"/>
      <c r="C97" s="62">
        <v>18772</v>
      </c>
      <c r="D97" s="59">
        <v>8784829</v>
      </c>
      <c r="E97" s="471" t="s">
        <v>102</v>
      </c>
      <c r="F97" s="472"/>
      <c r="G97" s="473"/>
      <c r="H97" s="476">
        <v>2973.45</v>
      </c>
      <c r="I97" s="477"/>
    </row>
    <row r="98" spans="1:9" x14ac:dyDescent="0.25">
      <c r="A98" s="474"/>
      <c r="B98" s="475"/>
      <c r="C98" s="62"/>
      <c r="D98" s="59"/>
      <c r="E98" s="471" t="s">
        <v>105</v>
      </c>
      <c r="F98" s="472"/>
      <c r="G98" s="473"/>
      <c r="H98" s="476">
        <v>26.55</v>
      </c>
      <c r="I98" s="477"/>
    </row>
    <row r="99" spans="1:9" x14ac:dyDescent="0.25">
      <c r="A99" s="474">
        <v>45237</v>
      </c>
      <c r="B99" s="475"/>
      <c r="C99" s="62">
        <v>531</v>
      </c>
      <c r="D99" s="59">
        <v>8784848</v>
      </c>
      <c r="E99" s="471" t="s">
        <v>249</v>
      </c>
      <c r="F99" s="472"/>
      <c r="G99" s="473"/>
      <c r="H99" s="476">
        <v>397.17</v>
      </c>
      <c r="I99" s="477"/>
    </row>
    <row r="100" spans="1:9" x14ac:dyDescent="0.25">
      <c r="A100" s="474"/>
      <c r="B100" s="475"/>
      <c r="C100" s="62"/>
      <c r="D100" s="59"/>
      <c r="E100" s="471" t="s">
        <v>105</v>
      </c>
      <c r="F100" s="472"/>
      <c r="G100" s="473"/>
      <c r="H100" s="476">
        <v>3.89</v>
      </c>
      <c r="I100" s="477"/>
    </row>
    <row r="101" spans="1:9" x14ac:dyDescent="0.25">
      <c r="A101" s="474"/>
      <c r="B101" s="475"/>
      <c r="C101" s="62"/>
      <c r="D101" s="59"/>
      <c r="E101" s="469" t="s">
        <v>104</v>
      </c>
      <c r="F101" s="469"/>
      <c r="G101" s="469"/>
      <c r="H101" s="476">
        <v>38.94</v>
      </c>
      <c r="I101" s="477"/>
    </row>
    <row r="102" spans="1:9" x14ac:dyDescent="0.25">
      <c r="A102" s="464"/>
      <c r="B102" s="465"/>
      <c r="C102" s="62"/>
      <c r="D102" s="59"/>
      <c r="E102" s="470" t="s">
        <v>56</v>
      </c>
      <c r="F102" s="470"/>
      <c r="G102" s="470"/>
      <c r="H102" s="481">
        <f>SUM(H81:H101)</f>
        <v>7202.6500000000005</v>
      </c>
      <c r="I102" s="481"/>
    </row>
    <row r="103" spans="1:9" x14ac:dyDescent="0.25">
      <c r="A103" s="464"/>
      <c r="B103" s="465"/>
      <c r="C103" s="62"/>
      <c r="D103" s="59"/>
      <c r="E103" s="470" t="s">
        <v>66</v>
      </c>
      <c r="F103" s="470"/>
      <c r="G103" s="470"/>
      <c r="H103" s="480">
        <f>H80-H102</f>
        <v>7902.3499999999995</v>
      </c>
      <c r="I103" s="480"/>
    </row>
  </sheetData>
  <mergeCells count="264">
    <mergeCell ref="A66:B66"/>
    <mergeCell ref="E98:G98"/>
    <mergeCell ref="E99:G99"/>
    <mergeCell ref="E100:G100"/>
    <mergeCell ref="E101:G101"/>
    <mergeCell ref="H98:I98"/>
    <mergeCell ref="H99:I99"/>
    <mergeCell ref="H100:I100"/>
    <mergeCell ref="H101:I101"/>
    <mergeCell ref="E75:G75"/>
    <mergeCell ref="E76:G76"/>
    <mergeCell ref="A67:B67"/>
    <mergeCell ref="A68:B68"/>
    <mergeCell ref="E84:G84"/>
    <mergeCell ref="A84:B84"/>
    <mergeCell ref="H84:I84"/>
    <mergeCell ref="A97:B97"/>
    <mergeCell ref="E97:G97"/>
    <mergeCell ref="A98:B98"/>
    <mergeCell ref="A99:B99"/>
    <mergeCell ref="A100:B100"/>
    <mergeCell ref="H81:I81"/>
    <mergeCell ref="A78:I78"/>
    <mergeCell ref="A79:B79"/>
    <mergeCell ref="H52:I52"/>
    <mergeCell ref="H53:I53"/>
    <mergeCell ref="H54:I54"/>
    <mergeCell ref="H55:I55"/>
    <mergeCell ref="H56:I56"/>
    <mergeCell ref="H57:I57"/>
    <mergeCell ref="A63:B63"/>
    <mergeCell ref="A64:B64"/>
    <mergeCell ref="A65:B65"/>
    <mergeCell ref="E53:G53"/>
    <mergeCell ref="E54:G54"/>
    <mergeCell ref="D5:F5"/>
    <mergeCell ref="D6:F6"/>
    <mergeCell ref="A17:I17"/>
    <mergeCell ref="E18:G18"/>
    <mergeCell ref="E19:G19"/>
    <mergeCell ref="H18:I18"/>
    <mergeCell ref="A18:B18"/>
    <mergeCell ref="A19:B19"/>
    <mergeCell ref="H19:I19"/>
    <mergeCell ref="H5:J5"/>
    <mergeCell ref="H6:J6"/>
    <mergeCell ref="H7:J7"/>
    <mergeCell ref="D8:F8"/>
    <mergeCell ref="D9:F9"/>
    <mergeCell ref="D10:F10"/>
    <mergeCell ref="D11:F11"/>
    <mergeCell ref="D14:F14"/>
    <mergeCell ref="A25:I25"/>
    <mergeCell ref="A26:B26"/>
    <mergeCell ref="E26:G26"/>
    <mergeCell ref="H26:I26"/>
    <mergeCell ref="A27:B27"/>
    <mergeCell ref="E27:G27"/>
    <mergeCell ref="H27:I27"/>
    <mergeCell ref="D7:F7"/>
    <mergeCell ref="E20:G20"/>
    <mergeCell ref="H20:I20"/>
    <mergeCell ref="A20:B20"/>
    <mergeCell ref="A21:B21"/>
    <mergeCell ref="H24:I24"/>
    <mergeCell ref="E24:G24"/>
    <mergeCell ref="E21:G21"/>
    <mergeCell ref="E22:G22"/>
    <mergeCell ref="E23:G23"/>
    <mergeCell ref="A23:B23"/>
    <mergeCell ref="H21:I21"/>
    <mergeCell ref="H22:I22"/>
    <mergeCell ref="H23:I23"/>
    <mergeCell ref="A22:B22"/>
    <mergeCell ref="D13:F13"/>
    <mergeCell ref="A30:B30"/>
    <mergeCell ref="E30:G30"/>
    <mergeCell ref="H30:I30"/>
    <mergeCell ref="A31:B31"/>
    <mergeCell ref="E31:G31"/>
    <mergeCell ref="H31:I31"/>
    <mergeCell ref="A28:B28"/>
    <mergeCell ref="E28:G28"/>
    <mergeCell ref="H28:I28"/>
    <mergeCell ref="A29:B29"/>
    <mergeCell ref="E29:G29"/>
    <mergeCell ref="H29:I29"/>
    <mergeCell ref="A32:B32"/>
    <mergeCell ref="E32:G32"/>
    <mergeCell ref="H32:I32"/>
    <mergeCell ref="A33:B33"/>
    <mergeCell ref="E33:G33"/>
    <mergeCell ref="H33:I33"/>
    <mergeCell ref="A34:B34"/>
    <mergeCell ref="E34:G34"/>
    <mergeCell ref="H34:I34"/>
    <mergeCell ref="E79:G79"/>
    <mergeCell ref="H79:I79"/>
    <mergeCell ref="A76:B76"/>
    <mergeCell ref="E67:G67"/>
    <mergeCell ref="E68:G68"/>
    <mergeCell ref="H36:I36"/>
    <mergeCell ref="H37:I37"/>
    <mergeCell ref="H38:I38"/>
    <mergeCell ref="H39:I39"/>
    <mergeCell ref="H40:I40"/>
    <mergeCell ref="E36:G36"/>
    <mergeCell ref="E37:G37"/>
    <mergeCell ref="E38:G38"/>
    <mergeCell ref="E39:G39"/>
    <mergeCell ref="E40:G40"/>
    <mergeCell ref="A51:B51"/>
    <mergeCell ref="E51:G51"/>
    <mergeCell ref="H51:I51"/>
    <mergeCell ref="A52:B52"/>
    <mergeCell ref="A53:B53"/>
    <mergeCell ref="A54:B54"/>
    <mergeCell ref="E41:G41"/>
    <mergeCell ref="E42:G42"/>
    <mergeCell ref="E45:G45"/>
    <mergeCell ref="A35:B35"/>
    <mergeCell ref="E35:G35"/>
    <mergeCell ref="H35:I35"/>
    <mergeCell ref="A36:B36"/>
    <mergeCell ref="A37:B37"/>
    <mergeCell ref="A38:B38"/>
    <mergeCell ref="A39:B39"/>
    <mergeCell ref="A40:B40"/>
    <mergeCell ref="A41:B41"/>
    <mergeCell ref="H41:I41"/>
    <mergeCell ref="A43:B43"/>
    <mergeCell ref="A44:B44"/>
    <mergeCell ref="H103:I103"/>
    <mergeCell ref="H88:I88"/>
    <mergeCell ref="H89:I89"/>
    <mergeCell ref="H90:I90"/>
    <mergeCell ref="H102:I102"/>
    <mergeCell ref="H94:I94"/>
    <mergeCell ref="H82:I82"/>
    <mergeCell ref="H43:I43"/>
    <mergeCell ref="H44:I44"/>
    <mergeCell ref="H87:I87"/>
    <mergeCell ref="H95:I95"/>
    <mergeCell ref="H96:I96"/>
    <mergeCell ref="H47:I47"/>
    <mergeCell ref="H48:I48"/>
    <mergeCell ref="H49:I49"/>
    <mergeCell ref="H69:I69"/>
    <mergeCell ref="H97:I97"/>
    <mergeCell ref="H58:I58"/>
    <mergeCell ref="H85:I85"/>
    <mergeCell ref="H86:I86"/>
    <mergeCell ref="H83:I83"/>
    <mergeCell ref="H50:I50"/>
    <mergeCell ref="H92:I92"/>
    <mergeCell ref="H93:I93"/>
    <mergeCell ref="H42:I42"/>
    <mergeCell ref="H45:I45"/>
    <mergeCell ref="H46:I46"/>
    <mergeCell ref="H75:I75"/>
    <mergeCell ref="H76:I76"/>
    <mergeCell ref="A42:B42"/>
    <mergeCell ref="A45:B45"/>
    <mergeCell ref="A46:B46"/>
    <mergeCell ref="A75:B75"/>
    <mergeCell ref="A69:B69"/>
    <mergeCell ref="E48:G48"/>
    <mergeCell ref="E49:G49"/>
    <mergeCell ref="E69:G69"/>
    <mergeCell ref="E50:G50"/>
    <mergeCell ref="E58:G58"/>
    <mergeCell ref="E59:G59"/>
    <mergeCell ref="E60:G60"/>
    <mergeCell ref="E61:G61"/>
    <mergeCell ref="A55:B55"/>
    <mergeCell ref="A56:B56"/>
    <mergeCell ref="A57:B57"/>
    <mergeCell ref="E52:G52"/>
    <mergeCell ref="A103:B103"/>
    <mergeCell ref="E88:G88"/>
    <mergeCell ref="E89:G89"/>
    <mergeCell ref="E90:G90"/>
    <mergeCell ref="E102:G102"/>
    <mergeCell ref="E103:G103"/>
    <mergeCell ref="A88:B88"/>
    <mergeCell ref="A89:B89"/>
    <mergeCell ref="A90:B90"/>
    <mergeCell ref="A102:B102"/>
    <mergeCell ref="E94:G94"/>
    <mergeCell ref="A94:B94"/>
    <mergeCell ref="E95:G95"/>
    <mergeCell ref="E96:G96"/>
    <mergeCell ref="A95:B95"/>
    <mergeCell ref="A96:B96"/>
    <mergeCell ref="A92:B92"/>
    <mergeCell ref="E92:G92"/>
    <mergeCell ref="A93:B93"/>
    <mergeCell ref="E93:G93"/>
    <mergeCell ref="E91:G91"/>
    <mergeCell ref="A101:B101"/>
    <mergeCell ref="H91:I91"/>
    <mergeCell ref="A87:B87"/>
    <mergeCell ref="E87:G87"/>
    <mergeCell ref="H61:I61"/>
    <mergeCell ref="H62:I62"/>
    <mergeCell ref="H63:I63"/>
    <mergeCell ref="H64:I64"/>
    <mergeCell ref="H65:I65"/>
    <mergeCell ref="H66:I66"/>
    <mergeCell ref="H67:I67"/>
    <mergeCell ref="E66:G66"/>
    <mergeCell ref="A85:B85"/>
    <mergeCell ref="E85:G85"/>
    <mergeCell ref="A86:B86"/>
    <mergeCell ref="E86:G86"/>
    <mergeCell ref="A82:B82"/>
    <mergeCell ref="E82:G82"/>
    <mergeCell ref="A83:B83"/>
    <mergeCell ref="E83:G83"/>
    <mergeCell ref="A80:B80"/>
    <mergeCell ref="E80:G80"/>
    <mergeCell ref="H80:I80"/>
    <mergeCell ref="A81:B81"/>
    <mergeCell ref="E81:G81"/>
    <mergeCell ref="A47:B47"/>
    <mergeCell ref="A48:B48"/>
    <mergeCell ref="A49:B49"/>
    <mergeCell ref="E46:G46"/>
    <mergeCell ref="E62:G62"/>
    <mergeCell ref="E63:G63"/>
    <mergeCell ref="E64:G64"/>
    <mergeCell ref="E65:G65"/>
    <mergeCell ref="A58:B58"/>
    <mergeCell ref="A59:B59"/>
    <mergeCell ref="A60:B60"/>
    <mergeCell ref="A61:B61"/>
    <mergeCell ref="A62:B62"/>
    <mergeCell ref="E55:G55"/>
    <mergeCell ref="E56:G56"/>
    <mergeCell ref="E57:G57"/>
    <mergeCell ref="A1:J1"/>
    <mergeCell ref="A2:J2"/>
    <mergeCell ref="A3:J3"/>
    <mergeCell ref="A70:B70"/>
    <mergeCell ref="A71:B71"/>
    <mergeCell ref="A72:B72"/>
    <mergeCell ref="A73:B73"/>
    <mergeCell ref="A74:B74"/>
    <mergeCell ref="E70:G70"/>
    <mergeCell ref="E71:G71"/>
    <mergeCell ref="E72:G72"/>
    <mergeCell ref="E73:G73"/>
    <mergeCell ref="E74:G74"/>
    <mergeCell ref="H70:I70"/>
    <mergeCell ref="H71:I71"/>
    <mergeCell ref="H72:I72"/>
    <mergeCell ref="H73:I73"/>
    <mergeCell ref="H74:I74"/>
    <mergeCell ref="E43:G43"/>
    <mergeCell ref="E44:G44"/>
    <mergeCell ref="H68:I68"/>
    <mergeCell ref="H59:I59"/>
    <mergeCell ref="H60:I60"/>
    <mergeCell ref="E47:G47"/>
  </mergeCells>
  <pageMargins left="0.7" right="0.7" top="0.75" bottom="0.75" header="0.3" footer="0.3"/>
  <pageSetup paperSize="9" orientation="landscape" horizontalDpi="360" verticalDpi="36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35"/>
  <sheetViews>
    <sheetView view="pageLayout" topLeftCell="A4" zoomScaleNormal="100" workbookViewId="0">
      <selection sqref="A1:G35"/>
    </sheetView>
  </sheetViews>
  <sheetFormatPr baseColWidth="10" defaultColWidth="9.140625" defaultRowHeight="15" x14ac:dyDescent="0.25"/>
  <cols>
    <col min="1" max="1" width="13.140625" customWidth="1"/>
    <col min="2" max="2" width="12.42578125" customWidth="1"/>
  </cols>
  <sheetData>
    <row r="1" spans="1:6" x14ac:dyDescent="0.25">
      <c r="A1" s="263" t="s">
        <v>304</v>
      </c>
      <c r="B1" s="264"/>
      <c r="C1" s="264"/>
      <c r="D1" s="264"/>
      <c r="E1" s="264"/>
      <c r="F1" s="265"/>
    </row>
    <row r="2" spans="1:6" ht="28.5" customHeight="1" x14ac:dyDescent="0.25">
      <c r="A2" s="266" t="s">
        <v>177</v>
      </c>
      <c r="B2" s="267"/>
      <c r="C2" s="267"/>
      <c r="D2" s="267"/>
      <c r="E2" s="267"/>
      <c r="F2" s="268"/>
    </row>
    <row r="3" spans="1:6" x14ac:dyDescent="0.25">
      <c r="A3" s="259" t="s">
        <v>127</v>
      </c>
      <c r="B3" s="259"/>
      <c r="C3" s="269" t="s">
        <v>176</v>
      </c>
      <c r="D3" s="270"/>
      <c r="E3" s="270"/>
      <c r="F3" s="271"/>
    </row>
    <row r="4" spans="1:6" x14ac:dyDescent="0.25">
      <c r="A4" s="259" t="s">
        <v>128</v>
      </c>
      <c r="B4" s="259"/>
      <c r="C4" s="272" t="s">
        <v>12</v>
      </c>
      <c r="D4" s="272"/>
      <c r="E4" s="272"/>
      <c r="F4" s="272"/>
    </row>
    <row r="5" spans="1:6" x14ac:dyDescent="0.25">
      <c r="A5" s="255" t="s">
        <v>129</v>
      </c>
      <c r="B5" s="255"/>
      <c r="C5" s="384" t="s">
        <v>2</v>
      </c>
      <c r="D5" s="384"/>
      <c r="E5" s="384"/>
      <c r="F5" s="384"/>
    </row>
    <row r="6" spans="1:6" x14ac:dyDescent="0.25">
      <c r="A6" s="259" t="s">
        <v>0</v>
      </c>
      <c r="B6" s="259"/>
      <c r="C6" s="385">
        <v>3000</v>
      </c>
      <c r="D6" s="385"/>
      <c r="E6" s="385"/>
      <c r="F6" s="385"/>
    </row>
    <row r="7" spans="1:6" x14ac:dyDescent="0.25">
      <c r="A7" s="259" t="s">
        <v>131</v>
      </c>
      <c r="B7" s="259"/>
      <c r="C7" s="385">
        <v>3000</v>
      </c>
      <c r="D7" s="385"/>
      <c r="E7" s="385"/>
      <c r="F7" s="385"/>
    </row>
    <row r="8" spans="1:6" x14ac:dyDescent="0.25">
      <c r="A8" s="276" t="s">
        <v>28</v>
      </c>
      <c r="B8" s="277"/>
      <c r="C8" s="273">
        <v>3720</v>
      </c>
      <c r="D8" s="274"/>
      <c r="E8" s="274"/>
      <c r="F8" s="275"/>
    </row>
    <row r="9" spans="1:6" x14ac:dyDescent="0.25">
      <c r="A9" s="276" t="s">
        <v>29</v>
      </c>
      <c r="B9" s="277"/>
      <c r="C9" s="273">
        <f>SUM(C7:C8)</f>
        <v>6720</v>
      </c>
      <c r="D9" s="274"/>
      <c r="E9" s="274"/>
      <c r="F9" s="275"/>
    </row>
    <row r="10" spans="1:6" x14ac:dyDescent="0.25">
      <c r="A10" s="259" t="s">
        <v>1</v>
      </c>
      <c r="B10" s="259"/>
      <c r="C10" s="272" t="s">
        <v>133</v>
      </c>
      <c r="D10" s="272"/>
      <c r="E10" s="272"/>
      <c r="F10" s="272"/>
    </row>
    <row r="11" spans="1:6" x14ac:dyDescent="0.25">
      <c r="A11" s="259" t="s">
        <v>74</v>
      </c>
      <c r="B11" s="259"/>
      <c r="C11" s="278" t="s">
        <v>178</v>
      </c>
      <c r="D11" s="279"/>
      <c r="E11" s="279"/>
      <c r="F11" s="280"/>
    </row>
    <row r="12" spans="1:6" x14ac:dyDescent="0.25">
      <c r="A12" s="259" t="s">
        <v>30</v>
      </c>
      <c r="B12" s="259"/>
      <c r="C12" s="278" t="s">
        <v>179</v>
      </c>
      <c r="D12" s="279"/>
      <c r="E12" s="279"/>
      <c r="F12" s="280"/>
    </row>
    <row r="13" spans="1:6" x14ac:dyDescent="0.25">
      <c r="C13" s="281"/>
      <c r="D13" s="281"/>
      <c r="E13" s="281"/>
    </row>
    <row r="14" spans="1:6" ht="15.75" thickBot="1" x14ac:dyDescent="0.3">
      <c r="C14" s="281"/>
      <c r="D14" s="281"/>
      <c r="E14" s="281"/>
    </row>
    <row r="15" spans="1:6" ht="30.75" customHeight="1" x14ac:dyDescent="0.25">
      <c r="A15" s="325" t="s">
        <v>327</v>
      </c>
      <c r="B15" s="326"/>
      <c r="C15" s="327">
        <v>3685.77</v>
      </c>
      <c r="D15" s="327"/>
      <c r="E15" s="328"/>
    </row>
    <row r="16" spans="1:6" ht="15.75" thickBot="1" x14ac:dyDescent="0.3">
      <c r="A16" s="329" t="s">
        <v>137</v>
      </c>
      <c r="B16" s="288"/>
      <c r="C16" s="289">
        <f>C15</f>
        <v>3685.77</v>
      </c>
      <c r="D16" s="289"/>
      <c r="E16" s="290"/>
    </row>
    <row r="17" spans="1:7" ht="15.75" thickBot="1" x14ac:dyDescent="0.3"/>
    <row r="18" spans="1:7" ht="15.75" thickBot="1" x14ac:dyDescent="0.3">
      <c r="A18" s="296" t="s">
        <v>261</v>
      </c>
      <c r="B18" s="297"/>
      <c r="C18" s="297"/>
      <c r="D18" s="298">
        <f>C9-C16</f>
        <v>3034.23</v>
      </c>
      <c r="E18" s="299"/>
    </row>
    <row r="19" spans="1:7" x14ac:dyDescent="0.25">
      <c r="E19" t="s">
        <v>139</v>
      </c>
    </row>
    <row r="22" spans="1:7" x14ac:dyDescent="0.25">
      <c r="A22" s="28"/>
      <c r="B22" s="28"/>
      <c r="E22" s="28"/>
    </row>
    <row r="23" spans="1:7" x14ac:dyDescent="0.25">
      <c r="A23" s="294" t="s">
        <v>140</v>
      </c>
      <c r="B23" s="294"/>
      <c r="C23" s="294"/>
      <c r="E23" s="294" t="s">
        <v>141</v>
      </c>
      <c r="F23" s="294"/>
      <c r="G23" s="294"/>
    </row>
    <row r="24" spans="1:7" x14ac:dyDescent="0.25">
      <c r="A24" s="281" t="s">
        <v>259</v>
      </c>
      <c r="B24" s="281"/>
      <c r="C24" s="281"/>
      <c r="E24" s="281" t="s">
        <v>32</v>
      </c>
      <c r="F24" s="281"/>
      <c r="G24" s="281"/>
    </row>
    <row r="28" spans="1:7" x14ac:dyDescent="0.25">
      <c r="A28" s="28"/>
      <c r="B28" s="28"/>
    </row>
    <row r="29" spans="1:7" x14ac:dyDescent="0.25">
      <c r="A29" s="293" t="s">
        <v>142</v>
      </c>
      <c r="B29" s="293"/>
      <c r="C29" s="293"/>
      <c r="E29" s="294" t="s">
        <v>143</v>
      </c>
      <c r="F29" s="294"/>
      <c r="G29" s="294"/>
    </row>
    <row r="30" spans="1:7" x14ac:dyDescent="0.25">
      <c r="A30" s="281" t="s">
        <v>34</v>
      </c>
      <c r="B30" s="281"/>
      <c r="C30" s="281"/>
      <c r="E30" s="281" t="s">
        <v>310</v>
      </c>
      <c r="F30" s="281"/>
      <c r="G30" s="281"/>
    </row>
    <row r="34" spans="3:5" x14ac:dyDescent="0.25">
      <c r="C34" s="295" t="s">
        <v>5</v>
      </c>
      <c r="D34" s="295"/>
      <c r="E34" s="295"/>
    </row>
    <row r="35" spans="3:5" x14ac:dyDescent="0.25">
      <c r="C35" s="281" t="s">
        <v>145</v>
      </c>
      <c r="D35" s="281"/>
      <c r="E35" s="281"/>
    </row>
  </sheetData>
  <mergeCells count="40">
    <mergeCell ref="A1:F1"/>
    <mergeCell ref="A2:F2"/>
    <mergeCell ref="A3:B3"/>
    <mergeCell ref="C3:F3"/>
    <mergeCell ref="A4:B4"/>
    <mergeCell ref="C4:F4"/>
    <mergeCell ref="A5:B5"/>
    <mergeCell ref="C5:F5"/>
    <mergeCell ref="A6:B6"/>
    <mergeCell ref="C6:F6"/>
    <mergeCell ref="A7:B7"/>
    <mergeCell ref="C7:F7"/>
    <mergeCell ref="A8:B8"/>
    <mergeCell ref="C8:F8"/>
    <mergeCell ref="A9:B9"/>
    <mergeCell ref="C9:F9"/>
    <mergeCell ref="A10:B10"/>
    <mergeCell ref="C10:F10"/>
    <mergeCell ref="A15:B15"/>
    <mergeCell ref="C15:E15"/>
    <mergeCell ref="A11:B11"/>
    <mergeCell ref="C11:F11"/>
    <mergeCell ref="A12:B12"/>
    <mergeCell ref="C12:F12"/>
    <mergeCell ref="C13:E13"/>
    <mergeCell ref="C14:E14"/>
    <mergeCell ref="A16:B16"/>
    <mergeCell ref="C16:E16"/>
    <mergeCell ref="A18:C18"/>
    <mergeCell ref="D18:E18"/>
    <mergeCell ref="A23:C23"/>
    <mergeCell ref="E23:G23"/>
    <mergeCell ref="C34:E34"/>
    <mergeCell ref="C35:E35"/>
    <mergeCell ref="A24:C24"/>
    <mergeCell ref="E24:G24"/>
    <mergeCell ref="A29:C29"/>
    <mergeCell ref="E29:G29"/>
    <mergeCell ref="A30:C30"/>
    <mergeCell ref="E30:G30"/>
  </mergeCells>
  <pageMargins left="1" right="1" top="1" bottom="1" header="0.5" footer="0.5"/>
  <pageSetup paperSize="9" orientation="portrait"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46"/>
  <sheetViews>
    <sheetView view="pageLayout" topLeftCell="A7" zoomScaleNormal="100" workbookViewId="0">
      <selection activeCell="A16" sqref="A16:J16"/>
    </sheetView>
  </sheetViews>
  <sheetFormatPr baseColWidth="10" defaultColWidth="9.140625" defaultRowHeight="15" x14ac:dyDescent="0.25"/>
  <cols>
    <col min="3" max="3" width="12.5703125" customWidth="1"/>
    <col min="4" max="4" width="12.140625" customWidth="1"/>
    <col min="7" max="7" width="10.5703125" bestFit="1" customWidth="1"/>
    <col min="8" max="8" width="20.85546875" customWidth="1"/>
    <col min="9" max="9" width="12" customWidth="1"/>
    <col min="11" max="11" width="12.85546875" customWidth="1"/>
  </cols>
  <sheetData>
    <row r="1" spans="1:11" x14ac:dyDescent="0.25">
      <c r="A1" s="309"/>
      <c r="B1" s="309"/>
      <c r="C1" s="309"/>
      <c r="D1" s="309"/>
      <c r="E1" s="309"/>
      <c r="F1" s="309"/>
      <c r="G1" s="309"/>
      <c r="H1" s="309"/>
      <c r="I1" s="309"/>
      <c r="J1" s="309"/>
      <c r="K1" s="309"/>
    </row>
    <row r="2" spans="1:11" x14ac:dyDescent="0.25">
      <c r="A2" s="310" t="s">
        <v>57</v>
      </c>
      <c r="B2" s="310"/>
      <c r="C2" s="310"/>
      <c r="D2" s="310"/>
      <c r="E2" s="310"/>
      <c r="F2" s="310"/>
      <c r="G2" s="310"/>
      <c r="H2" s="310"/>
      <c r="I2" s="310"/>
      <c r="J2" s="310"/>
      <c r="K2" s="310"/>
    </row>
    <row r="3" spans="1:11" ht="15" customHeight="1" x14ac:dyDescent="0.25">
      <c r="A3" s="311" t="s">
        <v>177</v>
      </c>
      <c r="B3" s="311"/>
      <c r="C3" s="311"/>
      <c r="D3" s="311"/>
      <c r="E3" s="311"/>
      <c r="F3" s="311"/>
      <c r="G3" s="311"/>
      <c r="H3" s="311"/>
      <c r="I3" s="311"/>
      <c r="J3" s="311"/>
      <c r="K3" s="311"/>
    </row>
    <row r="4" spans="1:11" x14ac:dyDescent="0.25">
      <c r="A4" t="s">
        <v>6</v>
      </c>
      <c r="D4" s="370" t="s">
        <v>176</v>
      </c>
      <c r="E4" s="371"/>
      <c r="F4" s="371"/>
      <c r="G4" s="372"/>
      <c r="H4" t="s">
        <v>13</v>
      </c>
      <c r="I4" s="17" t="s">
        <v>16</v>
      </c>
      <c r="J4" s="17"/>
      <c r="K4" s="17"/>
    </row>
    <row r="5" spans="1:11" x14ac:dyDescent="0.25">
      <c r="A5" t="s">
        <v>7</v>
      </c>
      <c r="D5" s="7" t="s">
        <v>12</v>
      </c>
      <c r="E5" s="8"/>
      <c r="F5" s="8"/>
      <c r="G5" s="9"/>
      <c r="H5" t="s">
        <v>14</v>
      </c>
      <c r="I5" s="513" t="s">
        <v>178</v>
      </c>
      <c r="J5" s="513"/>
      <c r="K5" s="513"/>
    </row>
    <row r="6" spans="1:11" x14ac:dyDescent="0.25">
      <c r="A6" t="s">
        <v>8</v>
      </c>
      <c r="D6" s="7" t="s">
        <v>2</v>
      </c>
      <c r="E6" s="8"/>
      <c r="F6" s="8"/>
      <c r="G6" s="9"/>
      <c r="H6" t="s">
        <v>15</v>
      </c>
      <c r="I6" s="513" t="s">
        <v>179</v>
      </c>
      <c r="J6" s="513"/>
      <c r="K6" s="513"/>
    </row>
    <row r="7" spans="1:11" x14ac:dyDescent="0.25">
      <c r="A7" t="s">
        <v>9</v>
      </c>
      <c r="D7" s="341">
        <v>3000</v>
      </c>
      <c r="E7" s="342"/>
      <c r="F7" s="342"/>
      <c r="G7" s="343"/>
    </row>
    <row r="8" spans="1:11" x14ac:dyDescent="0.25">
      <c r="A8" t="s">
        <v>63</v>
      </c>
      <c r="D8" s="341">
        <v>3000</v>
      </c>
      <c r="E8" s="342"/>
      <c r="F8" s="342"/>
      <c r="G8" s="343"/>
    </row>
    <row r="9" spans="1:11" x14ac:dyDescent="0.25">
      <c r="A9" t="s">
        <v>10</v>
      </c>
      <c r="D9" s="336">
        <v>3720</v>
      </c>
      <c r="E9" s="337"/>
      <c r="F9" s="337"/>
      <c r="G9" s="338"/>
    </row>
    <row r="10" spans="1:11" x14ac:dyDescent="0.25">
      <c r="A10" s="6" t="s">
        <v>11</v>
      </c>
      <c r="D10" s="336">
        <f>+D8+D9</f>
        <v>6720</v>
      </c>
      <c r="E10" s="337"/>
      <c r="F10" s="337"/>
      <c r="G10" s="338"/>
    </row>
    <row r="12" spans="1:11" x14ac:dyDescent="0.25">
      <c r="A12" t="s">
        <v>261</v>
      </c>
      <c r="D12" s="376">
        <f>+I43</f>
        <v>3034.2300000000009</v>
      </c>
      <c r="E12" s="377"/>
      <c r="F12" s="377"/>
      <c r="G12" s="195"/>
    </row>
    <row r="13" spans="1:11" x14ac:dyDescent="0.25">
      <c r="A13" t="s">
        <v>18</v>
      </c>
      <c r="D13" s="376">
        <f>+I42</f>
        <v>3685.7699999999991</v>
      </c>
      <c r="E13" s="377"/>
      <c r="F13" s="377"/>
      <c r="G13" s="94"/>
    </row>
    <row r="16" spans="1:11" x14ac:dyDescent="0.25">
      <c r="A16" s="282" t="s">
        <v>326</v>
      </c>
      <c r="B16" s="282"/>
      <c r="C16" s="282"/>
      <c r="D16" s="282"/>
      <c r="E16" s="282"/>
      <c r="F16" s="282"/>
      <c r="G16" s="282"/>
      <c r="H16" s="282"/>
      <c r="I16" s="282"/>
      <c r="J16" s="282"/>
    </row>
    <row r="17" spans="1:10" x14ac:dyDescent="0.25">
      <c r="A17" s="521" t="s">
        <v>19</v>
      </c>
      <c r="B17" s="504"/>
      <c r="C17" s="90" t="s">
        <v>20</v>
      </c>
      <c r="D17" s="91" t="s">
        <v>21</v>
      </c>
      <c r="E17" s="522" t="s">
        <v>22</v>
      </c>
      <c r="F17" s="522"/>
      <c r="G17" s="522"/>
      <c r="H17" s="522"/>
      <c r="I17" s="503" t="s">
        <v>24</v>
      </c>
      <c r="J17" s="504"/>
    </row>
    <row r="18" spans="1:10" x14ac:dyDescent="0.25">
      <c r="A18" s="521"/>
      <c r="B18" s="504"/>
      <c r="C18" s="90"/>
      <c r="D18" s="91"/>
      <c r="E18" s="522" t="s">
        <v>23</v>
      </c>
      <c r="F18" s="522"/>
      <c r="G18" s="522"/>
      <c r="H18" s="522"/>
      <c r="I18" s="525">
        <f>3000+3720</f>
        <v>6720</v>
      </c>
      <c r="J18" s="526"/>
    </row>
    <row r="19" spans="1:10" x14ac:dyDescent="0.25">
      <c r="A19" s="351"/>
      <c r="B19" s="352"/>
      <c r="C19" s="125"/>
      <c r="D19" s="126"/>
      <c r="E19" s="276" t="s">
        <v>78</v>
      </c>
      <c r="F19" s="332"/>
      <c r="G19" s="332"/>
      <c r="H19" s="277"/>
      <c r="I19" s="333">
        <v>1.41</v>
      </c>
      <c r="J19" s="334"/>
    </row>
    <row r="20" spans="1:10" ht="27" customHeight="1" x14ac:dyDescent="0.25">
      <c r="A20" s="523">
        <v>44995</v>
      </c>
      <c r="B20" s="524"/>
      <c r="C20" s="191">
        <v>1991</v>
      </c>
      <c r="D20" s="106">
        <v>148961</v>
      </c>
      <c r="E20" s="510" t="s">
        <v>107</v>
      </c>
      <c r="F20" s="511"/>
      <c r="G20" s="511"/>
      <c r="H20" s="512"/>
      <c r="I20" s="505">
        <v>101.1</v>
      </c>
      <c r="J20" s="505"/>
    </row>
    <row r="21" spans="1:10" ht="27.75" customHeight="1" x14ac:dyDescent="0.25">
      <c r="A21" s="523">
        <v>44995</v>
      </c>
      <c r="B21" s="524"/>
      <c r="C21" s="191">
        <v>448</v>
      </c>
      <c r="D21" s="106">
        <v>148963</v>
      </c>
      <c r="E21" s="510" t="s">
        <v>108</v>
      </c>
      <c r="F21" s="511"/>
      <c r="G21" s="511"/>
      <c r="H21" s="512"/>
      <c r="I21" s="505">
        <v>27.35</v>
      </c>
      <c r="J21" s="505"/>
    </row>
    <row r="22" spans="1:10" x14ac:dyDescent="0.25">
      <c r="A22" s="509">
        <v>44995</v>
      </c>
      <c r="B22" s="280"/>
      <c r="C22" s="182">
        <v>447</v>
      </c>
      <c r="D22" s="119">
        <v>148962</v>
      </c>
      <c r="E22" s="318" t="s">
        <v>109</v>
      </c>
      <c r="F22" s="335"/>
      <c r="G22" s="335"/>
      <c r="H22" s="319"/>
      <c r="I22" s="506">
        <v>158.58000000000001</v>
      </c>
      <c r="J22" s="506"/>
    </row>
    <row r="23" spans="1:10" x14ac:dyDescent="0.25">
      <c r="A23" s="509">
        <v>45033</v>
      </c>
      <c r="B23" s="280"/>
      <c r="C23" s="182"/>
      <c r="D23" s="119">
        <v>148964</v>
      </c>
      <c r="E23" s="318" t="s">
        <v>105</v>
      </c>
      <c r="F23" s="335"/>
      <c r="G23" s="335"/>
      <c r="H23" s="319"/>
      <c r="I23" s="506">
        <v>2.3199999999999998</v>
      </c>
      <c r="J23" s="506"/>
    </row>
    <row r="24" spans="1:10" x14ac:dyDescent="0.25">
      <c r="A24" s="509">
        <v>45033</v>
      </c>
      <c r="B24" s="280"/>
      <c r="C24" s="182"/>
      <c r="D24" s="119">
        <v>148965</v>
      </c>
      <c r="E24" s="318" t="s">
        <v>106</v>
      </c>
      <c r="F24" s="335"/>
      <c r="G24" s="335"/>
      <c r="H24" s="319"/>
      <c r="I24" s="506">
        <v>2.65</v>
      </c>
      <c r="J24" s="506"/>
    </row>
    <row r="25" spans="1:10" ht="31.5" customHeight="1" x14ac:dyDescent="0.25">
      <c r="A25" s="514">
        <v>45055</v>
      </c>
      <c r="B25" s="515"/>
      <c r="C25" s="194">
        <v>475</v>
      </c>
      <c r="D25" s="134">
        <v>148968</v>
      </c>
      <c r="E25" s="516" t="s">
        <v>194</v>
      </c>
      <c r="F25" s="517"/>
      <c r="G25" s="517"/>
      <c r="H25" s="518"/>
      <c r="I25" s="519">
        <v>771.77</v>
      </c>
      <c r="J25" s="520"/>
    </row>
    <row r="26" spans="1:10" x14ac:dyDescent="0.25">
      <c r="A26" s="507">
        <v>45070</v>
      </c>
      <c r="B26" s="508"/>
      <c r="C26" s="48">
        <v>1921</v>
      </c>
      <c r="D26" s="49">
        <v>148969</v>
      </c>
      <c r="E26" s="276" t="s">
        <v>195</v>
      </c>
      <c r="F26" s="332"/>
      <c r="G26" s="332"/>
      <c r="H26" s="277"/>
      <c r="I26" s="273">
        <v>1090.27</v>
      </c>
      <c r="J26" s="275"/>
    </row>
    <row r="27" spans="1:10" x14ac:dyDescent="0.25">
      <c r="A27" s="507"/>
      <c r="B27" s="508"/>
      <c r="C27" s="48"/>
      <c r="D27" s="49"/>
      <c r="E27" s="318" t="s">
        <v>105</v>
      </c>
      <c r="F27" s="335"/>
      <c r="G27" s="335"/>
      <c r="H27" s="319"/>
      <c r="I27" s="273">
        <v>17.3</v>
      </c>
      <c r="J27" s="275"/>
    </row>
    <row r="28" spans="1:10" x14ac:dyDescent="0.25">
      <c r="A28" s="507"/>
      <c r="B28" s="508"/>
      <c r="C28" s="48"/>
      <c r="D28" s="49"/>
      <c r="E28" s="276" t="s">
        <v>78</v>
      </c>
      <c r="F28" s="332"/>
      <c r="G28" s="332"/>
      <c r="H28" s="277"/>
      <c r="I28" s="273">
        <v>3.96</v>
      </c>
      <c r="J28" s="275"/>
    </row>
    <row r="29" spans="1:10" x14ac:dyDescent="0.25">
      <c r="A29" s="501">
        <v>45091</v>
      </c>
      <c r="B29" s="502"/>
      <c r="C29" s="35"/>
      <c r="D29" s="20">
        <v>8853951</v>
      </c>
      <c r="E29" s="527" t="s">
        <v>106</v>
      </c>
      <c r="F29" s="528"/>
      <c r="G29" s="528"/>
      <c r="H29" s="529"/>
      <c r="I29" s="530">
        <v>75.66</v>
      </c>
      <c r="J29" s="531"/>
    </row>
    <row r="30" spans="1:10" ht="33.75" customHeight="1" x14ac:dyDescent="0.25">
      <c r="A30" s="501">
        <v>45092</v>
      </c>
      <c r="B30" s="502"/>
      <c r="C30" s="35">
        <v>491</v>
      </c>
      <c r="D30" s="20">
        <v>8853952</v>
      </c>
      <c r="E30" s="510" t="s">
        <v>203</v>
      </c>
      <c r="F30" s="511"/>
      <c r="G30" s="511"/>
      <c r="H30" s="512"/>
      <c r="I30" s="530">
        <v>298.77999999999997</v>
      </c>
      <c r="J30" s="531"/>
    </row>
    <row r="31" spans="1:10" ht="17.25" customHeight="1" x14ac:dyDescent="0.25">
      <c r="A31" s="501">
        <v>45118</v>
      </c>
      <c r="B31" s="502"/>
      <c r="C31" s="35"/>
      <c r="D31" s="20">
        <v>8853953</v>
      </c>
      <c r="E31" s="318" t="s">
        <v>105</v>
      </c>
      <c r="F31" s="335"/>
      <c r="G31" s="335"/>
      <c r="H31" s="319"/>
      <c r="I31" s="530">
        <v>2.93</v>
      </c>
      <c r="J31" s="531"/>
    </row>
    <row r="32" spans="1:10" x14ac:dyDescent="0.25">
      <c r="A32" s="507">
        <v>45118</v>
      </c>
      <c r="B32" s="508"/>
      <c r="C32" s="107"/>
      <c r="D32" s="108">
        <v>8853954</v>
      </c>
      <c r="E32" s="527" t="s">
        <v>106</v>
      </c>
      <c r="F32" s="528"/>
      <c r="G32" s="528"/>
      <c r="H32" s="529"/>
      <c r="I32" s="273">
        <v>29.29</v>
      </c>
      <c r="J32" s="275"/>
    </row>
    <row r="33" spans="1:10" ht="29.25" customHeight="1" x14ac:dyDescent="0.25">
      <c r="A33" s="501">
        <v>45134</v>
      </c>
      <c r="B33" s="502"/>
      <c r="C33" s="35">
        <v>507</v>
      </c>
      <c r="D33" s="20">
        <v>8853955</v>
      </c>
      <c r="E33" s="510" t="s">
        <v>206</v>
      </c>
      <c r="F33" s="511"/>
      <c r="G33" s="511"/>
      <c r="H33" s="512"/>
      <c r="I33" s="273">
        <v>213.93</v>
      </c>
      <c r="J33" s="275"/>
    </row>
    <row r="34" spans="1:10" ht="35.25" customHeight="1" x14ac:dyDescent="0.25">
      <c r="A34" s="501">
        <v>45133</v>
      </c>
      <c r="B34" s="502"/>
      <c r="C34" s="35">
        <v>508</v>
      </c>
      <c r="D34" s="20">
        <v>8853956</v>
      </c>
      <c r="E34" s="510" t="s">
        <v>207</v>
      </c>
      <c r="F34" s="511"/>
      <c r="G34" s="511"/>
      <c r="H34" s="512"/>
      <c r="I34" s="273">
        <v>190.46</v>
      </c>
      <c r="J34" s="275"/>
    </row>
    <row r="35" spans="1:10" x14ac:dyDescent="0.25">
      <c r="A35" s="507">
        <v>45147</v>
      </c>
      <c r="B35" s="508"/>
      <c r="C35" s="107"/>
      <c r="D35" s="20">
        <v>8853957</v>
      </c>
      <c r="E35" s="318" t="s">
        <v>105</v>
      </c>
      <c r="F35" s="335"/>
      <c r="G35" s="335"/>
      <c r="H35" s="319"/>
      <c r="I35" s="273">
        <v>3.97</v>
      </c>
      <c r="J35" s="275"/>
    </row>
    <row r="36" spans="1:10" x14ac:dyDescent="0.25">
      <c r="A36" s="507">
        <v>45147</v>
      </c>
      <c r="B36" s="508"/>
      <c r="C36" s="107"/>
      <c r="D36" s="20">
        <v>8853958</v>
      </c>
      <c r="E36" s="527" t="s">
        <v>106</v>
      </c>
      <c r="F36" s="528"/>
      <c r="G36" s="528"/>
      <c r="H36" s="529"/>
      <c r="I36" s="273">
        <v>39.64</v>
      </c>
      <c r="J36" s="275"/>
    </row>
    <row r="37" spans="1:10" ht="27" customHeight="1" x14ac:dyDescent="0.25">
      <c r="A37" s="501">
        <v>45237</v>
      </c>
      <c r="B37" s="502"/>
      <c r="C37" s="35">
        <v>532</v>
      </c>
      <c r="D37" s="20">
        <v>8853959</v>
      </c>
      <c r="E37" s="510" t="s">
        <v>203</v>
      </c>
      <c r="F37" s="511"/>
      <c r="G37" s="511"/>
      <c r="H37" s="512"/>
      <c r="I37" s="273">
        <v>163.38</v>
      </c>
      <c r="J37" s="275"/>
    </row>
    <row r="38" spans="1:10" x14ac:dyDescent="0.25">
      <c r="A38" s="507">
        <v>45267</v>
      </c>
      <c r="B38" s="508"/>
      <c r="C38" s="107"/>
      <c r="D38" s="20">
        <v>8853960</v>
      </c>
      <c r="E38" s="527" t="s">
        <v>106</v>
      </c>
      <c r="F38" s="528"/>
      <c r="G38" s="528"/>
      <c r="H38" s="529"/>
      <c r="I38" s="273">
        <v>16.02</v>
      </c>
      <c r="J38" s="275"/>
    </row>
    <row r="39" spans="1:10" x14ac:dyDescent="0.25">
      <c r="A39" s="507">
        <v>45267</v>
      </c>
      <c r="B39" s="508"/>
      <c r="C39" s="107"/>
      <c r="D39" s="20">
        <v>8853961</v>
      </c>
      <c r="E39" s="318" t="s">
        <v>105</v>
      </c>
      <c r="F39" s="335"/>
      <c r="G39" s="335"/>
      <c r="H39" s="319"/>
      <c r="I39" s="273">
        <v>1.6</v>
      </c>
      <c r="J39" s="275"/>
    </row>
    <row r="40" spans="1:10" ht="30.75" customHeight="1" x14ac:dyDescent="0.25">
      <c r="A40" s="501">
        <v>45272</v>
      </c>
      <c r="B40" s="502"/>
      <c r="C40" s="35">
        <v>534</v>
      </c>
      <c r="D40" s="20">
        <v>8853962</v>
      </c>
      <c r="E40" s="533" t="s">
        <v>253</v>
      </c>
      <c r="F40" s="534"/>
      <c r="G40" s="534"/>
      <c r="H40" s="535"/>
      <c r="I40" s="530">
        <v>108.5</v>
      </c>
      <c r="J40" s="531"/>
    </row>
    <row r="41" spans="1:10" ht="29.25" customHeight="1" x14ac:dyDescent="0.25">
      <c r="A41" s="501">
        <v>45272</v>
      </c>
      <c r="B41" s="502"/>
      <c r="C41" s="35">
        <v>535</v>
      </c>
      <c r="D41" s="20">
        <v>8853963</v>
      </c>
      <c r="E41" s="510" t="s">
        <v>254</v>
      </c>
      <c r="F41" s="511"/>
      <c r="G41" s="511"/>
      <c r="H41" s="512"/>
      <c r="I41" s="530">
        <v>364.9</v>
      </c>
      <c r="J41" s="531"/>
    </row>
    <row r="42" spans="1:10" x14ac:dyDescent="0.25">
      <c r="A42" s="507"/>
      <c r="B42" s="508"/>
      <c r="C42" s="48"/>
      <c r="D42" s="49"/>
      <c r="E42" s="346" t="s">
        <v>56</v>
      </c>
      <c r="F42" s="347"/>
      <c r="G42" s="347"/>
      <c r="H42" s="348"/>
      <c r="I42" s="349">
        <f>SUM(I19:J41)</f>
        <v>3685.7699999999991</v>
      </c>
      <c r="J42" s="350"/>
    </row>
    <row r="43" spans="1:10" x14ac:dyDescent="0.25">
      <c r="A43" s="269"/>
      <c r="B43" s="271"/>
      <c r="C43" s="33"/>
      <c r="D43" s="34"/>
      <c r="E43" s="346" t="s">
        <v>66</v>
      </c>
      <c r="F43" s="347"/>
      <c r="G43" s="347"/>
      <c r="H43" s="348"/>
      <c r="I43" s="532">
        <f>I18-I42</f>
        <v>3034.2300000000009</v>
      </c>
      <c r="J43" s="532"/>
    </row>
    <row r="44" spans="1:10" x14ac:dyDescent="0.25">
      <c r="I44" s="28"/>
      <c r="J44" s="28"/>
    </row>
    <row r="45" spans="1:10" x14ac:dyDescent="0.25">
      <c r="I45" s="28"/>
      <c r="J45" s="28"/>
    </row>
    <row r="46" spans="1:10" x14ac:dyDescent="0.25">
      <c r="I46" s="28"/>
      <c r="J46" s="28"/>
    </row>
  </sheetData>
  <mergeCells count="94">
    <mergeCell ref="E40:H40"/>
    <mergeCell ref="A40:B40"/>
    <mergeCell ref="A41:B41"/>
    <mergeCell ref="I34:J34"/>
    <mergeCell ref="E38:H38"/>
    <mergeCell ref="I38:J38"/>
    <mergeCell ref="I39:J39"/>
    <mergeCell ref="A33:B33"/>
    <mergeCell ref="A34:B34"/>
    <mergeCell ref="E39:H39"/>
    <mergeCell ref="A39:B39"/>
    <mergeCell ref="E37:H37"/>
    <mergeCell ref="E34:H34"/>
    <mergeCell ref="E24:H24"/>
    <mergeCell ref="I30:J30"/>
    <mergeCell ref="I29:J29"/>
    <mergeCell ref="I26:J26"/>
    <mergeCell ref="I27:J27"/>
    <mergeCell ref="I28:J28"/>
    <mergeCell ref="I24:J24"/>
    <mergeCell ref="E29:H29"/>
    <mergeCell ref="E33:H33"/>
    <mergeCell ref="I33:J33"/>
    <mergeCell ref="I43:J43"/>
    <mergeCell ref="A35:B35"/>
    <mergeCell ref="E35:H35"/>
    <mergeCell ref="I35:J35"/>
    <mergeCell ref="A43:B43"/>
    <mergeCell ref="I42:J42"/>
    <mergeCell ref="E43:H43"/>
    <mergeCell ref="E42:H42"/>
    <mergeCell ref="A36:B36"/>
    <mergeCell ref="E36:H36"/>
    <mergeCell ref="I36:J36"/>
    <mergeCell ref="A38:B38"/>
    <mergeCell ref="I40:J40"/>
    <mergeCell ref="I41:J41"/>
    <mergeCell ref="E41:H41"/>
    <mergeCell ref="A42:B42"/>
    <mergeCell ref="I18:J18"/>
    <mergeCell ref="A23:B23"/>
    <mergeCell ref="E23:H23"/>
    <mergeCell ref="A30:B30"/>
    <mergeCell ref="I32:J32"/>
    <mergeCell ref="E32:H32"/>
    <mergeCell ref="A32:B32"/>
    <mergeCell ref="E31:H31"/>
    <mergeCell ref="A31:B31"/>
    <mergeCell ref="A24:B24"/>
    <mergeCell ref="E26:H26"/>
    <mergeCell ref="I31:J31"/>
    <mergeCell ref="E30:H30"/>
    <mergeCell ref="E22:H22"/>
    <mergeCell ref="E18:H18"/>
    <mergeCell ref="A19:B19"/>
    <mergeCell ref="E19:H19"/>
    <mergeCell ref="A21:B21"/>
    <mergeCell ref="I6:K6"/>
    <mergeCell ref="A25:B25"/>
    <mergeCell ref="E25:H25"/>
    <mergeCell ref="I25:J25"/>
    <mergeCell ref="A26:B26"/>
    <mergeCell ref="A16:J16"/>
    <mergeCell ref="A17:B17"/>
    <mergeCell ref="E17:H17"/>
    <mergeCell ref="D7:G7"/>
    <mergeCell ref="D8:G8"/>
    <mergeCell ref="D9:G9"/>
    <mergeCell ref="D10:G10"/>
    <mergeCell ref="A18:B18"/>
    <mergeCell ref="A20:B20"/>
    <mergeCell ref="D12:F12"/>
    <mergeCell ref="I23:J23"/>
    <mergeCell ref="D4:G4"/>
    <mergeCell ref="A1:K1"/>
    <mergeCell ref="A2:K2"/>
    <mergeCell ref="A3:K3"/>
    <mergeCell ref="I5:K5"/>
    <mergeCell ref="D13:F13"/>
    <mergeCell ref="I37:J37"/>
    <mergeCell ref="A37:B37"/>
    <mergeCell ref="I17:J17"/>
    <mergeCell ref="E27:H27"/>
    <mergeCell ref="I20:J20"/>
    <mergeCell ref="I21:J21"/>
    <mergeCell ref="I22:J22"/>
    <mergeCell ref="I19:J19"/>
    <mergeCell ref="E28:H28"/>
    <mergeCell ref="A27:B27"/>
    <mergeCell ref="A28:B28"/>
    <mergeCell ref="A22:B22"/>
    <mergeCell ref="E20:H20"/>
    <mergeCell ref="E21:H21"/>
    <mergeCell ref="A29:B29"/>
  </mergeCells>
  <phoneticPr fontId="14" type="noConversion"/>
  <pageMargins left="0.7" right="0.7" top="0.75" bottom="0.75" header="0.3" footer="0.3"/>
  <pageSetup paperSize="9" orientation="landscape" horizontalDpi="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37"/>
  <sheetViews>
    <sheetView view="pageLayout" topLeftCell="A19" zoomScaleNormal="100" workbookViewId="0">
      <selection sqref="A1:G37"/>
    </sheetView>
  </sheetViews>
  <sheetFormatPr baseColWidth="10" defaultColWidth="9.140625" defaultRowHeight="15" x14ac:dyDescent="0.25"/>
  <cols>
    <col min="1" max="1" width="14.7109375" customWidth="1"/>
    <col min="2" max="2" width="15" customWidth="1"/>
  </cols>
  <sheetData>
    <row r="1" spans="1:6" x14ac:dyDescent="0.25">
      <c r="A1" s="263" t="s">
        <v>304</v>
      </c>
      <c r="B1" s="264"/>
      <c r="C1" s="264"/>
      <c r="D1" s="264"/>
      <c r="E1" s="264"/>
      <c r="F1" s="265"/>
    </row>
    <row r="2" spans="1:6" ht="30.75" customHeight="1" x14ac:dyDescent="0.25">
      <c r="A2" s="266" t="s">
        <v>180</v>
      </c>
      <c r="B2" s="267"/>
      <c r="C2" s="267"/>
      <c r="D2" s="267"/>
      <c r="E2" s="267"/>
      <c r="F2" s="268"/>
    </row>
    <row r="3" spans="1:6" x14ac:dyDescent="0.25">
      <c r="A3" s="259" t="s">
        <v>127</v>
      </c>
      <c r="B3" s="259"/>
      <c r="C3" s="269" t="s">
        <v>181</v>
      </c>
      <c r="D3" s="270"/>
      <c r="E3" s="270"/>
      <c r="F3" s="271"/>
    </row>
    <row r="4" spans="1:6" x14ac:dyDescent="0.25">
      <c r="A4" s="259" t="s">
        <v>128</v>
      </c>
      <c r="B4" s="259"/>
      <c r="C4" s="272" t="s">
        <v>12</v>
      </c>
      <c r="D4" s="272"/>
      <c r="E4" s="272"/>
      <c r="F4" s="272"/>
    </row>
    <row r="5" spans="1:6" x14ac:dyDescent="0.25">
      <c r="A5" s="255" t="s">
        <v>129</v>
      </c>
      <c r="B5" s="255"/>
      <c r="C5" s="384" t="s">
        <v>2</v>
      </c>
      <c r="D5" s="384"/>
      <c r="E5" s="384"/>
      <c r="F5" s="384"/>
    </row>
    <row r="6" spans="1:6" x14ac:dyDescent="0.25">
      <c r="A6" s="259" t="s">
        <v>0</v>
      </c>
      <c r="B6" s="259"/>
      <c r="C6" s="385">
        <v>3800</v>
      </c>
      <c r="D6" s="385"/>
      <c r="E6" s="385"/>
      <c r="F6" s="385"/>
    </row>
    <row r="7" spans="1:6" x14ac:dyDescent="0.25">
      <c r="A7" s="259" t="s">
        <v>131</v>
      </c>
      <c r="B7" s="259"/>
      <c r="C7" s="385">
        <f>C6</f>
        <v>3800</v>
      </c>
      <c r="D7" s="385"/>
      <c r="E7" s="385"/>
      <c r="F7" s="385"/>
    </row>
    <row r="8" spans="1:6" x14ac:dyDescent="0.25">
      <c r="A8" s="276" t="s">
        <v>28</v>
      </c>
      <c r="B8" s="277"/>
      <c r="C8" s="273">
        <v>4915</v>
      </c>
      <c r="D8" s="274"/>
      <c r="E8" s="274"/>
      <c r="F8" s="275"/>
    </row>
    <row r="9" spans="1:6" x14ac:dyDescent="0.25">
      <c r="A9" s="276" t="s">
        <v>29</v>
      </c>
      <c r="B9" s="277"/>
      <c r="C9" s="273">
        <f>SUM(C7:C8)</f>
        <v>8715</v>
      </c>
      <c r="D9" s="274"/>
      <c r="E9" s="274"/>
      <c r="F9" s="275"/>
    </row>
    <row r="10" spans="1:6" x14ac:dyDescent="0.25">
      <c r="A10" s="259" t="s">
        <v>1</v>
      </c>
      <c r="B10" s="259"/>
      <c r="C10" s="272" t="s">
        <v>133</v>
      </c>
      <c r="D10" s="272"/>
      <c r="E10" s="272"/>
      <c r="F10" s="272"/>
    </row>
    <row r="11" spans="1:6" x14ac:dyDescent="0.25">
      <c r="A11" s="259" t="s">
        <v>74</v>
      </c>
      <c r="B11" s="259"/>
      <c r="C11" s="278" t="s">
        <v>182</v>
      </c>
      <c r="D11" s="279"/>
      <c r="E11" s="279"/>
      <c r="F11" s="280"/>
    </row>
    <row r="12" spans="1:6" x14ac:dyDescent="0.25">
      <c r="A12" s="259" t="s">
        <v>30</v>
      </c>
      <c r="B12" s="259"/>
      <c r="C12" s="278" t="s">
        <v>179</v>
      </c>
      <c r="D12" s="279"/>
      <c r="E12" s="279"/>
      <c r="F12" s="280"/>
    </row>
    <row r="13" spans="1:6" x14ac:dyDescent="0.25">
      <c r="C13" s="281"/>
      <c r="D13" s="281"/>
      <c r="E13" s="281"/>
    </row>
    <row r="14" spans="1:6" ht="15.75" thickBot="1" x14ac:dyDescent="0.3">
      <c r="C14" s="281"/>
      <c r="D14" s="281"/>
      <c r="E14" s="281"/>
    </row>
    <row r="15" spans="1:6" ht="15.75" thickTop="1" x14ac:dyDescent="0.25">
      <c r="A15" s="538" t="s">
        <v>38</v>
      </c>
      <c r="B15" s="539"/>
      <c r="C15" s="540">
        <v>1209.8499999999999</v>
      </c>
      <c r="D15" s="540"/>
      <c r="E15" s="541"/>
    </row>
    <row r="16" spans="1:6" x14ac:dyDescent="0.25">
      <c r="A16" s="536" t="s">
        <v>43</v>
      </c>
      <c r="B16" s="284"/>
      <c r="C16" s="285">
        <v>487.63</v>
      </c>
      <c r="D16" s="285"/>
      <c r="E16" s="537"/>
    </row>
    <row r="17" spans="1:7" x14ac:dyDescent="0.25">
      <c r="A17" s="536" t="s">
        <v>328</v>
      </c>
      <c r="B17" s="284"/>
      <c r="C17" s="285">
        <v>5.37</v>
      </c>
      <c r="D17" s="285"/>
      <c r="E17" s="537"/>
    </row>
    <row r="18" spans="1:7" ht="15.75" thickBot="1" x14ac:dyDescent="0.3">
      <c r="A18" s="542" t="s">
        <v>137</v>
      </c>
      <c r="B18" s="543"/>
      <c r="C18" s="544">
        <f>SUM(C15:C17)</f>
        <v>1702.85</v>
      </c>
      <c r="D18" s="544"/>
      <c r="E18" s="545"/>
    </row>
    <row r="19" spans="1:7" ht="16.5" thickTop="1" thickBot="1" x14ac:dyDescent="0.3"/>
    <row r="20" spans="1:7" ht="15.75" thickBot="1" x14ac:dyDescent="0.3">
      <c r="A20" s="296" t="s">
        <v>261</v>
      </c>
      <c r="B20" s="297"/>
      <c r="C20" s="297"/>
      <c r="D20" s="298">
        <f>C9-C18</f>
        <v>7012.15</v>
      </c>
      <c r="E20" s="299"/>
    </row>
    <row r="21" spans="1:7" x14ac:dyDescent="0.25">
      <c r="E21" t="s">
        <v>139</v>
      </c>
    </row>
    <row r="24" spans="1:7" x14ac:dyDescent="0.25">
      <c r="A24" s="28"/>
      <c r="B24" s="28"/>
      <c r="E24" s="28"/>
    </row>
    <row r="25" spans="1:7" x14ac:dyDescent="0.25">
      <c r="A25" s="294" t="s">
        <v>140</v>
      </c>
      <c r="B25" s="294"/>
      <c r="C25" s="294"/>
      <c r="E25" s="294" t="s">
        <v>141</v>
      </c>
      <c r="F25" s="294"/>
      <c r="G25" s="294"/>
    </row>
    <row r="26" spans="1:7" x14ac:dyDescent="0.25">
      <c r="A26" s="281" t="s">
        <v>259</v>
      </c>
      <c r="B26" s="281"/>
      <c r="C26" s="281"/>
      <c r="E26" s="281" t="s">
        <v>32</v>
      </c>
      <c r="F26" s="281"/>
      <c r="G26" s="281"/>
    </row>
    <row r="30" spans="1:7" x14ac:dyDescent="0.25">
      <c r="A30" s="28"/>
      <c r="B30" s="28"/>
    </row>
    <row r="31" spans="1:7" x14ac:dyDescent="0.25">
      <c r="A31" s="293" t="s">
        <v>142</v>
      </c>
      <c r="B31" s="293"/>
      <c r="C31" s="293"/>
      <c r="E31" s="294" t="s">
        <v>143</v>
      </c>
      <c r="F31" s="294"/>
      <c r="G31" s="294"/>
    </row>
    <row r="32" spans="1:7" x14ac:dyDescent="0.25">
      <c r="A32" s="281" t="s">
        <v>34</v>
      </c>
      <c r="B32" s="281"/>
      <c r="C32" s="281"/>
      <c r="E32" s="281" t="s">
        <v>310</v>
      </c>
      <c r="F32" s="281"/>
      <c r="G32" s="281"/>
    </row>
    <row r="36" spans="3:5" x14ac:dyDescent="0.25">
      <c r="C36" s="295" t="s">
        <v>5</v>
      </c>
      <c r="D36" s="295"/>
      <c r="E36" s="295"/>
    </row>
    <row r="37" spans="3:5" x14ac:dyDescent="0.25">
      <c r="C37" s="281" t="s">
        <v>145</v>
      </c>
      <c r="D37" s="281"/>
      <c r="E37" s="281"/>
    </row>
  </sheetData>
  <mergeCells count="44">
    <mergeCell ref="A1:F1"/>
    <mergeCell ref="A2:F2"/>
    <mergeCell ref="A3:B3"/>
    <mergeCell ref="C3:F3"/>
    <mergeCell ref="A4:B4"/>
    <mergeCell ref="C4:F4"/>
    <mergeCell ref="A5:B5"/>
    <mergeCell ref="C5:F5"/>
    <mergeCell ref="A6:B6"/>
    <mergeCell ref="C6:F6"/>
    <mergeCell ref="A7:B7"/>
    <mergeCell ref="C7:F7"/>
    <mergeCell ref="C14:E14"/>
    <mergeCell ref="A8:B8"/>
    <mergeCell ref="C8:F8"/>
    <mergeCell ref="A9:B9"/>
    <mergeCell ref="C9:F9"/>
    <mergeCell ref="A10:B10"/>
    <mergeCell ref="C10:F10"/>
    <mergeCell ref="A11:B11"/>
    <mergeCell ref="C11:F11"/>
    <mergeCell ref="A12:B12"/>
    <mergeCell ref="C12:F12"/>
    <mergeCell ref="C13:E13"/>
    <mergeCell ref="A15:B15"/>
    <mergeCell ref="C15:E15"/>
    <mergeCell ref="A18:B18"/>
    <mergeCell ref="C18:E18"/>
    <mergeCell ref="A20:C20"/>
    <mergeCell ref="D20:E20"/>
    <mergeCell ref="A32:C32"/>
    <mergeCell ref="E32:G32"/>
    <mergeCell ref="C36:E36"/>
    <mergeCell ref="C37:E37"/>
    <mergeCell ref="A16:B16"/>
    <mergeCell ref="A17:B17"/>
    <mergeCell ref="C16:E16"/>
    <mergeCell ref="C17:E17"/>
    <mergeCell ref="A25:C25"/>
    <mergeCell ref="E25:G25"/>
    <mergeCell ref="A26:C26"/>
    <mergeCell ref="E26:G26"/>
    <mergeCell ref="A31:C31"/>
    <mergeCell ref="E31:G31"/>
  </mergeCells>
  <pageMargins left="0.7" right="0.7" top="0.75" bottom="0.75" header="0.3" footer="0.3"/>
  <pageSetup paperSize="9" orientation="portrait" horizontalDpi="0"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49"/>
  <sheetViews>
    <sheetView view="pageLayout" zoomScaleNormal="100" workbookViewId="0">
      <selection activeCell="D54" sqref="D54"/>
    </sheetView>
  </sheetViews>
  <sheetFormatPr baseColWidth="10" defaultColWidth="9.140625" defaultRowHeight="15" x14ac:dyDescent="0.25"/>
  <cols>
    <col min="1" max="1" width="11.7109375" customWidth="1"/>
    <col min="2" max="2" width="18.85546875" customWidth="1"/>
    <col min="3" max="3" width="12" customWidth="1"/>
    <col min="4" max="4" width="15.28515625" customWidth="1"/>
    <col min="5" max="5" width="12.42578125" customWidth="1"/>
    <col min="6" max="6" width="15.28515625" customWidth="1"/>
    <col min="7" max="7" width="6.85546875" customWidth="1"/>
    <col min="8" max="8" width="14" customWidth="1"/>
    <col min="10" max="10" width="13" customWidth="1"/>
  </cols>
  <sheetData>
    <row r="1" spans="1:10" x14ac:dyDescent="0.25">
      <c r="A1" s="309"/>
      <c r="B1" s="309"/>
      <c r="C1" s="309"/>
      <c r="D1" s="309"/>
      <c r="E1" s="309"/>
      <c r="F1" s="309"/>
      <c r="G1" s="309"/>
      <c r="H1" s="309"/>
      <c r="I1" s="309"/>
      <c r="J1" s="309"/>
    </row>
    <row r="2" spans="1:10" x14ac:dyDescent="0.25">
      <c r="A2" s="310" t="s">
        <v>57</v>
      </c>
      <c r="B2" s="310"/>
      <c r="C2" s="310"/>
      <c r="D2" s="310"/>
      <c r="E2" s="310"/>
      <c r="F2" s="310"/>
      <c r="G2" s="310"/>
      <c r="H2" s="310"/>
      <c r="I2" s="310"/>
      <c r="J2" s="310"/>
    </row>
    <row r="3" spans="1:10" ht="15" customHeight="1" x14ac:dyDescent="0.25">
      <c r="A3" s="311" t="s">
        <v>180</v>
      </c>
      <c r="B3" s="311"/>
      <c r="C3" s="311"/>
      <c r="D3" s="311"/>
      <c r="E3" s="311"/>
      <c r="F3" s="311"/>
      <c r="G3" s="311"/>
      <c r="H3" s="311"/>
      <c r="I3" s="311"/>
      <c r="J3" s="311"/>
    </row>
    <row r="5" spans="1:10" x14ac:dyDescent="0.25">
      <c r="A5" t="s">
        <v>6</v>
      </c>
      <c r="C5" s="487" t="s">
        <v>181</v>
      </c>
      <c r="D5" s="487"/>
      <c r="E5" s="487"/>
      <c r="F5" t="s">
        <v>13</v>
      </c>
      <c r="H5" s="10" t="s">
        <v>16</v>
      </c>
      <c r="I5" s="11"/>
      <c r="J5" s="11"/>
    </row>
    <row r="6" spans="1:10" x14ac:dyDescent="0.25">
      <c r="A6" t="s">
        <v>7</v>
      </c>
      <c r="C6" s="92" t="s">
        <v>12</v>
      </c>
      <c r="D6" s="92"/>
      <c r="E6" s="92"/>
      <c r="F6" t="s">
        <v>14</v>
      </c>
      <c r="H6" s="10" t="s">
        <v>182</v>
      </c>
      <c r="I6" s="11"/>
      <c r="J6" s="11"/>
    </row>
    <row r="7" spans="1:10" x14ac:dyDescent="0.25">
      <c r="A7" t="s">
        <v>8</v>
      </c>
      <c r="C7" s="92" t="s">
        <v>2</v>
      </c>
      <c r="D7" s="92"/>
      <c r="E7" s="92"/>
      <c r="F7" t="s">
        <v>15</v>
      </c>
      <c r="H7" s="10" t="s">
        <v>179</v>
      </c>
      <c r="I7" s="11"/>
      <c r="J7" s="11"/>
    </row>
    <row r="8" spans="1:10" x14ac:dyDescent="0.25">
      <c r="A8" t="s">
        <v>9</v>
      </c>
      <c r="C8" s="496">
        <v>3800</v>
      </c>
      <c r="D8" s="496"/>
      <c r="E8" s="496"/>
    </row>
    <row r="9" spans="1:10" x14ac:dyDescent="0.25">
      <c r="A9" t="s">
        <v>63</v>
      </c>
      <c r="C9" s="496">
        <v>3800</v>
      </c>
      <c r="D9" s="496"/>
      <c r="E9" s="496"/>
    </row>
    <row r="10" spans="1:10" x14ac:dyDescent="0.25">
      <c r="A10" t="s">
        <v>10</v>
      </c>
      <c r="C10" s="497">
        <v>4915</v>
      </c>
      <c r="D10" s="497"/>
      <c r="E10" s="497"/>
    </row>
    <row r="11" spans="1:10" x14ac:dyDescent="0.25">
      <c r="A11" s="6" t="s">
        <v>11</v>
      </c>
      <c r="C11" s="497">
        <f>+C9+C10</f>
        <v>8715</v>
      </c>
      <c r="D11" s="497"/>
      <c r="E11" s="497"/>
    </row>
    <row r="13" spans="1:10" x14ac:dyDescent="0.25">
      <c r="A13" s="6" t="s">
        <v>261</v>
      </c>
      <c r="B13" s="6"/>
      <c r="C13" s="546">
        <f>+G27+G41+G49</f>
        <v>7012.15</v>
      </c>
      <c r="D13" s="546"/>
      <c r="E13" s="197"/>
    </row>
    <row r="14" spans="1:10" x14ac:dyDescent="0.25">
      <c r="A14" s="6" t="s">
        <v>18</v>
      </c>
      <c r="B14" s="6"/>
      <c r="C14" s="546">
        <f>G26+G40+G48</f>
        <v>1702.8500000000001</v>
      </c>
      <c r="D14" s="546"/>
      <c r="E14" s="197"/>
    </row>
    <row r="17" spans="1:8" x14ac:dyDescent="0.25">
      <c r="A17" s="548" t="s">
        <v>41</v>
      </c>
      <c r="B17" s="548"/>
      <c r="C17" s="548"/>
      <c r="D17" s="548"/>
      <c r="E17" s="548"/>
      <c r="F17" s="548"/>
      <c r="G17" s="548"/>
      <c r="H17" s="548"/>
    </row>
    <row r="18" spans="1:8" x14ac:dyDescent="0.25">
      <c r="A18" s="65" t="s">
        <v>19</v>
      </c>
      <c r="B18" s="66" t="s">
        <v>20</v>
      </c>
      <c r="C18" s="65" t="s">
        <v>21</v>
      </c>
      <c r="D18" s="547" t="s">
        <v>22</v>
      </c>
      <c r="E18" s="547"/>
      <c r="F18" s="547"/>
      <c r="G18" s="361" t="s">
        <v>24</v>
      </c>
      <c r="H18" s="362"/>
    </row>
    <row r="19" spans="1:8" x14ac:dyDescent="0.25">
      <c r="A19" s="67"/>
      <c r="B19" s="67"/>
      <c r="C19" s="68"/>
      <c r="D19" s="361" t="s">
        <v>23</v>
      </c>
      <c r="E19" s="363"/>
      <c r="F19" s="362"/>
      <c r="G19" s="549">
        <f>1416+4915</f>
        <v>6331</v>
      </c>
      <c r="H19" s="549"/>
    </row>
    <row r="20" spans="1:8" x14ac:dyDescent="0.25">
      <c r="A20" s="190">
        <v>45028</v>
      </c>
      <c r="B20" s="191"/>
      <c r="C20" s="106">
        <v>149302</v>
      </c>
      <c r="D20" s="318" t="s">
        <v>118</v>
      </c>
      <c r="E20" s="335"/>
      <c r="F20" s="319"/>
      <c r="G20" s="506">
        <v>526.95000000000005</v>
      </c>
      <c r="H20" s="506"/>
    </row>
    <row r="21" spans="1:8" x14ac:dyDescent="0.25">
      <c r="A21" s="190"/>
      <c r="B21" s="191"/>
      <c r="C21" s="106"/>
      <c r="D21" s="318" t="s">
        <v>105</v>
      </c>
      <c r="E21" s="335"/>
      <c r="F21" s="319"/>
      <c r="G21" s="551">
        <v>4.7</v>
      </c>
      <c r="H21" s="552"/>
    </row>
    <row r="22" spans="1:8" ht="29.25" customHeight="1" x14ac:dyDescent="0.25">
      <c r="A22" s="190">
        <v>45067</v>
      </c>
      <c r="B22" s="191">
        <v>1028</v>
      </c>
      <c r="C22" s="106">
        <v>149306</v>
      </c>
      <c r="D22" s="533" t="s">
        <v>125</v>
      </c>
      <c r="E22" s="534"/>
      <c r="F22" s="535"/>
      <c r="G22" s="505">
        <v>495.77</v>
      </c>
      <c r="H22" s="505"/>
    </row>
    <row r="23" spans="1:8" x14ac:dyDescent="0.25">
      <c r="A23" s="183">
        <v>45085</v>
      </c>
      <c r="B23" s="35"/>
      <c r="C23" s="20">
        <v>149307</v>
      </c>
      <c r="D23" s="276" t="s">
        <v>105</v>
      </c>
      <c r="E23" s="332"/>
      <c r="F23" s="277"/>
      <c r="G23" s="550">
        <v>4.43</v>
      </c>
      <c r="H23" s="550"/>
    </row>
    <row r="24" spans="1:8" x14ac:dyDescent="0.25">
      <c r="A24" s="183">
        <v>45112</v>
      </c>
      <c r="B24" s="35">
        <v>1091</v>
      </c>
      <c r="C24" s="20">
        <v>149308</v>
      </c>
      <c r="D24" s="276" t="s">
        <v>209</v>
      </c>
      <c r="E24" s="332"/>
      <c r="F24" s="277"/>
      <c r="G24" s="273">
        <v>176.42</v>
      </c>
      <c r="H24" s="275"/>
    </row>
    <row r="25" spans="1:8" x14ac:dyDescent="0.25">
      <c r="A25" s="183">
        <v>45147</v>
      </c>
      <c r="B25" s="35"/>
      <c r="C25" s="20">
        <v>149309</v>
      </c>
      <c r="D25" s="276" t="s">
        <v>105</v>
      </c>
      <c r="E25" s="332"/>
      <c r="F25" s="277"/>
      <c r="G25" s="550">
        <v>1.58</v>
      </c>
      <c r="H25" s="550"/>
    </row>
    <row r="26" spans="1:8" x14ac:dyDescent="0.25">
      <c r="A26" s="1"/>
      <c r="B26" s="1"/>
      <c r="C26" s="20"/>
      <c r="D26" s="346" t="s">
        <v>56</v>
      </c>
      <c r="E26" s="347"/>
      <c r="F26" s="348"/>
      <c r="G26" s="532">
        <f>SUM(G20:G25)</f>
        <v>1209.8500000000001</v>
      </c>
      <c r="H26" s="532"/>
    </row>
    <row r="27" spans="1:8" x14ac:dyDescent="0.25">
      <c r="A27" s="1"/>
      <c r="B27" s="1"/>
      <c r="C27" s="34"/>
      <c r="D27" s="346" t="s">
        <v>66</v>
      </c>
      <c r="E27" s="347"/>
      <c r="F27" s="348"/>
      <c r="G27" s="532">
        <f>G19-G26</f>
        <v>5121.1499999999996</v>
      </c>
      <c r="H27" s="532"/>
    </row>
    <row r="28" spans="1:8" x14ac:dyDescent="0.25">
      <c r="G28" s="28"/>
      <c r="H28" s="28"/>
    </row>
    <row r="29" spans="1:8" x14ac:dyDescent="0.25">
      <c r="G29" s="28"/>
      <c r="H29" s="28"/>
    </row>
    <row r="30" spans="1:8" x14ac:dyDescent="0.25">
      <c r="G30" s="28"/>
      <c r="H30" s="28"/>
    </row>
    <row r="31" spans="1:8" x14ac:dyDescent="0.25">
      <c r="G31" s="28"/>
      <c r="H31" s="28"/>
    </row>
    <row r="32" spans="1:8" x14ac:dyDescent="0.25">
      <c r="G32" s="28"/>
      <c r="H32" s="28"/>
    </row>
    <row r="33" spans="1:8" x14ac:dyDescent="0.25">
      <c r="A33" s="548" t="s">
        <v>39</v>
      </c>
      <c r="B33" s="548"/>
      <c r="C33" s="548"/>
      <c r="D33" s="548"/>
      <c r="E33" s="548"/>
      <c r="F33" s="548"/>
      <c r="G33" s="548"/>
      <c r="H33" s="548"/>
    </row>
    <row r="34" spans="1:8" x14ac:dyDescent="0.25">
      <c r="A34" s="65" t="s">
        <v>19</v>
      </c>
      <c r="B34" s="66" t="s">
        <v>20</v>
      </c>
      <c r="C34" s="65" t="s">
        <v>21</v>
      </c>
      <c r="D34" s="547" t="s">
        <v>22</v>
      </c>
      <c r="E34" s="547"/>
      <c r="F34" s="547"/>
      <c r="G34" s="361" t="s">
        <v>24</v>
      </c>
      <c r="H34" s="362"/>
    </row>
    <row r="35" spans="1:8" x14ac:dyDescent="0.25">
      <c r="A35" s="67"/>
      <c r="B35" s="67"/>
      <c r="C35" s="68"/>
      <c r="D35" s="361" t="s">
        <v>23</v>
      </c>
      <c r="E35" s="363"/>
      <c r="F35" s="362"/>
      <c r="G35" s="549">
        <v>2300</v>
      </c>
      <c r="H35" s="549"/>
    </row>
    <row r="36" spans="1:8" ht="30.75" customHeight="1" x14ac:dyDescent="0.25">
      <c r="A36" s="190">
        <v>45002</v>
      </c>
      <c r="B36" s="191">
        <v>121</v>
      </c>
      <c r="C36" s="106">
        <v>149301</v>
      </c>
      <c r="D36" s="533" t="s">
        <v>99</v>
      </c>
      <c r="E36" s="534"/>
      <c r="F36" s="535"/>
      <c r="G36" s="505">
        <v>134.4</v>
      </c>
      <c r="H36" s="505"/>
    </row>
    <row r="37" spans="1:8" ht="16.5" customHeight="1" x14ac:dyDescent="0.25">
      <c r="A37" s="190"/>
      <c r="B37" s="191"/>
      <c r="C37" s="106"/>
      <c r="D37" s="318" t="s">
        <v>120</v>
      </c>
      <c r="E37" s="335"/>
      <c r="F37" s="335"/>
      <c r="G37" s="506">
        <v>3.12</v>
      </c>
      <c r="H37" s="506"/>
    </row>
    <row r="38" spans="1:8" x14ac:dyDescent="0.25">
      <c r="A38" s="196">
        <v>45034</v>
      </c>
      <c r="B38" s="191">
        <v>142</v>
      </c>
      <c r="C38" s="119">
        <v>149303</v>
      </c>
      <c r="D38" s="318" t="s">
        <v>119</v>
      </c>
      <c r="E38" s="335"/>
      <c r="F38" s="319"/>
      <c r="G38" s="506">
        <v>348.91</v>
      </c>
      <c r="H38" s="506"/>
    </row>
    <row r="39" spans="1:8" x14ac:dyDescent="0.25">
      <c r="A39" s="196">
        <v>45036</v>
      </c>
      <c r="B39" s="191"/>
      <c r="C39" s="119">
        <v>149304</v>
      </c>
      <c r="D39" s="318" t="s">
        <v>120</v>
      </c>
      <c r="E39" s="335"/>
      <c r="F39" s="319"/>
      <c r="G39" s="506">
        <v>1.2</v>
      </c>
      <c r="H39" s="506"/>
    </row>
    <row r="40" spans="1:8" x14ac:dyDescent="0.25">
      <c r="A40" s="196"/>
      <c r="B40" s="191"/>
      <c r="C40" s="119"/>
      <c r="D40" s="346" t="s">
        <v>56</v>
      </c>
      <c r="E40" s="347"/>
      <c r="F40" s="348"/>
      <c r="G40" s="532">
        <f>SUM(G36:H39)</f>
        <v>487.63000000000005</v>
      </c>
      <c r="H40" s="532"/>
    </row>
    <row r="41" spans="1:8" x14ac:dyDescent="0.25">
      <c r="A41" s="13"/>
      <c r="B41" s="13"/>
      <c r="C41" s="13"/>
      <c r="D41" s="346" t="s">
        <v>66</v>
      </c>
      <c r="E41" s="347"/>
      <c r="F41" s="348"/>
      <c r="G41" s="532">
        <f>G35-G40</f>
        <v>1812.37</v>
      </c>
      <c r="H41" s="532"/>
    </row>
    <row r="42" spans="1:8" x14ac:dyDescent="0.25">
      <c r="A42" s="28"/>
      <c r="B42" s="28"/>
      <c r="C42" s="28"/>
      <c r="D42" s="64"/>
      <c r="E42" s="64"/>
      <c r="F42" s="64"/>
      <c r="G42" s="150"/>
      <c r="H42" s="150"/>
    </row>
    <row r="43" spans="1:8" x14ac:dyDescent="0.25">
      <c r="A43" s="548" t="s">
        <v>31</v>
      </c>
      <c r="B43" s="548"/>
      <c r="C43" s="548"/>
      <c r="D43" s="548"/>
      <c r="E43" s="548"/>
      <c r="F43" s="548"/>
      <c r="G43" s="548"/>
      <c r="H43" s="548"/>
    </row>
    <row r="44" spans="1:8" x14ac:dyDescent="0.25">
      <c r="A44" s="65" t="s">
        <v>19</v>
      </c>
      <c r="B44" s="66" t="s">
        <v>20</v>
      </c>
      <c r="C44" s="65" t="s">
        <v>21</v>
      </c>
      <c r="D44" s="547" t="s">
        <v>22</v>
      </c>
      <c r="E44" s="547"/>
      <c r="F44" s="547"/>
      <c r="G44" s="361" t="s">
        <v>24</v>
      </c>
      <c r="H44" s="362"/>
    </row>
    <row r="45" spans="1:8" x14ac:dyDescent="0.25">
      <c r="A45" s="67"/>
      <c r="B45" s="67"/>
      <c r="C45" s="68"/>
      <c r="D45" s="361" t="s">
        <v>23</v>
      </c>
      <c r="E45" s="363"/>
      <c r="F45" s="362"/>
      <c r="G45" s="549">
        <v>84</v>
      </c>
      <c r="H45" s="549"/>
    </row>
    <row r="46" spans="1:8" x14ac:dyDescent="0.25">
      <c r="A46" s="1"/>
      <c r="B46" s="1"/>
      <c r="C46" s="13"/>
      <c r="D46" s="276" t="s">
        <v>78</v>
      </c>
      <c r="E46" s="332"/>
      <c r="F46" s="277"/>
      <c r="G46" s="550">
        <v>1.41</v>
      </c>
      <c r="H46" s="550"/>
    </row>
    <row r="47" spans="1:8" x14ac:dyDescent="0.25">
      <c r="A47" s="38">
        <v>45090</v>
      </c>
      <c r="B47" s="1">
        <v>14177</v>
      </c>
      <c r="C47" s="13"/>
      <c r="D47" s="276" t="s">
        <v>78</v>
      </c>
      <c r="E47" s="332"/>
      <c r="F47" s="277"/>
      <c r="G47" s="550">
        <v>3.96</v>
      </c>
      <c r="H47" s="550"/>
    </row>
    <row r="48" spans="1:8" x14ac:dyDescent="0.25">
      <c r="A48" s="1"/>
      <c r="B48" s="1"/>
      <c r="C48" s="13"/>
      <c r="D48" s="346" t="s">
        <v>56</v>
      </c>
      <c r="E48" s="347"/>
      <c r="F48" s="348"/>
      <c r="G48" s="532">
        <f>SUM(G46:H47)</f>
        <v>5.37</v>
      </c>
      <c r="H48" s="532"/>
    </row>
    <row r="49" spans="1:8" x14ac:dyDescent="0.25">
      <c r="A49" s="1"/>
      <c r="B49" s="1"/>
      <c r="C49" s="13"/>
      <c r="D49" s="346" t="s">
        <v>66</v>
      </c>
      <c r="E49" s="347"/>
      <c r="F49" s="348"/>
      <c r="G49" s="532">
        <f>G45-G48</f>
        <v>78.63</v>
      </c>
      <c r="H49" s="532"/>
    </row>
  </sheetData>
  <mergeCells count="61">
    <mergeCell ref="A2:J2"/>
    <mergeCell ref="A3:J3"/>
    <mergeCell ref="A1:J1"/>
    <mergeCell ref="G21:H21"/>
    <mergeCell ref="D21:F21"/>
    <mergeCell ref="C5:E5"/>
    <mergeCell ref="C8:E8"/>
    <mergeCell ref="C9:E9"/>
    <mergeCell ref="C10:E10"/>
    <mergeCell ref="C11:E11"/>
    <mergeCell ref="A17:H17"/>
    <mergeCell ref="D18:F18"/>
    <mergeCell ref="G18:H18"/>
    <mergeCell ref="G19:H19"/>
    <mergeCell ref="D19:F19"/>
    <mergeCell ref="C13:D13"/>
    <mergeCell ref="G26:H26"/>
    <mergeCell ref="G27:H27"/>
    <mergeCell ref="D20:F20"/>
    <mergeCell ref="D22:F22"/>
    <mergeCell ref="D23:F23"/>
    <mergeCell ref="D25:F25"/>
    <mergeCell ref="D26:F26"/>
    <mergeCell ref="D27:F27"/>
    <mergeCell ref="G20:H20"/>
    <mergeCell ref="G22:H22"/>
    <mergeCell ref="G23:H23"/>
    <mergeCell ref="G25:H25"/>
    <mergeCell ref="D24:F24"/>
    <mergeCell ref="G24:H24"/>
    <mergeCell ref="D37:F37"/>
    <mergeCell ref="G37:H37"/>
    <mergeCell ref="A33:H33"/>
    <mergeCell ref="D34:F34"/>
    <mergeCell ref="G34:H34"/>
    <mergeCell ref="D35:F35"/>
    <mergeCell ref="G35:H35"/>
    <mergeCell ref="D49:F49"/>
    <mergeCell ref="G49:H49"/>
    <mergeCell ref="D45:F45"/>
    <mergeCell ref="G45:H45"/>
    <mergeCell ref="D46:F46"/>
    <mergeCell ref="G46:H46"/>
    <mergeCell ref="D47:F47"/>
    <mergeCell ref="G47:H47"/>
    <mergeCell ref="C14:D14"/>
    <mergeCell ref="D40:F40"/>
    <mergeCell ref="G40:H40"/>
    <mergeCell ref="D48:F48"/>
    <mergeCell ref="G48:H48"/>
    <mergeCell ref="D41:F41"/>
    <mergeCell ref="G41:H41"/>
    <mergeCell ref="D44:F44"/>
    <mergeCell ref="G44:H44"/>
    <mergeCell ref="A43:H43"/>
    <mergeCell ref="D36:F36"/>
    <mergeCell ref="G36:H36"/>
    <mergeCell ref="D38:F38"/>
    <mergeCell ref="G38:H38"/>
    <mergeCell ref="D39:F39"/>
    <mergeCell ref="G39:H39"/>
  </mergeCells>
  <pageMargins left="0.7" right="0.7" top="0.75" bottom="0.75" header="0.3" footer="0.3"/>
  <pageSetup paperSize="9" orientation="landscape" horizontalDpi="0"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7"/>
  <sheetViews>
    <sheetView view="pageLayout" zoomScaleNormal="100" workbookViewId="0">
      <selection sqref="A1:G37"/>
    </sheetView>
  </sheetViews>
  <sheetFormatPr baseColWidth="10" defaultColWidth="9.140625" defaultRowHeight="15" x14ac:dyDescent="0.25"/>
  <cols>
    <col min="1" max="1" width="13.7109375" customWidth="1"/>
    <col min="2" max="2" width="14.42578125" customWidth="1"/>
  </cols>
  <sheetData>
    <row r="1" spans="1:6" x14ac:dyDescent="0.25">
      <c r="A1" s="430" t="s">
        <v>304</v>
      </c>
      <c r="B1" s="431"/>
      <c r="C1" s="431"/>
      <c r="D1" s="431"/>
      <c r="E1" s="431"/>
      <c r="F1" s="432"/>
    </row>
    <row r="2" spans="1:6" ht="36" customHeight="1" x14ac:dyDescent="0.25">
      <c r="A2" s="433" t="s">
        <v>307</v>
      </c>
      <c r="B2" s="434"/>
      <c r="C2" s="434"/>
      <c r="D2" s="434"/>
      <c r="E2" s="434"/>
      <c r="F2" s="435"/>
    </row>
    <row r="3" spans="1:6" x14ac:dyDescent="0.25">
      <c r="A3" s="259" t="s">
        <v>127</v>
      </c>
      <c r="B3" s="259"/>
      <c r="C3" s="269" t="s">
        <v>183</v>
      </c>
      <c r="D3" s="270"/>
      <c r="E3" s="270"/>
      <c r="F3" s="271"/>
    </row>
    <row r="4" spans="1:6" x14ac:dyDescent="0.25">
      <c r="A4" s="259" t="s">
        <v>128</v>
      </c>
      <c r="B4" s="259"/>
      <c r="C4" s="272" t="s">
        <v>12</v>
      </c>
      <c r="D4" s="272"/>
      <c r="E4" s="272"/>
      <c r="F4" s="272"/>
    </row>
    <row r="5" spans="1:6" x14ac:dyDescent="0.25">
      <c r="A5" s="255" t="s">
        <v>129</v>
      </c>
      <c r="B5" s="255"/>
      <c r="C5" s="384" t="s">
        <v>2</v>
      </c>
      <c r="D5" s="384"/>
      <c r="E5" s="384"/>
      <c r="F5" s="384"/>
    </row>
    <row r="6" spans="1:6" x14ac:dyDescent="0.25">
      <c r="A6" s="259" t="s">
        <v>0</v>
      </c>
      <c r="B6" s="259"/>
      <c r="C6" s="385">
        <v>5000</v>
      </c>
      <c r="D6" s="385"/>
      <c r="E6" s="385"/>
      <c r="F6" s="385"/>
    </row>
    <row r="7" spans="1:6" x14ac:dyDescent="0.25">
      <c r="A7" s="259" t="s">
        <v>131</v>
      </c>
      <c r="B7" s="259"/>
      <c r="C7" s="385">
        <v>5000</v>
      </c>
      <c r="D7" s="385"/>
      <c r="E7" s="385"/>
      <c r="F7" s="385"/>
    </row>
    <row r="8" spans="1:6" x14ac:dyDescent="0.25">
      <c r="A8" s="276" t="s">
        <v>28</v>
      </c>
      <c r="B8" s="277"/>
      <c r="C8" s="273">
        <v>6750</v>
      </c>
      <c r="D8" s="274"/>
      <c r="E8" s="274"/>
      <c r="F8" s="275"/>
    </row>
    <row r="9" spans="1:6" x14ac:dyDescent="0.25">
      <c r="A9" s="276" t="s">
        <v>29</v>
      </c>
      <c r="B9" s="277"/>
      <c r="C9" s="273">
        <f>SUM(C7:C8)</f>
        <v>11750</v>
      </c>
      <c r="D9" s="274"/>
      <c r="E9" s="274"/>
      <c r="F9" s="275"/>
    </row>
    <row r="10" spans="1:6" x14ac:dyDescent="0.25">
      <c r="A10" s="259" t="s">
        <v>1</v>
      </c>
      <c r="B10" s="259"/>
      <c r="C10" s="272" t="s">
        <v>133</v>
      </c>
      <c r="D10" s="272"/>
      <c r="E10" s="272"/>
      <c r="F10" s="272"/>
    </row>
    <row r="11" spans="1:6" x14ac:dyDescent="0.25">
      <c r="A11" s="259" t="s">
        <v>74</v>
      </c>
      <c r="B11" s="259"/>
      <c r="C11" s="278" t="s">
        <v>178</v>
      </c>
      <c r="D11" s="279"/>
      <c r="E11" s="279"/>
      <c r="F11" s="280"/>
    </row>
    <row r="12" spans="1:6" x14ac:dyDescent="0.25">
      <c r="A12" s="259" t="s">
        <v>30</v>
      </c>
      <c r="B12" s="259"/>
      <c r="C12" s="278" t="s">
        <v>179</v>
      </c>
      <c r="D12" s="279"/>
      <c r="E12" s="279"/>
      <c r="F12" s="280"/>
    </row>
    <row r="13" spans="1:6" x14ac:dyDescent="0.25">
      <c r="C13" s="281"/>
      <c r="D13" s="281"/>
      <c r="E13" s="281"/>
    </row>
    <row r="14" spans="1:6" ht="15.75" thickBot="1" x14ac:dyDescent="0.3">
      <c r="C14" s="281"/>
      <c r="D14" s="281"/>
      <c r="E14" s="281"/>
    </row>
    <row r="15" spans="1:6" x14ac:dyDescent="0.25">
      <c r="A15" s="424" t="s">
        <v>308</v>
      </c>
      <c r="B15" s="425"/>
      <c r="C15" s="426">
        <f>'LIQ. ALUMBRADO'!G22</f>
        <v>4360</v>
      </c>
      <c r="D15" s="426"/>
      <c r="E15" s="427"/>
    </row>
    <row r="16" spans="1:6" x14ac:dyDescent="0.25">
      <c r="A16" s="421" t="s">
        <v>309</v>
      </c>
      <c r="B16" s="339"/>
      <c r="C16" s="428">
        <f>'LIQ. ALUMBRADO'!G32</f>
        <v>657.57999999999993</v>
      </c>
      <c r="D16" s="428"/>
      <c r="E16" s="429"/>
    </row>
    <row r="17" spans="1:7" x14ac:dyDescent="0.25">
      <c r="A17" s="421" t="s">
        <v>50</v>
      </c>
      <c r="B17" s="339"/>
      <c r="C17" s="422">
        <f>'LIQ. ALUMBRADO'!G38</f>
        <v>0</v>
      </c>
      <c r="D17" s="422"/>
      <c r="E17" s="423"/>
    </row>
    <row r="18" spans="1:7" ht="15.75" thickBot="1" x14ac:dyDescent="0.3">
      <c r="A18" s="329" t="s">
        <v>137</v>
      </c>
      <c r="B18" s="288"/>
      <c r="C18" s="289">
        <f>SUM(C15:E17)</f>
        <v>5017.58</v>
      </c>
      <c r="D18" s="289"/>
      <c r="E18" s="290"/>
    </row>
    <row r="19" spans="1:7" ht="15.75" thickBot="1" x14ac:dyDescent="0.3"/>
    <row r="20" spans="1:7" ht="15.75" thickBot="1" x14ac:dyDescent="0.3">
      <c r="A20" s="296" t="s">
        <v>261</v>
      </c>
      <c r="B20" s="297"/>
      <c r="C20" s="297"/>
      <c r="D20" s="298">
        <f>C9-C18</f>
        <v>6732.42</v>
      </c>
      <c r="E20" s="299"/>
    </row>
    <row r="21" spans="1:7" x14ac:dyDescent="0.25">
      <c r="E21" t="s">
        <v>139</v>
      </c>
    </row>
    <row r="24" spans="1:7" x14ac:dyDescent="0.25">
      <c r="A24" s="28"/>
      <c r="B24" s="28"/>
      <c r="E24" s="28"/>
    </row>
    <row r="25" spans="1:7" x14ac:dyDescent="0.25">
      <c r="A25" s="294" t="s">
        <v>140</v>
      </c>
      <c r="B25" s="294"/>
      <c r="C25" s="294"/>
      <c r="E25" s="294" t="s">
        <v>141</v>
      </c>
      <c r="F25" s="294"/>
      <c r="G25" s="294"/>
    </row>
    <row r="26" spans="1:7" x14ac:dyDescent="0.25">
      <c r="A26" s="281" t="s">
        <v>259</v>
      </c>
      <c r="B26" s="281"/>
      <c r="C26" s="281"/>
      <c r="E26" s="281" t="s">
        <v>32</v>
      </c>
      <c r="F26" s="281"/>
      <c r="G26" s="281"/>
    </row>
    <row r="30" spans="1:7" x14ac:dyDescent="0.25">
      <c r="A30" s="28"/>
      <c r="B30" s="28"/>
    </row>
    <row r="31" spans="1:7" x14ac:dyDescent="0.25">
      <c r="A31" s="293" t="s">
        <v>142</v>
      </c>
      <c r="B31" s="293"/>
      <c r="C31" s="293"/>
      <c r="E31" s="294" t="s">
        <v>143</v>
      </c>
      <c r="F31" s="294"/>
      <c r="G31" s="294"/>
    </row>
    <row r="32" spans="1:7" x14ac:dyDescent="0.25">
      <c r="A32" s="281" t="s">
        <v>34</v>
      </c>
      <c r="B32" s="281"/>
      <c r="C32" s="281"/>
      <c r="E32" s="281" t="s">
        <v>310</v>
      </c>
      <c r="F32" s="281"/>
      <c r="G32" s="281"/>
    </row>
    <row r="36" spans="3:5" x14ac:dyDescent="0.25">
      <c r="C36" s="295" t="s">
        <v>5</v>
      </c>
      <c r="D36" s="295"/>
      <c r="E36" s="295"/>
    </row>
    <row r="37" spans="3:5" x14ac:dyDescent="0.25">
      <c r="C37" s="281" t="s">
        <v>145</v>
      </c>
      <c r="D37" s="281"/>
      <c r="E37" s="281"/>
    </row>
  </sheetData>
  <mergeCells count="44">
    <mergeCell ref="A32:C32"/>
    <mergeCell ref="E32:G32"/>
    <mergeCell ref="C36:E36"/>
    <mergeCell ref="C37:E37"/>
    <mergeCell ref="A8:B8"/>
    <mergeCell ref="C8:F8"/>
    <mergeCell ref="A9:B9"/>
    <mergeCell ref="C9:F9"/>
    <mergeCell ref="A25:C25"/>
    <mergeCell ref="E25:G25"/>
    <mergeCell ref="A26:C26"/>
    <mergeCell ref="E26:G26"/>
    <mergeCell ref="A31:C31"/>
    <mergeCell ref="E31:G31"/>
    <mergeCell ref="A17:B17"/>
    <mergeCell ref="C17:E17"/>
    <mergeCell ref="A18:B18"/>
    <mergeCell ref="C18:E18"/>
    <mergeCell ref="A20:C20"/>
    <mergeCell ref="D20:E20"/>
    <mergeCell ref="C13:E13"/>
    <mergeCell ref="C14:E14"/>
    <mergeCell ref="A15:B15"/>
    <mergeCell ref="C15:E15"/>
    <mergeCell ref="A16:B16"/>
    <mergeCell ref="C16:E16"/>
    <mergeCell ref="A10:B10"/>
    <mergeCell ref="C10:F10"/>
    <mergeCell ref="A11:B11"/>
    <mergeCell ref="C11:F11"/>
    <mergeCell ref="A12:B12"/>
    <mergeCell ref="C12:F12"/>
    <mergeCell ref="A5:B5"/>
    <mergeCell ref="C5:F5"/>
    <mergeCell ref="A6:B6"/>
    <mergeCell ref="C6:F6"/>
    <mergeCell ref="A7:B7"/>
    <mergeCell ref="C7:F7"/>
    <mergeCell ref="A1:F1"/>
    <mergeCell ref="A2:F2"/>
    <mergeCell ref="A3:B3"/>
    <mergeCell ref="C3:F3"/>
    <mergeCell ref="A4:B4"/>
    <mergeCell ref="C4:F4"/>
  </mergeCells>
  <pageMargins left="0.7" right="0.7" top="0.75" bottom="0.75" header="0.3" footer="0.3"/>
  <pageSetup paperSize="9" orientation="portrait" horizontalDpi="0"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39"/>
  <sheetViews>
    <sheetView view="pageLayout" zoomScaleNormal="100" workbookViewId="0">
      <selection activeCell="H14" sqref="H14"/>
    </sheetView>
  </sheetViews>
  <sheetFormatPr baseColWidth="10" defaultColWidth="9.140625" defaultRowHeight="15" x14ac:dyDescent="0.25"/>
  <cols>
    <col min="1" max="1" width="15.28515625" customWidth="1"/>
    <col min="2" max="2" width="14" customWidth="1"/>
    <col min="3" max="3" width="12.140625" customWidth="1"/>
    <col min="4" max="4" width="12.28515625" customWidth="1"/>
    <col min="5" max="5" width="22.85546875" customWidth="1"/>
    <col min="7" max="7" width="11.85546875" customWidth="1"/>
  </cols>
  <sheetData>
    <row r="1" spans="1:11" x14ac:dyDescent="0.25">
      <c r="A1" s="309"/>
      <c r="B1" s="309"/>
      <c r="C1" s="309"/>
      <c r="D1" s="309"/>
      <c r="E1" s="309"/>
      <c r="F1" s="309"/>
      <c r="G1" s="309"/>
      <c r="H1" s="309"/>
      <c r="I1" s="309"/>
      <c r="J1" s="309"/>
      <c r="K1" s="309"/>
    </row>
    <row r="2" spans="1:11" x14ac:dyDescent="0.25">
      <c r="A2" s="310" t="s">
        <v>57</v>
      </c>
      <c r="B2" s="310"/>
      <c r="C2" s="310"/>
      <c r="D2" s="310"/>
      <c r="E2" s="310"/>
      <c r="F2" s="310"/>
      <c r="G2" s="310"/>
      <c r="H2" s="310"/>
      <c r="I2" s="310"/>
      <c r="J2" s="310"/>
      <c r="K2" s="310"/>
    </row>
    <row r="3" spans="1:11" ht="15" customHeight="1" x14ac:dyDescent="0.25">
      <c r="A3" s="311" t="s">
        <v>307</v>
      </c>
      <c r="B3" s="311"/>
      <c r="C3" s="311"/>
      <c r="D3" s="311"/>
      <c r="E3" s="311"/>
      <c r="F3" s="311"/>
      <c r="G3" s="311"/>
      <c r="H3" s="311"/>
      <c r="I3" s="311"/>
      <c r="J3" s="311"/>
      <c r="K3" s="311"/>
    </row>
    <row r="6" spans="1:11" ht="15" customHeight="1" x14ac:dyDescent="0.25">
      <c r="A6" t="s">
        <v>6</v>
      </c>
      <c r="D6" s="370" t="s">
        <v>183</v>
      </c>
      <c r="E6" s="372"/>
      <c r="F6" t="s">
        <v>13</v>
      </c>
      <c r="H6" s="556" t="s">
        <v>57</v>
      </c>
      <c r="I6" s="557"/>
      <c r="J6" s="558"/>
      <c r="K6" s="187"/>
    </row>
    <row r="7" spans="1:11" x14ac:dyDescent="0.25">
      <c r="A7" t="s">
        <v>7</v>
      </c>
      <c r="D7" s="92" t="s">
        <v>12</v>
      </c>
      <c r="E7" s="92"/>
      <c r="F7" t="s">
        <v>14</v>
      </c>
      <c r="H7" s="373" t="s">
        <v>178</v>
      </c>
      <c r="I7" s="374"/>
      <c r="J7" s="375"/>
      <c r="K7" s="187"/>
    </row>
    <row r="8" spans="1:11" x14ac:dyDescent="0.25">
      <c r="A8" t="s">
        <v>8</v>
      </c>
      <c r="D8" s="92" t="s">
        <v>2</v>
      </c>
      <c r="E8" s="92"/>
      <c r="F8" t="s">
        <v>15</v>
      </c>
      <c r="H8" s="373" t="s">
        <v>179</v>
      </c>
      <c r="I8" s="374"/>
      <c r="J8" s="375"/>
      <c r="K8" s="187"/>
    </row>
    <row r="9" spans="1:11" x14ac:dyDescent="0.25">
      <c r="A9" t="s">
        <v>9</v>
      </c>
      <c r="D9" s="496">
        <v>5000</v>
      </c>
      <c r="E9" s="496"/>
    </row>
    <row r="10" spans="1:11" x14ac:dyDescent="0.25">
      <c r="A10" t="s">
        <v>63</v>
      </c>
      <c r="D10" s="496">
        <v>5000</v>
      </c>
      <c r="E10" s="496"/>
    </row>
    <row r="11" spans="1:11" x14ac:dyDescent="0.25">
      <c r="A11" t="s">
        <v>10</v>
      </c>
      <c r="D11" s="497">
        <v>6750</v>
      </c>
      <c r="E11" s="497"/>
    </row>
    <row r="12" spans="1:11" x14ac:dyDescent="0.25">
      <c r="A12" s="6" t="s">
        <v>11</v>
      </c>
      <c r="D12" s="497">
        <f>+D10+D11</f>
        <v>11750</v>
      </c>
      <c r="E12" s="497"/>
    </row>
    <row r="14" spans="1:11" x14ac:dyDescent="0.25">
      <c r="A14" t="s">
        <v>17</v>
      </c>
      <c r="D14" s="496">
        <f>+G23+G33+G39</f>
        <v>6732.42</v>
      </c>
      <c r="E14" s="496"/>
    </row>
    <row r="15" spans="1:11" x14ac:dyDescent="0.25">
      <c r="A15" t="s">
        <v>18</v>
      </c>
      <c r="D15" s="496">
        <f>+G22+G32+G38</f>
        <v>5017.58</v>
      </c>
      <c r="E15" s="496"/>
    </row>
    <row r="17" spans="1:7" x14ac:dyDescent="0.25">
      <c r="A17" s="358" t="s">
        <v>97</v>
      </c>
      <c r="B17" s="359"/>
      <c r="C17" s="359"/>
      <c r="D17" s="359"/>
      <c r="E17" s="359"/>
      <c r="F17" s="359"/>
      <c r="G17" s="360"/>
    </row>
    <row r="18" spans="1:7" x14ac:dyDescent="0.25">
      <c r="A18" s="65" t="s">
        <v>19</v>
      </c>
      <c r="B18" s="66" t="s">
        <v>20</v>
      </c>
      <c r="C18" s="65" t="s">
        <v>21</v>
      </c>
      <c r="D18" s="361" t="s">
        <v>22</v>
      </c>
      <c r="E18" s="363"/>
      <c r="F18" s="362"/>
      <c r="G18" s="176" t="s">
        <v>24</v>
      </c>
    </row>
    <row r="19" spans="1:7" x14ac:dyDescent="0.25">
      <c r="A19" s="67"/>
      <c r="B19" s="67"/>
      <c r="C19" s="68"/>
      <c r="D19" s="361" t="s">
        <v>23</v>
      </c>
      <c r="E19" s="363"/>
      <c r="F19" s="362"/>
      <c r="G19" s="177">
        <f>2725+6750</f>
        <v>9475</v>
      </c>
    </row>
    <row r="20" spans="1:7" x14ac:dyDescent="0.25">
      <c r="A20" s="38">
        <v>45258</v>
      </c>
      <c r="B20" s="153">
        <v>26</v>
      </c>
      <c r="C20" s="154">
        <v>149315</v>
      </c>
      <c r="D20" s="276" t="s">
        <v>250</v>
      </c>
      <c r="E20" s="332"/>
      <c r="F20" s="277"/>
      <c r="G20" s="36">
        <v>4321.42</v>
      </c>
    </row>
    <row r="21" spans="1:7" x14ac:dyDescent="0.25">
      <c r="A21" s="38">
        <v>45267</v>
      </c>
      <c r="B21" s="153"/>
      <c r="C21" s="154">
        <v>149316</v>
      </c>
      <c r="D21" s="276" t="s">
        <v>192</v>
      </c>
      <c r="E21" s="332"/>
      <c r="F21" s="277"/>
      <c r="G21" s="36">
        <v>38.58</v>
      </c>
    </row>
    <row r="22" spans="1:7" x14ac:dyDescent="0.25">
      <c r="A22" s="1"/>
      <c r="B22" s="153"/>
      <c r="C22" s="154"/>
      <c r="D22" s="346" t="s">
        <v>56</v>
      </c>
      <c r="E22" s="347"/>
      <c r="F22" s="348"/>
      <c r="G22" s="175">
        <f>SUM(G20:G21)</f>
        <v>4360</v>
      </c>
    </row>
    <row r="23" spans="1:7" x14ac:dyDescent="0.25">
      <c r="A23" s="1"/>
      <c r="B23" s="153"/>
      <c r="C23" s="154"/>
      <c r="D23" s="346" t="s">
        <v>66</v>
      </c>
      <c r="E23" s="347"/>
      <c r="F23" s="348"/>
      <c r="G23" s="175">
        <f>G19-G22</f>
        <v>5115</v>
      </c>
    </row>
    <row r="25" spans="1:7" x14ac:dyDescent="0.25">
      <c r="A25" s="358" t="s">
        <v>98</v>
      </c>
      <c r="B25" s="359"/>
      <c r="C25" s="359"/>
      <c r="D25" s="359"/>
      <c r="E25" s="359"/>
      <c r="F25" s="359"/>
      <c r="G25" s="360"/>
    </row>
    <row r="26" spans="1:7" x14ac:dyDescent="0.25">
      <c r="A26" s="65" t="s">
        <v>19</v>
      </c>
      <c r="B26" s="66" t="s">
        <v>20</v>
      </c>
      <c r="C26" s="65" t="s">
        <v>21</v>
      </c>
      <c r="D26" s="547" t="s">
        <v>22</v>
      </c>
      <c r="E26" s="547"/>
      <c r="F26" s="547"/>
      <c r="G26" s="176" t="s">
        <v>24</v>
      </c>
    </row>
    <row r="27" spans="1:7" x14ac:dyDescent="0.25">
      <c r="A27" s="67"/>
      <c r="B27" s="67"/>
      <c r="C27" s="68"/>
      <c r="D27" s="361" t="s">
        <v>23</v>
      </c>
      <c r="E27" s="363"/>
      <c r="F27" s="362"/>
      <c r="G27" s="177">
        <v>2200</v>
      </c>
    </row>
    <row r="28" spans="1:7" x14ac:dyDescent="0.25">
      <c r="A28" s="130">
        <v>45001</v>
      </c>
      <c r="B28" s="131"/>
      <c r="C28" s="121">
        <v>149311</v>
      </c>
      <c r="D28" s="318" t="s">
        <v>114</v>
      </c>
      <c r="E28" s="335"/>
      <c r="F28" s="319"/>
      <c r="G28" s="132">
        <v>217.93</v>
      </c>
    </row>
    <row r="29" spans="1:7" x14ac:dyDescent="0.25">
      <c r="A29" s="130">
        <v>45033</v>
      </c>
      <c r="B29" s="131"/>
      <c r="C29" s="121">
        <v>149312</v>
      </c>
      <c r="D29" s="318" t="s">
        <v>106</v>
      </c>
      <c r="E29" s="335"/>
      <c r="F29" s="319"/>
      <c r="G29" s="132">
        <v>24.22</v>
      </c>
    </row>
    <row r="30" spans="1:7" x14ac:dyDescent="0.25">
      <c r="A30" s="130">
        <v>45117</v>
      </c>
      <c r="B30" s="131"/>
      <c r="C30" s="121">
        <v>149313</v>
      </c>
      <c r="D30" s="318" t="s">
        <v>114</v>
      </c>
      <c r="E30" s="335"/>
      <c r="F30" s="319"/>
      <c r="G30" s="132">
        <v>373.89</v>
      </c>
    </row>
    <row r="31" spans="1:7" x14ac:dyDescent="0.25">
      <c r="A31" s="130">
        <v>45147</v>
      </c>
      <c r="B31" s="131"/>
      <c r="C31" s="121">
        <v>149314</v>
      </c>
      <c r="D31" s="318" t="s">
        <v>106</v>
      </c>
      <c r="E31" s="335"/>
      <c r="F31" s="319"/>
      <c r="G31" s="132">
        <v>41.54</v>
      </c>
    </row>
    <row r="32" spans="1:7" x14ac:dyDescent="0.25">
      <c r="A32" s="1"/>
      <c r="B32" s="1"/>
      <c r="C32" s="13"/>
      <c r="D32" s="553" t="s">
        <v>56</v>
      </c>
      <c r="E32" s="554"/>
      <c r="F32" s="555"/>
      <c r="G32" s="80">
        <f>SUM(G28:G31)</f>
        <v>657.57999999999993</v>
      </c>
    </row>
    <row r="33" spans="1:7" x14ac:dyDescent="0.25">
      <c r="A33" s="1"/>
      <c r="B33" s="1"/>
      <c r="C33" s="13"/>
      <c r="D33" s="553" t="s">
        <v>66</v>
      </c>
      <c r="E33" s="554"/>
      <c r="F33" s="555"/>
      <c r="G33" s="81">
        <f>G27-G32</f>
        <v>1542.42</v>
      </c>
    </row>
    <row r="34" spans="1:7" x14ac:dyDescent="0.25">
      <c r="A34" s="358" t="s">
        <v>31</v>
      </c>
      <c r="B34" s="359"/>
      <c r="C34" s="359"/>
      <c r="D34" s="359"/>
      <c r="E34" s="359"/>
      <c r="F34" s="359"/>
      <c r="G34" s="360"/>
    </row>
    <row r="35" spans="1:7" x14ac:dyDescent="0.25">
      <c r="A35" s="65" t="s">
        <v>19</v>
      </c>
      <c r="B35" s="66" t="s">
        <v>20</v>
      </c>
      <c r="C35" s="65" t="s">
        <v>21</v>
      </c>
      <c r="D35" s="547" t="s">
        <v>22</v>
      </c>
      <c r="E35" s="547"/>
      <c r="F35" s="547"/>
      <c r="G35" s="176" t="s">
        <v>24</v>
      </c>
    </row>
    <row r="36" spans="1:7" x14ac:dyDescent="0.25">
      <c r="A36" s="67"/>
      <c r="B36" s="67"/>
      <c r="C36" s="68"/>
      <c r="D36" s="361" t="s">
        <v>23</v>
      </c>
      <c r="E36" s="363"/>
      <c r="F36" s="362"/>
      <c r="G36" s="177">
        <v>75</v>
      </c>
    </row>
    <row r="37" spans="1:7" x14ac:dyDescent="0.25">
      <c r="A37" s="1"/>
      <c r="B37" s="1"/>
      <c r="C37" s="13"/>
      <c r="D37" s="276"/>
      <c r="E37" s="332"/>
      <c r="F37" s="277"/>
      <c r="G37" s="36"/>
    </row>
    <row r="38" spans="1:7" x14ac:dyDescent="0.25">
      <c r="A38" s="1"/>
      <c r="B38" s="1"/>
      <c r="C38" s="13"/>
      <c r="D38" s="346" t="s">
        <v>56</v>
      </c>
      <c r="E38" s="347"/>
      <c r="F38" s="348"/>
      <c r="G38" s="175">
        <f>SUM(G37:G37)</f>
        <v>0</v>
      </c>
    </row>
    <row r="39" spans="1:7" x14ac:dyDescent="0.25">
      <c r="A39" s="1"/>
      <c r="B39" s="1"/>
      <c r="C39" s="13"/>
      <c r="D39" s="346" t="s">
        <v>66</v>
      </c>
      <c r="E39" s="347"/>
      <c r="F39" s="348"/>
      <c r="G39" s="175">
        <f>G36-G38</f>
        <v>75</v>
      </c>
    </row>
  </sheetData>
  <mergeCells count="35">
    <mergeCell ref="A17:G17"/>
    <mergeCell ref="A1:K1"/>
    <mergeCell ref="A2:K2"/>
    <mergeCell ref="A3:K3"/>
    <mergeCell ref="D9:E9"/>
    <mergeCell ref="D10:E10"/>
    <mergeCell ref="H6:J6"/>
    <mergeCell ref="H7:J7"/>
    <mergeCell ref="H8:J8"/>
    <mergeCell ref="D11:E11"/>
    <mergeCell ref="D12:E12"/>
    <mergeCell ref="D6:E6"/>
    <mergeCell ref="D14:E14"/>
    <mergeCell ref="D15:E15"/>
    <mergeCell ref="D28:F28"/>
    <mergeCell ref="D29:F29"/>
    <mergeCell ref="D30:F30"/>
    <mergeCell ref="D31:F31"/>
    <mergeCell ref="D21:F21"/>
    <mergeCell ref="D19:F19"/>
    <mergeCell ref="D18:F18"/>
    <mergeCell ref="D39:F39"/>
    <mergeCell ref="D33:F33"/>
    <mergeCell ref="A34:G34"/>
    <mergeCell ref="D35:F35"/>
    <mergeCell ref="D36:F36"/>
    <mergeCell ref="D37:F37"/>
    <mergeCell ref="D20:F20"/>
    <mergeCell ref="D23:F23"/>
    <mergeCell ref="D22:F22"/>
    <mergeCell ref="D38:F38"/>
    <mergeCell ref="D32:F32"/>
    <mergeCell ref="A25:G25"/>
    <mergeCell ref="D26:F26"/>
    <mergeCell ref="D27:F27"/>
  </mergeCells>
  <pageMargins left="0.7" right="0.7" top="0.75" bottom="0.75" header="0.3" footer="0.3"/>
  <pageSetup paperSize="9" orientation="landscape" horizontalDpi="0"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33"/>
  <sheetViews>
    <sheetView view="pageLayout" zoomScaleNormal="100" workbookViewId="0">
      <selection activeCell="G7" sqref="G7"/>
    </sheetView>
  </sheetViews>
  <sheetFormatPr baseColWidth="10" defaultColWidth="9.140625" defaultRowHeight="15" x14ac:dyDescent="0.25"/>
  <cols>
    <col min="1" max="1" width="15" customWidth="1"/>
    <col min="2" max="2" width="12.5703125" customWidth="1"/>
  </cols>
  <sheetData>
    <row r="1" spans="1:6" x14ac:dyDescent="0.25">
      <c r="A1" s="263" t="s">
        <v>323</v>
      </c>
      <c r="B1" s="264"/>
      <c r="C1" s="264"/>
      <c r="D1" s="264"/>
      <c r="E1" s="264"/>
      <c r="F1" s="265"/>
    </row>
    <row r="2" spans="1:6" ht="30.75" customHeight="1" x14ac:dyDescent="0.25">
      <c r="A2" s="266" t="s">
        <v>184</v>
      </c>
      <c r="B2" s="267"/>
      <c r="C2" s="267"/>
      <c r="D2" s="267"/>
      <c r="E2" s="267"/>
      <c r="F2" s="268"/>
    </row>
    <row r="3" spans="1:6" x14ac:dyDescent="0.25">
      <c r="A3" s="259" t="s">
        <v>127</v>
      </c>
      <c r="B3" s="259"/>
      <c r="C3" s="269" t="s">
        <v>185</v>
      </c>
      <c r="D3" s="270"/>
      <c r="E3" s="270"/>
      <c r="F3" s="271"/>
    </row>
    <row r="4" spans="1:6" x14ac:dyDescent="0.25">
      <c r="A4" s="259" t="s">
        <v>128</v>
      </c>
      <c r="B4" s="259"/>
      <c r="C4" s="272" t="s">
        <v>12</v>
      </c>
      <c r="D4" s="272"/>
      <c r="E4" s="272"/>
      <c r="F4" s="272"/>
    </row>
    <row r="5" spans="1:6" x14ac:dyDescent="0.25">
      <c r="A5" s="255" t="s">
        <v>129</v>
      </c>
      <c r="B5" s="255"/>
      <c r="C5" s="384" t="s">
        <v>2</v>
      </c>
      <c r="D5" s="384"/>
      <c r="E5" s="384"/>
      <c r="F5" s="384"/>
    </row>
    <row r="6" spans="1:6" x14ac:dyDescent="0.25">
      <c r="A6" s="259" t="s">
        <v>0</v>
      </c>
      <c r="B6" s="259"/>
      <c r="C6" s="385">
        <v>3000</v>
      </c>
      <c r="D6" s="385"/>
      <c r="E6" s="385"/>
      <c r="F6" s="385"/>
    </row>
    <row r="7" spans="1:6" x14ac:dyDescent="0.25">
      <c r="A7" s="259" t="s">
        <v>131</v>
      </c>
      <c r="B7" s="259"/>
      <c r="C7" s="385">
        <f>C6</f>
        <v>3000</v>
      </c>
      <c r="D7" s="385"/>
      <c r="E7" s="385"/>
      <c r="F7" s="385"/>
    </row>
    <row r="8" spans="1:6" x14ac:dyDescent="0.25">
      <c r="A8" s="259" t="s">
        <v>1</v>
      </c>
      <c r="B8" s="259"/>
      <c r="C8" s="272" t="s">
        <v>133</v>
      </c>
      <c r="D8" s="272"/>
      <c r="E8" s="272"/>
      <c r="F8" s="272"/>
    </row>
    <row r="9" spans="1:6" x14ac:dyDescent="0.25">
      <c r="A9" s="259" t="s">
        <v>74</v>
      </c>
      <c r="B9" s="259"/>
      <c r="C9" s="272" t="s">
        <v>182</v>
      </c>
      <c r="D9" s="272"/>
      <c r="E9" s="272"/>
      <c r="F9" s="272"/>
    </row>
    <row r="10" spans="1:6" x14ac:dyDescent="0.25">
      <c r="A10" s="259" t="s">
        <v>324</v>
      </c>
      <c r="B10" s="259"/>
      <c r="C10" s="272" t="s">
        <v>179</v>
      </c>
      <c r="D10" s="272"/>
      <c r="E10" s="272"/>
      <c r="F10" s="272"/>
    </row>
    <row r="11" spans="1:6" x14ac:dyDescent="0.25">
      <c r="C11" s="281"/>
      <c r="D11" s="281"/>
      <c r="E11" s="281"/>
    </row>
    <row r="12" spans="1:6" ht="15.75" thickBot="1" x14ac:dyDescent="0.3">
      <c r="C12" s="281"/>
      <c r="D12" s="281"/>
      <c r="E12" s="281"/>
    </row>
    <row r="13" spans="1:6" ht="30" customHeight="1" x14ac:dyDescent="0.25">
      <c r="A13" s="325" t="s">
        <v>325</v>
      </c>
      <c r="B13" s="326"/>
      <c r="C13" s="426">
        <f>'LIQ. MEDIO AMB.'!H32</f>
        <v>1152.6000000000001</v>
      </c>
      <c r="D13" s="426"/>
      <c r="E13" s="427"/>
    </row>
    <row r="14" spans="1:6" ht="15.75" thickBot="1" x14ac:dyDescent="0.3">
      <c r="A14" s="329" t="s">
        <v>137</v>
      </c>
      <c r="B14" s="288"/>
      <c r="C14" s="289">
        <f>SUM(C13:E13)</f>
        <v>1152.6000000000001</v>
      </c>
      <c r="D14" s="289"/>
      <c r="E14" s="290"/>
    </row>
    <row r="15" spans="1:6" ht="15.75" thickBot="1" x14ac:dyDescent="0.3"/>
    <row r="16" spans="1:6" ht="19.5" customHeight="1" thickBot="1" x14ac:dyDescent="0.3">
      <c r="A16" s="296" t="s">
        <v>261</v>
      </c>
      <c r="B16" s="297"/>
      <c r="C16" s="297"/>
      <c r="D16" s="559">
        <f>C7-C14</f>
        <v>1847.3999999999999</v>
      </c>
      <c r="E16" s="560"/>
    </row>
    <row r="17" spans="1:7" x14ac:dyDescent="0.25">
      <c r="E17" t="s">
        <v>139</v>
      </c>
    </row>
    <row r="20" spans="1:7" x14ac:dyDescent="0.25">
      <c r="A20" s="28"/>
      <c r="B20" s="28"/>
      <c r="E20" s="28"/>
    </row>
    <row r="21" spans="1:7" x14ac:dyDescent="0.25">
      <c r="A21" s="294" t="s">
        <v>140</v>
      </c>
      <c r="B21" s="294"/>
      <c r="C21" s="294"/>
      <c r="E21" s="294" t="s">
        <v>141</v>
      </c>
      <c r="F21" s="294"/>
      <c r="G21" s="294"/>
    </row>
    <row r="22" spans="1:7" x14ac:dyDescent="0.25">
      <c r="A22" s="281" t="s">
        <v>259</v>
      </c>
      <c r="B22" s="281"/>
      <c r="C22" s="281"/>
      <c r="E22" s="281" t="s">
        <v>32</v>
      </c>
      <c r="F22" s="281"/>
      <c r="G22" s="281"/>
    </row>
    <row r="26" spans="1:7" x14ac:dyDescent="0.25">
      <c r="A26" s="28"/>
      <c r="B26" s="28"/>
    </row>
    <row r="27" spans="1:7" x14ac:dyDescent="0.25">
      <c r="A27" s="293" t="s">
        <v>142</v>
      </c>
      <c r="B27" s="293"/>
      <c r="C27" s="293"/>
      <c r="E27" s="294" t="s">
        <v>143</v>
      </c>
      <c r="F27" s="294"/>
      <c r="G27" s="294"/>
    </row>
    <row r="28" spans="1:7" x14ac:dyDescent="0.25">
      <c r="A28" s="281" t="s">
        <v>34</v>
      </c>
      <c r="B28" s="281"/>
      <c r="C28" s="281"/>
      <c r="E28" s="281" t="s">
        <v>310</v>
      </c>
      <c r="F28" s="281"/>
      <c r="G28" s="281"/>
    </row>
    <row r="32" spans="1:7" x14ac:dyDescent="0.25">
      <c r="C32" s="295" t="s">
        <v>5</v>
      </c>
      <c r="D32" s="295"/>
      <c r="E32" s="295"/>
    </row>
    <row r="33" spans="3:5" x14ac:dyDescent="0.25">
      <c r="C33" s="281" t="s">
        <v>145</v>
      </c>
      <c r="D33" s="281"/>
      <c r="E33" s="281"/>
    </row>
  </sheetData>
  <mergeCells count="36">
    <mergeCell ref="A1:F1"/>
    <mergeCell ref="A2:F2"/>
    <mergeCell ref="A3:B3"/>
    <mergeCell ref="C3:F3"/>
    <mergeCell ref="A4:B4"/>
    <mergeCell ref="C4:F4"/>
    <mergeCell ref="A5:B5"/>
    <mergeCell ref="C5:F5"/>
    <mergeCell ref="A6:B6"/>
    <mergeCell ref="C6:F6"/>
    <mergeCell ref="A7:B7"/>
    <mergeCell ref="C7:F7"/>
    <mergeCell ref="A8:B8"/>
    <mergeCell ref="C8:F8"/>
    <mergeCell ref="A9:B9"/>
    <mergeCell ref="C9:F9"/>
    <mergeCell ref="A10:B10"/>
    <mergeCell ref="C10:F10"/>
    <mergeCell ref="A14:B14"/>
    <mergeCell ref="C14:E14"/>
    <mergeCell ref="A16:C16"/>
    <mergeCell ref="D16:E16"/>
    <mergeCell ref="C11:E11"/>
    <mergeCell ref="C12:E12"/>
    <mergeCell ref="A13:B13"/>
    <mergeCell ref="C13:E13"/>
    <mergeCell ref="A28:C28"/>
    <mergeCell ref="E28:G28"/>
    <mergeCell ref="C32:E32"/>
    <mergeCell ref="C33:E33"/>
    <mergeCell ref="A21:C21"/>
    <mergeCell ref="E21:G21"/>
    <mergeCell ref="A22:C22"/>
    <mergeCell ref="E22:G22"/>
    <mergeCell ref="A27:C27"/>
    <mergeCell ref="E27:G27"/>
  </mergeCells>
  <pageMargins left="1" right="1" top="1" bottom="1" header="0.5" footer="0.5"/>
  <pageSetup paperSize="9" orientation="portrait" horizontalDpi="0"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33"/>
  <sheetViews>
    <sheetView view="pageLayout" topLeftCell="A16" zoomScaleNormal="100" workbookViewId="0">
      <selection activeCell="C5" sqref="C5:D5"/>
    </sheetView>
  </sheetViews>
  <sheetFormatPr baseColWidth="10" defaultColWidth="9.140625" defaultRowHeight="15" x14ac:dyDescent="0.25"/>
  <cols>
    <col min="1" max="1" width="15.140625" customWidth="1"/>
    <col min="2" max="3" width="14.28515625" customWidth="1"/>
    <col min="4" max="4" width="18.7109375" customWidth="1"/>
    <col min="5" max="5" width="12.85546875" customWidth="1"/>
    <col min="6" max="6" width="14" customWidth="1"/>
    <col min="8" max="8" width="12.7109375" customWidth="1"/>
    <col min="9" max="9" width="13.140625" customWidth="1"/>
  </cols>
  <sheetData>
    <row r="1" spans="1:10" x14ac:dyDescent="0.25">
      <c r="A1" s="309"/>
      <c r="B1" s="309"/>
      <c r="C1" s="309"/>
      <c r="D1" s="309"/>
      <c r="E1" s="309"/>
      <c r="F1" s="309"/>
      <c r="G1" s="309"/>
      <c r="H1" s="309"/>
      <c r="I1" s="309"/>
      <c r="J1" s="309"/>
    </row>
    <row r="2" spans="1:10" x14ac:dyDescent="0.25">
      <c r="A2" s="310" t="s">
        <v>57</v>
      </c>
      <c r="B2" s="310"/>
      <c r="C2" s="310"/>
      <c r="D2" s="310"/>
      <c r="E2" s="310"/>
      <c r="F2" s="310"/>
      <c r="G2" s="310"/>
      <c r="H2" s="310"/>
      <c r="I2" s="310"/>
      <c r="J2" s="310"/>
    </row>
    <row r="3" spans="1:10" x14ac:dyDescent="0.25">
      <c r="A3" s="311" t="s">
        <v>184</v>
      </c>
      <c r="B3" s="311"/>
      <c r="C3" s="311"/>
      <c r="D3" s="311"/>
      <c r="E3" s="311"/>
      <c r="F3" s="311"/>
      <c r="G3" s="311"/>
      <c r="H3" s="311"/>
      <c r="I3" s="311"/>
      <c r="J3" s="311"/>
    </row>
    <row r="5" spans="1:10" x14ac:dyDescent="0.25">
      <c r="A5" t="s">
        <v>6</v>
      </c>
      <c r="C5" s="370" t="s">
        <v>185</v>
      </c>
      <c r="D5" s="372"/>
      <c r="E5" t="s">
        <v>13</v>
      </c>
      <c r="G5" s="17" t="s">
        <v>16</v>
      </c>
      <c r="H5" s="17"/>
      <c r="I5" s="17"/>
    </row>
    <row r="6" spans="1:10" x14ac:dyDescent="0.25">
      <c r="A6" t="s">
        <v>7</v>
      </c>
      <c r="C6" s="370" t="s">
        <v>12</v>
      </c>
      <c r="D6" s="372"/>
      <c r="E6" t="s">
        <v>14</v>
      </c>
      <c r="G6" s="373" t="s">
        <v>186</v>
      </c>
      <c r="H6" s="374"/>
      <c r="I6" s="375"/>
    </row>
    <row r="7" spans="1:10" x14ac:dyDescent="0.25">
      <c r="A7" t="s">
        <v>8</v>
      </c>
      <c r="C7" s="370" t="s">
        <v>2</v>
      </c>
      <c r="D7" s="372"/>
      <c r="E7" t="s">
        <v>15</v>
      </c>
      <c r="G7" s="373" t="s">
        <v>179</v>
      </c>
      <c r="H7" s="374"/>
      <c r="I7" s="375"/>
    </row>
    <row r="8" spans="1:10" x14ac:dyDescent="0.25">
      <c r="A8" t="s">
        <v>9</v>
      </c>
      <c r="C8" s="341">
        <v>3000</v>
      </c>
      <c r="D8" s="343"/>
    </row>
    <row r="9" spans="1:10" x14ac:dyDescent="0.25">
      <c r="A9" t="s">
        <v>63</v>
      </c>
      <c r="C9" s="341">
        <v>3000</v>
      </c>
      <c r="D9" s="343"/>
    </row>
    <row r="10" spans="1:10" x14ac:dyDescent="0.25">
      <c r="A10" s="6" t="s">
        <v>11</v>
      </c>
      <c r="C10" s="341">
        <f>+C9</f>
        <v>3000</v>
      </c>
      <c r="D10" s="343"/>
    </row>
    <row r="12" spans="1:10" x14ac:dyDescent="0.25">
      <c r="A12" t="s">
        <v>17</v>
      </c>
      <c r="C12" s="546">
        <f>+H33</f>
        <v>1847.3999999999999</v>
      </c>
      <c r="D12" s="546"/>
    </row>
    <row r="13" spans="1:10" x14ac:dyDescent="0.25">
      <c r="A13" t="s">
        <v>18</v>
      </c>
      <c r="C13" s="546">
        <f>+H32</f>
        <v>1152.6000000000001</v>
      </c>
      <c r="D13" s="546"/>
    </row>
    <row r="15" spans="1:10" x14ac:dyDescent="0.25">
      <c r="A15" s="548" t="s">
        <v>322</v>
      </c>
      <c r="B15" s="548"/>
      <c r="C15" s="548"/>
      <c r="D15" s="548"/>
      <c r="E15" s="548"/>
      <c r="F15" s="548"/>
      <c r="G15" s="548"/>
      <c r="H15" s="548"/>
    </row>
    <row r="16" spans="1:10" x14ac:dyDescent="0.25">
      <c r="A16" s="65" t="s">
        <v>19</v>
      </c>
      <c r="B16" s="66" t="s">
        <v>20</v>
      </c>
      <c r="C16" s="65" t="s">
        <v>21</v>
      </c>
      <c r="D16" s="547" t="s">
        <v>22</v>
      </c>
      <c r="E16" s="547"/>
      <c r="F16" s="547"/>
      <c r="G16" s="547"/>
      <c r="H16" s="185" t="s">
        <v>24</v>
      </c>
    </row>
    <row r="17" spans="1:8" x14ac:dyDescent="0.25">
      <c r="A17" s="67"/>
      <c r="B17" s="67"/>
      <c r="C17" s="68"/>
      <c r="D17" s="361" t="s">
        <v>23</v>
      </c>
      <c r="E17" s="363"/>
      <c r="F17" s="363"/>
      <c r="G17" s="362"/>
      <c r="H17" s="186">
        <v>3000</v>
      </c>
    </row>
    <row r="18" spans="1:8" x14ac:dyDescent="0.25">
      <c r="A18" s="125"/>
      <c r="B18" s="125"/>
      <c r="C18" s="126"/>
      <c r="D18" s="321" t="s">
        <v>78</v>
      </c>
      <c r="E18" s="564"/>
      <c r="F18" s="564"/>
      <c r="G18" s="322"/>
      <c r="H18" s="193">
        <v>1.41</v>
      </c>
    </row>
    <row r="19" spans="1:8" x14ac:dyDescent="0.25">
      <c r="A19" s="190">
        <v>45008</v>
      </c>
      <c r="B19" s="191"/>
      <c r="C19" s="106">
        <v>149321</v>
      </c>
      <c r="D19" s="533" t="s">
        <v>100</v>
      </c>
      <c r="E19" s="534"/>
      <c r="F19" s="534"/>
      <c r="G19" s="535"/>
      <c r="H19" s="192">
        <v>16.25</v>
      </c>
    </row>
    <row r="20" spans="1:8" x14ac:dyDescent="0.25">
      <c r="A20" s="190">
        <v>45014</v>
      </c>
      <c r="B20" s="191">
        <v>28388</v>
      </c>
      <c r="C20" s="106">
        <v>149322</v>
      </c>
      <c r="D20" s="318" t="s">
        <v>101</v>
      </c>
      <c r="E20" s="335"/>
      <c r="F20" s="335"/>
      <c r="G20" s="319"/>
      <c r="H20" s="132">
        <v>38</v>
      </c>
    </row>
    <row r="21" spans="1:8" x14ac:dyDescent="0.25">
      <c r="A21" s="190">
        <v>45036</v>
      </c>
      <c r="B21" s="191"/>
      <c r="C21" s="106">
        <v>149324</v>
      </c>
      <c r="D21" s="318" t="s">
        <v>121</v>
      </c>
      <c r="E21" s="335"/>
      <c r="F21" s="335"/>
      <c r="G21" s="319"/>
      <c r="H21" s="132">
        <v>15</v>
      </c>
    </row>
    <row r="22" spans="1:8" x14ac:dyDescent="0.25">
      <c r="A22" s="183">
        <v>45103</v>
      </c>
      <c r="B22" s="35"/>
      <c r="C22" s="20"/>
      <c r="D22" s="561" t="s">
        <v>204</v>
      </c>
      <c r="E22" s="562"/>
      <c r="F22" s="562"/>
      <c r="G22" s="563"/>
      <c r="H22" s="128">
        <v>175.24</v>
      </c>
    </row>
    <row r="23" spans="1:8" x14ac:dyDescent="0.25">
      <c r="A23" s="129">
        <v>45118</v>
      </c>
      <c r="B23" s="20"/>
      <c r="C23" s="20">
        <v>149328</v>
      </c>
      <c r="D23" s="561" t="s">
        <v>106</v>
      </c>
      <c r="E23" s="562"/>
      <c r="F23" s="562"/>
      <c r="G23" s="563"/>
      <c r="H23" s="128">
        <v>19.48</v>
      </c>
    </row>
    <row r="24" spans="1:8" x14ac:dyDescent="0.25">
      <c r="A24" s="180">
        <v>45156</v>
      </c>
      <c r="B24" s="1"/>
      <c r="C24" s="181"/>
      <c r="D24" s="276" t="s">
        <v>218</v>
      </c>
      <c r="E24" s="332"/>
      <c r="F24" s="332"/>
      <c r="G24" s="277"/>
      <c r="H24" s="184">
        <v>328.32</v>
      </c>
    </row>
    <row r="25" spans="1:8" x14ac:dyDescent="0.25">
      <c r="A25" s="180"/>
      <c r="B25" s="1"/>
      <c r="C25" s="181"/>
      <c r="D25" s="276" t="s">
        <v>78</v>
      </c>
      <c r="E25" s="332"/>
      <c r="F25" s="332"/>
      <c r="G25" s="277"/>
      <c r="H25" s="184">
        <v>3.96</v>
      </c>
    </row>
    <row r="26" spans="1:8" x14ac:dyDescent="0.25">
      <c r="A26" s="180">
        <v>45177</v>
      </c>
      <c r="B26" s="1"/>
      <c r="C26" s="181">
        <v>8885501</v>
      </c>
      <c r="D26" s="276" t="s">
        <v>106</v>
      </c>
      <c r="E26" s="332"/>
      <c r="F26" s="332"/>
      <c r="G26" s="277"/>
      <c r="H26" s="184">
        <v>36.479999999999997</v>
      </c>
    </row>
    <row r="27" spans="1:8" x14ac:dyDescent="0.25">
      <c r="A27" s="180">
        <v>45245</v>
      </c>
      <c r="B27" s="1"/>
      <c r="C27" s="181">
        <v>8885502</v>
      </c>
      <c r="D27" s="276" t="s">
        <v>218</v>
      </c>
      <c r="E27" s="332"/>
      <c r="F27" s="332"/>
      <c r="G27" s="277"/>
      <c r="H27" s="184">
        <v>50.4</v>
      </c>
    </row>
    <row r="28" spans="1:8" x14ac:dyDescent="0.25">
      <c r="A28" s="180">
        <v>45267</v>
      </c>
      <c r="B28" s="1"/>
      <c r="C28" s="181">
        <v>8885507</v>
      </c>
      <c r="D28" s="276" t="s">
        <v>106</v>
      </c>
      <c r="E28" s="332"/>
      <c r="F28" s="332"/>
      <c r="G28" s="277"/>
      <c r="H28" s="184">
        <v>5.6</v>
      </c>
    </row>
    <row r="29" spans="1:8" x14ac:dyDescent="0.25">
      <c r="A29" s="183">
        <v>45261</v>
      </c>
      <c r="B29" s="1"/>
      <c r="C29" s="181"/>
      <c r="D29" s="561" t="s">
        <v>251</v>
      </c>
      <c r="E29" s="562"/>
      <c r="F29" s="562"/>
      <c r="G29" s="563"/>
      <c r="H29" s="184">
        <v>208.09</v>
      </c>
    </row>
    <row r="30" spans="1:8" x14ac:dyDescent="0.25">
      <c r="A30" s="180">
        <v>45271</v>
      </c>
      <c r="B30" s="1"/>
      <c r="C30" s="181"/>
      <c r="D30" s="561" t="s">
        <v>252</v>
      </c>
      <c r="E30" s="562"/>
      <c r="F30" s="562"/>
      <c r="G30" s="563"/>
      <c r="H30" s="184">
        <v>208.09</v>
      </c>
    </row>
    <row r="31" spans="1:8" x14ac:dyDescent="0.25">
      <c r="A31" s="180">
        <v>45299</v>
      </c>
      <c r="B31" s="1"/>
      <c r="C31" s="181">
        <v>8885512</v>
      </c>
      <c r="D31" s="276" t="s">
        <v>106</v>
      </c>
      <c r="E31" s="332"/>
      <c r="F31" s="332"/>
      <c r="G31" s="277"/>
      <c r="H31" s="184">
        <v>46.28</v>
      </c>
    </row>
    <row r="32" spans="1:8" ht="17.25" x14ac:dyDescent="0.4">
      <c r="A32" s="38"/>
      <c r="B32" s="1"/>
      <c r="C32" s="13"/>
      <c r="D32" s="346" t="s">
        <v>56</v>
      </c>
      <c r="E32" s="347"/>
      <c r="F32" s="347"/>
      <c r="G32" s="348"/>
      <c r="H32" s="189">
        <f>SUM(H18:H31)</f>
        <v>1152.6000000000001</v>
      </c>
    </row>
    <row r="33" spans="1:8" ht="17.25" x14ac:dyDescent="0.4">
      <c r="A33" s="1"/>
      <c r="B33" s="1"/>
      <c r="C33" s="13"/>
      <c r="D33" s="346" t="s">
        <v>66</v>
      </c>
      <c r="E33" s="347"/>
      <c r="F33" s="347"/>
      <c r="G33" s="348"/>
      <c r="H33" s="189">
        <f>H17-H32</f>
        <v>1847.3999999999999</v>
      </c>
    </row>
  </sheetData>
  <mergeCells count="32">
    <mergeCell ref="A1:J1"/>
    <mergeCell ref="A2:J2"/>
    <mergeCell ref="A3:J3"/>
    <mergeCell ref="G6:I6"/>
    <mergeCell ref="G7:I7"/>
    <mergeCell ref="C5:D5"/>
    <mergeCell ref="C6:D6"/>
    <mergeCell ref="C7:D7"/>
    <mergeCell ref="C8:D8"/>
    <mergeCell ref="C9:D9"/>
    <mergeCell ref="D32:G32"/>
    <mergeCell ref="D33:G33"/>
    <mergeCell ref="C12:D12"/>
    <mergeCell ref="C13:D13"/>
    <mergeCell ref="D20:G20"/>
    <mergeCell ref="D18:G18"/>
    <mergeCell ref="D31:G31"/>
    <mergeCell ref="D25:G25"/>
    <mergeCell ref="D24:G24"/>
    <mergeCell ref="D21:G21"/>
    <mergeCell ref="C10:D10"/>
    <mergeCell ref="A15:H15"/>
    <mergeCell ref="D16:G16"/>
    <mergeCell ref="D17:G17"/>
    <mergeCell ref="D19:G19"/>
    <mergeCell ref="D30:G30"/>
    <mergeCell ref="D26:G26"/>
    <mergeCell ref="D27:G27"/>
    <mergeCell ref="D28:G28"/>
    <mergeCell ref="D29:G29"/>
    <mergeCell ref="D22:G22"/>
    <mergeCell ref="D23:G23"/>
  </mergeCells>
  <pageMargins left="0.7" right="0.7" top="0.75" bottom="0.75" header="0.3" footer="0.3"/>
  <pageSetup paperSize="9" orientation="landscape" horizontalDpi="0"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G39"/>
  <sheetViews>
    <sheetView view="pageLayout" topLeftCell="A4" zoomScaleNormal="100" workbookViewId="0">
      <selection sqref="A1:G39"/>
    </sheetView>
  </sheetViews>
  <sheetFormatPr baseColWidth="10" defaultColWidth="9.140625" defaultRowHeight="15" x14ac:dyDescent="0.25"/>
  <cols>
    <col min="1" max="1" width="15.7109375" customWidth="1"/>
    <col min="2" max="2" width="12.7109375" customWidth="1"/>
  </cols>
  <sheetData>
    <row r="1" spans="1:6" x14ac:dyDescent="0.25">
      <c r="A1" s="263" t="s">
        <v>304</v>
      </c>
      <c r="B1" s="264"/>
      <c r="C1" s="264"/>
      <c r="D1" s="264"/>
      <c r="E1" s="264"/>
      <c r="F1" s="265"/>
    </row>
    <row r="2" spans="1:6" x14ac:dyDescent="0.25">
      <c r="A2" s="266" t="s">
        <v>42</v>
      </c>
      <c r="B2" s="267"/>
      <c r="C2" s="267"/>
      <c r="D2" s="267"/>
      <c r="E2" s="267"/>
      <c r="F2" s="268"/>
    </row>
    <row r="3" spans="1:6" x14ac:dyDescent="0.25">
      <c r="A3" s="259" t="s">
        <v>127</v>
      </c>
      <c r="B3" s="259"/>
      <c r="C3" s="269" t="s">
        <v>372</v>
      </c>
      <c r="D3" s="270"/>
      <c r="E3" s="270"/>
      <c r="F3" s="271"/>
    </row>
    <row r="4" spans="1:6" x14ac:dyDescent="0.25">
      <c r="A4" s="259" t="s">
        <v>128</v>
      </c>
      <c r="B4" s="259"/>
      <c r="C4" s="272" t="s">
        <v>12</v>
      </c>
      <c r="D4" s="272"/>
      <c r="E4" s="272"/>
      <c r="F4" s="272"/>
    </row>
    <row r="5" spans="1:6" x14ac:dyDescent="0.25">
      <c r="A5" s="255" t="s">
        <v>129</v>
      </c>
      <c r="B5" s="255"/>
      <c r="C5" s="256" t="s">
        <v>83</v>
      </c>
      <c r="D5" s="257"/>
      <c r="E5" s="257"/>
      <c r="F5" s="258"/>
    </row>
    <row r="6" spans="1:6" x14ac:dyDescent="0.25">
      <c r="A6" s="259" t="s">
        <v>0</v>
      </c>
      <c r="B6" s="259"/>
      <c r="C6" s="260">
        <f>DIVERSOS!C9</f>
        <v>10956.5</v>
      </c>
      <c r="D6" s="261"/>
      <c r="E6" s="261"/>
      <c r="F6" s="262"/>
    </row>
    <row r="7" spans="1:6" x14ac:dyDescent="0.25">
      <c r="A7" s="259" t="s">
        <v>131</v>
      </c>
      <c r="B7" s="259"/>
      <c r="C7" s="260">
        <f>DIVERSOS!C10</f>
        <v>3434.06</v>
      </c>
      <c r="D7" s="261"/>
      <c r="E7" s="261"/>
      <c r="F7" s="262"/>
    </row>
    <row r="8" spans="1:6" x14ac:dyDescent="0.25">
      <c r="A8" s="222" t="s">
        <v>347</v>
      </c>
      <c r="B8" s="224"/>
      <c r="C8" s="273">
        <f>DIVERSOS!C11</f>
        <v>626.87</v>
      </c>
      <c r="D8" s="274"/>
      <c r="E8" s="274"/>
      <c r="F8" s="275"/>
    </row>
    <row r="9" spans="1:6" x14ac:dyDescent="0.25">
      <c r="A9" s="222" t="s">
        <v>348</v>
      </c>
      <c r="B9" s="224"/>
      <c r="C9" s="273">
        <f>C8*10</f>
        <v>6268.7</v>
      </c>
      <c r="D9" s="274"/>
      <c r="E9" s="274"/>
      <c r="F9" s="275"/>
    </row>
    <row r="10" spans="1:6" x14ac:dyDescent="0.25">
      <c r="A10" s="276" t="s">
        <v>29</v>
      </c>
      <c r="B10" s="277"/>
      <c r="C10" s="273">
        <f>+C7+C9</f>
        <v>9702.76</v>
      </c>
      <c r="D10" s="274"/>
      <c r="E10" s="274"/>
      <c r="F10" s="275"/>
    </row>
    <row r="11" spans="1:6" x14ac:dyDescent="0.25">
      <c r="A11" s="259" t="s">
        <v>1</v>
      </c>
      <c r="B11" s="259"/>
      <c r="C11" s="272" t="s">
        <v>133</v>
      </c>
      <c r="D11" s="272"/>
      <c r="E11" s="272"/>
      <c r="F11" s="272"/>
    </row>
    <row r="12" spans="1:6" x14ac:dyDescent="0.25">
      <c r="A12" s="259" t="s">
        <v>74</v>
      </c>
      <c r="B12" s="259"/>
      <c r="C12" s="278" t="s">
        <v>182</v>
      </c>
      <c r="D12" s="279"/>
      <c r="E12" s="279"/>
      <c r="F12" s="280"/>
    </row>
    <row r="13" spans="1:6" x14ac:dyDescent="0.25">
      <c r="A13" s="259" t="s">
        <v>324</v>
      </c>
      <c r="B13" s="259"/>
      <c r="C13" s="278" t="s">
        <v>179</v>
      </c>
      <c r="D13" s="279"/>
      <c r="E13" s="279"/>
      <c r="F13" s="280"/>
    </row>
    <row r="14" spans="1:6" x14ac:dyDescent="0.25">
      <c r="C14" s="281"/>
      <c r="D14" s="281"/>
      <c r="E14" s="281"/>
    </row>
    <row r="15" spans="1:6" x14ac:dyDescent="0.25">
      <c r="A15" s="282" t="s">
        <v>365</v>
      </c>
      <c r="B15" s="282"/>
      <c r="C15" s="282"/>
      <c r="D15" s="282"/>
      <c r="E15" s="282"/>
    </row>
    <row r="16" spans="1:6" ht="28.5" customHeight="1" x14ac:dyDescent="0.25">
      <c r="A16" s="283" t="s">
        <v>373</v>
      </c>
      <c r="B16" s="284"/>
      <c r="C16" s="285">
        <f>'LIQ. MUJER'!E29</f>
        <v>2287.1499999999996</v>
      </c>
      <c r="D16" s="285"/>
      <c r="E16" s="286"/>
    </row>
    <row r="17" spans="1:7" x14ac:dyDescent="0.25">
      <c r="A17" s="283" t="s">
        <v>43</v>
      </c>
      <c r="B17" s="284"/>
      <c r="C17" s="285">
        <f>'LIQ. MUJER'!E35</f>
        <v>0</v>
      </c>
      <c r="D17" s="285"/>
      <c r="E17" s="286"/>
    </row>
    <row r="18" spans="1:7" x14ac:dyDescent="0.25">
      <c r="A18" s="283" t="s">
        <v>374</v>
      </c>
      <c r="B18" s="284"/>
      <c r="C18" s="285">
        <f>'LIQ. MUJER'!E40</f>
        <v>12</v>
      </c>
      <c r="D18" s="285"/>
      <c r="E18" s="286"/>
    </row>
    <row r="19" spans="1:7" x14ac:dyDescent="0.25">
      <c r="A19" s="283" t="s">
        <v>375</v>
      </c>
      <c r="B19" s="284"/>
      <c r="C19" s="285">
        <f>'LIQ. MUJER'!E45</f>
        <v>3.96</v>
      </c>
      <c r="D19" s="285"/>
      <c r="E19" s="286"/>
    </row>
    <row r="20" spans="1:7" ht="15.75" thickBot="1" x14ac:dyDescent="0.3">
      <c r="A20" s="287" t="s">
        <v>137</v>
      </c>
      <c r="B20" s="288"/>
      <c r="C20" s="289">
        <f>SUM(C16:C19)</f>
        <v>2303.1099999999997</v>
      </c>
      <c r="D20" s="289"/>
      <c r="E20" s="290"/>
    </row>
    <row r="21" spans="1:7" ht="15.75" thickBot="1" x14ac:dyDescent="0.3"/>
    <row r="22" spans="1:7" ht="15.75" thickBot="1" x14ac:dyDescent="0.3">
      <c r="A22" s="296" t="s">
        <v>261</v>
      </c>
      <c r="B22" s="297"/>
      <c r="C22" s="297"/>
      <c r="D22" s="298">
        <f>C10-C20</f>
        <v>7399.6500000000005</v>
      </c>
      <c r="E22" s="299"/>
    </row>
    <row r="23" spans="1:7" x14ac:dyDescent="0.25">
      <c r="E23" t="s">
        <v>139</v>
      </c>
    </row>
    <row r="26" spans="1:7" x14ac:dyDescent="0.25">
      <c r="A26" s="28"/>
      <c r="B26" s="28"/>
      <c r="E26" s="28"/>
    </row>
    <row r="27" spans="1:7" x14ac:dyDescent="0.25">
      <c r="A27" s="294" t="s">
        <v>140</v>
      </c>
      <c r="B27" s="294"/>
      <c r="C27" s="294"/>
      <c r="E27" s="294" t="s">
        <v>141</v>
      </c>
      <c r="F27" s="294"/>
      <c r="G27" s="294"/>
    </row>
    <row r="28" spans="1:7" x14ac:dyDescent="0.25">
      <c r="A28" s="281" t="s">
        <v>259</v>
      </c>
      <c r="B28" s="281"/>
      <c r="C28" s="281"/>
      <c r="E28" s="281" t="s">
        <v>32</v>
      </c>
      <c r="F28" s="281"/>
      <c r="G28" s="281"/>
    </row>
    <row r="32" spans="1:7" x14ac:dyDescent="0.25">
      <c r="A32" s="28"/>
      <c r="B32" s="28"/>
    </row>
    <row r="33" spans="1:7" x14ac:dyDescent="0.25">
      <c r="A33" s="293" t="s">
        <v>142</v>
      </c>
      <c r="B33" s="293"/>
      <c r="C33" s="293"/>
      <c r="E33" s="294" t="s">
        <v>143</v>
      </c>
      <c r="F33" s="294"/>
      <c r="G33" s="294"/>
    </row>
    <row r="34" spans="1:7" x14ac:dyDescent="0.25">
      <c r="A34" s="281" t="s">
        <v>34</v>
      </c>
      <c r="B34" s="281"/>
      <c r="C34" s="281"/>
      <c r="E34" s="281" t="s">
        <v>310</v>
      </c>
      <c r="F34" s="281"/>
      <c r="G34" s="281"/>
    </row>
    <row r="38" spans="1:7" x14ac:dyDescent="0.25">
      <c r="C38" s="295" t="s">
        <v>5</v>
      </c>
      <c r="D38" s="295"/>
      <c r="E38" s="295"/>
    </row>
    <row r="39" spans="1:7" x14ac:dyDescent="0.25">
      <c r="C39" s="281" t="s">
        <v>269</v>
      </c>
      <c r="D39" s="281"/>
      <c r="E39" s="281"/>
    </row>
  </sheetData>
  <mergeCells count="46">
    <mergeCell ref="A34:C34"/>
    <mergeCell ref="E34:G34"/>
    <mergeCell ref="C38:E38"/>
    <mergeCell ref="C39:E39"/>
    <mergeCell ref="A27:C27"/>
    <mergeCell ref="E27:G27"/>
    <mergeCell ref="A28:C28"/>
    <mergeCell ref="E28:G28"/>
    <mergeCell ref="A33:C33"/>
    <mergeCell ref="E33:G33"/>
    <mergeCell ref="A20:B20"/>
    <mergeCell ref="C20:E20"/>
    <mergeCell ref="A22:C22"/>
    <mergeCell ref="D22:E22"/>
    <mergeCell ref="A19:B19"/>
    <mergeCell ref="C19:E19"/>
    <mergeCell ref="A16:B16"/>
    <mergeCell ref="C16:E16"/>
    <mergeCell ref="A17:B17"/>
    <mergeCell ref="C17:E17"/>
    <mergeCell ref="A18:B18"/>
    <mergeCell ref="C18:E18"/>
    <mergeCell ref="A15:E15"/>
    <mergeCell ref="C8:F8"/>
    <mergeCell ref="C9:F9"/>
    <mergeCell ref="A10:B10"/>
    <mergeCell ref="C10:F10"/>
    <mergeCell ref="A11:B11"/>
    <mergeCell ref="C11:F11"/>
    <mergeCell ref="A12:B12"/>
    <mergeCell ref="C12:F12"/>
    <mergeCell ref="A13:B13"/>
    <mergeCell ref="C13:F13"/>
    <mergeCell ref="C14:E14"/>
    <mergeCell ref="A5:B5"/>
    <mergeCell ref="C5:F5"/>
    <mergeCell ref="A6:B6"/>
    <mergeCell ref="C6:F6"/>
    <mergeCell ref="A7:B7"/>
    <mergeCell ref="C7:F7"/>
    <mergeCell ref="A1:F1"/>
    <mergeCell ref="A2:F2"/>
    <mergeCell ref="A3:B3"/>
    <mergeCell ref="C3:F3"/>
    <mergeCell ref="A4:B4"/>
    <mergeCell ref="C4:F4"/>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94"/>
  <sheetViews>
    <sheetView view="pageLayout" topLeftCell="A66" zoomScale="96" zoomScaleNormal="100" zoomScalePageLayoutView="96" workbookViewId="0">
      <selection activeCell="D95" sqref="D95"/>
    </sheetView>
  </sheetViews>
  <sheetFormatPr baseColWidth="10" defaultColWidth="9.140625" defaultRowHeight="15" x14ac:dyDescent="0.25"/>
  <cols>
    <col min="1" max="1" width="30.5703125" customWidth="1"/>
    <col min="2" max="2" width="14.28515625" customWidth="1"/>
    <col min="3" max="3" width="16.42578125" customWidth="1"/>
    <col min="4" max="4" width="21.5703125" customWidth="1"/>
    <col min="5" max="5" width="33.42578125" customWidth="1"/>
    <col min="6" max="6" width="12.5703125" bestFit="1" customWidth="1"/>
  </cols>
  <sheetData>
    <row r="1" spans="1:6" x14ac:dyDescent="0.25">
      <c r="A1" s="309"/>
      <c r="B1" s="309"/>
      <c r="C1" s="309"/>
      <c r="D1" s="309"/>
      <c r="E1" s="309"/>
      <c r="F1" s="309"/>
    </row>
    <row r="2" spans="1:6" x14ac:dyDescent="0.25">
      <c r="A2" s="310" t="s">
        <v>57</v>
      </c>
      <c r="B2" s="310"/>
      <c r="C2" s="310"/>
      <c r="D2" s="310"/>
      <c r="E2" s="310"/>
      <c r="F2" s="310"/>
    </row>
    <row r="3" spans="1:6" x14ac:dyDescent="0.25">
      <c r="A3" s="311" t="s">
        <v>376</v>
      </c>
      <c r="B3" s="311"/>
      <c r="C3" s="311"/>
      <c r="D3" s="311"/>
      <c r="E3" s="311"/>
      <c r="F3" s="311"/>
    </row>
    <row r="4" spans="1:6" x14ac:dyDescent="0.25">
      <c r="B4" s="5"/>
      <c r="C4" s="5"/>
    </row>
    <row r="5" spans="1:6" x14ac:dyDescent="0.25">
      <c r="A5" t="s">
        <v>58</v>
      </c>
      <c r="B5" s="303" t="s">
        <v>55</v>
      </c>
      <c r="C5" s="304"/>
      <c r="D5" s="3"/>
    </row>
    <row r="6" spans="1:6" x14ac:dyDescent="0.25">
      <c r="A6" t="s">
        <v>7</v>
      </c>
      <c r="B6" s="312" t="s">
        <v>12</v>
      </c>
      <c r="C6" s="313"/>
      <c r="D6" t="s">
        <v>59</v>
      </c>
      <c r="E6" s="17" t="s">
        <v>60</v>
      </c>
    </row>
    <row r="7" spans="1:6" x14ac:dyDescent="0.25">
      <c r="A7" t="s">
        <v>8</v>
      </c>
      <c r="B7" s="303" t="s">
        <v>81</v>
      </c>
      <c r="C7" s="304"/>
      <c r="D7" t="s">
        <v>61</v>
      </c>
      <c r="E7" s="17" t="s">
        <v>178</v>
      </c>
    </row>
    <row r="8" spans="1:6" x14ac:dyDescent="0.25">
      <c r="A8" t="s">
        <v>82</v>
      </c>
      <c r="B8" s="314" t="s">
        <v>83</v>
      </c>
      <c r="C8" s="315"/>
      <c r="D8" s="18" t="s">
        <v>15</v>
      </c>
      <c r="E8" s="17" t="s">
        <v>179</v>
      </c>
    </row>
    <row r="9" spans="1:6" x14ac:dyDescent="0.25">
      <c r="A9" t="s">
        <v>62</v>
      </c>
      <c r="B9" s="305">
        <v>10949.44</v>
      </c>
      <c r="C9" s="306"/>
    </row>
    <row r="10" spans="1:6" x14ac:dyDescent="0.25">
      <c r="A10" s="4" t="s">
        <v>63</v>
      </c>
      <c r="B10" s="307">
        <v>3434.06</v>
      </c>
      <c r="C10" s="308"/>
      <c r="D10" s="3"/>
    </row>
    <row r="11" spans="1:6" x14ac:dyDescent="0.25">
      <c r="A11" s="93" t="s">
        <v>188</v>
      </c>
      <c r="B11" s="307">
        <v>626.87</v>
      </c>
      <c r="C11" s="308"/>
      <c r="D11" s="159"/>
      <c r="E11" s="159"/>
    </row>
    <row r="12" spans="1:6" ht="30" x14ac:dyDescent="0.25">
      <c r="A12" s="170" t="s">
        <v>301</v>
      </c>
      <c r="B12" s="323">
        <f>(B11*10)+B10</f>
        <v>9702.76</v>
      </c>
      <c r="C12" s="324"/>
      <c r="E12" s="159"/>
    </row>
    <row r="14" spans="1:6" x14ac:dyDescent="0.25">
      <c r="A14" t="s">
        <v>64</v>
      </c>
      <c r="B14" s="300">
        <f>B12-B15</f>
        <v>1340.58</v>
      </c>
      <c r="C14" s="301"/>
      <c r="D14" s="171"/>
    </row>
    <row r="15" spans="1:6" x14ac:dyDescent="0.25">
      <c r="A15" t="s">
        <v>18</v>
      </c>
      <c r="B15" s="300">
        <f>+F55+F61+F70+F84+F89+F94</f>
        <v>8362.18</v>
      </c>
      <c r="C15" s="301"/>
      <c r="D15" s="70"/>
    </row>
    <row r="16" spans="1:6" x14ac:dyDescent="0.25">
      <c r="B16" s="316"/>
      <c r="C16" s="294"/>
    </row>
    <row r="18" spans="1:6" x14ac:dyDescent="0.25">
      <c r="A18" s="302" t="s">
        <v>39</v>
      </c>
      <c r="B18" s="302"/>
      <c r="C18" s="302"/>
      <c r="D18" s="302"/>
      <c r="E18" s="302"/>
      <c r="F18" s="302"/>
    </row>
    <row r="19" spans="1:6" x14ac:dyDescent="0.25">
      <c r="A19" s="19" t="s">
        <v>19</v>
      </c>
      <c r="B19" s="19" t="s">
        <v>27</v>
      </c>
      <c r="C19" s="19" t="s">
        <v>25</v>
      </c>
      <c r="D19" s="302" t="s">
        <v>26</v>
      </c>
      <c r="E19" s="302"/>
      <c r="F19" s="19" t="s">
        <v>65</v>
      </c>
    </row>
    <row r="20" spans="1:6" x14ac:dyDescent="0.25">
      <c r="A20" s="105">
        <v>44959</v>
      </c>
      <c r="B20" s="106"/>
      <c r="C20" s="106">
        <v>147451</v>
      </c>
      <c r="D20" s="318" t="s">
        <v>71</v>
      </c>
      <c r="E20" s="319"/>
      <c r="F20" s="165">
        <v>270</v>
      </c>
    </row>
    <row r="21" spans="1:6" x14ac:dyDescent="0.25">
      <c r="A21" s="105">
        <v>44959</v>
      </c>
      <c r="B21" s="106"/>
      <c r="C21" s="106">
        <v>147452</v>
      </c>
      <c r="D21" s="320" t="s">
        <v>72</v>
      </c>
      <c r="E21" s="320"/>
      <c r="F21" s="73">
        <v>225</v>
      </c>
    </row>
    <row r="22" spans="1:6" x14ac:dyDescent="0.25">
      <c r="A22" s="105">
        <v>44980</v>
      </c>
      <c r="B22" s="106"/>
      <c r="C22" s="106">
        <v>147453</v>
      </c>
      <c r="D22" s="320" t="s">
        <v>71</v>
      </c>
      <c r="E22" s="320"/>
      <c r="F22" s="73">
        <v>270</v>
      </c>
    </row>
    <row r="23" spans="1:6" x14ac:dyDescent="0.25">
      <c r="A23" s="105">
        <v>44980</v>
      </c>
      <c r="B23" s="106"/>
      <c r="C23" s="106">
        <v>147455</v>
      </c>
      <c r="D23" s="320" t="s">
        <v>72</v>
      </c>
      <c r="E23" s="320"/>
      <c r="F23" s="73">
        <v>225</v>
      </c>
    </row>
    <row r="24" spans="1:6" x14ac:dyDescent="0.25">
      <c r="A24" s="105">
        <v>44998</v>
      </c>
      <c r="B24" s="106"/>
      <c r="C24" s="106">
        <v>147460</v>
      </c>
      <c r="D24" s="318" t="s">
        <v>106</v>
      </c>
      <c r="E24" s="319"/>
      <c r="F24" s="73">
        <v>110</v>
      </c>
    </row>
    <row r="25" spans="1:6" x14ac:dyDescent="0.25">
      <c r="A25" s="105">
        <v>45009</v>
      </c>
      <c r="B25" s="106"/>
      <c r="C25" s="106">
        <v>8785001</v>
      </c>
      <c r="D25" s="320" t="s">
        <v>72</v>
      </c>
      <c r="E25" s="320"/>
      <c r="F25" s="73">
        <v>225</v>
      </c>
    </row>
    <row r="26" spans="1:6" x14ac:dyDescent="0.25">
      <c r="A26" s="105">
        <v>45009</v>
      </c>
      <c r="B26" s="106"/>
      <c r="C26" s="106">
        <v>8785002</v>
      </c>
      <c r="D26" s="320" t="s">
        <v>71</v>
      </c>
      <c r="E26" s="320"/>
      <c r="F26" s="73">
        <v>270</v>
      </c>
    </row>
    <row r="27" spans="1:6" x14ac:dyDescent="0.25">
      <c r="A27" s="105">
        <v>45033</v>
      </c>
      <c r="B27" s="106"/>
      <c r="C27" s="106">
        <v>8785003</v>
      </c>
      <c r="D27" s="318" t="s">
        <v>106</v>
      </c>
      <c r="E27" s="319"/>
      <c r="F27" s="73">
        <v>55</v>
      </c>
    </row>
    <row r="28" spans="1:6" x14ac:dyDescent="0.25">
      <c r="A28" s="105">
        <v>45035</v>
      </c>
      <c r="B28" s="106"/>
      <c r="C28" s="106">
        <v>8785004</v>
      </c>
      <c r="D28" s="320" t="s">
        <v>71</v>
      </c>
      <c r="E28" s="320"/>
      <c r="F28" s="73">
        <v>270</v>
      </c>
    </row>
    <row r="29" spans="1:6" x14ac:dyDescent="0.25">
      <c r="A29" s="105">
        <v>45035</v>
      </c>
      <c r="B29" s="106"/>
      <c r="C29" s="106">
        <v>8785005</v>
      </c>
      <c r="D29" s="320" t="s">
        <v>72</v>
      </c>
      <c r="E29" s="320"/>
      <c r="F29" s="73">
        <v>225</v>
      </c>
    </row>
    <row r="30" spans="1:6" x14ac:dyDescent="0.25">
      <c r="A30" s="105"/>
      <c r="B30" s="106"/>
      <c r="C30" s="106"/>
      <c r="D30" s="318" t="s">
        <v>106</v>
      </c>
      <c r="E30" s="319"/>
      <c r="F30" s="73">
        <v>55</v>
      </c>
    </row>
    <row r="31" spans="1:6" x14ac:dyDescent="0.25">
      <c r="A31" s="166">
        <v>45065</v>
      </c>
      <c r="B31" s="121"/>
      <c r="C31" s="106">
        <v>8785010</v>
      </c>
      <c r="D31" s="320" t="s">
        <v>71</v>
      </c>
      <c r="E31" s="320"/>
      <c r="F31" s="73">
        <v>270</v>
      </c>
    </row>
    <row r="32" spans="1:6" x14ac:dyDescent="0.25">
      <c r="A32" s="105">
        <v>45065</v>
      </c>
      <c r="B32" s="106"/>
      <c r="C32" s="106">
        <v>8785011</v>
      </c>
      <c r="D32" s="320" t="s">
        <v>72</v>
      </c>
      <c r="E32" s="320"/>
      <c r="F32" s="73">
        <v>225</v>
      </c>
    </row>
    <row r="33" spans="1:6" s="40" customFormat="1" x14ac:dyDescent="0.25">
      <c r="A33" s="105">
        <v>45089</v>
      </c>
      <c r="B33" s="106"/>
      <c r="C33" s="106">
        <v>8785012</v>
      </c>
      <c r="D33" s="318" t="s">
        <v>106</v>
      </c>
      <c r="E33" s="319"/>
      <c r="F33" s="73">
        <v>55</v>
      </c>
    </row>
    <row r="34" spans="1:6" s="40" customFormat="1" x14ac:dyDescent="0.25">
      <c r="A34" s="105">
        <v>45096</v>
      </c>
      <c r="B34" s="106"/>
      <c r="C34" s="106">
        <v>8785013</v>
      </c>
      <c r="D34" s="320" t="s">
        <v>71</v>
      </c>
      <c r="E34" s="320"/>
      <c r="F34" s="73">
        <v>270</v>
      </c>
    </row>
    <row r="35" spans="1:6" s="40" customFormat="1" x14ac:dyDescent="0.25">
      <c r="A35" s="105">
        <v>45096</v>
      </c>
      <c r="B35" s="106"/>
      <c r="C35" s="106">
        <v>8785014</v>
      </c>
      <c r="D35" s="320" t="s">
        <v>72</v>
      </c>
      <c r="E35" s="320"/>
      <c r="F35" s="73">
        <v>225</v>
      </c>
    </row>
    <row r="36" spans="1:6" s="40" customFormat="1" x14ac:dyDescent="0.25">
      <c r="A36" s="105">
        <v>45118</v>
      </c>
      <c r="B36" s="106"/>
      <c r="C36" s="106">
        <v>8785016</v>
      </c>
      <c r="D36" s="318" t="s">
        <v>106</v>
      </c>
      <c r="E36" s="319"/>
      <c r="F36" s="73">
        <v>55</v>
      </c>
    </row>
    <row r="37" spans="1:6" s="40" customFormat="1" x14ac:dyDescent="0.25">
      <c r="A37" s="105">
        <v>45126</v>
      </c>
      <c r="B37" s="106"/>
      <c r="C37" s="106">
        <v>8785017</v>
      </c>
      <c r="D37" s="320" t="s">
        <v>71</v>
      </c>
      <c r="E37" s="320"/>
      <c r="F37" s="73">
        <v>270</v>
      </c>
    </row>
    <row r="38" spans="1:6" x14ac:dyDescent="0.25">
      <c r="A38" s="105">
        <v>45126</v>
      </c>
      <c r="B38" s="106"/>
      <c r="C38" s="106">
        <v>8785018</v>
      </c>
      <c r="D38" s="320" t="s">
        <v>72</v>
      </c>
      <c r="E38" s="320"/>
      <c r="F38" s="73">
        <v>225</v>
      </c>
    </row>
    <row r="39" spans="1:6" x14ac:dyDescent="0.25">
      <c r="A39" s="105">
        <v>45147</v>
      </c>
      <c r="B39" s="106"/>
      <c r="C39" s="106">
        <v>8785019</v>
      </c>
      <c r="D39" s="318" t="s">
        <v>106</v>
      </c>
      <c r="E39" s="319"/>
      <c r="F39" s="73">
        <v>55</v>
      </c>
    </row>
    <row r="40" spans="1:6" x14ac:dyDescent="0.25">
      <c r="A40" s="105">
        <v>45156</v>
      </c>
      <c r="B40" s="106"/>
      <c r="C40" s="106">
        <v>8785020</v>
      </c>
      <c r="D40" s="320" t="s">
        <v>71</v>
      </c>
      <c r="E40" s="320"/>
      <c r="F40" s="73">
        <v>270</v>
      </c>
    </row>
    <row r="41" spans="1:6" x14ac:dyDescent="0.25">
      <c r="A41" s="105">
        <v>45156</v>
      </c>
      <c r="B41" s="106"/>
      <c r="C41" s="106">
        <v>8785021</v>
      </c>
      <c r="D41" s="320" t="s">
        <v>72</v>
      </c>
      <c r="E41" s="320"/>
      <c r="F41" s="73">
        <v>225</v>
      </c>
    </row>
    <row r="42" spans="1:6" x14ac:dyDescent="0.25">
      <c r="A42" s="105">
        <v>45177</v>
      </c>
      <c r="B42" s="106"/>
      <c r="C42" s="106">
        <v>8785025</v>
      </c>
      <c r="D42" s="318" t="s">
        <v>106</v>
      </c>
      <c r="E42" s="319"/>
      <c r="F42" s="73">
        <v>55</v>
      </c>
    </row>
    <row r="43" spans="1:6" x14ac:dyDescent="0.25">
      <c r="A43" s="105">
        <v>45189</v>
      </c>
      <c r="B43" s="106"/>
      <c r="C43" s="106">
        <v>8785025</v>
      </c>
      <c r="D43" s="320" t="s">
        <v>71</v>
      </c>
      <c r="E43" s="320"/>
      <c r="F43" s="73">
        <v>270</v>
      </c>
    </row>
    <row r="44" spans="1:6" x14ac:dyDescent="0.25">
      <c r="A44" s="105">
        <v>45189</v>
      </c>
      <c r="B44" s="106"/>
      <c r="C44" s="106">
        <v>8785027</v>
      </c>
      <c r="D44" s="320" t="s">
        <v>72</v>
      </c>
      <c r="E44" s="320"/>
      <c r="F44" s="73">
        <v>225</v>
      </c>
    </row>
    <row r="45" spans="1:6" x14ac:dyDescent="0.25">
      <c r="A45" s="105">
        <v>45212</v>
      </c>
      <c r="B45" s="106"/>
      <c r="C45" s="106">
        <v>8785028</v>
      </c>
      <c r="D45" s="318" t="s">
        <v>106</v>
      </c>
      <c r="E45" s="319"/>
      <c r="F45" s="73">
        <v>55</v>
      </c>
    </row>
    <row r="46" spans="1:6" x14ac:dyDescent="0.25">
      <c r="A46" s="105">
        <v>45223</v>
      </c>
      <c r="B46" s="106"/>
      <c r="C46" s="106">
        <v>8785029</v>
      </c>
      <c r="D46" s="320" t="s">
        <v>71</v>
      </c>
      <c r="E46" s="320"/>
      <c r="F46" s="73">
        <v>270</v>
      </c>
    </row>
    <row r="47" spans="1:6" x14ac:dyDescent="0.25">
      <c r="A47" s="105">
        <v>45223</v>
      </c>
      <c r="B47" s="106"/>
      <c r="C47" s="106">
        <v>8785030</v>
      </c>
      <c r="D47" s="320" t="s">
        <v>72</v>
      </c>
      <c r="E47" s="320"/>
      <c r="F47" s="73">
        <v>225</v>
      </c>
    </row>
    <row r="48" spans="1:6" x14ac:dyDescent="0.25">
      <c r="A48" s="105">
        <v>45243</v>
      </c>
      <c r="B48" s="106"/>
      <c r="C48" s="106">
        <v>8785031</v>
      </c>
      <c r="D48" s="318" t="s">
        <v>106</v>
      </c>
      <c r="E48" s="319"/>
      <c r="F48" s="73">
        <v>55</v>
      </c>
    </row>
    <row r="49" spans="1:6" x14ac:dyDescent="0.25">
      <c r="A49" s="105">
        <v>45250</v>
      </c>
      <c r="B49" s="106"/>
      <c r="C49" s="106">
        <v>8785032</v>
      </c>
      <c r="D49" s="320" t="s">
        <v>71</v>
      </c>
      <c r="E49" s="320"/>
      <c r="F49" s="73">
        <v>270</v>
      </c>
    </row>
    <row r="50" spans="1:6" x14ac:dyDescent="0.25">
      <c r="A50" s="105">
        <v>45250</v>
      </c>
      <c r="B50" s="106"/>
      <c r="C50" s="106">
        <v>8785033</v>
      </c>
      <c r="D50" s="320" t="s">
        <v>72</v>
      </c>
      <c r="E50" s="320"/>
      <c r="F50" s="73">
        <v>225</v>
      </c>
    </row>
    <row r="51" spans="1:6" x14ac:dyDescent="0.25">
      <c r="A51" s="105">
        <v>45267</v>
      </c>
      <c r="B51" s="106"/>
      <c r="C51" s="106">
        <v>8785034</v>
      </c>
      <c r="D51" s="318" t="s">
        <v>106</v>
      </c>
      <c r="E51" s="319"/>
      <c r="F51" s="73">
        <v>55</v>
      </c>
    </row>
    <row r="52" spans="1:6" x14ac:dyDescent="0.25">
      <c r="A52" s="105">
        <v>45279</v>
      </c>
      <c r="B52" s="106"/>
      <c r="C52" s="106">
        <v>8785035</v>
      </c>
      <c r="D52" s="320" t="s">
        <v>71</v>
      </c>
      <c r="E52" s="320"/>
      <c r="F52" s="73">
        <v>270</v>
      </c>
    </row>
    <row r="53" spans="1:6" x14ac:dyDescent="0.25">
      <c r="A53" s="105">
        <v>45279</v>
      </c>
      <c r="B53" s="106"/>
      <c r="C53" s="106">
        <v>8785036</v>
      </c>
      <c r="D53" s="320" t="s">
        <v>72</v>
      </c>
      <c r="E53" s="320"/>
      <c r="F53" s="73">
        <v>225</v>
      </c>
    </row>
    <row r="54" spans="1:6" x14ac:dyDescent="0.25">
      <c r="A54" s="105"/>
      <c r="B54" s="106"/>
      <c r="C54" s="106"/>
      <c r="D54" s="318" t="s">
        <v>106</v>
      </c>
      <c r="E54" s="319"/>
      <c r="F54" s="73">
        <v>55</v>
      </c>
    </row>
    <row r="55" spans="1:6" x14ac:dyDescent="0.25">
      <c r="A55" s="13"/>
      <c r="B55" s="13"/>
      <c r="C55" s="13"/>
      <c r="D55" s="317" t="s">
        <v>56</v>
      </c>
      <c r="E55" s="317"/>
      <c r="F55" s="22">
        <f>SUM(F20:F54)</f>
        <v>6600</v>
      </c>
    </row>
    <row r="56" spans="1:6" x14ac:dyDescent="0.25">
      <c r="A56" s="28"/>
      <c r="B56" s="28"/>
      <c r="C56" s="28"/>
      <c r="D56" s="41"/>
      <c r="E56" s="41"/>
      <c r="F56" s="43"/>
    </row>
    <row r="57" spans="1:6" x14ac:dyDescent="0.25">
      <c r="A57" s="302" t="s">
        <v>67</v>
      </c>
      <c r="B57" s="302"/>
      <c r="C57" s="302"/>
      <c r="D57" s="302"/>
      <c r="E57" s="302"/>
      <c r="F57" s="302"/>
    </row>
    <row r="58" spans="1:6" x14ac:dyDescent="0.25">
      <c r="A58" s="19" t="s">
        <v>19</v>
      </c>
      <c r="B58" s="19" t="s">
        <v>27</v>
      </c>
      <c r="C58" s="19" t="s">
        <v>25</v>
      </c>
      <c r="D58" s="302" t="s">
        <v>26</v>
      </c>
      <c r="E58" s="302"/>
      <c r="F58" s="19" t="s">
        <v>65</v>
      </c>
    </row>
    <row r="59" spans="1:6" s="40" customFormat="1" x14ac:dyDescent="0.25">
      <c r="A59" s="45">
        <v>45166</v>
      </c>
      <c r="B59" s="46">
        <v>272</v>
      </c>
      <c r="C59" s="46">
        <v>8785022</v>
      </c>
      <c r="D59" s="321" t="s">
        <v>211</v>
      </c>
      <c r="E59" s="322"/>
      <c r="F59" s="169">
        <v>1160.6400000000001</v>
      </c>
    </row>
    <row r="60" spans="1:6" x14ac:dyDescent="0.25">
      <c r="A60" s="129">
        <v>45177</v>
      </c>
      <c r="B60" s="20"/>
      <c r="C60" s="46">
        <v>8785024</v>
      </c>
      <c r="D60" s="259" t="s">
        <v>105</v>
      </c>
      <c r="E60" s="259"/>
      <c r="F60" s="73">
        <v>10.36</v>
      </c>
    </row>
    <row r="61" spans="1:6" x14ac:dyDescent="0.25">
      <c r="A61" s="13"/>
      <c r="B61" s="13"/>
      <c r="C61" s="13"/>
      <c r="D61" s="317" t="s">
        <v>56</v>
      </c>
      <c r="E61" s="317"/>
      <c r="F61" s="22">
        <f>SUM(F59:F60)</f>
        <v>1171</v>
      </c>
    </row>
    <row r="62" spans="1:6" x14ac:dyDescent="0.25">
      <c r="A62" s="28"/>
      <c r="B62" s="28"/>
      <c r="C62" s="28"/>
      <c r="D62" s="41"/>
      <c r="E62" s="41"/>
      <c r="F62" s="42"/>
    </row>
    <row r="63" spans="1:6" x14ac:dyDescent="0.25">
      <c r="A63" s="28"/>
      <c r="B63" s="28"/>
      <c r="C63" s="28"/>
      <c r="D63" s="41"/>
      <c r="E63" s="41"/>
      <c r="F63" s="42"/>
    </row>
    <row r="64" spans="1:6" x14ac:dyDescent="0.25">
      <c r="A64" s="28"/>
      <c r="B64" s="28"/>
      <c r="C64" s="28"/>
      <c r="D64" s="41"/>
      <c r="E64" s="41"/>
      <c r="F64" s="42"/>
    </row>
    <row r="65" spans="1:6" x14ac:dyDescent="0.25">
      <c r="A65" s="28"/>
      <c r="B65" s="28"/>
      <c r="C65" s="28"/>
      <c r="D65" s="41"/>
      <c r="E65" s="41"/>
      <c r="F65" s="42"/>
    </row>
    <row r="66" spans="1:6" x14ac:dyDescent="0.25">
      <c r="A66" s="302" t="s">
        <v>68</v>
      </c>
      <c r="B66" s="302"/>
      <c r="C66" s="302"/>
      <c r="D66" s="302"/>
      <c r="E66" s="302"/>
      <c r="F66" s="302"/>
    </row>
    <row r="67" spans="1:6" x14ac:dyDescent="0.25">
      <c r="A67" s="19" t="s">
        <v>19</v>
      </c>
      <c r="B67" s="19" t="s">
        <v>27</v>
      </c>
      <c r="C67" s="19" t="s">
        <v>25</v>
      </c>
      <c r="D67" s="302" t="s">
        <v>26</v>
      </c>
      <c r="E67" s="302"/>
      <c r="F67" s="19" t="s">
        <v>65</v>
      </c>
    </row>
    <row r="68" spans="1:6" s="40" customFormat="1" x14ac:dyDescent="0.25">
      <c r="A68" s="167">
        <v>44995</v>
      </c>
      <c r="B68" s="168"/>
      <c r="C68" s="168">
        <v>147458</v>
      </c>
      <c r="D68" s="321" t="s">
        <v>112</v>
      </c>
      <c r="E68" s="322"/>
      <c r="F68" s="169">
        <v>160</v>
      </c>
    </row>
    <row r="69" spans="1:6" s="40" customFormat="1" x14ac:dyDescent="0.25">
      <c r="A69" s="167">
        <v>45036</v>
      </c>
      <c r="B69" s="168"/>
      <c r="C69" s="168">
        <v>8785006</v>
      </c>
      <c r="D69" s="321" t="s">
        <v>112</v>
      </c>
      <c r="E69" s="322"/>
      <c r="F69" s="169">
        <v>20</v>
      </c>
    </row>
    <row r="70" spans="1:6" x14ac:dyDescent="0.25">
      <c r="A70" s="13"/>
      <c r="B70" s="13"/>
      <c r="C70" s="13"/>
      <c r="D70" s="317" t="s">
        <v>56</v>
      </c>
      <c r="E70" s="317"/>
      <c r="F70" s="22">
        <f>SUM(F68:F69)</f>
        <v>180</v>
      </c>
    </row>
    <row r="71" spans="1:6" x14ac:dyDescent="0.25">
      <c r="D71" s="23"/>
      <c r="E71" s="23"/>
      <c r="F71" s="24"/>
    </row>
    <row r="72" spans="1:6" x14ac:dyDescent="0.25">
      <c r="A72" s="302" t="s">
        <v>69</v>
      </c>
      <c r="B72" s="302"/>
      <c r="C72" s="302"/>
      <c r="D72" s="302"/>
      <c r="E72" s="302"/>
      <c r="F72" s="302"/>
    </row>
    <row r="73" spans="1:6" x14ac:dyDescent="0.25">
      <c r="A73" s="19" t="s">
        <v>19</v>
      </c>
      <c r="B73" s="19" t="s">
        <v>27</v>
      </c>
      <c r="C73" s="19" t="s">
        <v>25</v>
      </c>
      <c r="D73" s="302" t="s">
        <v>26</v>
      </c>
      <c r="E73" s="302"/>
      <c r="F73" s="19" t="s">
        <v>65</v>
      </c>
    </row>
    <row r="74" spans="1:6" x14ac:dyDescent="0.25">
      <c r="A74" s="45">
        <v>44986</v>
      </c>
      <c r="B74" s="168"/>
      <c r="C74" s="46">
        <v>147456</v>
      </c>
      <c r="D74" s="321" t="s">
        <v>113</v>
      </c>
      <c r="E74" s="322"/>
      <c r="F74" s="169">
        <v>80</v>
      </c>
    </row>
    <row r="75" spans="1:6" x14ac:dyDescent="0.25">
      <c r="A75" s="45"/>
      <c r="B75" s="168"/>
      <c r="C75" s="46"/>
      <c r="D75" s="321" t="s">
        <v>106</v>
      </c>
      <c r="E75" s="322"/>
      <c r="F75" s="169">
        <v>8.8800000000000008</v>
      </c>
    </row>
    <row r="76" spans="1:6" x14ac:dyDescent="0.25">
      <c r="A76" s="45">
        <v>44986</v>
      </c>
      <c r="B76" s="168"/>
      <c r="C76" s="46">
        <v>147457</v>
      </c>
      <c r="D76" s="321" t="s">
        <v>113</v>
      </c>
      <c r="E76" s="322"/>
      <c r="F76" s="169">
        <v>35</v>
      </c>
    </row>
    <row r="77" spans="1:6" x14ac:dyDescent="0.25">
      <c r="A77" s="45"/>
      <c r="B77" s="168"/>
      <c r="C77" s="46"/>
      <c r="D77" s="321" t="s">
        <v>106</v>
      </c>
      <c r="E77" s="322"/>
      <c r="F77" s="169">
        <v>3.88</v>
      </c>
    </row>
    <row r="78" spans="1:6" x14ac:dyDescent="0.25">
      <c r="A78" s="45">
        <v>45040</v>
      </c>
      <c r="B78" s="168"/>
      <c r="C78" s="46">
        <v>8785007</v>
      </c>
      <c r="D78" s="321" t="s">
        <v>113</v>
      </c>
      <c r="E78" s="322"/>
      <c r="F78" s="169">
        <v>110</v>
      </c>
    </row>
    <row r="79" spans="1:6" x14ac:dyDescent="0.25">
      <c r="A79" s="45"/>
      <c r="B79" s="168"/>
      <c r="C79" s="46"/>
      <c r="D79" s="321" t="s">
        <v>106</v>
      </c>
      <c r="E79" s="322"/>
      <c r="F79" s="169">
        <v>12.22</v>
      </c>
    </row>
    <row r="80" spans="1:6" x14ac:dyDescent="0.25">
      <c r="A80" s="133">
        <v>45040</v>
      </c>
      <c r="B80" s="134"/>
      <c r="C80" s="134">
        <v>8785008</v>
      </c>
      <c r="D80" s="321" t="s">
        <v>113</v>
      </c>
      <c r="E80" s="322"/>
      <c r="F80" s="169">
        <v>40</v>
      </c>
    </row>
    <row r="81" spans="1:6" x14ac:dyDescent="0.25">
      <c r="A81" s="133"/>
      <c r="B81" s="134"/>
      <c r="C81" s="134"/>
      <c r="D81" s="321" t="s">
        <v>106</v>
      </c>
      <c r="E81" s="322"/>
      <c r="F81" s="169">
        <v>4.4400000000000004</v>
      </c>
    </row>
    <row r="82" spans="1:6" x14ac:dyDescent="0.25">
      <c r="A82" s="47">
        <v>45103</v>
      </c>
      <c r="B82" s="44"/>
      <c r="C82" s="44">
        <v>8785015</v>
      </c>
      <c r="D82" s="321" t="s">
        <v>113</v>
      </c>
      <c r="E82" s="322"/>
      <c r="F82" s="169">
        <v>100</v>
      </c>
    </row>
    <row r="83" spans="1:6" x14ac:dyDescent="0.25">
      <c r="A83" s="47"/>
      <c r="B83" s="44"/>
      <c r="C83" s="44"/>
      <c r="D83" s="321" t="s">
        <v>106</v>
      </c>
      <c r="E83" s="322"/>
      <c r="F83" s="169">
        <v>11.11</v>
      </c>
    </row>
    <row r="84" spans="1:6" x14ac:dyDescent="0.25">
      <c r="A84" s="13"/>
      <c r="B84" s="13"/>
      <c r="C84" s="13"/>
      <c r="D84" s="317" t="s">
        <v>56</v>
      </c>
      <c r="E84" s="317"/>
      <c r="F84" s="22">
        <f>SUM(F74:F83)</f>
        <v>405.53000000000003</v>
      </c>
    </row>
    <row r="86" spans="1:6" x14ac:dyDescent="0.25">
      <c r="A86" s="302" t="s">
        <v>70</v>
      </c>
      <c r="B86" s="302"/>
      <c r="C86" s="302"/>
      <c r="D86" s="302"/>
      <c r="E86" s="302"/>
      <c r="F86" s="302"/>
    </row>
    <row r="87" spans="1:6" x14ac:dyDescent="0.25">
      <c r="A87" s="19" t="s">
        <v>19</v>
      </c>
      <c r="B87" s="19" t="s">
        <v>27</v>
      </c>
      <c r="C87" s="19" t="s">
        <v>25</v>
      </c>
      <c r="D87" s="302" t="s">
        <v>26</v>
      </c>
      <c r="E87" s="302"/>
      <c r="F87" s="19" t="s">
        <v>65</v>
      </c>
    </row>
    <row r="88" spans="1:6" x14ac:dyDescent="0.25">
      <c r="A88" s="20"/>
      <c r="B88" s="20"/>
      <c r="C88" s="20"/>
      <c r="D88" s="272"/>
      <c r="E88" s="272"/>
      <c r="F88" s="21"/>
    </row>
    <row r="89" spans="1:6" x14ac:dyDescent="0.25">
      <c r="A89" s="13"/>
      <c r="B89" s="13"/>
      <c r="C89" s="13"/>
      <c r="D89" s="317" t="s">
        <v>56</v>
      </c>
      <c r="E89" s="317"/>
      <c r="F89" s="22">
        <f>SUM(F88:F88)</f>
        <v>0</v>
      </c>
    </row>
    <row r="91" spans="1:6" x14ac:dyDescent="0.25">
      <c r="A91" s="302" t="s">
        <v>31</v>
      </c>
      <c r="B91" s="302"/>
      <c r="C91" s="302"/>
      <c r="D91" s="302"/>
      <c r="E91" s="302"/>
      <c r="F91" s="302"/>
    </row>
    <row r="92" spans="1:6" x14ac:dyDescent="0.25">
      <c r="A92" s="19" t="s">
        <v>19</v>
      </c>
      <c r="B92" s="19" t="s">
        <v>27</v>
      </c>
      <c r="C92" s="19" t="s">
        <v>25</v>
      </c>
      <c r="D92" s="302" t="s">
        <v>26</v>
      </c>
      <c r="E92" s="302"/>
      <c r="F92" s="19" t="s">
        <v>65</v>
      </c>
    </row>
    <row r="93" spans="1:6" x14ac:dyDescent="0.25">
      <c r="A93" s="20"/>
      <c r="B93" s="20"/>
      <c r="C93" s="20"/>
      <c r="D93" s="259" t="s">
        <v>187</v>
      </c>
      <c r="E93" s="259"/>
      <c r="F93" s="73">
        <v>5.65</v>
      </c>
    </row>
    <row r="94" spans="1:6" x14ac:dyDescent="0.25">
      <c r="A94" s="13"/>
      <c r="B94" s="13"/>
      <c r="C94" s="13"/>
      <c r="D94" s="317" t="s">
        <v>56</v>
      </c>
      <c r="E94" s="317"/>
      <c r="F94" s="22">
        <f>SUM(F93:F93)</f>
        <v>5.65</v>
      </c>
    </row>
  </sheetData>
  <mergeCells count="83">
    <mergeCell ref="D84:E84"/>
    <mergeCell ref="A86:F86"/>
    <mergeCell ref="D87:E87"/>
    <mergeCell ref="D83:E83"/>
    <mergeCell ref="D39:E39"/>
    <mergeCell ref="D40:E40"/>
    <mergeCell ref="D41:E41"/>
    <mergeCell ref="D42:E42"/>
    <mergeCell ref="D43:E43"/>
    <mergeCell ref="D44:E44"/>
    <mergeCell ref="D49:E49"/>
    <mergeCell ref="D50:E50"/>
    <mergeCell ref="D59:E59"/>
    <mergeCell ref="D81:E81"/>
    <mergeCell ref="D58:E58"/>
    <mergeCell ref="D79:E79"/>
    <mergeCell ref="D82:E82"/>
    <mergeCell ref="D67:E67"/>
    <mergeCell ref="D70:E70"/>
    <mergeCell ref="D60:E60"/>
    <mergeCell ref="D61:E61"/>
    <mergeCell ref="A72:F72"/>
    <mergeCell ref="D73:E73"/>
    <mergeCell ref="D68:E68"/>
    <mergeCell ref="D80:E80"/>
    <mergeCell ref="A66:F66"/>
    <mergeCell ref="D74:E74"/>
    <mergeCell ref="D76:E76"/>
    <mergeCell ref="D78:E78"/>
    <mergeCell ref="D69:E69"/>
    <mergeCell ref="D20:E20"/>
    <mergeCell ref="D21:E21"/>
    <mergeCell ref="D55:E55"/>
    <mergeCell ref="A57:F57"/>
    <mergeCell ref="D22:E22"/>
    <mergeCell ref="D23:E23"/>
    <mergeCell ref="D25:E25"/>
    <mergeCell ref="D28:E28"/>
    <mergeCell ref="D29:E29"/>
    <mergeCell ref="D26:E26"/>
    <mergeCell ref="D30:E30"/>
    <mergeCell ref="D31:E31"/>
    <mergeCell ref="D38:E38"/>
    <mergeCell ref="D51:E51"/>
    <mergeCell ref="D52:E52"/>
    <mergeCell ref="D53:E53"/>
    <mergeCell ref="D75:E75"/>
    <mergeCell ref="D77:E77"/>
    <mergeCell ref="D24:E24"/>
    <mergeCell ref="D27:E27"/>
    <mergeCell ref="D32:E32"/>
    <mergeCell ref="D54:E54"/>
    <mergeCell ref="D45:E45"/>
    <mergeCell ref="D46:E46"/>
    <mergeCell ref="D47:E47"/>
    <mergeCell ref="D48:E48"/>
    <mergeCell ref="D33:E33"/>
    <mergeCell ref="D34:E34"/>
    <mergeCell ref="D35:E35"/>
    <mergeCell ref="D36:E36"/>
    <mergeCell ref="D37:E37"/>
    <mergeCell ref="D94:E94"/>
    <mergeCell ref="D88:E88"/>
    <mergeCell ref="D89:E89"/>
    <mergeCell ref="A91:F91"/>
    <mergeCell ref="D92:E92"/>
    <mergeCell ref="D93:E93"/>
    <mergeCell ref="A1:F1"/>
    <mergeCell ref="A2:F2"/>
    <mergeCell ref="A3:F3"/>
    <mergeCell ref="B5:C5"/>
    <mergeCell ref="B6:C6"/>
    <mergeCell ref="B14:C14"/>
    <mergeCell ref="B15:C15"/>
    <mergeCell ref="A18:F18"/>
    <mergeCell ref="D19:E19"/>
    <mergeCell ref="B7:C7"/>
    <mergeCell ref="B9:C9"/>
    <mergeCell ref="B10:C10"/>
    <mergeCell ref="B8:C8"/>
    <mergeCell ref="B16:C16"/>
    <mergeCell ref="B11:C11"/>
    <mergeCell ref="B12:C12"/>
  </mergeCells>
  <pageMargins left="0.7" right="0.7" top="0.75" bottom="0.75" header="0.3" footer="0.3"/>
  <pageSetup paperSize="9" orientation="landscape" horizontalDpi="360" verticalDpi="36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G45"/>
  <sheetViews>
    <sheetView view="pageLayout" topLeftCell="A13" zoomScaleNormal="100" workbookViewId="0">
      <selection activeCell="A42" sqref="A42:E42"/>
    </sheetView>
  </sheetViews>
  <sheetFormatPr baseColWidth="10" defaultColWidth="9.140625" defaultRowHeight="15" x14ac:dyDescent="0.25"/>
  <cols>
    <col min="1" max="1" width="26.42578125" customWidth="1"/>
    <col min="2" max="2" width="12.42578125" customWidth="1"/>
    <col min="3" max="3" width="15.7109375" customWidth="1"/>
    <col min="4" max="4" width="37.5703125" customWidth="1"/>
    <col min="5" max="5" width="21.5703125" customWidth="1"/>
  </cols>
  <sheetData>
    <row r="1" spans="1:7" x14ac:dyDescent="0.25">
      <c r="A1" s="309"/>
      <c r="B1" s="309"/>
      <c r="C1" s="309"/>
      <c r="D1" s="309"/>
      <c r="E1" s="309"/>
      <c r="F1" s="309"/>
      <c r="G1" s="309"/>
    </row>
    <row r="2" spans="1:7" x14ac:dyDescent="0.25">
      <c r="A2" s="310" t="s">
        <v>57</v>
      </c>
      <c r="B2" s="310"/>
      <c r="C2" s="310"/>
      <c r="D2" s="310"/>
      <c r="E2" s="310"/>
      <c r="F2" s="310"/>
      <c r="G2" s="310"/>
    </row>
    <row r="3" spans="1:7" x14ac:dyDescent="0.25">
      <c r="A3" s="311" t="s">
        <v>42</v>
      </c>
      <c r="B3" s="311"/>
      <c r="C3" s="311"/>
      <c r="D3" s="311"/>
      <c r="E3" s="311"/>
      <c r="F3" s="311"/>
      <c r="G3" s="311"/>
    </row>
    <row r="5" spans="1:7" x14ac:dyDescent="0.25">
      <c r="A5" t="s">
        <v>58</v>
      </c>
      <c r="B5" s="565" t="s">
        <v>372</v>
      </c>
      <c r="C5" s="565"/>
      <c r="D5" t="s">
        <v>13</v>
      </c>
      <c r="E5" s="495" t="s">
        <v>16</v>
      </c>
      <c r="F5" s="495"/>
      <c r="G5" s="94"/>
    </row>
    <row r="6" spans="1:7" x14ac:dyDescent="0.25">
      <c r="A6" t="s">
        <v>7</v>
      </c>
      <c r="B6" s="566" t="s">
        <v>12</v>
      </c>
      <c r="C6" s="566"/>
      <c r="D6" t="s">
        <v>14</v>
      </c>
      <c r="E6" s="495" t="s">
        <v>182</v>
      </c>
      <c r="F6" s="495"/>
      <c r="G6" s="94"/>
    </row>
    <row r="7" spans="1:7" x14ac:dyDescent="0.25">
      <c r="A7" t="s">
        <v>8</v>
      </c>
      <c r="B7" s="565" t="s">
        <v>81</v>
      </c>
      <c r="C7" s="565"/>
      <c r="D7" t="s">
        <v>15</v>
      </c>
      <c r="E7" s="495" t="s">
        <v>179</v>
      </c>
      <c r="F7" s="495"/>
      <c r="G7" s="94"/>
    </row>
    <row r="8" spans="1:7" x14ac:dyDescent="0.25">
      <c r="A8" t="s">
        <v>82</v>
      </c>
      <c r="B8" s="567" t="s">
        <v>83</v>
      </c>
      <c r="C8" s="567"/>
      <c r="D8" s="94"/>
    </row>
    <row r="9" spans="1:7" x14ac:dyDescent="0.25">
      <c r="A9" t="s">
        <v>62</v>
      </c>
      <c r="B9" s="568">
        <v>10949.44</v>
      </c>
      <c r="C9" s="568"/>
      <c r="D9" s="94"/>
    </row>
    <row r="10" spans="1:7" x14ac:dyDescent="0.25">
      <c r="A10" s="4" t="s">
        <v>63</v>
      </c>
      <c r="B10" s="569">
        <v>3434.06</v>
      </c>
      <c r="C10" s="569"/>
      <c r="D10" s="98"/>
    </row>
    <row r="11" spans="1:7" x14ac:dyDescent="0.25">
      <c r="A11" s="93" t="s">
        <v>188</v>
      </c>
      <c r="B11" s="569">
        <v>626.87</v>
      </c>
      <c r="C11" s="569"/>
      <c r="D11" s="94"/>
    </row>
    <row r="12" spans="1:7" ht="30" x14ac:dyDescent="0.25">
      <c r="A12" s="170" t="s">
        <v>370</v>
      </c>
      <c r="B12" s="570">
        <f>B11*10</f>
        <v>6268.7</v>
      </c>
      <c r="C12" s="570"/>
      <c r="D12" s="94"/>
    </row>
    <row r="13" spans="1:7" x14ac:dyDescent="0.25">
      <c r="A13" s="93" t="s">
        <v>371</v>
      </c>
      <c r="B13" s="571">
        <f>+B10+B12</f>
        <v>9702.76</v>
      </c>
      <c r="C13" s="571"/>
      <c r="D13" s="94"/>
    </row>
    <row r="15" spans="1:7" x14ac:dyDescent="0.25">
      <c r="A15" s="6" t="s">
        <v>35</v>
      </c>
      <c r="B15" s="572">
        <f>B13-B16</f>
        <v>7399.6500000000005</v>
      </c>
      <c r="C15" s="573"/>
      <c r="D15" s="159"/>
    </row>
    <row r="16" spans="1:7" x14ac:dyDescent="0.25">
      <c r="A16" s="6" t="s">
        <v>18</v>
      </c>
      <c r="B16" s="574">
        <f>+E29+E35+E40+E45</f>
        <v>2303.1099999999997</v>
      </c>
      <c r="C16" s="573"/>
    </row>
    <row r="18" spans="1:5" x14ac:dyDescent="0.25">
      <c r="A18" s="282" t="s">
        <v>110</v>
      </c>
      <c r="B18" s="282"/>
      <c r="C18" s="282"/>
      <c r="D18" s="282"/>
      <c r="E18" s="282"/>
    </row>
    <row r="19" spans="1:5" x14ac:dyDescent="0.25">
      <c r="A19" s="65" t="s">
        <v>19</v>
      </c>
      <c r="B19" s="66" t="s">
        <v>20</v>
      </c>
      <c r="C19" s="65" t="s">
        <v>21</v>
      </c>
      <c r="D19" s="237" t="s">
        <v>22</v>
      </c>
      <c r="E19" s="244" t="s">
        <v>24</v>
      </c>
    </row>
    <row r="20" spans="1:5" x14ac:dyDescent="0.25">
      <c r="A20" s="243">
        <v>45057</v>
      </c>
      <c r="B20" s="191">
        <v>493067</v>
      </c>
      <c r="C20" s="250">
        <v>149332</v>
      </c>
      <c r="D20" s="239" t="s">
        <v>162</v>
      </c>
      <c r="E20" s="242">
        <v>203.7</v>
      </c>
    </row>
    <row r="21" spans="1:5" x14ac:dyDescent="0.25">
      <c r="A21" s="240">
        <v>45057</v>
      </c>
      <c r="B21" s="236">
        <v>8722</v>
      </c>
      <c r="C21" s="250">
        <v>149333</v>
      </c>
      <c r="D21" s="235" t="s">
        <v>163</v>
      </c>
      <c r="E21" s="242">
        <v>974.1</v>
      </c>
    </row>
    <row r="22" spans="1:5" x14ac:dyDescent="0.25">
      <c r="A22" s="240">
        <v>45057</v>
      </c>
      <c r="B22" s="236">
        <v>1337</v>
      </c>
      <c r="C22" s="250">
        <v>149334</v>
      </c>
      <c r="D22" s="235" t="s">
        <v>164</v>
      </c>
      <c r="E22" s="242">
        <v>26.5</v>
      </c>
    </row>
    <row r="23" spans="1:5" x14ac:dyDescent="0.25">
      <c r="A23" s="240">
        <v>45062</v>
      </c>
      <c r="B23" s="236">
        <v>980</v>
      </c>
      <c r="C23" s="250">
        <v>149336</v>
      </c>
      <c r="D23" s="235" t="s">
        <v>165</v>
      </c>
      <c r="E23" s="242">
        <v>170.6</v>
      </c>
    </row>
    <row r="24" spans="1:5" x14ac:dyDescent="0.25">
      <c r="A24" s="240">
        <v>45062</v>
      </c>
      <c r="B24" s="236"/>
      <c r="C24" s="250">
        <v>149337</v>
      </c>
      <c r="D24" s="235" t="s">
        <v>112</v>
      </c>
      <c r="E24" s="242">
        <v>275</v>
      </c>
    </row>
    <row r="25" spans="1:5" x14ac:dyDescent="0.25">
      <c r="A25" s="240">
        <v>45062</v>
      </c>
      <c r="B25" s="236"/>
      <c r="C25" s="250">
        <v>149338</v>
      </c>
      <c r="D25" s="235" t="s">
        <v>112</v>
      </c>
      <c r="E25" s="242">
        <v>275</v>
      </c>
    </row>
    <row r="26" spans="1:5" x14ac:dyDescent="0.25">
      <c r="A26" s="240">
        <v>45062</v>
      </c>
      <c r="B26" s="236"/>
      <c r="C26" s="250">
        <v>149339</v>
      </c>
      <c r="D26" s="235" t="s">
        <v>166</v>
      </c>
      <c r="E26" s="242">
        <v>300</v>
      </c>
    </row>
    <row r="27" spans="1:5" x14ac:dyDescent="0.25">
      <c r="A27" s="240">
        <v>45085</v>
      </c>
      <c r="B27" s="236"/>
      <c r="C27" s="250">
        <v>149340</v>
      </c>
      <c r="D27" s="235" t="s">
        <v>192</v>
      </c>
      <c r="E27" s="242">
        <v>12.19</v>
      </c>
    </row>
    <row r="28" spans="1:5" x14ac:dyDescent="0.25">
      <c r="A28" s="240">
        <v>45091</v>
      </c>
      <c r="B28" s="236"/>
      <c r="C28" s="250">
        <v>8853901</v>
      </c>
      <c r="D28" s="235" t="s">
        <v>106</v>
      </c>
      <c r="E28" s="242">
        <v>50.06</v>
      </c>
    </row>
    <row r="29" spans="1:5" x14ac:dyDescent="0.25">
      <c r="A29" s="120"/>
      <c r="B29" s="119"/>
      <c r="C29" s="250"/>
      <c r="D29" s="245" t="s">
        <v>56</v>
      </c>
      <c r="E29" s="241">
        <f>SUM(E20:E28)</f>
        <v>2287.1499999999996</v>
      </c>
    </row>
    <row r="30" spans="1:5" x14ac:dyDescent="0.25">
      <c r="A30" s="95"/>
      <c r="B30" s="28"/>
      <c r="C30" s="254"/>
      <c r="D30" s="28"/>
      <c r="E30" s="28"/>
    </row>
    <row r="31" spans="1:5" x14ac:dyDescent="0.25">
      <c r="A31" s="95"/>
      <c r="B31" s="28"/>
      <c r="C31" s="254"/>
      <c r="D31" s="96"/>
      <c r="E31" s="97"/>
    </row>
    <row r="32" spans="1:5" x14ac:dyDescent="0.25">
      <c r="A32" s="95"/>
      <c r="B32" s="28"/>
      <c r="C32" s="254"/>
      <c r="D32" s="96"/>
      <c r="E32" s="97"/>
    </row>
    <row r="33" spans="1:5" x14ac:dyDescent="0.25">
      <c r="A33" s="282" t="s">
        <v>39</v>
      </c>
      <c r="B33" s="282"/>
      <c r="C33" s="282"/>
      <c r="D33" s="282"/>
      <c r="E33" s="282"/>
    </row>
    <row r="34" spans="1:5" x14ac:dyDescent="0.25">
      <c r="A34" s="65" t="s">
        <v>19</v>
      </c>
      <c r="B34" s="66" t="s">
        <v>20</v>
      </c>
      <c r="C34" s="65" t="s">
        <v>21</v>
      </c>
      <c r="D34" s="237" t="s">
        <v>22</v>
      </c>
      <c r="E34" s="244" t="s">
        <v>24</v>
      </c>
    </row>
    <row r="35" spans="1:5" x14ac:dyDescent="0.25">
      <c r="A35" s="39"/>
      <c r="B35" s="35"/>
      <c r="C35" s="20"/>
      <c r="D35" s="251" t="s">
        <v>56</v>
      </c>
      <c r="E35" s="241"/>
    </row>
    <row r="37" spans="1:5" x14ac:dyDescent="0.25">
      <c r="A37" s="282" t="s">
        <v>111</v>
      </c>
      <c r="B37" s="282"/>
      <c r="C37" s="282"/>
      <c r="D37" s="282"/>
      <c r="E37" s="282"/>
    </row>
    <row r="38" spans="1:5" x14ac:dyDescent="0.25">
      <c r="A38" s="65" t="s">
        <v>19</v>
      </c>
      <c r="B38" s="66" t="s">
        <v>20</v>
      </c>
      <c r="C38" s="65" t="s">
        <v>21</v>
      </c>
      <c r="D38" s="237" t="s">
        <v>22</v>
      </c>
      <c r="E38" s="244" t="s">
        <v>24</v>
      </c>
    </row>
    <row r="39" spans="1:5" x14ac:dyDescent="0.25">
      <c r="A39" s="243">
        <v>45001</v>
      </c>
      <c r="B39" s="191"/>
      <c r="C39" s="106">
        <v>149331</v>
      </c>
      <c r="D39" s="239" t="s">
        <v>112</v>
      </c>
      <c r="E39" s="242">
        <v>12</v>
      </c>
    </row>
    <row r="40" spans="1:5" x14ac:dyDescent="0.25">
      <c r="A40" s="38"/>
      <c r="B40" s="1"/>
      <c r="C40" s="13"/>
      <c r="D40" s="238" t="s">
        <v>56</v>
      </c>
      <c r="E40" s="241">
        <f>+E39</f>
        <v>12</v>
      </c>
    </row>
    <row r="42" spans="1:5" x14ac:dyDescent="0.25">
      <c r="A42" s="282" t="s">
        <v>31</v>
      </c>
      <c r="B42" s="282"/>
      <c r="C42" s="282"/>
      <c r="D42" s="282"/>
      <c r="E42" s="282"/>
    </row>
    <row r="43" spans="1:5" x14ac:dyDescent="0.25">
      <c r="A43" s="65" t="s">
        <v>19</v>
      </c>
      <c r="B43" s="66" t="s">
        <v>20</v>
      </c>
      <c r="C43" s="65" t="s">
        <v>21</v>
      </c>
      <c r="D43" s="237" t="s">
        <v>22</v>
      </c>
      <c r="E43" s="244" t="s">
        <v>24</v>
      </c>
    </row>
    <row r="44" spans="1:5" x14ac:dyDescent="0.25">
      <c r="A44" s="38"/>
      <c r="B44" s="1"/>
      <c r="C44" s="13"/>
      <c r="D44" s="110" t="s">
        <v>78</v>
      </c>
      <c r="E44" s="253">
        <v>3.96</v>
      </c>
    </row>
    <row r="45" spans="1:5" x14ac:dyDescent="0.25">
      <c r="A45" s="1"/>
      <c r="B45" s="1"/>
      <c r="C45" s="13"/>
      <c r="D45" s="238" t="s">
        <v>56</v>
      </c>
      <c r="E45" s="252">
        <f>+E44</f>
        <v>3.96</v>
      </c>
    </row>
  </sheetData>
  <mergeCells count="21">
    <mergeCell ref="E5:F5"/>
    <mergeCell ref="E6:F6"/>
    <mergeCell ref="E7:F7"/>
    <mergeCell ref="B15:C15"/>
    <mergeCell ref="B16:C16"/>
    <mergeCell ref="A18:E18"/>
    <mergeCell ref="A33:E33"/>
    <mergeCell ref="A37:E37"/>
    <mergeCell ref="A42:E42"/>
    <mergeCell ref="A1:G1"/>
    <mergeCell ref="A2:G2"/>
    <mergeCell ref="A3:G3"/>
    <mergeCell ref="B5:C5"/>
    <mergeCell ref="B6:C6"/>
    <mergeCell ref="B7:C7"/>
    <mergeCell ref="B8:C8"/>
    <mergeCell ref="B9:C9"/>
    <mergeCell ref="B10:C10"/>
    <mergeCell ref="B11:C11"/>
    <mergeCell ref="B12:C12"/>
    <mergeCell ref="B13:C13"/>
  </mergeCells>
  <pageMargins left="0.7" right="0.7" top="0.75" bottom="0.75" header="0.3" footer="0.3"/>
  <pageSetup paperSize="9" orientation="landscape" horizontalDpi="0"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G42"/>
  <sheetViews>
    <sheetView view="pageLayout" zoomScaleNormal="100" workbookViewId="0">
      <selection sqref="A1:G42"/>
    </sheetView>
  </sheetViews>
  <sheetFormatPr baseColWidth="10" defaultRowHeight="15" x14ac:dyDescent="0.25"/>
  <cols>
    <col min="1" max="1" width="15.7109375" customWidth="1"/>
    <col min="2" max="2" width="14.85546875" customWidth="1"/>
  </cols>
  <sheetData>
    <row r="1" spans="1:6" x14ac:dyDescent="0.25">
      <c r="A1" s="263" t="s">
        <v>304</v>
      </c>
      <c r="B1" s="264"/>
      <c r="C1" s="264"/>
      <c r="D1" s="264"/>
      <c r="E1" s="264"/>
      <c r="F1" s="265"/>
    </row>
    <row r="2" spans="1:6" x14ac:dyDescent="0.25">
      <c r="A2" s="266" t="s">
        <v>357</v>
      </c>
      <c r="B2" s="267"/>
      <c r="C2" s="267"/>
      <c r="D2" s="267"/>
      <c r="E2" s="267"/>
      <c r="F2" s="268"/>
    </row>
    <row r="3" spans="1:6" x14ac:dyDescent="0.25">
      <c r="A3" s="259" t="s">
        <v>127</v>
      </c>
      <c r="B3" s="259"/>
      <c r="C3" s="269" t="s">
        <v>354</v>
      </c>
      <c r="D3" s="270"/>
      <c r="E3" s="270"/>
      <c r="F3" s="271"/>
    </row>
    <row r="4" spans="1:6" x14ac:dyDescent="0.25">
      <c r="A4" s="259" t="s">
        <v>128</v>
      </c>
      <c r="B4" s="259"/>
      <c r="C4" s="272" t="s">
        <v>12</v>
      </c>
      <c r="D4" s="272"/>
      <c r="E4" s="272"/>
      <c r="F4" s="272"/>
    </row>
    <row r="5" spans="1:6" x14ac:dyDescent="0.25">
      <c r="A5" s="255" t="s">
        <v>129</v>
      </c>
      <c r="B5" s="255"/>
      <c r="C5" s="256" t="s">
        <v>83</v>
      </c>
      <c r="D5" s="257"/>
      <c r="E5" s="257"/>
      <c r="F5" s="258"/>
    </row>
    <row r="6" spans="1:6" x14ac:dyDescent="0.25">
      <c r="A6" s="259" t="s">
        <v>0</v>
      </c>
      <c r="B6" s="259"/>
      <c r="C6" s="260">
        <f>DIVERSOS!C9</f>
        <v>10956.5</v>
      </c>
      <c r="D6" s="261"/>
      <c r="E6" s="261"/>
      <c r="F6" s="262"/>
    </row>
    <row r="7" spans="1:6" x14ac:dyDescent="0.25">
      <c r="A7" s="259" t="s">
        <v>131</v>
      </c>
      <c r="B7" s="259"/>
      <c r="C7" s="260">
        <f>DIVERSOS!C10</f>
        <v>3434.06</v>
      </c>
      <c r="D7" s="261"/>
      <c r="E7" s="261"/>
      <c r="F7" s="262"/>
    </row>
    <row r="8" spans="1:6" x14ac:dyDescent="0.25">
      <c r="A8" s="222" t="s">
        <v>347</v>
      </c>
      <c r="B8" s="224"/>
      <c r="C8" s="273">
        <f>DIVERSOS!C11</f>
        <v>626.87</v>
      </c>
      <c r="D8" s="274"/>
      <c r="E8" s="274"/>
      <c r="F8" s="275"/>
    </row>
    <row r="9" spans="1:6" x14ac:dyDescent="0.25">
      <c r="A9" s="222" t="s">
        <v>348</v>
      </c>
      <c r="B9" s="224"/>
      <c r="C9" s="273">
        <f>C8*10</f>
        <v>6268.7</v>
      </c>
      <c r="D9" s="274"/>
      <c r="E9" s="274"/>
      <c r="F9" s="275"/>
    </row>
    <row r="10" spans="1:6" x14ac:dyDescent="0.25">
      <c r="A10" s="276" t="s">
        <v>29</v>
      </c>
      <c r="B10" s="277"/>
      <c r="C10" s="273">
        <f>+C7+C9</f>
        <v>9702.76</v>
      </c>
      <c r="D10" s="274"/>
      <c r="E10" s="274"/>
      <c r="F10" s="275"/>
    </row>
    <row r="11" spans="1:6" x14ac:dyDescent="0.25">
      <c r="A11" s="259" t="s">
        <v>1</v>
      </c>
      <c r="B11" s="259"/>
      <c r="C11" s="272" t="s">
        <v>133</v>
      </c>
      <c r="D11" s="272"/>
      <c r="E11" s="272"/>
      <c r="F11" s="272"/>
    </row>
    <row r="12" spans="1:6" x14ac:dyDescent="0.25">
      <c r="A12" s="259" t="s">
        <v>74</v>
      </c>
      <c r="B12" s="259"/>
      <c r="C12" s="278" t="s">
        <v>182</v>
      </c>
      <c r="D12" s="279"/>
      <c r="E12" s="279"/>
      <c r="F12" s="280"/>
    </row>
    <row r="13" spans="1:6" x14ac:dyDescent="0.25">
      <c r="A13" s="259" t="s">
        <v>324</v>
      </c>
      <c r="B13" s="259"/>
      <c r="C13" s="278" t="s">
        <v>179</v>
      </c>
      <c r="D13" s="279"/>
      <c r="E13" s="279"/>
      <c r="F13" s="280"/>
    </row>
    <row r="14" spans="1:6" x14ac:dyDescent="0.25">
      <c r="C14" s="281"/>
      <c r="D14" s="281"/>
      <c r="E14" s="281"/>
    </row>
    <row r="15" spans="1:6" x14ac:dyDescent="0.25">
      <c r="A15" s="282" t="s">
        <v>365</v>
      </c>
      <c r="B15" s="282"/>
      <c r="C15" s="282"/>
      <c r="D15" s="282"/>
      <c r="E15" s="282"/>
    </row>
    <row r="16" spans="1:6" ht="33.75" customHeight="1" x14ac:dyDescent="0.25">
      <c r="A16" s="283" t="s">
        <v>358</v>
      </c>
      <c r="B16" s="284"/>
      <c r="C16" s="285">
        <f>DIVERSOS!G23</f>
        <v>456</v>
      </c>
      <c r="D16" s="285"/>
      <c r="E16" s="286"/>
    </row>
    <row r="17" spans="1:7" x14ac:dyDescent="0.25">
      <c r="A17" s="283" t="s">
        <v>359</v>
      </c>
      <c r="B17" s="284"/>
      <c r="C17" s="285">
        <f>DIVERSOS!G36</f>
        <v>2039.02</v>
      </c>
      <c r="D17" s="285"/>
      <c r="E17" s="286"/>
    </row>
    <row r="18" spans="1:7" x14ac:dyDescent="0.25">
      <c r="A18" s="283" t="s">
        <v>360</v>
      </c>
      <c r="B18" s="284"/>
      <c r="C18" s="285">
        <f>DIVERSOS!G41</f>
        <v>0</v>
      </c>
      <c r="D18" s="285"/>
      <c r="E18" s="286"/>
    </row>
    <row r="19" spans="1:7" ht="30" customHeight="1" x14ac:dyDescent="0.25">
      <c r="A19" s="283" t="s">
        <v>361</v>
      </c>
      <c r="B19" s="284"/>
      <c r="C19" s="285">
        <f>DIVERSOS!G50</f>
        <v>1027</v>
      </c>
      <c r="D19" s="285"/>
      <c r="E19" s="286"/>
    </row>
    <row r="20" spans="1:7" ht="47.25" customHeight="1" x14ac:dyDescent="0.25">
      <c r="A20" s="283" t="s">
        <v>362</v>
      </c>
      <c r="B20" s="284"/>
      <c r="C20" s="285">
        <f>DIVERSOS!G55</f>
        <v>0</v>
      </c>
      <c r="D20" s="285"/>
      <c r="E20" s="286"/>
    </row>
    <row r="21" spans="1:7" ht="45" customHeight="1" x14ac:dyDescent="0.25">
      <c r="A21" s="283" t="s">
        <v>363</v>
      </c>
      <c r="B21" s="284"/>
      <c r="C21" s="285">
        <f>DIVERSOS!G59</f>
        <v>0</v>
      </c>
      <c r="D21" s="285"/>
      <c r="E21" s="286"/>
    </row>
    <row r="22" spans="1:7" x14ac:dyDescent="0.25">
      <c r="A22" s="283" t="s">
        <v>364</v>
      </c>
      <c r="B22" s="284"/>
      <c r="C22" s="285">
        <f>DIVERSOS!G63</f>
        <v>3.96</v>
      </c>
      <c r="D22" s="285"/>
      <c r="E22" s="286"/>
    </row>
    <row r="23" spans="1:7" ht="15.75" thickBot="1" x14ac:dyDescent="0.3">
      <c r="A23" s="287" t="s">
        <v>137</v>
      </c>
      <c r="B23" s="288"/>
      <c r="C23" s="289">
        <f>SUM(C16:C22)</f>
        <v>3525.98</v>
      </c>
      <c r="D23" s="289"/>
      <c r="E23" s="290"/>
    </row>
    <row r="24" spans="1:7" ht="15.75" thickBot="1" x14ac:dyDescent="0.3"/>
    <row r="25" spans="1:7" ht="15.75" thickBot="1" x14ac:dyDescent="0.3">
      <c r="A25" s="296" t="s">
        <v>261</v>
      </c>
      <c r="B25" s="297"/>
      <c r="C25" s="297"/>
      <c r="D25" s="298">
        <f>C10-C23</f>
        <v>6176.7800000000007</v>
      </c>
      <c r="E25" s="299"/>
    </row>
    <row r="26" spans="1:7" x14ac:dyDescent="0.25">
      <c r="E26" t="s">
        <v>139</v>
      </c>
    </row>
    <row r="29" spans="1:7" x14ac:dyDescent="0.25">
      <c r="A29" s="28"/>
      <c r="B29" s="28"/>
      <c r="E29" s="28"/>
    </row>
    <row r="30" spans="1:7" x14ac:dyDescent="0.25">
      <c r="A30" s="294" t="s">
        <v>140</v>
      </c>
      <c r="B30" s="294"/>
      <c r="C30" s="294"/>
      <c r="E30" s="294" t="s">
        <v>141</v>
      </c>
      <c r="F30" s="294"/>
      <c r="G30" s="294"/>
    </row>
    <row r="31" spans="1:7" x14ac:dyDescent="0.25">
      <c r="A31" s="281" t="s">
        <v>259</v>
      </c>
      <c r="B31" s="281"/>
      <c r="C31" s="281"/>
      <c r="E31" s="281" t="s">
        <v>32</v>
      </c>
      <c r="F31" s="281"/>
      <c r="G31" s="281"/>
    </row>
    <row r="35" spans="1:7" x14ac:dyDescent="0.25">
      <c r="A35" s="28"/>
      <c r="B35" s="28"/>
    </row>
    <row r="36" spans="1:7" x14ac:dyDescent="0.25">
      <c r="A36" s="293" t="s">
        <v>142</v>
      </c>
      <c r="B36" s="293"/>
      <c r="C36" s="293"/>
      <c r="E36" s="294" t="s">
        <v>143</v>
      </c>
      <c r="F36" s="294"/>
      <c r="G36" s="294"/>
    </row>
    <row r="37" spans="1:7" x14ac:dyDescent="0.25">
      <c r="A37" s="281" t="s">
        <v>34</v>
      </c>
      <c r="B37" s="281"/>
      <c r="C37" s="281"/>
      <c r="E37" s="281" t="s">
        <v>310</v>
      </c>
      <c r="F37" s="281"/>
      <c r="G37" s="281"/>
    </row>
    <row r="41" spans="1:7" x14ac:dyDescent="0.25">
      <c r="C41" s="295" t="s">
        <v>5</v>
      </c>
      <c r="D41" s="295"/>
      <c r="E41" s="295"/>
    </row>
    <row r="42" spans="1:7" x14ac:dyDescent="0.25">
      <c r="C42" s="281" t="s">
        <v>352</v>
      </c>
      <c r="D42" s="281"/>
      <c r="E42" s="281"/>
    </row>
  </sheetData>
  <mergeCells count="52">
    <mergeCell ref="C42:E42"/>
    <mergeCell ref="A25:C25"/>
    <mergeCell ref="D25:E25"/>
    <mergeCell ref="A30:C30"/>
    <mergeCell ref="E30:G30"/>
    <mergeCell ref="A31:C31"/>
    <mergeCell ref="E31:G31"/>
    <mergeCell ref="A36:C36"/>
    <mergeCell ref="E36:G36"/>
    <mergeCell ref="A37:C37"/>
    <mergeCell ref="E37:G37"/>
    <mergeCell ref="C41:E41"/>
    <mergeCell ref="A16:B16"/>
    <mergeCell ref="C16:E16"/>
    <mergeCell ref="A17:B17"/>
    <mergeCell ref="C17:E17"/>
    <mergeCell ref="A23:B23"/>
    <mergeCell ref="C23:E23"/>
    <mergeCell ref="A19:B19"/>
    <mergeCell ref="A20:B20"/>
    <mergeCell ref="A21:B21"/>
    <mergeCell ref="A22:B22"/>
    <mergeCell ref="C19:E19"/>
    <mergeCell ref="C20:E20"/>
    <mergeCell ref="C21:E21"/>
    <mergeCell ref="C22:E22"/>
    <mergeCell ref="A18:B18"/>
    <mergeCell ref="C18:E18"/>
    <mergeCell ref="A15:E15"/>
    <mergeCell ref="C8:F8"/>
    <mergeCell ref="C9:F9"/>
    <mergeCell ref="A10:B10"/>
    <mergeCell ref="C10:F10"/>
    <mergeCell ref="A11:B11"/>
    <mergeCell ref="C11:F11"/>
    <mergeCell ref="A12:B12"/>
    <mergeCell ref="C12:F12"/>
    <mergeCell ref="A13:B13"/>
    <mergeCell ref="C13:F13"/>
    <mergeCell ref="C14:E14"/>
    <mergeCell ref="A5:B5"/>
    <mergeCell ref="C5:F5"/>
    <mergeCell ref="A6:B6"/>
    <mergeCell ref="C6:F6"/>
    <mergeCell ref="A7:B7"/>
    <mergeCell ref="C7:F7"/>
    <mergeCell ref="A1:F1"/>
    <mergeCell ref="A2:F2"/>
    <mergeCell ref="A3:B3"/>
    <mergeCell ref="C3:F3"/>
    <mergeCell ref="A4:B4"/>
    <mergeCell ref="C4:F4"/>
  </mergeCells>
  <pageMargins left="0.7" right="0.7" top="0.75" bottom="0.75" header="0.3" footer="0.3"/>
  <pageSetup paperSize="9" orientation="portrait" horizontalDpi="0"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K63"/>
  <sheetViews>
    <sheetView view="pageLayout" topLeftCell="A4" zoomScaleNormal="100" workbookViewId="0">
      <selection activeCell="A15" sqref="A15:D16"/>
    </sheetView>
  </sheetViews>
  <sheetFormatPr baseColWidth="10" defaultColWidth="9.140625" defaultRowHeight="15" x14ac:dyDescent="0.25"/>
  <cols>
    <col min="1" max="1" width="17.140625" customWidth="1"/>
    <col min="2" max="2" width="11.85546875" customWidth="1"/>
    <col min="3" max="3" width="13" customWidth="1"/>
    <col min="5" max="5" width="18.7109375" customWidth="1"/>
    <col min="6" max="7" width="21.7109375" customWidth="1"/>
  </cols>
  <sheetData>
    <row r="1" spans="1:11" x14ac:dyDescent="0.25">
      <c r="A1" s="309"/>
      <c r="B1" s="309"/>
      <c r="C1" s="309"/>
      <c r="D1" s="309"/>
      <c r="E1" s="309"/>
      <c r="F1" s="309"/>
      <c r="G1" s="309"/>
      <c r="H1" s="309"/>
      <c r="I1" s="309"/>
      <c r="J1" s="228"/>
      <c r="K1" s="228"/>
    </row>
    <row r="2" spans="1:11" x14ac:dyDescent="0.25">
      <c r="A2" s="310" t="s">
        <v>57</v>
      </c>
      <c r="B2" s="310"/>
      <c r="C2" s="310"/>
      <c r="D2" s="310"/>
      <c r="E2" s="310"/>
      <c r="F2" s="310"/>
      <c r="G2" s="310"/>
      <c r="H2" s="310"/>
      <c r="I2" s="310"/>
      <c r="J2" s="229"/>
      <c r="K2" s="229"/>
    </row>
    <row r="3" spans="1:11" ht="15" customHeight="1" x14ac:dyDescent="0.25">
      <c r="A3" s="311" t="s">
        <v>357</v>
      </c>
      <c r="B3" s="311"/>
      <c r="C3" s="311"/>
      <c r="D3" s="311"/>
      <c r="E3" s="311"/>
      <c r="F3" s="311"/>
      <c r="G3" s="311"/>
      <c r="H3" s="311"/>
      <c r="I3" s="311"/>
      <c r="J3" s="230"/>
      <c r="K3" s="230"/>
    </row>
    <row r="4" spans="1:11" s="40" customFormat="1" x14ac:dyDescent="0.25">
      <c r="A4" s="25"/>
      <c r="B4" s="25"/>
      <c r="C4" s="25"/>
      <c r="D4" s="25"/>
      <c r="E4" s="25"/>
      <c r="F4" s="25"/>
      <c r="G4" s="25"/>
      <c r="H4" s="25"/>
      <c r="I4" s="25"/>
      <c r="J4" s="25"/>
      <c r="K4" s="25"/>
    </row>
    <row r="5" spans="1:11" x14ac:dyDescent="0.25">
      <c r="A5" t="s">
        <v>6</v>
      </c>
      <c r="C5" s="370" t="s">
        <v>354</v>
      </c>
      <c r="D5" s="371"/>
      <c r="E5" s="372"/>
      <c r="F5" t="s">
        <v>13</v>
      </c>
      <c r="G5" s="495" t="s">
        <v>16</v>
      </c>
      <c r="H5" s="495"/>
      <c r="I5" s="164"/>
    </row>
    <row r="6" spans="1:11" x14ac:dyDescent="0.25">
      <c r="A6" t="s">
        <v>7</v>
      </c>
      <c r="C6" s="370" t="s">
        <v>12</v>
      </c>
      <c r="D6" s="371"/>
      <c r="E6" s="372"/>
      <c r="F6" t="s">
        <v>14</v>
      </c>
      <c r="G6" s="575" t="s">
        <v>178</v>
      </c>
      <c r="H6" s="575"/>
      <c r="I6" s="94"/>
    </row>
    <row r="7" spans="1:11" ht="15" customHeight="1" x14ac:dyDescent="0.25">
      <c r="A7" t="s">
        <v>8</v>
      </c>
      <c r="C7" s="370" t="s">
        <v>355</v>
      </c>
      <c r="D7" s="371"/>
      <c r="E7" s="372"/>
      <c r="F7" t="s">
        <v>15</v>
      </c>
      <c r="G7" s="575" t="s">
        <v>179</v>
      </c>
      <c r="H7" s="575"/>
      <c r="I7" s="94"/>
    </row>
    <row r="8" spans="1:11" x14ac:dyDescent="0.25">
      <c r="A8" t="s">
        <v>82</v>
      </c>
      <c r="C8" s="364" t="str">
        <f>'LIQUI, ENERGIA'!C8:E8</f>
        <v>216-FONDO DE APOYO MUNICIPAL D.L. 477</v>
      </c>
      <c r="D8" s="365"/>
      <c r="E8" s="366"/>
      <c r="H8" s="94"/>
      <c r="I8" s="94"/>
      <c r="J8" s="94"/>
    </row>
    <row r="9" spans="1:11" x14ac:dyDescent="0.25">
      <c r="A9" t="s">
        <v>9</v>
      </c>
      <c r="C9" s="341">
        <v>10956.5</v>
      </c>
      <c r="D9" s="342"/>
      <c r="E9" s="343"/>
    </row>
    <row r="10" spans="1:11" x14ac:dyDescent="0.25">
      <c r="A10" t="s">
        <v>63</v>
      </c>
      <c r="C10" s="341">
        <v>3434.06</v>
      </c>
      <c r="D10" s="342"/>
      <c r="E10" s="343"/>
    </row>
    <row r="11" spans="1:11" x14ac:dyDescent="0.25">
      <c r="A11" t="s">
        <v>189</v>
      </c>
      <c r="C11" s="336">
        <v>626.87</v>
      </c>
      <c r="D11" s="337"/>
      <c r="E11" s="338"/>
    </row>
    <row r="12" spans="1:11" x14ac:dyDescent="0.25">
      <c r="A12" t="s">
        <v>343</v>
      </c>
      <c r="C12" s="379">
        <f>C11*10</f>
        <v>6268.7</v>
      </c>
      <c r="D12" s="380"/>
      <c r="E12" s="381"/>
    </row>
    <row r="13" spans="1:11" x14ac:dyDescent="0.25">
      <c r="A13" s="6" t="s">
        <v>11</v>
      </c>
      <c r="C13" s="367">
        <f>C10+C12</f>
        <v>9702.76</v>
      </c>
      <c r="D13" s="368"/>
      <c r="E13" s="369"/>
    </row>
    <row r="15" spans="1:11" x14ac:dyDescent="0.25">
      <c r="A15" t="s">
        <v>35</v>
      </c>
      <c r="C15" s="376">
        <f>C13-C16</f>
        <v>6176.7800000000007</v>
      </c>
      <c r="D15" s="377"/>
      <c r="E15" s="220">
        <f>C15-6176.78</f>
        <v>0</v>
      </c>
    </row>
    <row r="16" spans="1:11" x14ac:dyDescent="0.25">
      <c r="A16" t="s">
        <v>18</v>
      </c>
      <c r="C16" s="378">
        <f>+G23+G36+G41+G50+G55+G59+G63</f>
        <v>3525.98</v>
      </c>
      <c r="D16" s="377"/>
      <c r="E16" s="164"/>
    </row>
    <row r="17" spans="1:7" x14ac:dyDescent="0.25">
      <c r="C17" s="225"/>
      <c r="D17" s="217"/>
      <c r="E17" s="164"/>
    </row>
    <row r="18" spans="1:7" x14ac:dyDescent="0.25">
      <c r="A18" s="282" t="s">
        <v>115</v>
      </c>
      <c r="B18" s="282"/>
      <c r="C18" s="282"/>
      <c r="D18" s="282"/>
      <c r="E18" s="282"/>
      <c r="F18" s="282"/>
      <c r="G18" s="282"/>
    </row>
    <row r="19" spans="1:7" x14ac:dyDescent="0.25">
      <c r="A19" s="65" t="s">
        <v>19</v>
      </c>
      <c r="B19" s="66" t="s">
        <v>20</v>
      </c>
      <c r="C19" s="65" t="s">
        <v>21</v>
      </c>
      <c r="D19" s="547" t="s">
        <v>22</v>
      </c>
      <c r="E19" s="547"/>
      <c r="F19" s="547"/>
      <c r="G19" s="219" t="s">
        <v>24</v>
      </c>
    </row>
    <row r="20" spans="1:7" x14ac:dyDescent="0.25">
      <c r="A20" s="209">
        <v>45183</v>
      </c>
      <c r="B20" s="35">
        <v>4</v>
      </c>
      <c r="C20" s="20">
        <v>149356</v>
      </c>
      <c r="D20" s="561" t="s">
        <v>222</v>
      </c>
      <c r="E20" s="562"/>
      <c r="F20" s="563"/>
      <c r="G20" s="36">
        <v>48</v>
      </c>
    </row>
    <row r="21" spans="1:7" x14ac:dyDescent="0.25">
      <c r="A21" s="204">
        <v>45194</v>
      </c>
      <c r="B21" s="116">
        <v>198</v>
      </c>
      <c r="C21" s="13"/>
      <c r="D21" s="276" t="s">
        <v>223</v>
      </c>
      <c r="E21" s="332"/>
      <c r="F21" s="277"/>
      <c r="G21" s="36">
        <v>404.39</v>
      </c>
    </row>
    <row r="22" spans="1:7" x14ac:dyDescent="0.25">
      <c r="A22" s="204">
        <v>45212</v>
      </c>
      <c r="B22" s="1"/>
      <c r="C22" s="138">
        <v>413790</v>
      </c>
      <c r="D22" s="276" t="s">
        <v>105</v>
      </c>
      <c r="E22" s="332"/>
      <c r="F22" s="277"/>
      <c r="G22" s="36">
        <v>3.61</v>
      </c>
    </row>
    <row r="23" spans="1:7" x14ac:dyDescent="0.25">
      <c r="A23" s="205"/>
      <c r="B23" s="1"/>
      <c r="C23" s="13"/>
      <c r="D23" s="346" t="s">
        <v>56</v>
      </c>
      <c r="E23" s="347"/>
      <c r="F23" s="348"/>
      <c r="G23" s="208">
        <f>SUM(G20:G22)</f>
        <v>456</v>
      </c>
    </row>
    <row r="25" spans="1:7" x14ac:dyDescent="0.25">
      <c r="A25" s="282" t="s">
        <v>116</v>
      </c>
      <c r="B25" s="282"/>
      <c r="C25" s="282"/>
      <c r="D25" s="282"/>
      <c r="E25" s="282"/>
      <c r="F25" s="282"/>
      <c r="G25" s="282"/>
    </row>
    <row r="26" spans="1:7" x14ac:dyDescent="0.25">
      <c r="A26" s="65" t="s">
        <v>19</v>
      </c>
      <c r="B26" s="66" t="s">
        <v>20</v>
      </c>
      <c r="C26" s="65" t="s">
        <v>21</v>
      </c>
      <c r="D26" s="547" t="s">
        <v>22</v>
      </c>
      <c r="E26" s="547"/>
      <c r="F26" s="547"/>
      <c r="G26" s="219" t="s">
        <v>24</v>
      </c>
    </row>
    <row r="27" spans="1:7" ht="27.75" customHeight="1" x14ac:dyDescent="0.25">
      <c r="A27" s="39">
        <v>45176</v>
      </c>
      <c r="B27" s="35"/>
      <c r="C27" s="20">
        <v>149353</v>
      </c>
      <c r="D27" s="561" t="s">
        <v>219</v>
      </c>
      <c r="E27" s="562"/>
      <c r="F27" s="563"/>
      <c r="G27" s="36">
        <v>300</v>
      </c>
    </row>
    <row r="28" spans="1:7" ht="27.75" customHeight="1" x14ac:dyDescent="0.25">
      <c r="A28" s="127">
        <v>45176</v>
      </c>
      <c r="B28" s="1"/>
      <c r="C28" s="20">
        <v>149354</v>
      </c>
      <c r="D28" s="561" t="s">
        <v>220</v>
      </c>
      <c r="E28" s="562"/>
      <c r="F28" s="563"/>
      <c r="G28" s="36">
        <v>300</v>
      </c>
    </row>
    <row r="29" spans="1:7" ht="30.75" customHeight="1" x14ac:dyDescent="0.25">
      <c r="A29" s="140">
        <v>45176</v>
      </c>
      <c r="B29" s="35"/>
      <c r="C29" s="20">
        <v>149355</v>
      </c>
      <c r="D29" s="561" t="s">
        <v>221</v>
      </c>
      <c r="E29" s="562"/>
      <c r="F29" s="563"/>
      <c r="G29" s="36">
        <v>300</v>
      </c>
    </row>
    <row r="30" spans="1:7" ht="31.5" customHeight="1" x14ac:dyDescent="0.25">
      <c r="A30" s="140">
        <v>45209</v>
      </c>
      <c r="B30" s="35"/>
      <c r="C30" s="20">
        <v>149360</v>
      </c>
      <c r="D30" s="561" t="s">
        <v>221</v>
      </c>
      <c r="E30" s="562"/>
      <c r="F30" s="563"/>
      <c r="G30" s="141">
        <v>300</v>
      </c>
    </row>
    <row r="31" spans="1:7" ht="18" customHeight="1" x14ac:dyDescent="0.25">
      <c r="A31" s="209"/>
      <c r="B31" s="35"/>
      <c r="C31" s="20"/>
      <c r="D31" s="561" t="s">
        <v>232</v>
      </c>
      <c r="E31" s="562"/>
      <c r="F31" s="563"/>
      <c r="G31" s="215">
        <v>9.0399999999999991</v>
      </c>
    </row>
    <row r="32" spans="1:7" ht="27.75" customHeight="1" x14ac:dyDescent="0.25">
      <c r="A32" s="140">
        <v>45210</v>
      </c>
      <c r="B32" s="35"/>
      <c r="C32" s="20">
        <v>413787</v>
      </c>
      <c r="D32" s="561" t="s">
        <v>220</v>
      </c>
      <c r="E32" s="562"/>
      <c r="F32" s="563"/>
      <c r="G32" s="141">
        <v>300</v>
      </c>
    </row>
    <row r="33" spans="1:7" ht="29.25" customHeight="1" x14ac:dyDescent="0.25">
      <c r="A33" s="140">
        <v>45210</v>
      </c>
      <c r="B33" s="35"/>
      <c r="C33" s="20">
        <v>413788</v>
      </c>
      <c r="D33" s="561" t="s">
        <v>219</v>
      </c>
      <c r="E33" s="562"/>
      <c r="F33" s="563"/>
      <c r="G33" s="36">
        <v>300</v>
      </c>
    </row>
    <row r="34" spans="1:7" x14ac:dyDescent="0.25">
      <c r="A34" s="129">
        <v>45212</v>
      </c>
      <c r="B34" s="13"/>
      <c r="C34" s="13"/>
      <c r="D34" s="276" t="s">
        <v>106</v>
      </c>
      <c r="E34" s="332"/>
      <c r="F34" s="277"/>
      <c r="G34" s="13">
        <v>99.99</v>
      </c>
    </row>
    <row r="35" spans="1:7" x14ac:dyDescent="0.25">
      <c r="A35" s="27">
        <v>45243</v>
      </c>
      <c r="B35" s="13"/>
      <c r="C35" s="13"/>
      <c r="D35" s="276" t="s">
        <v>106</v>
      </c>
      <c r="E35" s="332"/>
      <c r="F35" s="277"/>
      <c r="G35" s="13">
        <v>129.99</v>
      </c>
    </row>
    <row r="36" spans="1:7" x14ac:dyDescent="0.25">
      <c r="A36" s="226"/>
      <c r="B36" s="13"/>
      <c r="C36" s="13"/>
      <c r="D36" s="582" t="s">
        <v>56</v>
      </c>
      <c r="E36" s="582"/>
      <c r="F36" s="582"/>
      <c r="G36" s="227">
        <f>SUM(G27:G35)</f>
        <v>2039.02</v>
      </c>
    </row>
    <row r="38" spans="1:7" x14ac:dyDescent="0.25">
      <c r="A38" s="282" t="s">
        <v>47</v>
      </c>
      <c r="B38" s="282"/>
      <c r="C38" s="282"/>
      <c r="D38" s="282"/>
      <c r="E38" s="282"/>
      <c r="F38" s="282"/>
      <c r="G38" s="282"/>
    </row>
    <row r="39" spans="1:7" x14ac:dyDescent="0.25">
      <c r="A39" s="65" t="s">
        <v>19</v>
      </c>
      <c r="B39" s="66" t="s">
        <v>20</v>
      </c>
      <c r="C39" s="65" t="s">
        <v>21</v>
      </c>
      <c r="D39" s="547" t="s">
        <v>22</v>
      </c>
      <c r="E39" s="547"/>
      <c r="F39" s="547"/>
      <c r="G39" s="219" t="s">
        <v>24</v>
      </c>
    </row>
    <row r="40" spans="1:7" x14ac:dyDescent="0.25">
      <c r="A40" s="14"/>
      <c r="B40" s="14"/>
      <c r="C40" s="26"/>
      <c r="D40" s="353" t="s">
        <v>23</v>
      </c>
      <c r="E40" s="354"/>
      <c r="F40" s="355"/>
      <c r="G40" s="37" t="s">
        <v>139</v>
      </c>
    </row>
    <row r="41" spans="1:7" x14ac:dyDescent="0.25">
      <c r="A41" s="1"/>
      <c r="B41" s="1"/>
      <c r="C41" s="13"/>
      <c r="D41" s="346" t="s">
        <v>56</v>
      </c>
      <c r="E41" s="347"/>
      <c r="F41" s="348"/>
      <c r="G41" s="208">
        <v>0</v>
      </c>
    </row>
    <row r="43" spans="1:7" x14ac:dyDescent="0.25">
      <c r="A43" s="282" t="s">
        <v>48</v>
      </c>
      <c r="B43" s="282"/>
      <c r="C43" s="282"/>
      <c r="D43" s="282"/>
      <c r="E43" s="282"/>
      <c r="F43" s="282"/>
      <c r="G43" s="282"/>
    </row>
    <row r="44" spans="1:7" x14ac:dyDescent="0.25">
      <c r="A44" s="65" t="s">
        <v>19</v>
      </c>
      <c r="B44" s="66" t="s">
        <v>20</v>
      </c>
      <c r="C44" s="65" t="s">
        <v>21</v>
      </c>
      <c r="D44" s="547" t="s">
        <v>22</v>
      </c>
      <c r="E44" s="547"/>
      <c r="F44" s="547"/>
      <c r="G44" s="219" t="s">
        <v>24</v>
      </c>
    </row>
    <row r="45" spans="1:7" x14ac:dyDescent="0.25">
      <c r="A45" s="210">
        <v>45034</v>
      </c>
      <c r="B45" s="191">
        <v>682</v>
      </c>
      <c r="C45" s="106">
        <v>149352</v>
      </c>
      <c r="D45" s="533" t="s">
        <v>112</v>
      </c>
      <c r="E45" s="534"/>
      <c r="F45" s="535"/>
      <c r="G45" s="211">
        <v>17.5</v>
      </c>
    </row>
    <row r="46" spans="1:7" x14ac:dyDescent="0.25">
      <c r="A46" s="212">
        <v>45030</v>
      </c>
      <c r="B46" s="207"/>
      <c r="C46" s="119">
        <v>149351</v>
      </c>
      <c r="D46" s="533" t="s">
        <v>112</v>
      </c>
      <c r="E46" s="534"/>
      <c r="F46" s="535"/>
      <c r="G46" s="211">
        <v>13.5</v>
      </c>
    </row>
    <row r="47" spans="1:7" x14ac:dyDescent="0.25">
      <c r="A47" s="137">
        <v>45201</v>
      </c>
      <c r="B47" s="33"/>
      <c r="C47" s="34">
        <v>149358</v>
      </c>
      <c r="D47" s="276" t="s">
        <v>231</v>
      </c>
      <c r="E47" s="332"/>
      <c r="F47" s="277"/>
      <c r="G47" s="36">
        <v>270</v>
      </c>
    </row>
    <row r="48" spans="1:7" x14ac:dyDescent="0.25">
      <c r="A48" s="137">
        <v>45203</v>
      </c>
      <c r="B48" s="33"/>
      <c r="C48" s="138">
        <v>149359</v>
      </c>
      <c r="D48" s="533" t="s">
        <v>112</v>
      </c>
      <c r="E48" s="534"/>
      <c r="F48" s="535"/>
      <c r="G48" s="36">
        <v>300</v>
      </c>
    </row>
    <row r="49" spans="1:7" x14ac:dyDescent="0.25">
      <c r="A49" s="204">
        <v>45203</v>
      </c>
      <c r="B49" s="205"/>
      <c r="C49" s="206">
        <v>8909301</v>
      </c>
      <c r="D49" s="579" t="s">
        <v>356</v>
      </c>
      <c r="E49" s="580"/>
      <c r="F49" s="581"/>
      <c r="G49" s="215">
        <v>426</v>
      </c>
    </row>
    <row r="50" spans="1:7" x14ac:dyDescent="0.25">
      <c r="A50" s="27"/>
      <c r="B50" s="206"/>
      <c r="C50" s="206"/>
      <c r="D50" s="576" t="s">
        <v>56</v>
      </c>
      <c r="E50" s="577"/>
      <c r="F50" s="578"/>
      <c r="G50" s="208">
        <f>SUM(G45:G49)</f>
        <v>1027</v>
      </c>
    </row>
    <row r="51" spans="1:7" x14ac:dyDescent="0.25">
      <c r="A51" s="95"/>
      <c r="B51" s="64"/>
      <c r="C51" s="64"/>
      <c r="D51" s="149"/>
      <c r="E51" s="149"/>
      <c r="F51" s="149"/>
      <c r="G51" s="150"/>
    </row>
    <row r="52" spans="1:7" x14ac:dyDescent="0.25">
      <c r="A52" s="282" t="s">
        <v>117</v>
      </c>
      <c r="B52" s="282"/>
      <c r="C52" s="282"/>
      <c r="D52" s="282"/>
      <c r="E52" s="282"/>
      <c r="F52" s="282"/>
      <c r="G52" s="282"/>
    </row>
    <row r="53" spans="1:7" x14ac:dyDescent="0.25">
      <c r="A53" s="65" t="s">
        <v>19</v>
      </c>
      <c r="B53" s="66" t="s">
        <v>20</v>
      </c>
      <c r="C53" s="65" t="s">
        <v>21</v>
      </c>
      <c r="D53" s="547" t="s">
        <v>22</v>
      </c>
      <c r="E53" s="547"/>
      <c r="F53" s="547"/>
      <c r="G53" s="219" t="s">
        <v>24</v>
      </c>
    </row>
    <row r="54" spans="1:7" x14ac:dyDescent="0.25">
      <c r="A54" s="14"/>
      <c r="B54" s="14"/>
      <c r="C54" s="26"/>
      <c r="D54" s="353" t="s">
        <v>23</v>
      </c>
      <c r="E54" s="354"/>
      <c r="F54" s="355"/>
      <c r="G54" s="37"/>
    </row>
    <row r="55" spans="1:7" x14ac:dyDescent="0.25">
      <c r="A55" s="27"/>
      <c r="B55" s="206"/>
      <c r="C55" s="206"/>
      <c r="D55" s="576" t="s">
        <v>56</v>
      </c>
      <c r="E55" s="577"/>
      <c r="F55" s="578"/>
      <c r="G55" s="208">
        <f>SUM(G54:G54)</f>
        <v>0</v>
      </c>
    </row>
    <row r="57" spans="1:7" x14ac:dyDescent="0.25">
      <c r="A57" s="282" t="s">
        <v>49</v>
      </c>
      <c r="B57" s="282"/>
      <c r="C57" s="282"/>
      <c r="D57" s="282"/>
      <c r="E57" s="282"/>
      <c r="F57" s="282"/>
      <c r="G57" s="282"/>
    </row>
    <row r="58" spans="1:7" x14ac:dyDescent="0.25">
      <c r="A58" s="65" t="s">
        <v>19</v>
      </c>
      <c r="B58" s="66" t="s">
        <v>20</v>
      </c>
      <c r="C58" s="65" t="s">
        <v>21</v>
      </c>
      <c r="D58" s="547" t="s">
        <v>22</v>
      </c>
      <c r="E58" s="547"/>
      <c r="F58" s="547"/>
      <c r="G58" s="219" t="s">
        <v>24</v>
      </c>
    </row>
    <row r="59" spans="1:7" x14ac:dyDescent="0.25">
      <c r="A59" s="27"/>
      <c r="B59" s="206"/>
      <c r="C59" s="206"/>
      <c r="D59" s="576" t="s">
        <v>56</v>
      </c>
      <c r="E59" s="577"/>
      <c r="F59" s="578"/>
      <c r="G59" s="208">
        <f>SUM(G58:G58)</f>
        <v>0</v>
      </c>
    </row>
    <row r="60" spans="1:7" x14ac:dyDescent="0.25">
      <c r="A60" s="282" t="s">
        <v>40</v>
      </c>
      <c r="B60" s="282"/>
      <c r="C60" s="282"/>
      <c r="D60" s="282"/>
      <c r="E60" s="282"/>
      <c r="F60" s="282"/>
      <c r="G60" s="282"/>
    </row>
    <row r="61" spans="1:7" x14ac:dyDescent="0.25">
      <c r="A61" s="65" t="s">
        <v>19</v>
      </c>
      <c r="B61" s="66" t="s">
        <v>20</v>
      </c>
      <c r="C61" s="65" t="s">
        <v>21</v>
      </c>
      <c r="D61" s="547" t="s">
        <v>22</v>
      </c>
      <c r="E61" s="547"/>
      <c r="F61" s="547"/>
      <c r="G61" s="219" t="s">
        <v>24</v>
      </c>
    </row>
    <row r="62" spans="1:7" x14ac:dyDescent="0.25">
      <c r="A62" s="38"/>
      <c r="B62" s="1"/>
      <c r="C62" s="13"/>
      <c r="D62" s="561" t="s">
        <v>78</v>
      </c>
      <c r="E62" s="562"/>
      <c r="F62" s="563"/>
      <c r="G62" s="36">
        <v>3.96</v>
      </c>
    </row>
    <row r="63" spans="1:7" x14ac:dyDescent="0.25">
      <c r="A63" s="27"/>
      <c r="B63" s="206"/>
      <c r="C63" s="206"/>
      <c r="D63" s="576" t="s">
        <v>56</v>
      </c>
      <c r="E63" s="577"/>
      <c r="F63" s="578"/>
      <c r="G63" s="208">
        <f>SUM(G62:G62)</f>
        <v>3.96</v>
      </c>
    </row>
  </sheetData>
  <mergeCells count="58">
    <mergeCell ref="D30:F30"/>
    <mergeCell ref="D34:F34"/>
    <mergeCell ref="D35:F35"/>
    <mergeCell ref="D23:F23"/>
    <mergeCell ref="D22:F22"/>
    <mergeCell ref="A18:G18"/>
    <mergeCell ref="D19:F19"/>
    <mergeCell ref="D20:F20"/>
    <mergeCell ref="D21:F21"/>
    <mergeCell ref="A25:G25"/>
    <mergeCell ref="D26:F26"/>
    <mergeCell ref="D27:F27"/>
    <mergeCell ref="D28:F28"/>
    <mergeCell ref="D45:F45"/>
    <mergeCell ref="D36:F36"/>
    <mergeCell ref="D31:F31"/>
    <mergeCell ref="D41:F41"/>
    <mergeCell ref="A43:G43"/>
    <mergeCell ref="D44:F44"/>
    <mergeCell ref="D29:F29"/>
    <mergeCell ref="D33:F33"/>
    <mergeCell ref="A38:G38"/>
    <mergeCell ref="D39:F39"/>
    <mergeCell ref="D40:F40"/>
    <mergeCell ref="D32:F32"/>
    <mergeCell ref="D46:F46"/>
    <mergeCell ref="D47:F47"/>
    <mergeCell ref="D48:F48"/>
    <mergeCell ref="D54:F54"/>
    <mergeCell ref="A52:G52"/>
    <mergeCell ref="D50:F50"/>
    <mergeCell ref="D49:F49"/>
    <mergeCell ref="D55:F55"/>
    <mergeCell ref="A57:G57"/>
    <mergeCell ref="D58:F58"/>
    <mergeCell ref="D53:F53"/>
    <mergeCell ref="D63:F63"/>
    <mergeCell ref="A60:G60"/>
    <mergeCell ref="D61:F61"/>
    <mergeCell ref="D62:F62"/>
    <mergeCell ref="D59:F59"/>
    <mergeCell ref="A1:I1"/>
    <mergeCell ref="A2:I2"/>
    <mergeCell ref="A3:I3"/>
    <mergeCell ref="C7:E7"/>
    <mergeCell ref="C8:E8"/>
    <mergeCell ref="C5:E5"/>
    <mergeCell ref="C6:E6"/>
    <mergeCell ref="G5:H5"/>
    <mergeCell ref="G6:H6"/>
    <mergeCell ref="G7:H7"/>
    <mergeCell ref="C12:E12"/>
    <mergeCell ref="C13:E13"/>
    <mergeCell ref="C15:D15"/>
    <mergeCell ref="C16:D16"/>
    <mergeCell ref="C9:E9"/>
    <mergeCell ref="C10:E10"/>
    <mergeCell ref="C11:E11"/>
  </mergeCells>
  <pageMargins left="0.7" right="0.7" top="0.75" bottom="0.75" header="0.3" footer="0.3"/>
  <pageSetup paperSize="9" orientation="landscape" horizontalDpi="0"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G35"/>
  <sheetViews>
    <sheetView view="pageLayout" zoomScaleNormal="100" workbookViewId="0">
      <selection activeCell="A13" sqref="A13:E18"/>
    </sheetView>
  </sheetViews>
  <sheetFormatPr baseColWidth="10" defaultRowHeight="15" x14ac:dyDescent="0.25"/>
  <cols>
    <col min="3" max="3" width="12.7109375" customWidth="1"/>
  </cols>
  <sheetData>
    <row r="1" spans="1:6" x14ac:dyDescent="0.25">
      <c r="A1" s="583" t="s">
        <v>126</v>
      </c>
      <c r="B1" s="583"/>
      <c r="C1" s="583"/>
      <c r="D1" s="583"/>
      <c r="E1" s="583"/>
      <c r="F1" s="583"/>
    </row>
    <row r="2" spans="1:6" ht="30" customHeight="1" x14ac:dyDescent="0.25">
      <c r="A2" s="433" t="s">
        <v>152</v>
      </c>
      <c r="B2" s="434"/>
      <c r="C2" s="434"/>
      <c r="D2" s="434"/>
      <c r="E2" s="434"/>
      <c r="F2" s="435"/>
    </row>
    <row r="3" spans="1:6" x14ac:dyDescent="0.25">
      <c r="A3" s="259" t="s">
        <v>127</v>
      </c>
      <c r="B3" s="259"/>
      <c r="C3" s="272" t="s">
        <v>153</v>
      </c>
      <c r="D3" s="272"/>
      <c r="E3" s="272"/>
      <c r="F3" s="272"/>
    </row>
    <row r="4" spans="1:6" x14ac:dyDescent="0.25">
      <c r="A4" s="259" t="s">
        <v>128</v>
      </c>
      <c r="B4" s="259"/>
      <c r="C4" s="272" t="s">
        <v>12</v>
      </c>
      <c r="D4" s="272"/>
      <c r="E4" s="272"/>
      <c r="F4" s="272"/>
    </row>
    <row r="5" spans="1:6" x14ac:dyDescent="0.25">
      <c r="A5" s="255" t="s">
        <v>129</v>
      </c>
      <c r="B5" s="255"/>
      <c r="C5" s="384" t="s">
        <v>130</v>
      </c>
      <c r="D5" s="384"/>
      <c r="E5" s="384"/>
      <c r="F5" s="384"/>
    </row>
    <row r="6" spans="1:6" x14ac:dyDescent="0.25">
      <c r="A6" s="259" t="s">
        <v>0</v>
      </c>
      <c r="B6" s="259"/>
      <c r="C6" s="385">
        <v>25001.41</v>
      </c>
      <c r="D6" s="385"/>
      <c r="E6" s="385"/>
      <c r="F6" s="385"/>
    </row>
    <row r="7" spans="1:6" x14ac:dyDescent="0.25">
      <c r="A7" s="259" t="s">
        <v>131</v>
      </c>
      <c r="B7" s="259"/>
      <c r="C7" s="385">
        <f>C6</f>
        <v>25001.41</v>
      </c>
      <c r="D7" s="385"/>
      <c r="E7" s="385"/>
      <c r="F7" s="385"/>
    </row>
    <row r="8" spans="1:6" x14ac:dyDescent="0.25">
      <c r="A8" s="259" t="s">
        <v>132</v>
      </c>
      <c r="B8" s="259"/>
      <c r="C8" s="272" t="s">
        <v>133</v>
      </c>
      <c r="D8" s="272"/>
      <c r="E8" s="272"/>
      <c r="F8" s="272"/>
    </row>
    <row r="9" spans="1:6" x14ac:dyDescent="0.25">
      <c r="A9" s="259" t="s">
        <v>74</v>
      </c>
      <c r="B9" s="259"/>
      <c r="C9" s="272" t="s">
        <v>154</v>
      </c>
      <c r="D9" s="272"/>
      <c r="E9" s="272"/>
      <c r="F9" s="272"/>
    </row>
    <row r="10" spans="1:6" x14ac:dyDescent="0.25">
      <c r="A10" s="259" t="s">
        <v>30</v>
      </c>
      <c r="B10" s="259"/>
      <c r="C10" s="272" t="s">
        <v>155</v>
      </c>
      <c r="D10" s="272"/>
      <c r="E10" s="272"/>
      <c r="F10" s="272"/>
    </row>
    <row r="11" spans="1:6" x14ac:dyDescent="0.25">
      <c r="C11" s="281"/>
      <c r="D11" s="281"/>
      <c r="E11" s="281"/>
    </row>
    <row r="12" spans="1:6" ht="15.75" thickBot="1" x14ac:dyDescent="0.3">
      <c r="C12" s="281"/>
      <c r="D12" s="281"/>
      <c r="E12" s="281"/>
    </row>
    <row r="13" spans="1:6" x14ac:dyDescent="0.25">
      <c r="A13" s="424" t="s">
        <v>134</v>
      </c>
      <c r="B13" s="425"/>
      <c r="C13" s="426">
        <f>'LIQ. EL LIMITE'!F24</f>
        <v>23693.57</v>
      </c>
      <c r="D13" s="426"/>
      <c r="E13" s="427"/>
    </row>
    <row r="14" spans="1:6" x14ac:dyDescent="0.25">
      <c r="A14" s="421" t="s">
        <v>135</v>
      </c>
      <c r="B14" s="339"/>
      <c r="C14" s="428">
        <f>'LIQ. EL LIMITE'!F35</f>
        <v>1100</v>
      </c>
      <c r="D14" s="428"/>
      <c r="E14" s="429"/>
    </row>
    <row r="15" spans="1:6" x14ac:dyDescent="0.25">
      <c r="A15" s="421" t="s">
        <v>136</v>
      </c>
      <c r="B15" s="339"/>
      <c r="C15" s="422">
        <v>1.41</v>
      </c>
      <c r="D15" s="422"/>
      <c r="E15" s="423"/>
    </row>
    <row r="16" spans="1:6" ht="15.75" thickBot="1" x14ac:dyDescent="0.3">
      <c r="A16" s="329" t="s">
        <v>137</v>
      </c>
      <c r="B16" s="288"/>
      <c r="C16" s="289">
        <f>SUM(C13:E15)</f>
        <v>24794.98</v>
      </c>
      <c r="D16" s="289"/>
      <c r="E16" s="290"/>
    </row>
    <row r="17" spans="1:7" ht="15.75" thickBot="1" x14ac:dyDescent="0.3"/>
    <row r="18" spans="1:7" ht="15" customHeight="1" thickBot="1" x14ac:dyDescent="0.3">
      <c r="A18" s="296" t="s">
        <v>261</v>
      </c>
      <c r="B18" s="297"/>
      <c r="C18" s="297"/>
      <c r="D18" s="584">
        <f>C7-C16</f>
        <v>206.43000000000029</v>
      </c>
      <c r="E18" s="585"/>
    </row>
    <row r="19" spans="1:7" x14ac:dyDescent="0.25">
      <c r="E19" t="s">
        <v>139</v>
      </c>
    </row>
    <row r="22" spans="1:7" ht="46.5" customHeight="1" x14ac:dyDescent="0.25">
      <c r="A22" s="28"/>
      <c r="B22" s="28"/>
      <c r="E22" s="28"/>
    </row>
    <row r="23" spans="1:7" x14ac:dyDescent="0.25">
      <c r="A23" s="294" t="s">
        <v>140</v>
      </c>
      <c r="B23" s="294"/>
      <c r="C23" s="294"/>
      <c r="E23" s="294" t="s">
        <v>141</v>
      </c>
      <c r="F23" s="294"/>
      <c r="G23" s="294"/>
    </row>
    <row r="24" spans="1:7" x14ac:dyDescent="0.25">
      <c r="A24" s="281" t="s">
        <v>259</v>
      </c>
      <c r="B24" s="281"/>
      <c r="C24" s="281"/>
      <c r="E24" s="281" t="s">
        <v>32</v>
      </c>
      <c r="F24" s="281"/>
      <c r="G24" s="281"/>
    </row>
    <row r="28" spans="1:7" ht="30" customHeight="1" x14ac:dyDescent="0.25">
      <c r="A28" s="28"/>
      <c r="B28" s="28"/>
    </row>
    <row r="29" spans="1:7" x14ac:dyDescent="0.25">
      <c r="A29" s="293" t="s">
        <v>142</v>
      </c>
      <c r="B29" s="293"/>
      <c r="C29" s="293"/>
      <c r="E29" s="294" t="s">
        <v>143</v>
      </c>
      <c r="F29" s="294"/>
      <c r="G29" s="294"/>
    </row>
    <row r="30" spans="1:7" x14ac:dyDescent="0.25">
      <c r="A30" s="281" t="s">
        <v>34</v>
      </c>
      <c r="B30" s="281"/>
      <c r="C30" s="281"/>
      <c r="E30" s="281" t="s">
        <v>144</v>
      </c>
      <c r="F30" s="281"/>
      <c r="G30" s="281"/>
    </row>
    <row r="33" spans="3:5" ht="60" customHeight="1" x14ac:dyDescent="0.25"/>
    <row r="34" spans="3:5" x14ac:dyDescent="0.25">
      <c r="C34" s="295" t="s">
        <v>5</v>
      </c>
      <c r="D34" s="295"/>
      <c r="E34" s="295"/>
    </row>
    <row r="35" spans="3:5" x14ac:dyDescent="0.25">
      <c r="C35" s="281" t="s">
        <v>145</v>
      </c>
      <c r="D35" s="281"/>
      <c r="E35" s="281"/>
    </row>
  </sheetData>
  <mergeCells count="40">
    <mergeCell ref="A30:C30"/>
    <mergeCell ref="E30:G30"/>
    <mergeCell ref="C34:E34"/>
    <mergeCell ref="C35:E35"/>
    <mergeCell ref="A23:C23"/>
    <mergeCell ref="E23:G23"/>
    <mergeCell ref="A24:C24"/>
    <mergeCell ref="E24:G24"/>
    <mergeCell ref="A29:C29"/>
    <mergeCell ref="E29:G29"/>
    <mergeCell ref="A15:B15"/>
    <mergeCell ref="C15:E15"/>
    <mergeCell ref="A16:B16"/>
    <mergeCell ref="C16:E16"/>
    <mergeCell ref="D18:E18"/>
    <mergeCell ref="A18:C18"/>
    <mergeCell ref="C11:E11"/>
    <mergeCell ref="C12:E12"/>
    <mergeCell ref="A13:B13"/>
    <mergeCell ref="C13:E13"/>
    <mergeCell ref="A14:B14"/>
    <mergeCell ref="C14:E14"/>
    <mergeCell ref="A8:B8"/>
    <mergeCell ref="C8:F8"/>
    <mergeCell ref="A9:B9"/>
    <mergeCell ref="C9:F9"/>
    <mergeCell ref="A10:B10"/>
    <mergeCell ref="C10:F10"/>
    <mergeCell ref="A5:B5"/>
    <mergeCell ref="C5:F5"/>
    <mergeCell ref="A6:B6"/>
    <mergeCell ref="C6:F6"/>
    <mergeCell ref="A7:B7"/>
    <mergeCell ref="C7:F7"/>
    <mergeCell ref="A1:F1"/>
    <mergeCell ref="A2:F2"/>
    <mergeCell ref="A3:B3"/>
    <mergeCell ref="C3:F3"/>
    <mergeCell ref="A4:B4"/>
    <mergeCell ref="C4:F4"/>
  </mergeCells>
  <pageMargins left="0.7" right="0.7" top="0.75" bottom="0.75" header="0.3" footer="0.3"/>
  <pageSetup paperSize="9" orientation="portrait" horizontalDpi="0"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G42"/>
  <sheetViews>
    <sheetView view="pageLayout" zoomScaleNormal="100" workbookViewId="0">
      <selection activeCell="D13" sqref="D13"/>
    </sheetView>
  </sheetViews>
  <sheetFormatPr baseColWidth="10" defaultRowHeight="15" x14ac:dyDescent="0.25"/>
  <cols>
    <col min="1" max="1" width="29.140625" customWidth="1"/>
    <col min="2" max="2" width="14.5703125" customWidth="1"/>
    <col min="3" max="3" width="14" customWidth="1"/>
    <col min="4" max="4" width="27" customWidth="1"/>
    <col min="5" max="5" width="16.7109375" customWidth="1"/>
    <col min="6" max="6" width="17" customWidth="1"/>
  </cols>
  <sheetData>
    <row r="1" spans="1:7" x14ac:dyDescent="0.25">
      <c r="A1" s="309"/>
      <c r="B1" s="309"/>
      <c r="C1" s="309"/>
      <c r="D1" s="309"/>
      <c r="E1" s="309"/>
      <c r="F1" s="309"/>
    </row>
    <row r="2" spans="1:7" x14ac:dyDescent="0.25">
      <c r="A2" s="310" t="s">
        <v>57</v>
      </c>
      <c r="B2" s="310"/>
      <c r="C2" s="310"/>
      <c r="D2" s="310"/>
      <c r="E2" s="310"/>
      <c r="F2" s="310"/>
    </row>
    <row r="3" spans="1:7" ht="17.25" customHeight="1" x14ac:dyDescent="0.25">
      <c r="A3" s="586" t="s">
        <v>152</v>
      </c>
      <c r="B3" s="586"/>
      <c r="C3" s="586"/>
      <c r="D3" s="586"/>
      <c r="E3" s="586"/>
      <c r="F3" s="586"/>
    </row>
    <row r="4" spans="1:7" x14ac:dyDescent="0.25">
      <c r="B4" s="5"/>
      <c r="C4" s="5"/>
    </row>
    <row r="5" spans="1:7" x14ac:dyDescent="0.25">
      <c r="A5" t="s">
        <v>58</v>
      </c>
      <c r="B5" s="565" t="s">
        <v>153</v>
      </c>
      <c r="C5" s="565"/>
      <c r="D5" t="s">
        <v>59</v>
      </c>
      <c r="E5" s="575" t="s">
        <v>60</v>
      </c>
      <c r="F5" s="575"/>
    </row>
    <row r="6" spans="1:7" x14ac:dyDescent="0.25">
      <c r="A6" t="s">
        <v>7</v>
      </c>
      <c r="B6" s="566" t="s">
        <v>12</v>
      </c>
      <c r="C6" s="566"/>
      <c r="D6" t="s">
        <v>61</v>
      </c>
      <c r="E6" s="575" t="s">
        <v>154</v>
      </c>
      <c r="F6" s="575"/>
    </row>
    <row r="7" spans="1:7" x14ac:dyDescent="0.25">
      <c r="A7" t="s">
        <v>8</v>
      </c>
      <c r="B7" s="565" t="s">
        <v>130</v>
      </c>
      <c r="C7" s="565"/>
      <c r="D7" s="4" t="s">
        <v>15</v>
      </c>
      <c r="E7" s="575" t="s">
        <v>155</v>
      </c>
      <c r="F7" s="575"/>
    </row>
    <row r="8" spans="1:7" x14ac:dyDescent="0.25">
      <c r="A8" s="4" t="s">
        <v>63</v>
      </c>
      <c r="B8" s="590">
        <v>25001.41</v>
      </c>
      <c r="C8" s="590"/>
      <c r="D8" t="s">
        <v>146</v>
      </c>
      <c r="E8" s="575" t="s">
        <v>156</v>
      </c>
      <c r="F8" s="575"/>
    </row>
    <row r="9" spans="1:7" x14ac:dyDescent="0.25">
      <c r="A9" t="s">
        <v>260</v>
      </c>
      <c r="B9" s="591">
        <v>0</v>
      </c>
      <c r="C9" s="591"/>
      <c r="D9" t="s">
        <v>148</v>
      </c>
      <c r="E9" s="575" t="s">
        <v>157</v>
      </c>
      <c r="F9" s="575"/>
    </row>
    <row r="10" spans="1:7" x14ac:dyDescent="0.25">
      <c r="A10" t="s">
        <v>56</v>
      </c>
      <c r="B10" s="571">
        <f>B8+B9</f>
        <v>25001.41</v>
      </c>
      <c r="C10" s="592"/>
    </row>
    <row r="12" spans="1:7" x14ac:dyDescent="0.25">
      <c r="A12" t="s">
        <v>64</v>
      </c>
      <c r="B12" s="300">
        <f>B10-B13</f>
        <v>206.43000000000029</v>
      </c>
      <c r="C12" s="593"/>
      <c r="D12" s="3" t="s">
        <v>139</v>
      </c>
      <c r="E12" s="159"/>
    </row>
    <row r="13" spans="1:7" x14ac:dyDescent="0.25">
      <c r="A13" t="s">
        <v>18</v>
      </c>
      <c r="B13" s="300">
        <f>+F24+F35+F42</f>
        <v>24794.98</v>
      </c>
      <c r="C13" s="594"/>
      <c r="D13" s="70" t="s">
        <v>139</v>
      </c>
    </row>
    <row r="15" spans="1:7" x14ac:dyDescent="0.25">
      <c r="A15" s="595" t="s">
        <v>149</v>
      </c>
      <c r="B15" s="595"/>
      <c r="C15" s="595"/>
      <c r="D15" s="595"/>
      <c r="E15" s="595"/>
      <c r="F15" s="595"/>
    </row>
    <row r="16" spans="1:7" x14ac:dyDescent="0.25">
      <c r="A16" s="71" t="s">
        <v>19</v>
      </c>
      <c r="B16" s="71" t="s">
        <v>27</v>
      </c>
      <c r="C16" s="71" t="s">
        <v>25</v>
      </c>
      <c r="D16" s="595" t="s">
        <v>26</v>
      </c>
      <c r="E16" s="595"/>
      <c r="F16" s="71" t="s">
        <v>65</v>
      </c>
      <c r="G16" s="77"/>
    </row>
    <row r="17" spans="1:7" x14ac:dyDescent="0.25">
      <c r="A17" s="587" t="s">
        <v>150</v>
      </c>
      <c r="B17" s="588"/>
      <c r="C17" s="588"/>
      <c r="D17" s="588"/>
      <c r="E17" s="589"/>
      <c r="F17" s="72">
        <v>23693.57</v>
      </c>
    </row>
    <row r="18" spans="1:7" x14ac:dyDescent="0.25">
      <c r="A18" s="45">
        <v>45016</v>
      </c>
      <c r="B18" s="46">
        <v>152</v>
      </c>
      <c r="C18" s="46">
        <v>148951</v>
      </c>
      <c r="D18" s="321" t="s">
        <v>161</v>
      </c>
      <c r="E18" s="322"/>
      <c r="F18" s="76">
        <v>7045.17</v>
      </c>
    </row>
    <row r="19" spans="1:7" x14ac:dyDescent="0.25">
      <c r="A19" s="46"/>
      <c r="B19" s="46"/>
      <c r="C19" s="46"/>
      <c r="D19" s="318" t="s">
        <v>105</v>
      </c>
      <c r="E19" s="319"/>
      <c r="F19" s="76">
        <v>62.9</v>
      </c>
    </row>
    <row r="20" spans="1:7" x14ac:dyDescent="0.25">
      <c r="A20" s="120">
        <v>45061</v>
      </c>
      <c r="B20" s="119">
        <v>157</v>
      </c>
      <c r="C20" s="119">
        <v>148955</v>
      </c>
      <c r="D20" s="318" t="s">
        <v>158</v>
      </c>
      <c r="E20" s="319"/>
      <c r="F20" s="73">
        <v>15264.53</v>
      </c>
      <c r="G20" t="s">
        <v>139</v>
      </c>
    </row>
    <row r="21" spans="1:7" x14ac:dyDescent="0.25">
      <c r="A21" s="120"/>
      <c r="B21" s="119"/>
      <c r="C21" s="119"/>
      <c r="D21" s="318" t="s">
        <v>105</v>
      </c>
      <c r="E21" s="319"/>
      <c r="F21" s="73">
        <v>136.29</v>
      </c>
    </row>
    <row r="22" spans="1:7" x14ac:dyDescent="0.25">
      <c r="A22" s="120">
        <v>45061</v>
      </c>
      <c r="B22" s="119">
        <v>158</v>
      </c>
      <c r="C22" s="119">
        <v>148956</v>
      </c>
      <c r="D22" s="318" t="s">
        <v>159</v>
      </c>
      <c r="E22" s="319"/>
      <c r="F22" s="73">
        <v>1174.2</v>
      </c>
    </row>
    <row r="23" spans="1:7" x14ac:dyDescent="0.25">
      <c r="A23" s="120"/>
      <c r="B23" s="119"/>
      <c r="C23" s="119"/>
      <c r="D23" s="318" t="s">
        <v>105</v>
      </c>
      <c r="E23" s="319"/>
      <c r="F23" s="73">
        <v>10.48</v>
      </c>
    </row>
    <row r="24" spans="1:7" x14ac:dyDescent="0.25">
      <c r="A24" s="13"/>
      <c r="B24" s="63"/>
      <c r="C24" s="13"/>
      <c r="D24" s="596" t="s">
        <v>56</v>
      </c>
      <c r="E24" s="596"/>
      <c r="F24" s="74">
        <f>SUM(F18:F23)</f>
        <v>23693.57</v>
      </c>
    </row>
    <row r="25" spans="1:7" x14ac:dyDescent="0.25">
      <c r="A25" s="13"/>
      <c r="B25" s="63"/>
      <c r="C25" s="13"/>
      <c r="D25" s="596" t="s">
        <v>66</v>
      </c>
      <c r="E25" s="596"/>
      <c r="F25" s="75">
        <f>F17-F24</f>
        <v>0</v>
      </c>
    </row>
    <row r="27" spans="1:7" x14ac:dyDescent="0.25">
      <c r="A27" s="595" t="s">
        <v>148</v>
      </c>
      <c r="B27" s="595"/>
      <c r="C27" s="595"/>
      <c r="D27" s="595"/>
      <c r="E27" s="595"/>
      <c r="F27" s="595"/>
    </row>
    <row r="28" spans="1:7" x14ac:dyDescent="0.25">
      <c r="A28" s="71" t="s">
        <v>19</v>
      </c>
      <c r="B28" s="71" t="s">
        <v>27</v>
      </c>
      <c r="C28" s="71" t="s">
        <v>25</v>
      </c>
      <c r="D28" s="595" t="s">
        <v>26</v>
      </c>
      <c r="E28" s="595"/>
      <c r="F28" s="71" t="s">
        <v>65</v>
      </c>
    </row>
    <row r="29" spans="1:7" x14ac:dyDescent="0.25">
      <c r="A29" s="587" t="s">
        <v>150</v>
      </c>
      <c r="B29" s="588"/>
      <c r="C29" s="588"/>
      <c r="D29" s="588"/>
      <c r="E29" s="589"/>
      <c r="F29" s="72">
        <v>1100</v>
      </c>
    </row>
    <row r="30" spans="1:7" x14ac:dyDescent="0.25">
      <c r="A30" s="120">
        <v>45044</v>
      </c>
      <c r="B30" s="119">
        <v>76</v>
      </c>
      <c r="C30" s="119">
        <v>148953</v>
      </c>
      <c r="D30" s="320" t="s">
        <v>160</v>
      </c>
      <c r="E30" s="320"/>
      <c r="F30" s="73">
        <v>621.45000000000005</v>
      </c>
    </row>
    <row r="31" spans="1:7" x14ac:dyDescent="0.25">
      <c r="A31" s="120"/>
      <c r="B31" s="119"/>
      <c r="C31" s="119"/>
      <c r="D31" s="318" t="s">
        <v>105</v>
      </c>
      <c r="E31" s="319"/>
      <c r="F31" s="73">
        <v>5.55</v>
      </c>
    </row>
    <row r="32" spans="1:7" x14ac:dyDescent="0.25">
      <c r="A32" s="27">
        <v>45107</v>
      </c>
      <c r="B32" s="108">
        <v>78</v>
      </c>
      <c r="C32" s="108">
        <v>148958</v>
      </c>
      <c r="D32" s="320" t="s">
        <v>201</v>
      </c>
      <c r="E32" s="320"/>
      <c r="F32" s="73">
        <v>414.3</v>
      </c>
    </row>
    <row r="33" spans="1:6" x14ac:dyDescent="0.25">
      <c r="A33" s="27"/>
      <c r="B33" s="82"/>
      <c r="C33" s="82"/>
      <c r="D33" s="318" t="s">
        <v>105</v>
      </c>
      <c r="E33" s="319"/>
      <c r="F33" s="73">
        <v>3.7</v>
      </c>
    </row>
    <row r="34" spans="1:6" ht="29.25" customHeight="1" x14ac:dyDescent="0.25">
      <c r="A34" s="129">
        <v>45183</v>
      </c>
      <c r="B34" s="20">
        <v>84</v>
      </c>
      <c r="C34" s="20">
        <v>148960</v>
      </c>
      <c r="D34" s="533" t="s">
        <v>224</v>
      </c>
      <c r="E34" s="535"/>
      <c r="F34" s="73">
        <v>55</v>
      </c>
    </row>
    <row r="35" spans="1:6" x14ac:dyDescent="0.25">
      <c r="A35" s="13"/>
      <c r="B35" s="63"/>
      <c r="C35" s="13"/>
      <c r="D35" s="596" t="s">
        <v>56</v>
      </c>
      <c r="E35" s="596"/>
      <c r="F35" s="74">
        <f>SUM(F30:F34)</f>
        <v>1100</v>
      </c>
    </row>
    <row r="36" spans="1:6" x14ac:dyDescent="0.25">
      <c r="A36" s="13"/>
      <c r="B36" s="157"/>
      <c r="C36" s="13"/>
      <c r="D36" s="596" t="s">
        <v>66</v>
      </c>
      <c r="E36" s="596"/>
      <c r="F36" s="75">
        <f>F29-F35</f>
        <v>0</v>
      </c>
    </row>
    <row r="37" spans="1:6" x14ac:dyDescent="0.25">
      <c r="A37" s="28"/>
      <c r="B37" s="64"/>
      <c r="C37" s="28"/>
      <c r="D37" s="123"/>
      <c r="E37" s="123"/>
      <c r="F37" s="124"/>
    </row>
    <row r="38" spans="1:6" x14ac:dyDescent="0.25">
      <c r="A38" s="595" t="s">
        <v>151</v>
      </c>
      <c r="B38" s="595"/>
      <c r="C38" s="595"/>
      <c r="D38" s="595"/>
      <c r="E38" s="595"/>
      <c r="F38" s="595"/>
    </row>
    <row r="39" spans="1:6" x14ac:dyDescent="0.25">
      <c r="A39" s="71" t="s">
        <v>19</v>
      </c>
      <c r="B39" s="71" t="s">
        <v>27</v>
      </c>
      <c r="C39" s="71" t="s">
        <v>25</v>
      </c>
      <c r="D39" s="595" t="s">
        <v>26</v>
      </c>
      <c r="E39" s="595"/>
      <c r="F39" s="71" t="s">
        <v>65</v>
      </c>
    </row>
    <row r="40" spans="1:6" x14ac:dyDescent="0.25">
      <c r="A40" s="27"/>
      <c r="B40" s="63"/>
      <c r="C40" s="63"/>
      <c r="D40" s="259" t="s">
        <v>78</v>
      </c>
      <c r="E40" s="259"/>
      <c r="F40" s="73">
        <v>1.41</v>
      </c>
    </row>
    <row r="41" spans="1:6" x14ac:dyDescent="0.25">
      <c r="A41" s="27"/>
      <c r="B41" s="63"/>
      <c r="C41" s="63"/>
      <c r="D41" s="259"/>
      <c r="E41" s="259"/>
      <c r="F41" s="73"/>
    </row>
    <row r="42" spans="1:6" x14ac:dyDescent="0.25">
      <c r="A42" s="13"/>
      <c r="B42" s="63"/>
      <c r="C42" s="13"/>
      <c r="D42" s="596" t="s">
        <v>56</v>
      </c>
      <c r="E42" s="596"/>
      <c r="F42" s="74">
        <f>SUM(F40:F41)</f>
        <v>1.41</v>
      </c>
    </row>
  </sheetData>
  <mergeCells count="42">
    <mergeCell ref="D39:E39"/>
    <mergeCell ref="D40:E40"/>
    <mergeCell ref="D41:E41"/>
    <mergeCell ref="D42:E42"/>
    <mergeCell ref="D19:E19"/>
    <mergeCell ref="D33:E33"/>
    <mergeCell ref="D32:E32"/>
    <mergeCell ref="D18:E18"/>
    <mergeCell ref="D35:E35"/>
    <mergeCell ref="D36:E36"/>
    <mergeCell ref="A38:F38"/>
    <mergeCell ref="A27:F27"/>
    <mergeCell ref="D28:E28"/>
    <mergeCell ref="A29:E29"/>
    <mergeCell ref="D30:E30"/>
    <mergeCell ref="D31:E31"/>
    <mergeCell ref="D20:E20"/>
    <mergeCell ref="D21:E21"/>
    <mergeCell ref="D22:E22"/>
    <mergeCell ref="D23:E23"/>
    <mergeCell ref="D24:E24"/>
    <mergeCell ref="D25:E25"/>
    <mergeCell ref="D34:E34"/>
    <mergeCell ref="A17:E17"/>
    <mergeCell ref="B7:C7"/>
    <mergeCell ref="E7:F7"/>
    <mergeCell ref="B8:C8"/>
    <mergeCell ref="E8:F8"/>
    <mergeCell ref="B9:C9"/>
    <mergeCell ref="E9:F9"/>
    <mergeCell ref="B10:C10"/>
    <mergeCell ref="B12:C12"/>
    <mergeCell ref="B13:C13"/>
    <mergeCell ref="A15:F15"/>
    <mergeCell ref="D16:E16"/>
    <mergeCell ref="B6:C6"/>
    <mergeCell ref="E6:F6"/>
    <mergeCell ref="A1:F1"/>
    <mergeCell ref="A2:F2"/>
    <mergeCell ref="A3:F3"/>
    <mergeCell ref="B5:C5"/>
    <mergeCell ref="E5:F5"/>
  </mergeCells>
  <pageMargins left="0.7" right="0.7" top="0.75" bottom="0.75" header="0.3" footer="0.3"/>
  <pageSetup paperSize="9" orientation="landscape" horizontalDpi="0"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G37"/>
  <sheetViews>
    <sheetView view="pageLayout" topLeftCell="A21" zoomScaleNormal="100" workbookViewId="0">
      <selection sqref="A1:G37"/>
    </sheetView>
  </sheetViews>
  <sheetFormatPr baseColWidth="10" defaultRowHeight="15" x14ac:dyDescent="0.25"/>
  <cols>
    <col min="1" max="1" width="14" customWidth="1"/>
    <col min="2" max="2" width="14.42578125" customWidth="1"/>
  </cols>
  <sheetData>
    <row r="1" spans="1:6" x14ac:dyDescent="0.25">
      <c r="A1" s="597" t="s">
        <v>126</v>
      </c>
      <c r="B1" s="597"/>
      <c r="C1" s="597"/>
      <c r="D1" s="597"/>
      <c r="E1" s="597"/>
      <c r="F1" s="597"/>
    </row>
    <row r="2" spans="1:6" ht="17.25" customHeight="1" x14ac:dyDescent="0.25">
      <c r="A2" s="266" t="s">
        <v>338</v>
      </c>
      <c r="B2" s="267"/>
      <c r="C2" s="267"/>
      <c r="D2" s="267"/>
      <c r="E2" s="267"/>
      <c r="F2" s="268"/>
    </row>
    <row r="3" spans="1:6" x14ac:dyDescent="0.25">
      <c r="A3" s="259" t="s">
        <v>127</v>
      </c>
      <c r="B3" s="259"/>
      <c r="C3" s="269" t="s">
        <v>334</v>
      </c>
      <c r="D3" s="270"/>
      <c r="E3" s="270"/>
      <c r="F3" s="271"/>
    </row>
    <row r="4" spans="1:6" x14ac:dyDescent="0.25">
      <c r="A4" s="259" t="s">
        <v>128</v>
      </c>
      <c r="B4" s="259"/>
      <c r="C4" s="272" t="s">
        <v>12</v>
      </c>
      <c r="D4" s="272"/>
      <c r="E4" s="272"/>
      <c r="F4" s="272"/>
    </row>
    <row r="5" spans="1:6" ht="17.25" customHeight="1" x14ac:dyDescent="0.25">
      <c r="A5" s="255" t="s">
        <v>129</v>
      </c>
      <c r="B5" s="255"/>
      <c r="C5" s="256" t="s">
        <v>335</v>
      </c>
      <c r="D5" s="257"/>
      <c r="E5" s="257"/>
      <c r="F5" s="258"/>
    </row>
    <row r="6" spans="1:6" x14ac:dyDescent="0.25">
      <c r="A6" s="259" t="s">
        <v>0</v>
      </c>
      <c r="B6" s="259"/>
      <c r="C6" s="385">
        <v>17045.2</v>
      </c>
      <c r="D6" s="385"/>
      <c r="E6" s="385"/>
      <c r="F6" s="385"/>
    </row>
    <row r="7" spans="1:6" x14ac:dyDescent="0.25">
      <c r="A7" s="259" t="s">
        <v>131</v>
      </c>
      <c r="B7" s="259"/>
      <c r="C7" s="260">
        <v>3434.06</v>
      </c>
      <c r="D7" s="261"/>
      <c r="E7" s="261"/>
      <c r="F7" s="262"/>
    </row>
    <row r="8" spans="1:6" x14ac:dyDescent="0.25">
      <c r="A8" s="269" t="s">
        <v>339</v>
      </c>
      <c r="B8" s="271"/>
      <c r="C8" s="260">
        <v>6268.7</v>
      </c>
      <c r="D8" s="261"/>
      <c r="E8" s="261"/>
      <c r="F8" s="262"/>
    </row>
    <row r="9" spans="1:6" x14ac:dyDescent="0.25">
      <c r="A9" s="276" t="s">
        <v>342</v>
      </c>
      <c r="B9" s="277"/>
      <c r="C9" s="260">
        <f>C7+C8</f>
        <v>9702.76</v>
      </c>
      <c r="D9" s="261"/>
      <c r="E9" s="261"/>
      <c r="F9" s="262"/>
    </row>
    <row r="10" spans="1:6" x14ac:dyDescent="0.25">
      <c r="A10" s="259" t="s">
        <v>1</v>
      </c>
      <c r="B10" s="259"/>
      <c r="C10" s="272" t="s">
        <v>133</v>
      </c>
      <c r="D10" s="272"/>
      <c r="E10" s="272"/>
      <c r="F10" s="272"/>
    </row>
    <row r="11" spans="1:6" x14ac:dyDescent="0.25">
      <c r="A11" s="259" t="s">
        <v>74</v>
      </c>
      <c r="B11" s="259"/>
      <c r="C11" s="272" t="s">
        <v>182</v>
      </c>
      <c r="D11" s="272"/>
      <c r="E11" s="272"/>
      <c r="F11" s="272"/>
    </row>
    <row r="12" spans="1:6" x14ac:dyDescent="0.25">
      <c r="A12" s="259" t="s">
        <v>30</v>
      </c>
      <c r="B12" s="259"/>
      <c r="C12" s="272" t="s">
        <v>179</v>
      </c>
      <c r="D12" s="272"/>
      <c r="E12" s="272"/>
      <c r="F12" s="272"/>
    </row>
    <row r="13" spans="1:6" x14ac:dyDescent="0.25">
      <c r="C13" s="281"/>
      <c r="D13" s="281"/>
      <c r="E13" s="281"/>
    </row>
    <row r="14" spans="1:6" ht="15.75" thickBot="1" x14ac:dyDescent="0.3">
      <c r="C14" s="281"/>
      <c r="D14" s="281"/>
      <c r="E14" s="281"/>
    </row>
    <row r="15" spans="1:6" x14ac:dyDescent="0.25">
      <c r="A15" s="424" t="s">
        <v>38</v>
      </c>
      <c r="B15" s="425"/>
      <c r="C15" s="426">
        <f>'LIQ. ADULTO MAYOR'!F20</f>
        <v>180</v>
      </c>
      <c r="D15" s="426"/>
      <c r="E15" s="427"/>
    </row>
    <row r="16" spans="1:6" x14ac:dyDescent="0.25">
      <c r="A16" s="421" t="s">
        <v>340</v>
      </c>
      <c r="B16" s="339"/>
      <c r="C16" s="428">
        <f>'LIQ. ADULTO MAYOR'!F25</f>
        <v>0</v>
      </c>
      <c r="D16" s="428"/>
      <c r="E16" s="429"/>
    </row>
    <row r="17" spans="1:7" x14ac:dyDescent="0.25">
      <c r="A17" s="421" t="s">
        <v>341</v>
      </c>
      <c r="B17" s="339"/>
      <c r="C17" s="422">
        <f>'LIQ. ADULTO MAYOR'!F31</f>
        <v>0</v>
      </c>
      <c r="D17" s="422"/>
      <c r="E17" s="423"/>
    </row>
    <row r="18" spans="1:7" ht="15.75" thickBot="1" x14ac:dyDescent="0.3">
      <c r="A18" s="329" t="s">
        <v>137</v>
      </c>
      <c r="B18" s="288"/>
      <c r="C18" s="289">
        <f>SUM(C15:E17)</f>
        <v>180</v>
      </c>
      <c r="D18" s="289"/>
      <c r="E18" s="290"/>
    </row>
    <row r="20" spans="1:7" x14ac:dyDescent="0.25">
      <c r="A20" s="598" t="s">
        <v>138</v>
      </c>
      <c r="B20" s="598"/>
      <c r="C20" s="69"/>
      <c r="D20" s="599">
        <f>C9-C18</f>
        <v>9522.76</v>
      </c>
      <c r="E20" s="600"/>
    </row>
    <row r="21" spans="1:7" x14ac:dyDescent="0.25">
      <c r="E21" t="s">
        <v>139</v>
      </c>
    </row>
    <row r="24" spans="1:7" x14ac:dyDescent="0.25">
      <c r="A24" s="28"/>
      <c r="B24" s="28"/>
      <c r="E24" s="28"/>
    </row>
    <row r="25" spans="1:7" x14ac:dyDescent="0.25">
      <c r="A25" s="294" t="s">
        <v>140</v>
      </c>
      <c r="B25" s="294"/>
      <c r="C25" s="294"/>
      <c r="E25" s="294" t="s">
        <v>141</v>
      </c>
      <c r="F25" s="294"/>
      <c r="G25" s="294"/>
    </row>
    <row r="26" spans="1:7" x14ac:dyDescent="0.25">
      <c r="A26" s="281" t="s">
        <v>33</v>
      </c>
      <c r="B26" s="281"/>
      <c r="C26" s="281"/>
      <c r="E26" s="281" t="s">
        <v>32</v>
      </c>
      <c r="F26" s="281"/>
      <c r="G26" s="281"/>
    </row>
    <row r="30" spans="1:7" x14ac:dyDescent="0.25">
      <c r="A30" s="28"/>
      <c r="B30" s="28"/>
    </row>
    <row r="31" spans="1:7" x14ac:dyDescent="0.25">
      <c r="A31" s="293" t="s">
        <v>142</v>
      </c>
      <c r="B31" s="293"/>
      <c r="C31" s="293"/>
      <c r="E31" s="294" t="s">
        <v>143</v>
      </c>
      <c r="F31" s="294"/>
      <c r="G31" s="294"/>
    </row>
    <row r="32" spans="1:7" x14ac:dyDescent="0.25">
      <c r="A32" s="281" t="s">
        <v>34</v>
      </c>
      <c r="B32" s="281"/>
      <c r="C32" s="281"/>
      <c r="E32" s="281" t="s">
        <v>310</v>
      </c>
      <c r="F32" s="281"/>
      <c r="G32" s="281"/>
    </row>
    <row r="36" spans="3:5" x14ac:dyDescent="0.25">
      <c r="C36" s="295" t="s">
        <v>5</v>
      </c>
      <c r="D36" s="295"/>
      <c r="E36" s="295"/>
    </row>
    <row r="37" spans="3:5" x14ac:dyDescent="0.25">
      <c r="C37" s="281" t="s">
        <v>145</v>
      </c>
      <c r="D37" s="281"/>
      <c r="E37" s="281"/>
    </row>
  </sheetData>
  <mergeCells count="44">
    <mergeCell ref="A17:B17"/>
    <mergeCell ref="C17:E17"/>
    <mergeCell ref="A18:B18"/>
    <mergeCell ref="C18:E18"/>
    <mergeCell ref="A20:B20"/>
    <mergeCell ref="D20:E20"/>
    <mergeCell ref="C37:E37"/>
    <mergeCell ref="A25:C25"/>
    <mergeCell ref="E25:G25"/>
    <mergeCell ref="A26:C26"/>
    <mergeCell ref="E26:G26"/>
    <mergeCell ref="A31:C31"/>
    <mergeCell ref="E31:G31"/>
    <mergeCell ref="A32:C32"/>
    <mergeCell ref="E32:G32"/>
    <mergeCell ref="C36:E36"/>
    <mergeCell ref="C16:E16"/>
    <mergeCell ref="A10:B10"/>
    <mergeCell ref="C10:F10"/>
    <mergeCell ref="A11:B11"/>
    <mergeCell ref="C11:F11"/>
    <mergeCell ref="A12:B12"/>
    <mergeCell ref="C12:F12"/>
    <mergeCell ref="C13:E13"/>
    <mergeCell ref="C14:E14"/>
    <mergeCell ref="A15:B15"/>
    <mergeCell ref="C15:E15"/>
    <mergeCell ref="A16:B16"/>
    <mergeCell ref="A9:B9"/>
    <mergeCell ref="C9:F9"/>
    <mergeCell ref="A1:F1"/>
    <mergeCell ref="A2:F2"/>
    <mergeCell ref="A3:B3"/>
    <mergeCell ref="C3:F3"/>
    <mergeCell ref="A4:B4"/>
    <mergeCell ref="C4:F4"/>
    <mergeCell ref="A5:B5"/>
    <mergeCell ref="C5:F5"/>
    <mergeCell ref="A6:B6"/>
    <mergeCell ref="C6:F6"/>
    <mergeCell ref="A7:B7"/>
    <mergeCell ref="C7:F7"/>
    <mergeCell ref="A8:B8"/>
    <mergeCell ref="C8:F8"/>
  </mergeCells>
  <pageMargins left="0.7" right="0.7" top="0.75" bottom="0.75" header="0.3" footer="0.3"/>
  <pageSetup paperSize="9" orientation="portrait" horizontalDpi="0"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G31"/>
  <sheetViews>
    <sheetView view="pageLayout" topLeftCell="A30" zoomScaleNormal="100" workbookViewId="0">
      <selection sqref="A1:G31"/>
    </sheetView>
  </sheetViews>
  <sheetFormatPr baseColWidth="10" defaultRowHeight="15" x14ac:dyDescent="0.25"/>
  <cols>
    <col min="1" max="1" width="29" customWidth="1"/>
    <col min="2" max="2" width="15.7109375" customWidth="1"/>
    <col min="3" max="3" width="14.7109375" customWidth="1"/>
    <col min="4" max="4" width="22.85546875" customWidth="1"/>
    <col min="5" max="5" width="18.85546875" customWidth="1"/>
  </cols>
  <sheetData>
    <row r="1" spans="1:7" x14ac:dyDescent="0.25">
      <c r="A1" s="309"/>
      <c r="B1" s="309"/>
      <c r="C1" s="309"/>
      <c r="D1" s="309"/>
      <c r="E1" s="309"/>
      <c r="F1" s="309"/>
      <c r="G1" s="309"/>
    </row>
    <row r="2" spans="1:7" x14ac:dyDescent="0.25">
      <c r="A2" s="310" t="s">
        <v>57</v>
      </c>
      <c r="B2" s="310"/>
      <c r="C2" s="310"/>
      <c r="D2" s="310"/>
      <c r="E2" s="310"/>
      <c r="F2" s="310"/>
      <c r="G2" s="310"/>
    </row>
    <row r="3" spans="1:7" ht="18.75" customHeight="1" x14ac:dyDescent="0.25">
      <c r="A3" s="586" t="s">
        <v>338</v>
      </c>
      <c r="B3" s="586"/>
      <c r="C3" s="586"/>
      <c r="D3" s="586"/>
      <c r="E3" s="586"/>
      <c r="F3" s="586"/>
      <c r="G3" s="586"/>
    </row>
    <row r="4" spans="1:7" x14ac:dyDescent="0.25">
      <c r="B4" s="5"/>
      <c r="C4" s="5"/>
    </row>
    <row r="5" spans="1:7" x14ac:dyDescent="0.25">
      <c r="A5" t="s">
        <v>58</v>
      </c>
      <c r="B5" s="565" t="s">
        <v>334</v>
      </c>
      <c r="C5" s="565"/>
      <c r="D5" t="s">
        <v>59</v>
      </c>
      <c r="E5" s="575" t="s">
        <v>337</v>
      </c>
      <c r="F5" s="575"/>
    </row>
    <row r="6" spans="1:7" x14ac:dyDescent="0.25">
      <c r="A6" t="s">
        <v>7</v>
      </c>
      <c r="B6" s="566" t="s">
        <v>12</v>
      </c>
      <c r="C6" s="566"/>
      <c r="D6" t="s">
        <v>61</v>
      </c>
      <c r="E6" s="575" t="s">
        <v>182</v>
      </c>
      <c r="F6" s="575"/>
    </row>
    <row r="7" spans="1:7" x14ac:dyDescent="0.25">
      <c r="A7" t="s">
        <v>8</v>
      </c>
      <c r="B7" s="565" t="s">
        <v>335</v>
      </c>
      <c r="C7" s="565"/>
      <c r="D7" s="4" t="s">
        <v>15</v>
      </c>
      <c r="E7" s="575" t="s">
        <v>179</v>
      </c>
      <c r="F7" s="575"/>
    </row>
    <row r="8" spans="1:7" x14ac:dyDescent="0.25">
      <c r="A8" s="4" t="s">
        <v>63</v>
      </c>
      <c r="B8" s="590">
        <v>3434.06</v>
      </c>
      <c r="C8" s="590"/>
      <c r="E8" s="601"/>
      <c r="F8" s="601"/>
    </row>
    <row r="9" spans="1:7" ht="30" x14ac:dyDescent="0.25">
      <c r="A9" s="218" t="s">
        <v>336</v>
      </c>
      <c r="B9" s="602">
        <f>626.87*10</f>
        <v>6268.7</v>
      </c>
      <c r="C9" s="602"/>
      <c r="E9" s="601"/>
      <c r="F9" s="601"/>
    </row>
    <row r="10" spans="1:7" x14ac:dyDescent="0.25">
      <c r="A10" t="s">
        <v>56</v>
      </c>
      <c r="B10" s="571">
        <f>B8+B9</f>
        <v>9702.76</v>
      </c>
      <c r="C10" s="592"/>
    </row>
    <row r="12" spans="1:7" x14ac:dyDescent="0.25">
      <c r="A12" t="s">
        <v>64</v>
      </c>
      <c r="B12" s="300">
        <f>B10-B13</f>
        <v>9522.76</v>
      </c>
      <c r="C12" s="593"/>
      <c r="D12" s="3"/>
    </row>
    <row r="13" spans="1:7" x14ac:dyDescent="0.25">
      <c r="A13" t="s">
        <v>18</v>
      </c>
      <c r="B13" s="300">
        <f>+F20+F25+F31</f>
        <v>180</v>
      </c>
      <c r="C13" s="594"/>
      <c r="D13" s="70" t="s">
        <v>139</v>
      </c>
    </row>
    <row r="15" spans="1:7" x14ac:dyDescent="0.25">
      <c r="A15" s="595" t="s">
        <v>41</v>
      </c>
      <c r="B15" s="595"/>
      <c r="C15" s="595"/>
      <c r="D15" s="595"/>
      <c r="E15" s="595"/>
      <c r="F15" s="595"/>
    </row>
    <row r="16" spans="1:7" x14ac:dyDescent="0.25">
      <c r="A16" s="71" t="s">
        <v>19</v>
      </c>
      <c r="B16" s="71" t="s">
        <v>27</v>
      </c>
      <c r="C16" s="71" t="s">
        <v>25</v>
      </c>
      <c r="D16" s="595" t="s">
        <v>26</v>
      </c>
      <c r="E16" s="595"/>
      <c r="F16" s="71" t="s">
        <v>65</v>
      </c>
    </row>
    <row r="17" spans="1:6" x14ac:dyDescent="0.25">
      <c r="A17" s="587" t="s">
        <v>150</v>
      </c>
      <c r="B17" s="588"/>
      <c r="C17" s="588"/>
      <c r="D17" s="588"/>
      <c r="E17" s="589"/>
      <c r="F17" s="72"/>
    </row>
    <row r="18" spans="1:6" x14ac:dyDescent="0.25">
      <c r="A18" s="45">
        <v>45054</v>
      </c>
      <c r="B18" s="46"/>
      <c r="C18" s="46">
        <v>149341</v>
      </c>
      <c r="D18" s="321" t="s">
        <v>191</v>
      </c>
      <c r="E18" s="322"/>
      <c r="F18" s="76">
        <v>45</v>
      </c>
    </row>
    <row r="19" spans="1:6" x14ac:dyDescent="0.25">
      <c r="A19" s="45">
        <v>45057</v>
      </c>
      <c r="B19" s="46"/>
      <c r="C19" s="46">
        <v>149342</v>
      </c>
      <c r="D19" s="321" t="s">
        <v>191</v>
      </c>
      <c r="E19" s="322"/>
      <c r="F19" s="76">
        <v>135</v>
      </c>
    </row>
    <row r="20" spans="1:6" x14ac:dyDescent="0.25">
      <c r="A20" s="13"/>
      <c r="B20" s="63"/>
      <c r="C20" s="13"/>
      <c r="D20" s="596" t="s">
        <v>56</v>
      </c>
      <c r="E20" s="596"/>
      <c r="F20" s="74">
        <f>SUM(F18:F19)</f>
        <v>180</v>
      </c>
    </row>
    <row r="22" spans="1:6" x14ac:dyDescent="0.25">
      <c r="A22" s="595" t="s">
        <v>39</v>
      </c>
      <c r="B22" s="595"/>
      <c r="C22" s="595"/>
      <c r="D22" s="595"/>
      <c r="E22" s="595"/>
      <c r="F22" s="595"/>
    </row>
    <row r="23" spans="1:6" x14ac:dyDescent="0.25">
      <c r="A23" s="71" t="s">
        <v>19</v>
      </c>
      <c r="B23" s="71" t="s">
        <v>27</v>
      </c>
      <c r="C23" s="71" t="s">
        <v>25</v>
      </c>
      <c r="D23" s="595" t="s">
        <v>26</v>
      </c>
      <c r="E23" s="595"/>
      <c r="F23" s="71" t="s">
        <v>65</v>
      </c>
    </row>
    <row r="24" spans="1:6" x14ac:dyDescent="0.25">
      <c r="A24" s="587" t="s">
        <v>150</v>
      </c>
      <c r="B24" s="588"/>
      <c r="C24" s="588"/>
      <c r="D24" s="588"/>
      <c r="E24" s="589"/>
      <c r="F24" s="72"/>
    </row>
    <row r="25" spans="1:6" x14ac:dyDescent="0.25">
      <c r="A25" s="13"/>
      <c r="B25" s="63"/>
      <c r="C25" s="13"/>
      <c r="D25" s="596" t="s">
        <v>56</v>
      </c>
      <c r="E25" s="596"/>
      <c r="F25" s="74">
        <v>0</v>
      </c>
    </row>
    <row r="26" spans="1:6" x14ac:dyDescent="0.25">
      <c r="A26" s="28"/>
      <c r="B26" s="64"/>
      <c r="C26" s="28"/>
      <c r="D26" s="123"/>
      <c r="E26" s="123"/>
      <c r="F26" s="124"/>
    </row>
    <row r="27" spans="1:6" x14ac:dyDescent="0.25">
      <c r="A27" s="595" t="s">
        <v>31</v>
      </c>
      <c r="B27" s="595"/>
      <c r="C27" s="595"/>
      <c r="D27" s="595"/>
      <c r="E27" s="595"/>
      <c r="F27" s="595"/>
    </row>
    <row r="28" spans="1:6" x14ac:dyDescent="0.25">
      <c r="A28" s="71" t="s">
        <v>19</v>
      </c>
      <c r="B28" s="71" t="s">
        <v>27</v>
      </c>
      <c r="C28" s="71" t="s">
        <v>25</v>
      </c>
      <c r="D28" s="595" t="s">
        <v>26</v>
      </c>
      <c r="E28" s="595"/>
      <c r="F28" s="71" t="s">
        <v>65</v>
      </c>
    </row>
    <row r="29" spans="1:6" x14ac:dyDescent="0.25">
      <c r="A29" s="27"/>
      <c r="B29" s="63"/>
      <c r="C29" s="63"/>
      <c r="D29" s="259"/>
      <c r="E29" s="259"/>
      <c r="F29" s="73"/>
    </row>
    <row r="30" spans="1:6" x14ac:dyDescent="0.25">
      <c r="A30" s="27"/>
      <c r="B30" s="63"/>
      <c r="C30" s="63"/>
      <c r="D30" s="259"/>
      <c r="E30" s="259"/>
      <c r="F30" s="73"/>
    </row>
    <row r="31" spans="1:6" x14ac:dyDescent="0.25">
      <c r="A31" s="13"/>
      <c r="B31" s="63"/>
      <c r="C31" s="13"/>
      <c r="D31" s="596" t="s">
        <v>56</v>
      </c>
      <c r="E31" s="596"/>
      <c r="F31" s="74">
        <f>SUM(F29:F30)</f>
        <v>0</v>
      </c>
    </row>
  </sheetData>
  <mergeCells count="31">
    <mergeCell ref="D18:E18"/>
    <mergeCell ref="D19:E19"/>
    <mergeCell ref="D20:E20"/>
    <mergeCell ref="A22:F22"/>
    <mergeCell ref="D23:E23"/>
    <mergeCell ref="D30:E30"/>
    <mergeCell ref="D31:E31"/>
    <mergeCell ref="D25:E25"/>
    <mergeCell ref="A27:F27"/>
    <mergeCell ref="D28:E28"/>
    <mergeCell ref="D29:E29"/>
    <mergeCell ref="A24:E24"/>
    <mergeCell ref="B6:C6"/>
    <mergeCell ref="E6:F6"/>
    <mergeCell ref="A17:E17"/>
    <mergeCell ref="B7:C7"/>
    <mergeCell ref="E7:F7"/>
    <mergeCell ref="B8:C8"/>
    <mergeCell ref="E8:F8"/>
    <mergeCell ref="B9:C9"/>
    <mergeCell ref="E9:F9"/>
    <mergeCell ref="B10:C10"/>
    <mergeCell ref="B12:C12"/>
    <mergeCell ref="B13:C13"/>
    <mergeCell ref="A15:F15"/>
    <mergeCell ref="D16:E16"/>
    <mergeCell ref="B5:C5"/>
    <mergeCell ref="E5:F5"/>
    <mergeCell ref="A1:G1"/>
    <mergeCell ref="A2:G2"/>
    <mergeCell ref="A3:G3"/>
  </mergeCells>
  <pageMargins left="0.7" right="0.7" top="0.75" bottom="0.75" header="0.3" footer="0.3"/>
  <pageSetup paperSize="9" orientation="landscape" horizontalDpi="0"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59E6A-BE82-4341-9DE4-CF78D53B02BA}">
  <dimension ref="B1:H33"/>
  <sheetViews>
    <sheetView view="pageLayout" zoomScaleNormal="100" workbookViewId="0">
      <selection activeCell="G19" sqref="G19"/>
    </sheetView>
  </sheetViews>
  <sheetFormatPr baseColWidth="10" defaultRowHeight="15" x14ac:dyDescent="0.25"/>
  <cols>
    <col min="1" max="1" width="3.42578125" customWidth="1"/>
    <col min="4" max="4" width="12.7109375" customWidth="1"/>
    <col min="7" max="7" width="13.5703125" customWidth="1"/>
  </cols>
  <sheetData>
    <row r="1" spans="2:7" x14ac:dyDescent="0.25">
      <c r="B1" s="583" t="s">
        <v>126</v>
      </c>
      <c r="C1" s="583"/>
      <c r="D1" s="583"/>
      <c r="E1" s="583"/>
      <c r="F1" s="583"/>
      <c r="G1" s="583"/>
    </row>
    <row r="2" spans="2:7" ht="24.75" customHeight="1" x14ac:dyDescent="0.25">
      <c r="B2" s="433" t="s">
        <v>170</v>
      </c>
      <c r="C2" s="434"/>
      <c r="D2" s="434"/>
      <c r="E2" s="434"/>
      <c r="F2" s="434"/>
      <c r="G2" s="435"/>
    </row>
    <row r="3" spans="2:7" x14ac:dyDescent="0.25">
      <c r="B3" s="259" t="s">
        <v>127</v>
      </c>
      <c r="C3" s="259"/>
      <c r="D3" s="269" t="s">
        <v>258</v>
      </c>
      <c r="E3" s="270"/>
      <c r="F3" s="270"/>
      <c r="G3" s="271"/>
    </row>
    <row r="4" spans="2:7" x14ac:dyDescent="0.25">
      <c r="B4" s="259" t="s">
        <v>128</v>
      </c>
      <c r="C4" s="259"/>
      <c r="D4" s="272" t="s">
        <v>12</v>
      </c>
      <c r="E4" s="272"/>
      <c r="F4" s="272"/>
      <c r="G4" s="272"/>
    </row>
    <row r="5" spans="2:7" x14ac:dyDescent="0.25">
      <c r="B5" s="255" t="s">
        <v>129</v>
      </c>
      <c r="C5" s="255"/>
      <c r="D5" s="384" t="s">
        <v>130</v>
      </c>
      <c r="E5" s="384"/>
      <c r="F5" s="384"/>
      <c r="G5" s="384"/>
    </row>
    <row r="6" spans="2:7" x14ac:dyDescent="0.25">
      <c r="B6" s="259" t="s">
        <v>0</v>
      </c>
      <c r="C6" s="259"/>
      <c r="D6" s="385">
        <v>73496.350000000006</v>
      </c>
      <c r="E6" s="385"/>
      <c r="F6" s="385"/>
      <c r="G6" s="385"/>
    </row>
    <row r="7" spans="2:7" x14ac:dyDescent="0.25">
      <c r="B7" s="259" t="s">
        <v>131</v>
      </c>
      <c r="C7" s="259"/>
      <c r="D7" s="385">
        <f>D6</f>
        <v>73496.350000000006</v>
      </c>
      <c r="E7" s="385"/>
      <c r="F7" s="385"/>
      <c r="G7" s="385"/>
    </row>
    <row r="8" spans="2:7" x14ac:dyDescent="0.25">
      <c r="B8" s="259" t="s">
        <v>1</v>
      </c>
      <c r="C8" s="259"/>
      <c r="D8" s="272" t="s">
        <v>133</v>
      </c>
      <c r="E8" s="272"/>
      <c r="F8" s="272"/>
      <c r="G8" s="272"/>
    </row>
    <row r="9" spans="2:7" x14ac:dyDescent="0.25">
      <c r="B9" s="259" t="s">
        <v>74</v>
      </c>
      <c r="C9" s="259"/>
      <c r="D9" s="272"/>
      <c r="E9" s="272"/>
      <c r="F9" s="272"/>
      <c r="G9" s="272"/>
    </row>
    <row r="10" spans="2:7" x14ac:dyDescent="0.25">
      <c r="B10" s="259" t="s">
        <v>30</v>
      </c>
      <c r="C10" s="259"/>
      <c r="D10" s="272"/>
      <c r="E10" s="272"/>
      <c r="F10" s="272"/>
      <c r="G10" s="272"/>
    </row>
    <row r="11" spans="2:7" x14ac:dyDescent="0.25">
      <c r="D11" s="281"/>
      <c r="E11" s="281"/>
      <c r="F11" s="281"/>
    </row>
    <row r="12" spans="2:7" ht="15.75" thickBot="1" x14ac:dyDescent="0.3">
      <c r="D12" s="281"/>
      <c r="E12" s="281"/>
      <c r="F12" s="281"/>
    </row>
    <row r="13" spans="2:7" x14ac:dyDescent="0.25">
      <c r="B13" s="603" t="s">
        <v>257</v>
      </c>
      <c r="C13" s="604"/>
      <c r="D13" s="426">
        <f>'LIQ. CANCHA SAN MARTIN'!F20</f>
        <v>40001.410000000003</v>
      </c>
      <c r="E13" s="426"/>
      <c r="F13" s="427"/>
    </row>
    <row r="14" spans="2:7" ht="15.75" thickBot="1" x14ac:dyDescent="0.3">
      <c r="B14" s="329" t="s">
        <v>137</v>
      </c>
      <c r="C14" s="288"/>
      <c r="D14" s="289">
        <f>SUM(D13:F13)</f>
        <v>40001.410000000003</v>
      </c>
      <c r="E14" s="289"/>
      <c r="F14" s="290"/>
    </row>
    <row r="16" spans="2:7" x14ac:dyDescent="0.25">
      <c r="B16" s="598" t="s">
        <v>138</v>
      </c>
      <c r="C16" s="598"/>
      <c r="D16" s="69"/>
      <c r="E16" s="599">
        <f>D7-D14</f>
        <v>33494.94</v>
      </c>
      <c r="F16" s="600"/>
    </row>
    <row r="17" spans="2:8" x14ac:dyDescent="0.25">
      <c r="F17" t="s">
        <v>139</v>
      </c>
    </row>
    <row r="20" spans="2:8" x14ac:dyDescent="0.25">
      <c r="B20" s="28"/>
      <c r="C20" s="28"/>
      <c r="F20" s="28"/>
    </row>
    <row r="21" spans="2:8" x14ac:dyDescent="0.25">
      <c r="B21" s="294" t="s">
        <v>140</v>
      </c>
      <c r="C21" s="294"/>
      <c r="D21" s="294"/>
      <c r="F21" s="294" t="s">
        <v>141</v>
      </c>
      <c r="G21" s="294"/>
      <c r="H21" s="294"/>
    </row>
    <row r="22" spans="2:8" x14ac:dyDescent="0.25">
      <c r="B22" s="281" t="s">
        <v>259</v>
      </c>
      <c r="C22" s="281"/>
      <c r="D22" s="281"/>
      <c r="F22" s="281" t="s">
        <v>32</v>
      </c>
      <c r="G22" s="281"/>
      <c r="H22" s="281"/>
    </row>
    <row r="26" spans="2:8" x14ac:dyDescent="0.25">
      <c r="B26" s="28"/>
      <c r="C26" s="28"/>
    </row>
    <row r="27" spans="2:8" x14ac:dyDescent="0.25">
      <c r="B27" s="293" t="s">
        <v>142</v>
      </c>
      <c r="C27" s="293"/>
      <c r="D27" s="293"/>
      <c r="F27" s="294" t="s">
        <v>143</v>
      </c>
      <c r="G27" s="294"/>
      <c r="H27" s="294"/>
    </row>
    <row r="28" spans="2:8" x14ac:dyDescent="0.25">
      <c r="B28" s="281" t="s">
        <v>34</v>
      </c>
      <c r="C28" s="281"/>
      <c r="D28" s="281"/>
      <c r="F28" s="281" t="s">
        <v>144</v>
      </c>
      <c r="G28" s="281"/>
      <c r="H28" s="281"/>
    </row>
    <row r="32" spans="2:8" x14ac:dyDescent="0.25">
      <c r="D32" s="295" t="s">
        <v>5</v>
      </c>
      <c r="E32" s="295"/>
      <c r="F32" s="295"/>
    </row>
    <row r="33" spans="4:6" x14ac:dyDescent="0.25">
      <c r="D33" s="281" t="s">
        <v>145</v>
      </c>
      <c r="E33" s="281"/>
      <c r="F33" s="281"/>
    </row>
  </sheetData>
  <mergeCells count="36">
    <mergeCell ref="B1:G1"/>
    <mergeCell ref="B2:G2"/>
    <mergeCell ref="B3:C3"/>
    <mergeCell ref="D3:G3"/>
    <mergeCell ref="B4:C4"/>
    <mergeCell ref="D4:G4"/>
    <mergeCell ref="B5:C5"/>
    <mergeCell ref="D5:G5"/>
    <mergeCell ref="B6:C6"/>
    <mergeCell ref="D6:G6"/>
    <mergeCell ref="B7:C7"/>
    <mergeCell ref="D7:G7"/>
    <mergeCell ref="B8:C8"/>
    <mergeCell ref="D8:G8"/>
    <mergeCell ref="B9:C9"/>
    <mergeCell ref="D9:G9"/>
    <mergeCell ref="B10:C10"/>
    <mergeCell ref="D10:G10"/>
    <mergeCell ref="B14:C14"/>
    <mergeCell ref="D14:F14"/>
    <mergeCell ref="B16:C16"/>
    <mergeCell ref="E16:F16"/>
    <mergeCell ref="D11:F11"/>
    <mergeCell ref="D12:F12"/>
    <mergeCell ref="B13:C13"/>
    <mergeCell ref="D13:F13"/>
    <mergeCell ref="B28:D28"/>
    <mergeCell ref="F28:H28"/>
    <mergeCell ref="D32:F32"/>
    <mergeCell ref="D33:F33"/>
    <mergeCell ref="B21:D21"/>
    <mergeCell ref="F21:H21"/>
    <mergeCell ref="B22:D22"/>
    <mergeCell ref="F22:H22"/>
    <mergeCell ref="B27:D27"/>
    <mergeCell ref="F27:H27"/>
  </mergeCells>
  <pageMargins left="0.7" right="0.7" top="0.75" bottom="0.75" header="0.3" footer="0.3"/>
  <pageSetup paperSize="9" orientation="portrait" horizontalDpi="0"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150D1-D76E-4B82-BEEE-52ED62D9300F}">
  <dimension ref="A1:F21"/>
  <sheetViews>
    <sheetView view="pageLayout" topLeftCell="A4" zoomScaleNormal="100" workbookViewId="0">
      <selection activeCell="D23" sqref="D23"/>
    </sheetView>
  </sheetViews>
  <sheetFormatPr baseColWidth="10" defaultRowHeight="15" x14ac:dyDescent="0.25"/>
  <cols>
    <col min="1" max="1" width="32.140625" customWidth="1"/>
    <col min="2" max="2" width="19.42578125" customWidth="1"/>
    <col min="3" max="3" width="19" customWidth="1"/>
    <col min="4" max="4" width="23.140625" customWidth="1"/>
    <col min="5" max="5" width="15.28515625" customWidth="1"/>
    <col min="6" max="6" width="14.85546875" customWidth="1"/>
  </cols>
  <sheetData>
    <row r="1" spans="1:6" x14ac:dyDescent="0.25">
      <c r="A1" s="309"/>
      <c r="B1" s="309"/>
      <c r="C1" s="309"/>
      <c r="D1" s="309"/>
      <c r="E1" s="309"/>
      <c r="F1" s="309"/>
    </row>
    <row r="2" spans="1:6" x14ac:dyDescent="0.25">
      <c r="A2" s="605" t="s">
        <v>57</v>
      </c>
      <c r="B2" s="605"/>
      <c r="C2" s="605"/>
      <c r="D2" s="605"/>
      <c r="E2" s="605"/>
      <c r="F2" s="605"/>
    </row>
    <row r="3" spans="1:6" x14ac:dyDescent="0.25">
      <c r="A3" s="606" t="s">
        <v>171</v>
      </c>
      <c r="B3" s="606"/>
      <c r="C3" s="606"/>
      <c r="D3" s="606"/>
      <c r="E3" s="606"/>
      <c r="F3" s="606"/>
    </row>
    <row r="4" spans="1:6" x14ac:dyDescent="0.25">
      <c r="B4" s="5"/>
      <c r="C4" s="5"/>
    </row>
    <row r="5" spans="1:6" x14ac:dyDescent="0.25">
      <c r="A5" t="s">
        <v>58</v>
      </c>
      <c r="B5" s="565" t="s">
        <v>258</v>
      </c>
      <c r="C5" s="565"/>
      <c r="D5" t="s">
        <v>59</v>
      </c>
      <c r="E5" s="575" t="s">
        <v>60</v>
      </c>
      <c r="F5" s="575"/>
    </row>
    <row r="6" spans="1:6" x14ac:dyDescent="0.25">
      <c r="A6" t="s">
        <v>7</v>
      </c>
      <c r="B6" s="566" t="s">
        <v>12</v>
      </c>
      <c r="C6" s="566"/>
      <c r="E6" s="601"/>
      <c r="F6" s="601"/>
    </row>
    <row r="7" spans="1:6" x14ac:dyDescent="0.25">
      <c r="A7" t="s">
        <v>8</v>
      </c>
      <c r="B7" s="565" t="s">
        <v>130</v>
      </c>
      <c r="C7" s="565"/>
      <c r="D7" s="28"/>
      <c r="E7" s="601"/>
      <c r="F7" s="601"/>
    </row>
    <row r="8" spans="1:6" x14ac:dyDescent="0.25">
      <c r="A8" s="4" t="s">
        <v>63</v>
      </c>
      <c r="B8" s="590">
        <v>73496.350000000006</v>
      </c>
      <c r="C8" s="590"/>
      <c r="E8" s="601"/>
      <c r="F8" s="601"/>
    </row>
    <row r="9" spans="1:6" x14ac:dyDescent="0.25">
      <c r="A9" t="s">
        <v>147</v>
      </c>
      <c r="B9" s="591">
        <v>0</v>
      </c>
      <c r="C9" s="591"/>
      <c r="E9" s="601"/>
      <c r="F9" s="601"/>
    </row>
    <row r="10" spans="1:6" x14ac:dyDescent="0.25">
      <c r="A10" t="s">
        <v>56</v>
      </c>
      <c r="B10" s="571">
        <f>B8+B9</f>
        <v>73496.350000000006</v>
      </c>
      <c r="C10" s="592"/>
    </row>
    <row r="12" spans="1:6" x14ac:dyDescent="0.25">
      <c r="A12" t="s">
        <v>64</v>
      </c>
      <c r="B12" s="300">
        <f>B10-B13</f>
        <v>33494.94</v>
      </c>
      <c r="C12" s="593"/>
      <c r="D12" s="3"/>
    </row>
    <row r="13" spans="1:6" x14ac:dyDescent="0.25">
      <c r="A13" t="s">
        <v>18</v>
      </c>
      <c r="B13" s="300">
        <f>+F20+F28+F34</f>
        <v>40001.410000000003</v>
      </c>
      <c r="C13" s="594"/>
      <c r="D13" s="70" t="s">
        <v>139</v>
      </c>
    </row>
    <row r="15" spans="1:6" x14ac:dyDescent="0.25">
      <c r="A15" s="595" t="s">
        <v>257</v>
      </c>
      <c r="B15" s="595"/>
      <c r="C15" s="595"/>
      <c r="D15" s="595"/>
      <c r="E15" s="595"/>
      <c r="F15" s="595"/>
    </row>
    <row r="16" spans="1:6" x14ac:dyDescent="0.25">
      <c r="A16" s="79" t="s">
        <v>19</v>
      </c>
      <c r="B16" s="79" t="s">
        <v>27</v>
      </c>
      <c r="C16" s="79" t="s">
        <v>25</v>
      </c>
      <c r="D16" s="595" t="s">
        <v>26</v>
      </c>
      <c r="E16" s="595"/>
      <c r="F16" s="79" t="s">
        <v>65</v>
      </c>
    </row>
    <row r="17" spans="1:6" x14ac:dyDescent="0.25">
      <c r="A17" s="587" t="s">
        <v>150</v>
      </c>
      <c r="B17" s="588"/>
      <c r="C17" s="588"/>
      <c r="D17" s="588"/>
      <c r="E17" s="589"/>
      <c r="F17" s="72">
        <v>73496.350000000006</v>
      </c>
    </row>
    <row r="18" spans="1:6" ht="123.75" customHeight="1" x14ac:dyDescent="0.25">
      <c r="A18" s="133">
        <v>45121</v>
      </c>
      <c r="B18" s="134"/>
      <c r="C18" s="134">
        <v>148931</v>
      </c>
      <c r="D18" s="516" t="s">
        <v>172</v>
      </c>
      <c r="E18" s="518"/>
      <c r="F18" s="84">
        <v>40000</v>
      </c>
    </row>
    <row r="19" spans="1:6" ht="15.75" customHeight="1" x14ac:dyDescent="0.25">
      <c r="A19" s="45"/>
      <c r="B19" s="46"/>
      <c r="C19" s="46"/>
      <c r="D19" s="516" t="s">
        <v>78</v>
      </c>
      <c r="E19" s="518"/>
      <c r="F19" s="84">
        <v>1.41</v>
      </c>
    </row>
    <row r="20" spans="1:6" x14ac:dyDescent="0.25">
      <c r="A20" s="13"/>
      <c r="B20" s="78"/>
      <c r="C20" s="13"/>
      <c r="D20" s="596" t="s">
        <v>56</v>
      </c>
      <c r="E20" s="596"/>
      <c r="F20" s="74">
        <f>SUM(F18:F19)</f>
        <v>40001.410000000003</v>
      </c>
    </row>
    <row r="21" spans="1:6" x14ac:dyDescent="0.25">
      <c r="A21" s="13"/>
      <c r="B21" s="78"/>
      <c r="C21" s="13"/>
      <c r="D21" s="596" t="s">
        <v>66</v>
      </c>
      <c r="E21" s="596"/>
      <c r="F21" s="75">
        <f>F17-F20</f>
        <v>33494.94</v>
      </c>
    </row>
  </sheetData>
  <mergeCells count="23">
    <mergeCell ref="B6:C6"/>
    <mergeCell ref="E6:F6"/>
    <mergeCell ref="A1:F1"/>
    <mergeCell ref="A2:F2"/>
    <mergeCell ref="A3:F3"/>
    <mergeCell ref="B5:C5"/>
    <mergeCell ref="E5:F5"/>
    <mergeCell ref="D20:E20"/>
    <mergeCell ref="D21:E21"/>
    <mergeCell ref="D18:E18"/>
    <mergeCell ref="A17:E17"/>
    <mergeCell ref="B7:C7"/>
    <mergeCell ref="E7:F7"/>
    <mergeCell ref="B8:C8"/>
    <mergeCell ref="E8:F8"/>
    <mergeCell ref="B9:C9"/>
    <mergeCell ref="E9:F9"/>
    <mergeCell ref="B10:C10"/>
    <mergeCell ref="B12:C12"/>
    <mergeCell ref="B13:C13"/>
    <mergeCell ref="A15:F15"/>
    <mergeCell ref="D16:E16"/>
    <mergeCell ref="D19:E19"/>
  </mergeCells>
  <pageMargins left="0.7" right="0.7" top="0.75" bottom="0.75" header="0.3" footer="0.3"/>
  <pageSetup paperSize="9" orientation="landscape" horizontalDpi="0"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4B091-8594-4651-996A-BD36A46DD427}">
  <dimension ref="A1:G35"/>
  <sheetViews>
    <sheetView view="pageLayout" topLeftCell="A9" zoomScaleNormal="100" workbookViewId="0">
      <selection activeCell="A13" sqref="A13:E16"/>
    </sheetView>
  </sheetViews>
  <sheetFormatPr baseColWidth="10" defaultRowHeight="15" x14ac:dyDescent="0.25"/>
  <sheetData>
    <row r="1" spans="1:6" x14ac:dyDescent="0.25">
      <c r="A1" s="583" t="s">
        <v>126</v>
      </c>
      <c r="B1" s="583"/>
      <c r="C1" s="583"/>
      <c r="D1" s="583"/>
      <c r="E1" s="583"/>
      <c r="F1" s="583"/>
    </row>
    <row r="2" spans="1:6" ht="30" customHeight="1" x14ac:dyDescent="0.25">
      <c r="A2" s="433" t="s">
        <v>167</v>
      </c>
      <c r="B2" s="434"/>
      <c r="C2" s="434"/>
      <c r="D2" s="434"/>
      <c r="E2" s="434"/>
      <c r="F2" s="435"/>
    </row>
    <row r="3" spans="1:6" x14ac:dyDescent="0.25">
      <c r="A3" s="259" t="s">
        <v>127</v>
      </c>
      <c r="B3" s="259"/>
      <c r="C3" s="272"/>
      <c r="D3" s="272"/>
      <c r="E3" s="272"/>
      <c r="F3" s="272"/>
    </row>
    <row r="4" spans="1:6" x14ac:dyDescent="0.25">
      <c r="A4" s="259" t="s">
        <v>128</v>
      </c>
      <c r="B4" s="259"/>
      <c r="C4" s="272" t="s">
        <v>12</v>
      </c>
      <c r="D4" s="272"/>
      <c r="E4" s="272"/>
      <c r="F4" s="272"/>
    </row>
    <row r="5" spans="1:6" x14ac:dyDescent="0.25">
      <c r="A5" s="255" t="s">
        <v>129</v>
      </c>
      <c r="B5" s="255"/>
      <c r="C5" s="384" t="s">
        <v>130</v>
      </c>
      <c r="D5" s="384"/>
      <c r="E5" s="384"/>
      <c r="F5" s="384"/>
    </row>
    <row r="6" spans="1:6" x14ac:dyDescent="0.25">
      <c r="A6" s="259" t="s">
        <v>0</v>
      </c>
      <c r="B6" s="259"/>
      <c r="C6" s="385">
        <v>70793.17</v>
      </c>
      <c r="D6" s="385"/>
      <c r="E6" s="385"/>
      <c r="F6" s="385"/>
    </row>
    <row r="7" spans="1:6" x14ac:dyDescent="0.25">
      <c r="A7" s="259" t="s">
        <v>131</v>
      </c>
      <c r="B7" s="259"/>
      <c r="C7" s="385">
        <f>C6</f>
        <v>70793.17</v>
      </c>
      <c r="D7" s="385"/>
      <c r="E7" s="385"/>
      <c r="F7" s="385"/>
    </row>
    <row r="8" spans="1:6" x14ac:dyDescent="0.25">
      <c r="A8" s="259" t="s">
        <v>1</v>
      </c>
      <c r="B8" s="259"/>
      <c r="C8" s="272" t="s">
        <v>133</v>
      </c>
      <c r="D8" s="272"/>
      <c r="E8" s="272"/>
      <c r="F8" s="272"/>
    </row>
    <row r="9" spans="1:6" x14ac:dyDescent="0.25">
      <c r="A9" s="259" t="s">
        <v>74</v>
      </c>
      <c r="B9" s="259"/>
      <c r="C9" s="272"/>
      <c r="D9" s="272"/>
      <c r="E9" s="272"/>
      <c r="F9" s="272"/>
    </row>
    <row r="10" spans="1:6" x14ac:dyDescent="0.25">
      <c r="A10" s="259" t="s">
        <v>30</v>
      </c>
      <c r="B10" s="259"/>
      <c r="C10" s="272"/>
      <c r="D10" s="272"/>
      <c r="E10" s="272"/>
      <c r="F10" s="272"/>
    </row>
    <row r="11" spans="1:6" x14ac:dyDescent="0.25">
      <c r="C11" s="281"/>
      <c r="D11" s="281"/>
      <c r="E11" s="281"/>
    </row>
    <row r="12" spans="1:6" ht="15.75" thickBot="1" x14ac:dyDescent="0.3">
      <c r="C12" s="281"/>
      <c r="D12" s="281"/>
      <c r="E12" s="281"/>
    </row>
    <row r="13" spans="1:6" x14ac:dyDescent="0.25">
      <c r="A13" s="424" t="s">
        <v>134</v>
      </c>
      <c r="B13" s="425"/>
      <c r="C13" s="426"/>
      <c r="D13" s="426"/>
      <c r="E13" s="427"/>
    </row>
    <row r="14" spans="1:6" x14ac:dyDescent="0.25">
      <c r="A14" s="421" t="s">
        <v>135</v>
      </c>
      <c r="B14" s="339"/>
      <c r="C14" s="428">
        <f>'LIQ. EL LIMITE'!F35</f>
        <v>1100</v>
      </c>
      <c r="D14" s="428"/>
      <c r="E14" s="429"/>
    </row>
    <row r="15" spans="1:6" x14ac:dyDescent="0.25">
      <c r="A15" s="421" t="s">
        <v>136</v>
      </c>
      <c r="B15" s="339"/>
      <c r="C15" s="422">
        <v>1.41</v>
      </c>
      <c r="D15" s="422"/>
      <c r="E15" s="423"/>
    </row>
    <row r="16" spans="1:6" ht="15.75" thickBot="1" x14ac:dyDescent="0.3">
      <c r="A16" s="329" t="s">
        <v>137</v>
      </c>
      <c r="B16" s="288"/>
      <c r="C16" s="289">
        <f>SUM(C13:E15)</f>
        <v>1101.4100000000001</v>
      </c>
      <c r="D16" s="289"/>
      <c r="E16" s="290"/>
    </row>
    <row r="18" spans="1:7" x14ac:dyDescent="0.25">
      <c r="A18" s="598" t="s">
        <v>138</v>
      </c>
      <c r="B18" s="598"/>
      <c r="C18" s="69"/>
      <c r="D18" s="599">
        <f>C7-C16</f>
        <v>69691.759999999995</v>
      </c>
      <c r="E18" s="600"/>
    </row>
    <row r="19" spans="1:7" x14ac:dyDescent="0.25">
      <c r="E19" t="s">
        <v>139</v>
      </c>
    </row>
    <row r="22" spans="1:7" x14ac:dyDescent="0.25">
      <c r="A22" s="28"/>
      <c r="B22" s="28"/>
      <c r="E22" s="28"/>
    </row>
    <row r="23" spans="1:7" x14ac:dyDescent="0.25">
      <c r="A23" s="294" t="s">
        <v>140</v>
      </c>
      <c r="B23" s="294"/>
      <c r="C23" s="294"/>
      <c r="E23" s="294" t="s">
        <v>141</v>
      </c>
      <c r="F23" s="294"/>
      <c r="G23" s="294"/>
    </row>
    <row r="24" spans="1:7" x14ac:dyDescent="0.25">
      <c r="A24" s="281" t="s">
        <v>33</v>
      </c>
      <c r="B24" s="281"/>
      <c r="C24" s="281"/>
      <c r="E24" s="281" t="s">
        <v>32</v>
      </c>
      <c r="F24" s="281"/>
      <c r="G24" s="281"/>
    </row>
    <row r="28" spans="1:7" x14ac:dyDescent="0.25">
      <c r="A28" s="28"/>
      <c r="B28" s="28"/>
    </row>
    <row r="29" spans="1:7" x14ac:dyDescent="0.25">
      <c r="A29" s="293" t="s">
        <v>142</v>
      </c>
      <c r="B29" s="293"/>
      <c r="C29" s="293"/>
      <c r="E29" s="294" t="s">
        <v>143</v>
      </c>
      <c r="F29" s="294"/>
      <c r="G29" s="294"/>
    </row>
    <row r="30" spans="1:7" x14ac:dyDescent="0.25">
      <c r="A30" s="281" t="s">
        <v>34</v>
      </c>
      <c r="B30" s="281"/>
      <c r="C30" s="281"/>
      <c r="E30" s="281" t="s">
        <v>144</v>
      </c>
      <c r="F30" s="281"/>
      <c r="G30" s="281"/>
    </row>
    <row r="34" spans="3:5" x14ac:dyDescent="0.25">
      <c r="C34" s="295" t="s">
        <v>5</v>
      </c>
      <c r="D34" s="295"/>
      <c r="E34" s="295"/>
    </row>
    <row r="35" spans="3:5" x14ac:dyDescent="0.25">
      <c r="C35" s="281" t="s">
        <v>145</v>
      </c>
      <c r="D35" s="281"/>
      <c r="E35" s="281"/>
    </row>
  </sheetData>
  <mergeCells count="40">
    <mergeCell ref="A1:F1"/>
    <mergeCell ref="A2:F2"/>
    <mergeCell ref="A3:B3"/>
    <mergeCell ref="C3:F3"/>
    <mergeCell ref="A4:B4"/>
    <mergeCell ref="C4:F4"/>
    <mergeCell ref="A5:B5"/>
    <mergeCell ref="C5:F5"/>
    <mergeCell ref="A6:B6"/>
    <mergeCell ref="C6:F6"/>
    <mergeCell ref="A7:B7"/>
    <mergeCell ref="C7:F7"/>
    <mergeCell ref="A8:B8"/>
    <mergeCell ref="C8:F8"/>
    <mergeCell ref="A9:B9"/>
    <mergeCell ref="C9:F9"/>
    <mergeCell ref="A10:B10"/>
    <mergeCell ref="C10:F10"/>
    <mergeCell ref="C11:E11"/>
    <mergeCell ref="C12:E12"/>
    <mergeCell ref="A13:B13"/>
    <mergeCell ref="C13:E13"/>
    <mergeCell ref="A14:B14"/>
    <mergeCell ref="C14:E14"/>
    <mergeCell ref="A15:B15"/>
    <mergeCell ref="C15:E15"/>
    <mergeCell ref="A16:B16"/>
    <mergeCell ref="C16:E16"/>
    <mergeCell ref="A18:B18"/>
    <mergeCell ref="D18:E18"/>
    <mergeCell ref="A30:C30"/>
    <mergeCell ref="E30:G30"/>
    <mergeCell ref="C34:E34"/>
    <mergeCell ref="C35:E35"/>
    <mergeCell ref="A23:C23"/>
    <mergeCell ref="E23:G23"/>
    <mergeCell ref="A24:C24"/>
    <mergeCell ref="E24:G24"/>
    <mergeCell ref="A29:C29"/>
    <mergeCell ref="E29:G29"/>
  </mergeCell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7"/>
  <sheetViews>
    <sheetView view="pageLayout" topLeftCell="A22" zoomScaleNormal="100" workbookViewId="0">
      <selection sqref="A1:H37"/>
    </sheetView>
  </sheetViews>
  <sheetFormatPr baseColWidth="10" defaultColWidth="9.140625" defaultRowHeight="15" x14ac:dyDescent="0.25"/>
  <cols>
    <col min="1" max="1" width="14.7109375" customWidth="1"/>
    <col min="2" max="2" width="12.28515625" customWidth="1"/>
  </cols>
  <sheetData>
    <row r="1" spans="1:6" x14ac:dyDescent="0.25">
      <c r="A1" s="263" t="s">
        <v>304</v>
      </c>
      <c r="B1" s="264"/>
      <c r="C1" s="264"/>
      <c r="D1" s="264"/>
      <c r="E1" s="264"/>
      <c r="F1" s="265"/>
    </row>
    <row r="2" spans="1:6" x14ac:dyDescent="0.25">
      <c r="A2" s="266" t="s">
        <v>353</v>
      </c>
      <c r="B2" s="267"/>
      <c r="C2" s="267"/>
      <c r="D2" s="267"/>
      <c r="E2" s="267"/>
      <c r="F2" s="268"/>
    </row>
    <row r="3" spans="1:6" x14ac:dyDescent="0.25">
      <c r="A3" s="259" t="s">
        <v>127</v>
      </c>
      <c r="B3" s="259"/>
      <c r="C3" s="222"/>
      <c r="D3" s="223"/>
      <c r="E3" s="223"/>
      <c r="F3" s="224"/>
    </row>
    <row r="4" spans="1:6" x14ac:dyDescent="0.25">
      <c r="A4" s="259" t="s">
        <v>128</v>
      </c>
      <c r="B4" s="259"/>
      <c r="C4" s="272" t="s">
        <v>12</v>
      </c>
      <c r="D4" s="272"/>
      <c r="E4" s="272"/>
      <c r="F4" s="272"/>
    </row>
    <row r="5" spans="1:6" x14ac:dyDescent="0.25">
      <c r="A5" s="255" t="s">
        <v>129</v>
      </c>
      <c r="B5" s="255"/>
      <c r="C5" s="256" t="s">
        <v>83</v>
      </c>
      <c r="D5" s="257"/>
      <c r="E5" s="257"/>
      <c r="F5" s="258"/>
    </row>
    <row r="6" spans="1:6" x14ac:dyDescent="0.25">
      <c r="A6" s="259" t="s">
        <v>0</v>
      </c>
      <c r="B6" s="259"/>
      <c r="C6" s="260">
        <v>91930.18</v>
      </c>
      <c r="D6" s="261"/>
      <c r="E6" s="261"/>
      <c r="F6" s="262"/>
    </row>
    <row r="7" spans="1:6" x14ac:dyDescent="0.25">
      <c r="A7" s="259" t="s">
        <v>131</v>
      </c>
      <c r="B7" s="259"/>
      <c r="C7" s="260">
        <v>13930.18</v>
      </c>
      <c r="D7" s="261"/>
      <c r="E7" s="261"/>
      <c r="F7" s="262"/>
    </row>
    <row r="8" spans="1:6" x14ac:dyDescent="0.25">
      <c r="A8" s="222" t="s">
        <v>347</v>
      </c>
      <c r="B8" s="224"/>
      <c r="C8" s="273">
        <v>6500</v>
      </c>
      <c r="D8" s="274"/>
      <c r="E8" s="274"/>
      <c r="F8" s="275"/>
    </row>
    <row r="9" spans="1:6" x14ac:dyDescent="0.25">
      <c r="A9" s="222" t="s">
        <v>348</v>
      </c>
      <c r="B9" s="224"/>
      <c r="C9" s="273">
        <f>C8*10</f>
        <v>65000</v>
      </c>
      <c r="D9" s="274"/>
      <c r="E9" s="274"/>
      <c r="F9" s="275"/>
    </row>
    <row r="10" spans="1:6" x14ac:dyDescent="0.25">
      <c r="A10" s="276" t="s">
        <v>29</v>
      </c>
      <c r="B10" s="277"/>
      <c r="C10" s="273">
        <f>+C7+C9</f>
        <v>78930.179999999993</v>
      </c>
      <c r="D10" s="274"/>
      <c r="E10" s="274"/>
      <c r="F10" s="275"/>
    </row>
    <row r="11" spans="1:6" x14ac:dyDescent="0.25">
      <c r="A11" s="259" t="s">
        <v>1</v>
      </c>
      <c r="B11" s="259"/>
      <c r="C11" s="272" t="s">
        <v>133</v>
      </c>
      <c r="D11" s="272"/>
      <c r="E11" s="272"/>
      <c r="F11" s="272"/>
    </row>
    <row r="12" spans="1:6" x14ac:dyDescent="0.25">
      <c r="A12" s="259" t="s">
        <v>74</v>
      </c>
      <c r="B12" s="259"/>
      <c r="C12" s="278" t="s">
        <v>178</v>
      </c>
      <c r="D12" s="279"/>
      <c r="E12" s="279"/>
      <c r="F12" s="280"/>
    </row>
    <row r="13" spans="1:6" x14ac:dyDescent="0.25">
      <c r="A13" s="259" t="s">
        <v>30</v>
      </c>
      <c r="B13" s="259"/>
      <c r="C13" s="278" t="s">
        <v>179</v>
      </c>
      <c r="D13" s="279"/>
      <c r="E13" s="279"/>
      <c r="F13" s="280"/>
    </row>
    <row r="14" spans="1:6" x14ac:dyDescent="0.25">
      <c r="C14" s="281"/>
      <c r="D14" s="281"/>
      <c r="E14" s="281"/>
    </row>
    <row r="15" spans="1:6" ht="15.75" thickBot="1" x14ac:dyDescent="0.3">
      <c r="C15" s="281"/>
      <c r="D15" s="281"/>
      <c r="E15" s="281"/>
    </row>
    <row r="16" spans="1:6" ht="28.5" customHeight="1" x14ac:dyDescent="0.25">
      <c r="A16" s="325" t="s">
        <v>351</v>
      </c>
      <c r="B16" s="326"/>
      <c r="C16" s="327">
        <v>59128.35</v>
      </c>
      <c r="D16" s="327"/>
      <c r="E16" s="328"/>
    </row>
    <row r="17" spans="1:7" x14ac:dyDescent="0.25">
      <c r="A17" s="283" t="s">
        <v>350</v>
      </c>
      <c r="B17" s="284"/>
      <c r="C17" s="285">
        <v>3.39</v>
      </c>
      <c r="D17" s="285"/>
      <c r="E17" s="286"/>
    </row>
    <row r="18" spans="1:7" ht="15.75" thickBot="1" x14ac:dyDescent="0.3">
      <c r="A18" s="329" t="s">
        <v>137</v>
      </c>
      <c r="B18" s="288"/>
      <c r="C18" s="289">
        <f>C16+C17</f>
        <v>59131.74</v>
      </c>
      <c r="D18" s="289"/>
      <c r="E18" s="290"/>
    </row>
    <row r="19" spans="1:7" ht="15.75" thickBot="1" x14ac:dyDescent="0.3"/>
    <row r="20" spans="1:7" ht="15.75" thickBot="1" x14ac:dyDescent="0.3">
      <c r="A20" s="296" t="s">
        <v>261</v>
      </c>
      <c r="B20" s="297"/>
      <c r="C20" s="297"/>
      <c r="D20" s="298">
        <f>C10-C18</f>
        <v>19798.439999999995</v>
      </c>
      <c r="E20" s="299"/>
    </row>
    <row r="21" spans="1:7" x14ac:dyDescent="0.25">
      <c r="E21" t="s">
        <v>139</v>
      </c>
    </row>
    <row r="24" spans="1:7" x14ac:dyDescent="0.25">
      <c r="A24" s="28"/>
      <c r="B24" s="28"/>
      <c r="E24" s="28"/>
    </row>
    <row r="25" spans="1:7" x14ac:dyDescent="0.25">
      <c r="A25" s="294" t="s">
        <v>140</v>
      </c>
      <c r="B25" s="294"/>
      <c r="C25" s="294"/>
      <c r="E25" s="294" t="s">
        <v>141</v>
      </c>
      <c r="F25" s="294"/>
      <c r="G25" s="294"/>
    </row>
    <row r="26" spans="1:7" x14ac:dyDescent="0.25">
      <c r="A26" s="281" t="s">
        <v>259</v>
      </c>
      <c r="B26" s="281"/>
      <c r="C26" s="281"/>
      <c r="E26" s="281" t="s">
        <v>32</v>
      </c>
      <c r="F26" s="281"/>
      <c r="G26" s="281"/>
    </row>
    <row r="30" spans="1:7" x14ac:dyDescent="0.25">
      <c r="A30" s="28"/>
      <c r="B30" s="28"/>
    </row>
    <row r="31" spans="1:7" x14ac:dyDescent="0.25">
      <c r="A31" s="293" t="s">
        <v>142</v>
      </c>
      <c r="B31" s="293"/>
      <c r="C31" s="293"/>
      <c r="E31" s="294" t="s">
        <v>143</v>
      </c>
      <c r="F31" s="294"/>
      <c r="G31" s="294"/>
    </row>
    <row r="32" spans="1:7" x14ac:dyDescent="0.25">
      <c r="A32" s="281" t="s">
        <v>34</v>
      </c>
      <c r="B32" s="281"/>
      <c r="C32" s="281"/>
      <c r="E32" s="281" t="s">
        <v>310</v>
      </c>
      <c r="F32" s="281"/>
      <c r="G32" s="281"/>
    </row>
    <row r="36" spans="3:5" x14ac:dyDescent="0.25">
      <c r="C36" s="295" t="s">
        <v>5</v>
      </c>
      <c r="D36" s="295"/>
      <c r="E36" s="295"/>
    </row>
    <row r="37" spans="3:5" x14ac:dyDescent="0.25">
      <c r="C37" s="281" t="s">
        <v>352</v>
      </c>
      <c r="D37" s="281"/>
      <c r="E37" s="281"/>
    </row>
  </sheetData>
  <mergeCells count="41">
    <mergeCell ref="A1:F1"/>
    <mergeCell ref="A2:F2"/>
    <mergeCell ref="A3:B3"/>
    <mergeCell ref="A4:B4"/>
    <mergeCell ref="C4:F4"/>
    <mergeCell ref="A5:B5"/>
    <mergeCell ref="C5:F5"/>
    <mergeCell ref="A6:B6"/>
    <mergeCell ref="C6:F6"/>
    <mergeCell ref="A7:B7"/>
    <mergeCell ref="C7:F7"/>
    <mergeCell ref="C15:E15"/>
    <mergeCell ref="C8:F8"/>
    <mergeCell ref="C9:F9"/>
    <mergeCell ref="A10:B10"/>
    <mergeCell ref="C10:F10"/>
    <mergeCell ref="A11:B11"/>
    <mergeCell ref="C11:F11"/>
    <mergeCell ref="A12:B12"/>
    <mergeCell ref="C12:F12"/>
    <mergeCell ref="A13:B13"/>
    <mergeCell ref="C13:F13"/>
    <mergeCell ref="C14:E14"/>
    <mergeCell ref="A16:B16"/>
    <mergeCell ref="C16:E16"/>
    <mergeCell ref="A17:B17"/>
    <mergeCell ref="C17:E17"/>
    <mergeCell ref="A18:B18"/>
    <mergeCell ref="C18:E18"/>
    <mergeCell ref="C37:E37"/>
    <mergeCell ref="A20:C20"/>
    <mergeCell ref="D20:E20"/>
    <mergeCell ref="A25:C25"/>
    <mergeCell ref="E25:G25"/>
    <mergeCell ref="A26:C26"/>
    <mergeCell ref="E26:G26"/>
    <mergeCell ref="A31:C31"/>
    <mergeCell ref="E31:G31"/>
    <mergeCell ref="A32:C32"/>
    <mergeCell ref="E32:G32"/>
    <mergeCell ref="C36:E36"/>
  </mergeCells>
  <pageMargins left="0.7" right="0.7" top="0.75" bottom="0.75" header="0.3" footer="0.3"/>
  <pageSetup paperSize="9" orientation="portrait" horizontalDpi="360" verticalDpi="36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1D269-035D-4B63-B561-56A7C6EA483D}">
  <dimension ref="A1:F25"/>
  <sheetViews>
    <sheetView view="pageLayout" topLeftCell="A4" zoomScaleNormal="100" workbookViewId="0">
      <selection activeCell="F13" sqref="F13"/>
    </sheetView>
  </sheetViews>
  <sheetFormatPr baseColWidth="10" defaultRowHeight="15" x14ac:dyDescent="0.25"/>
  <cols>
    <col min="1" max="1" width="31.7109375" customWidth="1"/>
    <col min="2" max="2" width="17.7109375" customWidth="1"/>
    <col min="3" max="3" width="20.7109375" customWidth="1"/>
    <col min="4" max="4" width="22.7109375" customWidth="1"/>
    <col min="5" max="5" width="15.42578125" customWidth="1"/>
    <col min="6" max="6" width="17.42578125" customWidth="1"/>
  </cols>
  <sheetData>
    <row r="1" spans="1:6" x14ac:dyDescent="0.25">
      <c r="A1" s="309"/>
      <c r="B1" s="309"/>
      <c r="C1" s="309"/>
      <c r="D1" s="309"/>
      <c r="E1" s="309"/>
      <c r="F1" s="309"/>
    </row>
    <row r="2" spans="1:6" x14ac:dyDescent="0.25">
      <c r="A2" s="605" t="s">
        <v>57</v>
      </c>
      <c r="B2" s="605"/>
      <c r="C2" s="605"/>
      <c r="D2" s="605"/>
      <c r="E2" s="605"/>
      <c r="F2" s="605"/>
    </row>
    <row r="3" spans="1:6" x14ac:dyDescent="0.25">
      <c r="A3" s="606" t="s">
        <v>167</v>
      </c>
      <c r="B3" s="606"/>
      <c r="C3" s="606"/>
      <c r="D3" s="606"/>
      <c r="E3" s="606"/>
      <c r="F3" s="606"/>
    </row>
    <row r="4" spans="1:6" x14ac:dyDescent="0.25">
      <c r="B4" s="5"/>
      <c r="C4" s="5"/>
    </row>
    <row r="5" spans="1:6" x14ac:dyDescent="0.25">
      <c r="A5" t="s">
        <v>58</v>
      </c>
      <c r="B5" s="565"/>
      <c r="C5" s="565"/>
      <c r="D5" t="s">
        <v>59</v>
      </c>
      <c r="E5" s="575" t="s">
        <v>60</v>
      </c>
      <c r="F5" s="575"/>
    </row>
    <row r="6" spans="1:6" x14ac:dyDescent="0.25">
      <c r="A6" t="s">
        <v>7</v>
      </c>
      <c r="B6" s="566" t="s">
        <v>12</v>
      </c>
      <c r="C6" s="566"/>
      <c r="D6" t="s">
        <v>61</v>
      </c>
      <c r="E6" s="575"/>
      <c r="F6" s="575"/>
    </row>
    <row r="7" spans="1:6" x14ac:dyDescent="0.25">
      <c r="A7" t="s">
        <v>8</v>
      </c>
      <c r="B7" s="565" t="s">
        <v>130</v>
      </c>
      <c r="C7" s="565"/>
      <c r="D7" s="4" t="s">
        <v>15</v>
      </c>
      <c r="E7" s="575"/>
      <c r="F7" s="575"/>
    </row>
    <row r="8" spans="1:6" x14ac:dyDescent="0.25">
      <c r="A8" s="4" t="s">
        <v>63</v>
      </c>
      <c r="B8" s="590">
        <v>70793.17</v>
      </c>
      <c r="C8" s="590"/>
      <c r="E8" s="601"/>
      <c r="F8" s="601"/>
    </row>
    <row r="9" spans="1:6" x14ac:dyDescent="0.25">
      <c r="A9" t="s">
        <v>147</v>
      </c>
      <c r="B9" s="591">
        <v>0</v>
      </c>
      <c r="C9" s="591"/>
      <c r="E9" s="601"/>
      <c r="F9" s="601"/>
    </row>
    <row r="10" spans="1:6" x14ac:dyDescent="0.25">
      <c r="A10" t="s">
        <v>56</v>
      </c>
      <c r="B10" s="571">
        <f>B8+B9</f>
        <v>70793.17</v>
      </c>
      <c r="C10" s="592"/>
    </row>
    <row r="12" spans="1:6" x14ac:dyDescent="0.25">
      <c r="A12" t="s">
        <v>64</v>
      </c>
      <c r="B12" s="300">
        <f>B10-B13</f>
        <v>44420.17</v>
      </c>
      <c r="C12" s="593"/>
      <c r="D12" s="3"/>
    </row>
    <row r="13" spans="1:6" x14ac:dyDescent="0.25">
      <c r="A13" t="s">
        <v>18</v>
      </c>
      <c r="B13" s="300">
        <f>+F24+F32+F38</f>
        <v>26373</v>
      </c>
      <c r="C13" s="594"/>
      <c r="D13" s="70" t="s">
        <v>139</v>
      </c>
    </row>
    <row r="15" spans="1:6" x14ac:dyDescent="0.25">
      <c r="A15" s="595" t="s">
        <v>168</v>
      </c>
      <c r="B15" s="595"/>
      <c r="C15" s="595"/>
      <c r="D15" s="595"/>
      <c r="E15" s="595"/>
      <c r="F15" s="595"/>
    </row>
    <row r="16" spans="1:6" x14ac:dyDescent="0.25">
      <c r="A16" s="79" t="s">
        <v>19</v>
      </c>
      <c r="B16" s="79" t="s">
        <v>27</v>
      </c>
      <c r="C16" s="79" t="s">
        <v>25</v>
      </c>
      <c r="D16" s="595" t="s">
        <v>26</v>
      </c>
      <c r="E16" s="595"/>
      <c r="F16" s="79" t="s">
        <v>65</v>
      </c>
    </row>
    <row r="17" spans="1:6" x14ac:dyDescent="0.25">
      <c r="A17" s="587" t="s">
        <v>150</v>
      </c>
      <c r="B17" s="588"/>
      <c r="C17" s="588"/>
      <c r="D17" s="588"/>
      <c r="E17" s="589"/>
      <c r="F17" s="72">
        <v>70793.17</v>
      </c>
    </row>
    <row r="18" spans="1:6" ht="108.75" customHeight="1" x14ac:dyDescent="0.25">
      <c r="A18" s="133">
        <v>45121</v>
      </c>
      <c r="B18" s="134"/>
      <c r="C18" s="134">
        <v>148941</v>
      </c>
      <c r="D18" s="516" t="s">
        <v>169</v>
      </c>
      <c r="E18" s="518"/>
      <c r="F18" s="83">
        <v>26373</v>
      </c>
    </row>
    <row r="19" spans="1:6" x14ac:dyDescent="0.25">
      <c r="A19" s="46"/>
      <c r="B19" s="46"/>
      <c r="C19" s="46"/>
      <c r="D19" s="276"/>
      <c r="E19" s="277"/>
      <c r="F19" s="76"/>
    </row>
    <row r="20" spans="1:6" x14ac:dyDescent="0.25">
      <c r="A20" s="27"/>
      <c r="B20" s="78"/>
      <c r="C20" s="78" t="s">
        <v>139</v>
      </c>
      <c r="D20" s="276"/>
      <c r="E20" s="277"/>
      <c r="F20" s="73"/>
    </row>
    <row r="21" spans="1:6" x14ac:dyDescent="0.25">
      <c r="A21" s="27"/>
      <c r="B21" s="78"/>
      <c r="C21" s="78"/>
      <c r="D21" s="276"/>
      <c r="E21" s="277"/>
      <c r="F21" s="73"/>
    </row>
    <row r="22" spans="1:6" x14ac:dyDescent="0.25">
      <c r="A22" s="27"/>
      <c r="B22" s="78"/>
      <c r="C22" s="78"/>
      <c r="D22" s="276"/>
      <c r="E22" s="277"/>
      <c r="F22" s="73"/>
    </row>
    <row r="23" spans="1:6" x14ac:dyDescent="0.25">
      <c r="A23" s="27"/>
      <c r="B23" s="78"/>
      <c r="C23" s="78"/>
      <c r="D23" s="276"/>
      <c r="E23" s="277"/>
      <c r="F23" s="73"/>
    </row>
    <row r="24" spans="1:6" x14ac:dyDescent="0.25">
      <c r="A24" s="13"/>
      <c r="B24" s="78"/>
      <c r="C24" s="13"/>
      <c r="D24" s="596" t="s">
        <v>56</v>
      </c>
      <c r="E24" s="596"/>
      <c r="F24" s="74">
        <f>SUM(F18:F23)</f>
        <v>26373</v>
      </c>
    </row>
    <row r="25" spans="1:6" x14ac:dyDescent="0.25">
      <c r="A25" s="13"/>
      <c r="B25" s="78"/>
      <c r="C25" s="13"/>
      <c r="D25" s="596" t="s">
        <v>66</v>
      </c>
      <c r="E25" s="596"/>
      <c r="F25" s="75">
        <f>F17-F24</f>
        <v>44420.17</v>
      </c>
    </row>
  </sheetData>
  <mergeCells count="27">
    <mergeCell ref="B6:C6"/>
    <mergeCell ref="E6:F6"/>
    <mergeCell ref="A1:F1"/>
    <mergeCell ref="A2:F2"/>
    <mergeCell ref="A3:F3"/>
    <mergeCell ref="B5:C5"/>
    <mergeCell ref="E5:F5"/>
    <mergeCell ref="A17:E17"/>
    <mergeCell ref="B7:C7"/>
    <mergeCell ref="E7:F7"/>
    <mergeCell ref="B8:C8"/>
    <mergeCell ref="E8:F8"/>
    <mergeCell ref="B9:C9"/>
    <mergeCell ref="E9:F9"/>
    <mergeCell ref="B10:C10"/>
    <mergeCell ref="B12:C12"/>
    <mergeCell ref="B13:C13"/>
    <mergeCell ref="A15:F15"/>
    <mergeCell ref="D16:E16"/>
    <mergeCell ref="D24:E24"/>
    <mergeCell ref="D25:E25"/>
    <mergeCell ref="D18:E18"/>
    <mergeCell ref="D19:E19"/>
    <mergeCell ref="D20:E20"/>
    <mergeCell ref="D21:E21"/>
    <mergeCell ref="D22:E22"/>
    <mergeCell ref="D23:E23"/>
  </mergeCells>
  <pageMargins left="0.7" right="0.7" top="0.75" bottom="0.75" header="0.3" footer="0.3"/>
  <pageSetup paperSize="9" orientation="landscape" horizontalDpi="0"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DEF27-9482-41CA-A99C-5A378434B317}">
  <dimension ref="A1:G34"/>
  <sheetViews>
    <sheetView view="pageLayout" topLeftCell="A20" zoomScaleNormal="100" workbookViewId="0">
      <selection sqref="A1:G34"/>
    </sheetView>
  </sheetViews>
  <sheetFormatPr baseColWidth="10" defaultRowHeight="15" x14ac:dyDescent="0.25"/>
  <cols>
    <col min="2" max="2" width="14.28515625" customWidth="1"/>
  </cols>
  <sheetData>
    <row r="1" spans="1:6" x14ac:dyDescent="0.25">
      <c r="A1" s="263" t="s">
        <v>304</v>
      </c>
      <c r="B1" s="264"/>
      <c r="C1" s="264"/>
      <c r="D1" s="264"/>
      <c r="E1" s="264"/>
      <c r="F1" s="265"/>
    </row>
    <row r="2" spans="1:6" ht="16.5" customHeight="1" x14ac:dyDescent="0.25">
      <c r="A2" s="266" t="s">
        <v>367</v>
      </c>
      <c r="B2" s="267"/>
      <c r="C2" s="267"/>
      <c r="D2" s="267"/>
      <c r="E2" s="267"/>
      <c r="F2" s="268"/>
    </row>
    <row r="3" spans="1:6" x14ac:dyDescent="0.25">
      <c r="A3" s="259" t="s">
        <v>127</v>
      </c>
      <c r="B3" s="259"/>
      <c r="C3" s="269" t="s">
        <v>354</v>
      </c>
      <c r="D3" s="270"/>
      <c r="E3" s="270"/>
      <c r="F3" s="271"/>
    </row>
    <row r="4" spans="1:6" x14ac:dyDescent="0.25">
      <c r="A4" s="259" t="s">
        <v>128</v>
      </c>
      <c r="B4" s="259"/>
      <c r="C4" s="272" t="s">
        <v>12</v>
      </c>
      <c r="D4" s="272"/>
      <c r="E4" s="272"/>
      <c r="F4" s="272"/>
    </row>
    <row r="5" spans="1:6" x14ac:dyDescent="0.25">
      <c r="A5" s="255" t="s">
        <v>129</v>
      </c>
      <c r="B5" s="255"/>
      <c r="C5" s="256" t="s">
        <v>83</v>
      </c>
      <c r="D5" s="257"/>
      <c r="E5" s="257"/>
      <c r="F5" s="258"/>
    </row>
    <row r="6" spans="1:6" x14ac:dyDescent="0.25">
      <c r="A6" s="259" t="s">
        <v>0</v>
      </c>
      <c r="B6" s="259"/>
      <c r="C6" s="260">
        <f>DIVERSOS!C9</f>
        <v>10956.5</v>
      </c>
      <c r="D6" s="261"/>
      <c r="E6" s="261"/>
      <c r="F6" s="262"/>
    </row>
    <row r="7" spans="1:6" x14ac:dyDescent="0.25">
      <c r="A7" s="259" t="s">
        <v>131</v>
      </c>
      <c r="B7" s="259"/>
      <c r="C7" s="260">
        <f>DIVERSOS!C10</f>
        <v>3434.06</v>
      </c>
      <c r="D7" s="261"/>
      <c r="E7" s="261"/>
      <c r="F7" s="262"/>
    </row>
    <row r="8" spans="1:6" x14ac:dyDescent="0.25">
      <c r="A8" s="222" t="s">
        <v>347</v>
      </c>
      <c r="B8" s="224"/>
      <c r="C8" s="273">
        <f>DIVERSOS!C11</f>
        <v>626.87</v>
      </c>
      <c r="D8" s="274"/>
      <c r="E8" s="274"/>
      <c r="F8" s="275"/>
    </row>
    <row r="9" spans="1:6" x14ac:dyDescent="0.25">
      <c r="A9" s="222" t="s">
        <v>348</v>
      </c>
      <c r="B9" s="224"/>
      <c r="C9" s="273">
        <f>C8*10</f>
        <v>6268.7</v>
      </c>
      <c r="D9" s="274"/>
      <c r="E9" s="274"/>
      <c r="F9" s="275"/>
    </row>
    <row r="10" spans="1:6" x14ac:dyDescent="0.25">
      <c r="A10" s="276" t="s">
        <v>29</v>
      </c>
      <c r="B10" s="277"/>
      <c r="C10" s="273">
        <f>+C7+C9</f>
        <v>9702.76</v>
      </c>
      <c r="D10" s="274"/>
      <c r="E10" s="274"/>
      <c r="F10" s="275"/>
    </row>
    <row r="11" spans="1:6" x14ac:dyDescent="0.25">
      <c r="A11" s="259" t="s">
        <v>1</v>
      </c>
      <c r="B11" s="259"/>
      <c r="C11" s="272" t="s">
        <v>133</v>
      </c>
      <c r="D11" s="272"/>
      <c r="E11" s="272"/>
      <c r="F11" s="272"/>
    </row>
    <row r="12" spans="1:6" x14ac:dyDescent="0.25">
      <c r="A12" s="259" t="s">
        <v>74</v>
      </c>
      <c r="B12" s="259"/>
      <c r="C12" s="278" t="s">
        <v>182</v>
      </c>
      <c r="D12" s="279"/>
      <c r="E12" s="279"/>
      <c r="F12" s="280"/>
    </row>
    <row r="13" spans="1:6" x14ac:dyDescent="0.25">
      <c r="A13" s="259" t="s">
        <v>324</v>
      </c>
      <c r="B13" s="259"/>
      <c r="C13" s="278" t="s">
        <v>179</v>
      </c>
      <c r="D13" s="279"/>
      <c r="E13" s="279"/>
      <c r="F13" s="280"/>
    </row>
    <row r="14" spans="1:6" x14ac:dyDescent="0.25">
      <c r="E14" t="s">
        <v>139</v>
      </c>
    </row>
    <row r="15" spans="1:6" x14ac:dyDescent="0.25">
      <c r="A15" s="358" t="s">
        <v>365</v>
      </c>
      <c r="B15" s="359"/>
      <c r="C15" s="359"/>
      <c r="D15" s="359"/>
      <c r="E15" s="360"/>
    </row>
    <row r="16" spans="1:6" x14ac:dyDescent="0.25">
      <c r="A16" s="611" t="s">
        <v>369</v>
      </c>
      <c r="B16" s="612"/>
      <c r="C16" s="613">
        <f>'LIQ. VIVIENDA'!E22</f>
        <v>654.37</v>
      </c>
      <c r="D16" s="613"/>
      <c r="E16" s="614"/>
    </row>
    <row r="17" spans="1:7" x14ac:dyDescent="0.25">
      <c r="A17" s="607" t="s">
        <v>137</v>
      </c>
      <c r="B17" s="608"/>
      <c r="C17" s="609">
        <f>SUM(C16:E16)</f>
        <v>654.37</v>
      </c>
      <c r="D17" s="609"/>
      <c r="E17" s="610"/>
    </row>
    <row r="19" spans="1:7" x14ac:dyDescent="0.25">
      <c r="B19" s="361" t="s">
        <v>35</v>
      </c>
      <c r="C19" s="362"/>
      <c r="D19" s="249">
        <f>C10-C17</f>
        <v>9048.39</v>
      </c>
    </row>
    <row r="21" spans="1:7" ht="54.75" customHeight="1" x14ac:dyDescent="0.25">
      <c r="A21" s="28"/>
      <c r="B21" s="28"/>
      <c r="E21" s="28"/>
    </row>
    <row r="22" spans="1:7" x14ac:dyDescent="0.25">
      <c r="A22" s="294" t="s">
        <v>140</v>
      </c>
      <c r="B22" s="294"/>
      <c r="C22" s="294"/>
      <c r="E22" s="294" t="s">
        <v>141</v>
      </c>
      <c r="F22" s="294"/>
      <c r="G22" s="294"/>
    </row>
    <row r="23" spans="1:7" x14ac:dyDescent="0.25">
      <c r="A23" s="281" t="s">
        <v>259</v>
      </c>
      <c r="B23" s="281"/>
      <c r="C23" s="281"/>
      <c r="E23" s="281" t="s">
        <v>32</v>
      </c>
      <c r="F23" s="281"/>
      <c r="G23" s="281"/>
    </row>
    <row r="27" spans="1:7" x14ac:dyDescent="0.25">
      <c r="A27" s="28"/>
      <c r="B27" s="28"/>
    </row>
    <row r="28" spans="1:7" x14ac:dyDescent="0.25">
      <c r="A28" s="293" t="s">
        <v>142</v>
      </c>
      <c r="B28" s="293"/>
      <c r="C28" s="293"/>
      <c r="E28" s="294" t="s">
        <v>143</v>
      </c>
      <c r="F28" s="294"/>
      <c r="G28" s="294"/>
    </row>
    <row r="29" spans="1:7" x14ac:dyDescent="0.25">
      <c r="A29" s="281" t="s">
        <v>34</v>
      </c>
      <c r="B29" s="281"/>
      <c r="C29" s="281"/>
      <c r="E29" s="281" t="s">
        <v>310</v>
      </c>
      <c r="F29" s="281"/>
      <c r="G29" s="281"/>
    </row>
    <row r="33" spans="3:5" x14ac:dyDescent="0.25">
      <c r="C33" s="295" t="s">
        <v>5</v>
      </c>
      <c r="D33" s="295"/>
      <c r="E33" s="295"/>
    </row>
    <row r="34" spans="3:5" x14ac:dyDescent="0.25">
      <c r="C34" s="281" t="s">
        <v>269</v>
      </c>
      <c r="D34" s="281"/>
      <c r="E34" s="281"/>
    </row>
  </sheetData>
  <mergeCells count="38">
    <mergeCell ref="A17:B17"/>
    <mergeCell ref="C17:E17"/>
    <mergeCell ref="A15:E15"/>
    <mergeCell ref="B19:C19"/>
    <mergeCell ref="A16:B16"/>
    <mergeCell ref="C16:E16"/>
    <mergeCell ref="A29:C29"/>
    <mergeCell ref="E29:G29"/>
    <mergeCell ref="C33:E33"/>
    <mergeCell ref="C34:E34"/>
    <mergeCell ref="A22:C22"/>
    <mergeCell ref="E22:G22"/>
    <mergeCell ref="A23:C23"/>
    <mergeCell ref="E23:G23"/>
    <mergeCell ref="A28:C28"/>
    <mergeCell ref="E28:G28"/>
    <mergeCell ref="C8:F8"/>
    <mergeCell ref="C9:F9"/>
    <mergeCell ref="A10:B10"/>
    <mergeCell ref="C10:F10"/>
    <mergeCell ref="A13:B13"/>
    <mergeCell ref="A11:B11"/>
    <mergeCell ref="C11:F11"/>
    <mergeCell ref="A12:B12"/>
    <mergeCell ref="C12:F12"/>
    <mergeCell ref="C13:F13"/>
    <mergeCell ref="A5:B5"/>
    <mergeCell ref="C5:F5"/>
    <mergeCell ref="A6:B6"/>
    <mergeCell ref="C6:F6"/>
    <mergeCell ref="A7:B7"/>
    <mergeCell ref="C7:F7"/>
    <mergeCell ref="A1:F1"/>
    <mergeCell ref="A2:F2"/>
    <mergeCell ref="A3:B3"/>
    <mergeCell ref="C3:F3"/>
    <mergeCell ref="A4:B4"/>
    <mergeCell ref="C4:F4"/>
  </mergeCells>
  <pageMargins left="0.7" right="0.7" top="0.75" bottom="0.75" header="0.3" footer="0.3"/>
  <pageSetup paperSize="9" orientation="portrait" horizontalDpi="0"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04BCA-7DD7-43BA-A8E9-9678F806DFA4}">
  <dimension ref="A1:H22"/>
  <sheetViews>
    <sheetView view="pageLayout" topLeftCell="A11" zoomScaleNormal="100" workbookViewId="0">
      <selection sqref="A1:H22"/>
    </sheetView>
  </sheetViews>
  <sheetFormatPr baseColWidth="10" defaultRowHeight="15" x14ac:dyDescent="0.25"/>
  <cols>
    <col min="1" max="1" width="29" customWidth="1"/>
    <col min="2" max="2" width="16.7109375" customWidth="1"/>
    <col min="3" max="3" width="20.42578125" customWidth="1"/>
    <col min="4" max="4" width="26" customWidth="1"/>
    <col min="5" max="5" width="20.7109375" customWidth="1"/>
    <col min="6" max="6" width="13.140625" customWidth="1"/>
  </cols>
  <sheetData>
    <row r="1" spans="1:8" x14ac:dyDescent="0.25">
      <c r="A1" s="309"/>
      <c r="B1" s="309"/>
      <c r="C1" s="309"/>
      <c r="D1" s="309"/>
      <c r="E1" s="309"/>
      <c r="F1" s="309"/>
      <c r="G1" s="309"/>
      <c r="H1" s="309"/>
    </row>
    <row r="2" spans="1:8" x14ac:dyDescent="0.25">
      <c r="A2" s="310" t="s">
        <v>57</v>
      </c>
      <c r="B2" s="310"/>
      <c r="C2" s="310"/>
      <c r="D2" s="310"/>
      <c r="E2" s="310"/>
      <c r="F2" s="310"/>
      <c r="G2" s="310"/>
      <c r="H2" s="310"/>
    </row>
    <row r="3" spans="1:8" x14ac:dyDescent="0.25">
      <c r="A3" s="311" t="s">
        <v>367</v>
      </c>
      <c r="B3" s="311"/>
      <c r="C3" s="311"/>
      <c r="D3" s="311"/>
      <c r="E3" s="311"/>
      <c r="F3" s="311"/>
      <c r="G3" s="311"/>
      <c r="H3" s="311"/>
    </row>
    <row r="4" spans="1:8" x14ac:dyDescent="0.25">
      <c r="A4" s="25"/>
      <c r="B4" s="25"/>
      <c r="C4" s="25"/>
      <c r="D4" s="25"/>
      <c r="E4" s="25"/>
      <c r="F4" s="25"/>
      <c r="G4" s="25"/>
      <c r="H4" s="25"/>
    </row>
    <row r="5" spans="1:8" x14ac:dyDescent="0.25">
      <c r="A5" t="s">
        <v>6</v>
      </c>
      <c r="B5" s="370" t="s">
        <v>366</v>
      </c>
      <c r="C5" s="371"/>
      <c r="D5" t="s">
        <v>13</v>
      </c>
      <c r="E5" s="615" t="s">
        <v>57</v>
      </c>
      <c r="F5" s="616"/>
      <c r="H5" s="164"/>
    </row>
    <row r="6" spans="1:8" x14ac:dyDescent="0.25">
      <c r="A6" t="s">
        <v>7</v>
      </c>
      <c r="B6" s="370" t="s">
        <v>12</v>
      </c>
      <c r="C6" s="371"/>
      <c r="D6" t="s">
        <v>14</v>
      </c>
      <c r="E6" s="615" t="s">
        <v>178</v>
      </c>
      <c r="F6" s="616"/>
      <c r="H6" s="94"/>
    </row>
    <row r="7" spans="1:8" x14ac:dyDescent="0.25">
      <c r="A7" t="s">
        <v>8</v>
      </c>
      <c r="B7" s="370" t="s">
        <v>355</v>
      </c>
      <c r="C7" s="371"/>
      <c r="D7" t="s">
        <v>15</v>
      </c>
      <c r="E7" s="615" t="s">
        <v>179</v>
      </c>
      <c r="F7" s="616"/>
      <c r="H7" s="94"/>
    </row>
    <row r="8" spans="1:8" x14ac:dyDescent="0.25">
      <c r="A8" t="s">
        <v>9</v>
      </c>
      <c r="B8" s="617">
        <v>10956.5</v>
      </c>
      <c r="C8" s="618"/>
    </row>
    <row r="9" spans="1:8" x14ac:dyDescent="0.25">
      <c r="A9" t="s">
        <v>63</v>
      </c>
      <c r="B9" s="617">
        <v>3434.06</v>
      </c>
      <c r="C9" s="618"/>
    </row>
    <row r="10" spans="1:8" x14ac:dyDescent="0.25">
      <c r="A10" t="s">
        <v>189</v>
      </c>
      <c r="B10" s="379">
        <v>626.87</v>
      </c>
      <c r="C10" s="380"/>
    </row>
    <row r="11" spans="1:8" x14ac:dyDescent="0.25">
      <c r="A11" t="s">
        <v>343</v>
      </c>
      <c r="B11" s="379">
        <f>B10*10</f>
        <v>6268.7</v>
      </c>
      <c r="C11" s="380"/>
    </row>
    <row r="12" spans="1:8" x14ac:dyDescent="0.25">
      <c r="A12" s="6" t="s">
        <v>11</v>
      </c>
      <c r="B12" s="619">
        <f>B9+B11</f>
        <v>9702.76</v>
      </c>
      <c r="C12" s="620"/>
    </row>
    <row r="13" spans="1:8" x14ac:dyDescent="0.25">
      <c r="A13" s="6"/>
      <c r="B13" s="246"/>
      <c r="C13" s="246"/>
    </row>
    <row r="14" spans="1:8" x14ac:dyDescent="0.25">
      <c r="A14" t="s">
        <v>35</v>
      </c>
      <c r="B14" s="247">
        <f>B12-B15</f>
        <v>9048.39</v>
      </c>
      <c r="D14" s="164"/>
    </row>
    <row r="15" spans="1:8" x14ac:dyDescent="0.25">
      <c r="A15" t="s">
        <v>18</v>
      </c>
      <c r="B15" s="248">
        <f>E22</f>
        <v>654.37</v>
      </c>
      <c r="D15" s="164"/>
    </row>
    <row r="17" spans="1:5" x14ac:dyDescent="0.25">
      <c r="A17" s="595" t="s">
        <v>368</v>
      </c>
      <c r="B17" s="595"/>
      <c r="C17" s="595"/>
      <c r="D17" s="595"/>
      <c r="E17" s="595"/>
    </row>
    <row r="18" spans="1:5" x14ac:dyDescent="0.25">
      <c r="A18" s="112" t="s">
        <v>19</v>
      </c>
      <c r="B18" s="112" t="s">
        <v>27</v>
      </c>
      <c r="C18" s="112" t="s">
        <v>25</v>
      </c>
      <c r="D18" s="234" t="s">
        <v>26</v>
      </c>
      <c r="E18" s="112" t="s">
        <v>65</v>
      </c>
    </row>
    <row r="19" spans="1:5" x14ac:dyDescent="0.25">
      <c r="A19" s="587" t="s">
        <v>150</v>
      </c>
      <c r="B19" s="588"/>
      <c r="C19" s="588"/>
      <c r="D19" s="588"/>
      <c r="E19" s="72"/>
    </row>
    <row r="20" spans="1:5" x14ac:dyDescent="0.25">
      <c r="A20" s="45">
        <v>45086</v>
      </c>
      <c r="B20" s="46">
        <v>2974</v>
      </c>
      <c r="C20" s="46">
        <v>149361</v>
      </c>
      <c r="D20" s="232" t="s">
        <v>196</v>
      </c>
      <c r="E20" s="83">
        <v>648.58000000000004</v>
      </c>
    </row>
    <row r="21" spans="1:5" x14ac:dyDescent="0.25">
      <c r="A21" s="45">
        <v>45118</v>
      </c>
      <c r="B21" s="46"/>
      <c r="C21" s="46">
        <v>149362</v>
      </c>
      <c r="D21" s="231" t="s">
        <v>192</v>
      </c>
      <c r="E21" s="76">
        <v>5.79</v>
      </c>
    </row>
    <row r="22" spans="1:5" x14ac:dyDescent="0.25">
      <c r="A22" s="13"/>
      <c r="B22" s="108"/>
      <c r="C22" s="13"/>
      <c r="D22" s="233" t="s">
        <v>56</v>
      </c>
      <c r="E22" s="74">
        <f>SUM(E20:E21)</f>
        <v>654.37</v>
      </c>
    </row>
  </sheetData>
  <mergeCells count="16">
    <mergeCell ref="A19:D19"/>
    <mergeCell ref="A17:E17"/>
    <mergeCell ref="B6:C6"/>
    <mergeCell ref="E6:F6"/>
    <mergeCell ref="B5:C5"/>
    <mergeCell ref="E5:F5"/>
    <mergeCell ref="B12:C12"/>
    <mergeCell ref="A1:H1"/>
    <mergeCell ref="A2:H2"/>
    <mergeCell ref="A3:H3"/>
    <mergeCell ref="B10:C10"/>
    <mergeCell ref="B11:C11"/>
    <mergeCell ref="E7:F7"/>
    <mergeCell ref="B9:C9"/>
    <mergeCell ref="B8:C8"/>
    <mergeCell ref="B7:C7"/>
  </mergeCells>
  <phoneticPr fontId="14" type="noConversion"/>
  <pageMargins left="0.7" right="0.7" top="0.75" bottom="0.75" header="0.3" footer="0.3"/>
  <pageSetup paperSize="9" orientation="landscape" horizontalDpi="0"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83551-4A65-4EF6-8B5F-DD6DAE6853F2}">
  <dimension ref="A1:G35"/>
  <sheetViews>
    <sheetView view="pageLayout" zoomScaleNormal="100" workbookViewId="0">
      <selection activeCell="F17" sqref="F17"/>
    </sheetView>
  </sheetViews>
  <sheetFormatPr baseColWidth="10" defaultRowHeight="15" x14ac:dyDescent="0.25"/>
  <sheetData>
    <row r="1" spans="1:6" x14ac:dyDescent="0.25">
      <c r="A1" s="621" t="s">
        <v>267</v>
      </c>
      <c r="B1" s="621"/>
      <c r="C1" s="621"/>
      <c r="D1" s="621"/>
      <c r="E1" s="621"/>
      <c r="F1" s="621"/>
    </row>
    <row r="2" spans="1:6" ht="28.5" customHeight="1" x14ac:dyDescent="0.25">
      <c r="A2" s="266" t="s">
        <v>266</v>
      </c>
      <c r="B2" s="267"/>
      <c r="C2" s="267"/>
      <c r="D2" s="267"/>
      <c r="E2" s="267"/>
      <c r="F2" s="268"/>
    </row>
    <row r="3" spans="1:6" x14ac:dyDescent="0.25">
      <c r="A3" s="259" t="s">
        <v>127</v>
      </c>
      <c r="B3" s="259"/>
      <c r="C3" s="269" t="s">
        <v>265</v>
      </c>
      <c r="D3" s="270"/>
      <c r="E3" s="270"/>
      <c r="F3" s="271"/>
    </row>
    <row r="4" spans="1:6" x14ac:dyDescent="0.25">
      <c r="A4" s="259" t="s">
        <v>128</v>
      </c>
      <c r="B4" s="259"/>
      <c r="C4" s="272" t="s">
        <v>12</v>
      </c>
      <c r="D4" s="272"/>
      <c r="E4" s="272"/>
      <c r="F4" s="272"/>
    </row>
    <row r="5" spans="1:6" x14ac:dyDescent="0.25">
      <c r="A5" s="255" t="s">
        <v>129</v>
      </c>
      <c r="B5" s="255"/>
      <c r="C5" s="384" t="s">
        <v>130</v>
      </c>
      <c r="D5" s="384"/>
      <c r="E5" s="384"/>
      <c r="F5" s="384"/>
    </row>
    <row r="6" spans="1:6" x14ac:dyDescent="0.25">
      <c r="A6" s="259" t="s">
        <v>0</v>
      </c>
      <c r="B6" s="259"/>
      <c r="C6" s="385">
        <v>127206.94</v>
      </c>
      <c r="D6" s="385"/>
      <c r="E6" s="385"/>
      <c r="F6" s="385"/>
    </row>
    <row r="7" spans="1:6" x14ac:dyDescent="0.25">
      <c r="A7" s="259" t="s">
        <v>131</v>
      </c>
      <c r="B7" s="259"/>
      <c r="C7" s="385">
        <f>C6</f>
        <v>127206.94</v>
      </c>
      <c r="D7" s="385"/>
      <c r="E7" s="385"/>
      <c r="F7" s="385"/>
    </row>
    <row r="8" spans="1:6" x14ac:dyDescent="0.25">
      <c r="A8" s="259" t="s">
        <v>132</v>
      </c>
      <c r="B8" s="259"/>
      <c r="C8" s="272" t="s">
        <v>133</v>
      </c>
      <c r="D8" s="272"/>
      <c r="E8" s="272"/>
      <c r="F8" s="272"/>
    </row>
    <row r="9" spans="1:6" x14ac:dyDescent="0.25">
      <c r="A9" s="259" t="s">
        <v>74</v>
      </c>
      <c r="B9" s="259"/>
      <c r="C9" s="269" t="s">
        <v>263</v>
      </c>
      <c r="D9" s="270"/>
      <c r="E9" s="270"/>
      <c r="F9" s="271"/>
    </row>
    <row r="10" spans="1:6" x14ac:dyDescent="0.25">
      <c r="A10" s="259" t="s">
        <v>30</v>
      </c>
      <c r="B10" s="259"/>
      <c r="C10" s="269" t="s">
        <v>264</v>
      </c>
      <c r="D10" s="270"/>
      <c r="E10" s="270"/>
      <c r="F10" s="271"/>
    </row>
    <row r="11" spans="1:6" x14ac:dyDescent="0.25">
      <c r="C11" s="281"/>
      <c r="D11" s="281"/>
      <c r="E11" s="281"/>
    </row>
    <row r="12" spans="1:6" ht="15.75" thickBot="1" x14ac:dyDescent="0.3">
      <c r="C12" s="281"/>
      <c r="D12" s="281"/>
      <c r="E12" s="281"/>
    </row>
    <row r="13" spans="1:6" x14ac:dyDescent="0.25">
      <c r="A13" s="424" t="s">
        <v>134</v>
      </c>
      <c r="B13" s="425"/>
      <c r="C13" s="426">
        <f>'LIQ. CEMENTERIO'!F29</f>
        <v>123781.29999999999</v>
      </c>
      <c r="D13" s="426"/>
      <c r="E13" s="427"/>
    </row>
    <row r="14" spans="1:6" x14ac:dyDescent="0.25">
      <c r="A14" s="421" t="s">
        <v>135</v>
      </c>
      <c r="B14" s="339"/>
      <c r="C14" s="428">
        <f>'LIQ. CEMENTERIO'!F41</f>
        <v>3300.0000000000005</v>
      </c>
      <c r="D14" s="428"/>
      <c r="E14" s="429"/>
    </row>
    <row r="15" spans="1:6" x14ac:dyDescent="0.25">
      <c r="A15" s="421" t="s">
        <v>136</v>
      </c>
      <c r="B15" s="339"/>
      <c r="C15" s="422">
        <f>'LIQ. CEMENTERIO'!F47</f>
        <v>2.54</v>
      </c>
      <c r="D15" s="422"/>
      <c r="E15" s="423"/>
    </row>
    <row r="16" spans="1:6" ht="15.75" thickBot="1" x14ac:dyDescent="0.3">
      <c r="A16" s="329" t="s">
        <v>137</v>
      </c>
      <c r="B16" s="288"/>
      <c r="C16" s="289">
        <f>SUM(C13:E15)</f>
        <v>127083.83999999998</v>
      </c>
      <c r="D16" s="289"/>
      <c r="E16" s="290"/>
    </row>
    <row r="17" spans="1:7" ht="15.75" thickBot="1" x14ac:dyDescent="0.3"/>
    <row r="18" spans="1:7" ht="15" customHeight="1" thickBot="1" x14ac:dyDescent="0.3">
      <c r="A18" s="296" t="s">
        <v>261</v>
      </c>
      <c r="B18" s="297"/>
      <c r="C18" s="297"/>
      <c r="D18" s="584">
        <f>C7-C16</f>
        <v>123.10000000002037</v>
      </c>
      <c r="E18" s="585"/>
    </row>
    <row r="19" spans="1:7" x14ac:dyDescent="0.25">
      <c r="E19" t="s">
        <v>139</v>
      </c>
    </row>
    <row r="22" spans="1:7" x14ac:dyDescent="0.25">
      <c r="A22" s="28"/>
      <c r="B22" s="28"/>
      <c r="E22" s="28"/>
    </row>
    <row r="23" spans="1:7" x14ac:dyDescent="0.25">
      <c r="A23" s="293" t="s">
        <v>140</v>
      </c>
      <c r="B23" s="293"/>
      <c r="C23" s="293"/>
      <c r="D23" s="161"/>
      <c r="E23" s="293" t="s">
        <v>141</v>
      </c>
      <c r="F23" s="293"/>
      <c r="G23" s="293"/>
    </row>
    <row r="24" spans="1:7" x14ac:dyDescent="0.25">
      <c r="A24" s="622" t="s">
        <v>259</v>
      </c>
      <c r="B24" s="622"/>
      <c r="C24" s="622"/>
      <c r="D24" s="161"/>
      <c r="E24" s="622" t="s">
        <v>32</v>
      </c>
      <c r="F24" s="622"/>
      <c r="G24" s="622"/>
    </row>
    <row r="28" spans="1:7" x14ac:dyDescent="0.25">
      <c r="A28" s="28"/>
      <c r="B28" s="28"/>
    </row>
    <row r="29" spans="1:7" x14ac:dyDescent="0.25">
      <c r="A29" s="293" t="s">
        <v>142</v>
      </c>
      <c r="B29" s="293"/>
      <c r="C29" s="293"/>
      <c r="D29" s="161"/>
      <c r="E29" s="293" t="s">
        <v>143</v>
      </c>
      <c r="F29" s="293"/>
      <c r="G29" s="293"/>
    </row>
    <row r="30" spans="1:7" x14ac:dyDescent="0.25">
      <c r="A30" s="622" t="s">
        <v>34</v>
      </c>
      <c r="B30" s="622"/>
      <c r="C30" s="622"/>
      <c r="D30" s="161"/>
      <c r="E30" s="622" t="s">
        <v>144</v>
      </c>
      <c r="F30" s="622"/>
      <c r="G30" s="622"/>
    </row>
    <row r="34" spans="3:5" x14ac:dyDescent="0.25">
      <c r="C34" s="293" t="s">
        <v>268</v>
      </c>
      <c r="D34" s="293"/>
      <c r="E34" s="293"/>
    </row>
    <row r="35" spans="3:5" x14ac:dyDescent="0.25">
      <c r="C35" s="622" t="s">
        <v>269</v>
      </c>
      <c r="D35" s="622"/>
      <c r="E35" s="622"/>
    </row>
  </sheetData>
  <mergeCells count="40">
    <mergeCell ref="C34:E34"/>
    <mergeCell ref="C35:E35"/>
    <mergeCell ref="A30:C30"/>
    <mergeCell ref="E30:G30"/>
    <mergeCell ref="A23:C23"/>
    <mergeCell ref="E23:G23"/>
    <mergeCell ref="A24:C24"/>
    <mergeCell ref="E24:G24"/>
    <mergeCell ref="A29:C29"/>
    <mergeCell ref="E29:G29"/>
    <mergeCell ref="A15:B15"/>
    <mergeCell ref="C15:E15"/>
    <mergeCell ref="A16:B16"/>
    <mergeCell ref="C16:E16"/>
    <mergeCell ref="D18:E18"/>
    <mergeCell ref="A18:C18"/>
    <mergeCell ref="C11:E11"/>
    <mergeCell ref="C12:E12"/>
    <mergeCell ref="A13:B13"/>
    <mergeCell ref="C13:E13"/>
    <mergeCell ref="A14:B14"/>
    <mergeCell ref="C14:E14"/>
    <mergeCell ref="A8:B8"/>
    <mergeCell ref="C8:F8"/>
    <mergeCell ref="A9:B9"/>
    <mergeCell ref="C9:F9"/>
    <mergeCell ref="A10:B10"/>
    <mergeCell ref="C10:F10"/>
    <mergeCell ref="A5:B5"/>
    <mergeCell ref="C5:F5"/>
    <mergeCell ref="A6:B6"/>
    <mergeCell ref="C6:F6"/>
    <mergeCell ref="A7:B7"/>
    <mergeCell ref="C7:F7"/>
    <mergeCell ref="A1:F1"/>
    <mergeCell ref="A2:F2"/>
    <mergeCell ref="A3:B3"/>
    <mergeCell ref="C3:F3"/>
    <mergeCell ref="A4:B4"/>
    <mergeCell ref="C4:F4"/>
  </mergeCells>
  <pageMargins left="0.7" right="0.7" top="0.75" bottom="0.75" header="0.3" footer="0.3"/>
  <pageSetup paperSize="9" orientation="portrait" horizontalDpi="0" verticalDpi="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F9727-B3CB-4AB1-BA14-72B5EE720B6D}">
  <dimension ref="A1:F47"/>
  <sheetViews>
    <sheetView view="pageLayout" topLeftCell="A22" zoomScaleNormal="100" workbookViewId="0">
      <selection activeCell="D36" sqref="D36:E36"/>
    </sheetView>
  </sheetViews>
  <sheetFormatPr baseColWidth="10" defaultRowHeight="15" x14ac:dyDescent="0.25"/>
  <cols>
    <col min="1" max="1" width="30.28515625" customWidth="1"/>
    <col min="2" max="2" width="14.5703125" customWidth="1"/>
    <col min="3" max="3" width="16.140625" customWidth="1"/>
    <col min="4" max="4" width="24.5703125" customWidth="1"/>
    <col min="5" max="5" width="21.7109375" customWidth="1"/>
    <col min="6" max="6" width="16.140625" customWidth="1"/>
  </cols>
  <sheetData>
    <row r="1" spans="1:6" x14ac:dyDescent="0.25">
      <c r="A1" s="309"/>
      <c r="B1" s="309"/>
      <c r="C1" s="309"/>
      <c r="D1" s="309"/>
      <c r="E1" s="309"/>
      <c r="F1" s="309"/>
    </row>
    <row r="2" spans="1:6" x14ac:dyDescent="0.25">
      <c r="A2" s="310" t="s">
        <v>57</v>
      </c>
      <c r="B2" s="310"/>
      <c r="C2" s="310"/>
      <c r="D2" s="310"/>
      <c r="E2" s="310"/>
      <c r="F2" s="310"/>
    </row>
    <row r="3" spans="1:6" x14ac:dyDescent="0.25">
      <c r="A3" s="586" t="s">
        <v>266</v>
      </c>
      <c r="B3" s="586"/>
      <c r="C3" s="586"/>
      <c r="D3" s="586"/>
      <c r="E3" s="586"/>
      <c r="F3" s="586"/>
    </row>
    <row r="4" spans="1:6" x14ac:dyDescent="0.25">
      <c r="B4" s="5"/>
      <c r="C4" s="5"/>
    </row>
    <row r="5" spans="1:6" x14ac:dyDescent="0.25">
      <c r="A5" t="s">
        <v>58</v>
      </c>
      <c r="B5" s="565" t="s">
        <v>265</v>
      </c>
      <c r="C5" s="565"/>
      <c r="D5" t="s">
        <v>59</v>
      </c>
      <c r="E5" s="575" t="s">
        <v>60</v>
      </c>
      <c r="F5" s="575"/>
    </row>
    <row r="6" spans="1:6" x14ac:dyDescent="0.25">
      <c r="A6" t="s">
        <v>7</v>
      </c>
      <c r="B6" s="566" t="s">
        <v>12</v>
      </c>
      <c r="C6" s="566"/>
      <c r="D6" t="s">
        <v>61</v>
      </c>
      <c r="E6" s="575" t="s">
        <v>263</v>
      </c>
      <c r="F6" s="575"/>
    </row>
    <row r="7" spans="1:6" x14ac:dyDescent="0.25">
      <c r="A7" t="s">
        <v>8</v>
      </c>
      <c r="B7" s="565" t="s">
        <v>130</v>
      </c>
      <c r="C7" s="565"/>
      <c r="D7" s="4" t="s">
        <v>15</v>
      </c>
      <c r="E7" s="575" t="s">
        <v>264</v>
      </c>
      <c r="F7" s="575"/>
    </row>
    <row r="8" spans="1:6" x14ac:dyDescent="0.25">
      <c r="A8" s="4" t="s">
        <v>63</v>
      </c>
      <c r="B8" s="590">
        <v>127206.94</v>
      </c>
      <c r="C8" s="590"/>
      <c r="D8" t="s">
        <v>146</v>
      </c>
      <c r="E8" s="575" t="s">
        <v>156</v>
      </c>
      <c r="F8" s="575"/>
    </row>
    <row r="9" spans="1:6" x14ac:dyDescent="0.25">
      <c r="A9" t="s">
        <v>260</v>
      </c>
      <c r="B9" s="591">
        <v>3922.08</v>
      </c>
      <c r="C9" s="591"/>
      <c r="D9" t="s">
        <v>148</v>
      </c>
      <c r="E9" s="575" t="s">
        <v>157</v>
      </c>
      <c r="F9" s="575"/>
    </row>
    <row r="10" spans="1:6" x14ac:dyDescent="0.25">
      <c r="A10" t="s">
        <v>262</v>
      </c>
      <c r="B10" s="623">
        <v>0</v>
      </c>
      <c r="C10" s="624"/>
      <c r="E10" s="158"/>
      <c r="F10" s="158"/>
    </row>
    <row r="11" spans="1:6" x14ac:dyDescent="0.25">
      <c r="A11" t="s">
        <v>56</v>
      </c>
      <c r="B11" s="571">
        <f>B8</f>
        <v>127206.94</v>
      </c>
      <c r="C11" s="592"/>
    </row>
    <row r="13" spans="1:6" x14ac:dyDescent="0.25">
      <c r="A13" t="s">
        <v>64</v>
      </c>
      <c r="B13" s="300">
        <f>B11-B14</f>
        <v>123.10000000002037</v>
      </c>
      <c r="C13" s="593"/>
      <c r="D13" s="3"/>
    </row>
    <row r="14" spans="1:6" x14ac:dyDescent="0.25">
      <c r="A14" t="s">
        <v>18</v>
      </c>
      <c r="B14" s="300">
        <f>+F29+F41+F47</f>
        <v>127083.83999999998</v>
      </c>
      <c r="C14" s="594"/>
      <c r="D14" s="70" t="s">
        <v>139</v>
      </c>
    </row>
    <row r="15" spans="1:6" x14ac:dyDescent="0.25">
      <c r="E15" s="159"/>
    </row>
    <row r="16" spans="1:6" x14ac:dyDescent="0.25">
      <c r="A16" s="595" t="s">
        <v>149</v>
      </c>
      <c r="B16" s="595"/>
      <c r="C16" s="595"/>
      <c r="D16" s="595"/>
      <c r="E16" s="595"/>
      <c r="F16" s="595"/>
    </row>
    <row r="17" spans="1:6" x14ac:dyDescent="0.25">
      <c r="A17" s="112" t="s">
        <v>19</v>
      </c>
      <c r="B17" s="112" t="s">
        <v>27</v>
      </c>
      <c r="C17" s="112" t="s">
        <v>25</v>
      </c>
      <c r="D17" s="595" t="s">
        <v>26</v>
      </c>
      <c r="E17" s="595"/>
      <c r="F17" s="112" t="s">
        <v>65</v>
      </c>
    </row>
    <row r="18" spans="1:6" x14ac:dyDescent="0.25">
      <c r="A18" s="587" t="s">
        <v>150</v>
      </c>
      <c r="B18" s="588"/>
      <c r="C18" s="588"/>
      <c r="D18" s="588"/>
      <c r="E18" s="589"/>
      <c r="F18" s="72">
        <v>123781.3</v>
      </c>
    </row>
    <row r="19" spans="1:6" x14ac:dyDescent="0.25">
      <c r="A19" s="45">
        <v>45083</v>
      </c>
      <c r="B19" s="46">
        <v>163</v>
      </c>
      <c r="C19" s="46">
        <v>150061</v>
      </c>
      <c r="D19" s="321" t="s">
        <v>197</v>
      </c>
      <c r="E19" s="322"/>
      <c r="F19" s="76">
        <v>35639.56</v>
      </c>
    </row>
    <row r="20" spans="1:6" x14ac:dyDescent="0.25">
      <c r="A20" s="46"/>
      <c r="B20" s="46"/>
      <c r="C20" s="46"/>
      <c r="D20" s="318" t="s">
        <v>105</v>
      </c>
      <c r="E20" s="319"/>
      <c r="F20" s="76">
        <v>318.20999999999998</v>
      </c>
    </row>
    <row r="21" spans="1:6" x14ac:dyDescent="0.25">
      <c r="A21" s="120">
        <v>45107</v>
      </c>
      <c r="B21" s="119">
        <v>164</v>
      </c>
      <c r="C21" s="119">
        <v>150063</v>
      </c>
      <c r="D21" s="318" t="s">
        <v>199</v>
      </c>
      <c r="E21" s="319"/>
      <c r="F21" s="73">
        <v>30097.16</v>
      </c>
    </row>
    <row r="22" spans="1:6" x14ac:dyDescent="0.25">
      <c r="A22" s="120"/>
      <c r="B22" s="119"/>
      <c r="C22" s="119"/>
      <c r="D22" s="318" t="s">
        <v>105</v>
      </c>
      <c r="E22" s="319"/>
      <c r="F22" s="73">
        <v>268.72000000000003</v>
      </c>
    </row>
    <row r="23" spans="1:6" x14ac:dyDescent="0.25">
      <c r="A23" s="120">
        <v>45134</v>
      </c>
      <c r="B23" s="119">
        <v>170</v>
      </c>
      <c r="C23" s="119">
        <v>150065</v>
      </c>
      <c r="D23" s="318" t="s">
        <v>205</v>
      </c>
      <c r="E23" s="319"/>
      <c r="F23" s="73">
        <v>36279.68</v>
      </c>
    </row>
    <row r="24" spans="1:6" x14ac:dyDescent="0.25">
      <c r="A24" s="120"/>
      <c r="B24" s="119"/>
      <c r="C24" s="119"/>
      <c r="D24" s="318" t="s">
        <v>105</v>
      </c>
      <c r="E24" s="319"/>
      <c r="F24" s="73">
        <v>323.93</v>
      </c>
    </row>
    <row r="25" spans="1:6" ht="30.75" customHeight="1" x14ac:dyDescent="0.25">
      <c r="A25" s="105">
        <v>45169</v>
      </c>
      <c r="B25" s="106">
        <v>178</v>
      </c>
      <c r="C25" s="106">
        <v>150070</v>
      </c>
      <c r="D25" s="533" t="s">
        <v>214</v>
      </c>
      <c r="E25" s="535"/>
      <c r="F25" s="160">
        <v>14535.19</v>
      </c>
    </row>
    <row r="26" spans="1:6" x14ac:dyDescent="0.25">
      <c r="A26" s="105"/>
      <c r="B26" s="106"/>
      <c r="C26" s="106"/>
      <c r="D26" s="318" t="s">
        <v>105</v>
      </c>
      <c r="E26" s="319"/>
      <c r="F26" s="73">
        <v>129.78</v>
      </c>
    </row>
    <row r="27" spans="1:6" ht="31.5" customHeight="1" x14ac:dyDescent="0.25">
      <c r="A27" s="105">
        <v>45169</v>
      </c>
      <c r="B27" s="106">
        <v>180</v>
      </c>
      <c r="C27" s="106">
        <v>8885476</v>
      </c>
      <c r="D27" s="533" t="s">
        <v>215</v>
      </c>
      <c r="E27" s="535"/>
      <c r="F27" s="136">
        <v>6134.3</v>
      </c>
    </row>
    <row r="28" spans="1:6" x14ac:dyDescent="0.25">
      <c r="A28" s="120"/>
      <c r="B28" s="119"/>
      <c r="C28" s="119"/>
      <c r="D28" s="318" t="s">
        <v>105</v>
      </c>
      <c r="E28" s="319"/>
      <c r="F28" s="73">
        <v>54.77</v>
      </c>
    </row>
    <row r="29" spans="1:6" x14ac:dyDescent="0.25">
      <c r="A29" s="121"/>
      <c r="B29" s="119"/>
      <c r="C29" s="121"/>
      <c r="D29" s="625" t="s">
        <v>56</v>
      </c>
      <c r="E29" s="625"/>
      <c r="F29" s="122">
        <f>SUM(F19:F28)</f>
        <v>123781.29999999999</v>
      </c>
    </row>
    <row r="30" spans="1:6" x14ac:dyDescent="0.25">
      <c r="A30" s="13"/>
      <c r="B30" s="108"/>
      <c r="C30" s="13"/>
      <c r="D30" s="596" t="s">
        <v>66</v>
      </c>
      <c r="E30" s="596"/>
      <c r="F30" s="75">
        <f>F18-F29</f>
        <v>0</v>
      </c>
    </row>
    <row r="32" spans="1:6" x14ac:dyDescent="0.25">
      <c r="A32" s="595" t="s">
        <v>148</v>
      </c>
      <c r="B32" s="595"/>
      <c r="C32" s="595"/>
      <c r="D32" s="595"/>
      <c r="E32" s="595"/>
      <c r="F32" s="595"/>
    </row>
    <row r="33" spans="1:6" x14ac:dyDescent="0.25">
      <c r="A33" s="112" t="s">
        <v>19</v>
      </c>
      <c r="B33" s="112" t="s">
        <v>27</v>
      </c>
      <c r="C33" s="112" t="s">
        <v>25</v>
      </c>
      <c r="D33" s="595" t="s">
        <v>26</v>
      </c>
      <c r="E33" s="595"/>
      <c r="F33" s="112" t="s">
        <v>65</v>
      </c>
    </row>
    <row r="34" spans="1:6" x14ac:dyDescent="0.25">
      <c r="A34" s="587" t="s">
        <v>150</v>
      </c>
      <c r="B34" s="588"/>
      <c r="C34" s="588"/>
      <c r="D34" s="588"/>
      <c r="E34" s="589"/>
      <c r="F34" s="72">
        <v>3300</v>
      </c>
    </row>
    <row r="35" spans="1:6" x14ac:dyDescent="0.25">
      <c r="A35" s="120">
        <v>45107</v>
      </c>
      <c r="B35" s="119">
        <v>79</v>
      </c>
      <c r="C35" s="119"/>
      <c r="D35" s="320" t="s">
        <v>198</v>
      </c>
      <c r="E35" s="320"/>
      <c r="F35" s="73">
        <v>1087.54</v>
      </c>
    </row>
    <row r="36" spans="1:6" x14ac:dyDescent="0.25">
      <c r="A36" s="120"/>
      <c r="B36" s="119"/>
      <c r="C36" s="119"/>
      <c r="D36" s="318" t="s">
        <v>105</v>
      </c>
      <c r="E36" s="319"/>
      <c r="F36" s="73">
        <v>9.7100000000000009</v>
      </c>
    </row>
    <row r="37" spans="1:6" x14ac:dyDescent="0.25">
      <c r="A37" s="120">
        <v>45161</v>
      </c>
      <c r="B37" s="119">
        <v>82</v>
      </c>
      <c r="C37" s="119">
        <v>150069</v>
      </c>
      <c r="D37" s="320" t="s">
        <v>213</v>
      </c>
      <c r="E37" s="320"/>
      <c r="F37" s="73">
        <v>2019.72</v>
      </c>
    </row>
    <row r="38" spans="1:6" x14ac:dyDescent="0.25">
      <c r="A38" s="120"/>
      <c r="B38" s="119"/>
      <c r="C38" s="119"/>
      <c r="D38" s="318" t="s">
        <v>105</v>
      </c>
      <c r="E38" s="319"/>
      <c r="F38" s="73">
        <v>18.03</v>
      </c>
    </row>
    <row r="39" spans="1:6" x14ac:dyDescent="0.25">
      <c r="A39" s="120">
        <v>45271</v>
      </c>
      <c r="B39" s="119">
        <v>89</v>
      </c>
      <c r="C39" s="119">
        <v>8885478</v>
      </c>
      <c r="D39" s="318" t="s">
        <v>246</v>
      </c>
      <c r="E39" s="319"/>
      <c r="F39" s="73">
        <v>163.54</v>
      </c>
    </row>
    <row r="40" spans="1:6" x14ac:dyDescent="0.25">
      <c r="A40" s="120"/>
      <c r="B40" s="119"/>
      <c r="C40" s="119"/>
      <c r="D40" s="318" t="s">
        <v>105</v>
      </c>
      <c r="E40" s="319"/>
      <c r="F40" s="73">
        <v>1.46</v>
      </c>
    </row>
    <row r="41" spans="1:6" x14ac:dyDescent="0.25">
      <c r="A41" s="13"/>
      <c r="B41" s="108"/>
      <c r="C41" s="13"/>
      <c r="D41" s="596" t="s">
        <v>56</v>
      </c>
      <c r="E41" s="596"/>
      <c r="F41" s="74">
        <f>SUM(F35:F40)</f>
        <v>3300.0000000000005</v>
      </c>
    </row>
    <row r="42" spans="1:6" x14ac:dyDescent="0.25">
      <c r="A42" s="13"/>
      <c r="B42" s="108"/>
      <c r="C42" s="13"/>
      <c r="D42" s="596" t="s">
        <v>66</v>
      </c>
      <c r="E42" s="596"/>
      <c r="F42" s="75">
        <f>F34-F41</f>
        <v>0</v>
      </c>
    </row>
    <row r="43" spans="1:6" x14ac:dyDescent="0.25">
      <c r="A43" s="28"/>
      <c r="B43" s="64"/>
      <c r="C43" s="28"/>
      <c r="D43" s="123"/>
      <c r="E43" s="123"/>
      <c r="F43" s="124"/>
    </row>
    <row r="44" spans="1:6" x14ac:dyDescent="0.25">
      <c r="A44" s="587" t="s">
        <v>151</v>
      </c>
      <c r="B44" s="588"/>
      <c r="C44" s="588"/>
      <c r="D44" s="588"/>
      <c r="E44" s="588"/>
      <c r="F44" s="589"/>
    </row>
    <row r="45" spans="1:6" x14ac:dyDescent="0.25">
      <c r="A45" s="112" t="s">
        <v>19</v>
      </c>
      <c r="B45" s="112" t="s">
        <v>27</v>
      </c>
      <c r="C45" s="112" t="s">
        <v>25</v>
      </c>
      <c r="D45" s="587" t="s">
        <v>26</v>
      </c>
      <c r="E45" s="589"/>
      <c r="F45" s="112" t="s">
        <v>65</v>
      </c>
    </row>
    <row r="46" spans="1:6" x14ac:dyDescent="0.25">
      <c r="A46" s="27"/>
      <c r="B46" s="108"/>
      <c r="C46" s="108"/>
      <c r="D46" s="276" t="s">
        <v>78</v>
      </c>
      <c r="E46" s="277"/>
      <c r="F46" s="73">
        <v>2.54</v>
      </c>
    </row>
    <row r="47" spans="1:6" x14ac:dyDescent="0.25">
      <c r="A47" s="13"/>
      <c r="B47" s="108"/>
      <c r="C47" s="13"/>
      <c r="D47" s="353" t="s">
        <v>56</v>
      </c>
      <c r="E47" s="355"/>
      <c r="F47" s="74">
        <f>SUM(F46:F46)</f>
        <v>2.54</v>
      </c>
    </row>
  </sheetData>
  <mergeCells count="47">
    <mergeCell ref="B10:C10"/>
    <mergeCell ref="D46:E46"/>
    <mergeCell ref="D47:E47"/>
    <mergeCell ref="D38:E38"/>
    <mergeCell ref="D25:E25"/>
    <mergeCell ref="D26:E26"/>
    <mergeCell ref="D27:E27"/>
    <mergeCell ref="D28:E28"/>
    <mergeCell ref="D36:E36"/>
    <mergeCell ref="D37:E37"/>
    <mergeCell ref="D41:E41"/>
    <mergeCell ref="D42:E42"/>
    <mergeCell ref="A44:F44"/>
    <mergeCell ref="D45:E45"/>
    <mergeCell ref="D29:E29"/>
    <mergeCell ref="D30:E30"/>
    <mergeCell ref="A32:F32"/>
    <mergeCell ref="D33:E33"/>
    <mergeCell ref="A34:E34"/>
    <mergeCell ref="D35:E35"/>
    <mergeCell ref="D19:E19"/>
    <mergeCell ref="D20:E20"/>
    <mergeCell ref="D21:E21"/>
    <mergeCell ref="D22:E22"/>
    <mergeCell ref="D23:E23"/>
    <mergeCell ref="D24:E24"/>
    <mergeCell ref="B11:C11"/>
    <mergeCell ref="B13:C13"/>
    <mergeCell ref="B14:C14"/>
    <mergeCell ref="A16:F16"/>
    <mergeCell ref="D17:E17"/>
    <mergeCell ref="D39:E39"/>
    <mergeCell ref="D40:E40"/>
    <mergeCell ref="B6:C6"/>
    <mergeCell ref="E6:F6"/>
    <mergeCell ref="A1:F1"/>
    <mergeCell ref="A2:F2"/>
    <mergeCell ref="A3:F3"/>
    <mergeCell ref="B5:C5"/>
    <mergeCell ref="E5:F5"/>
    <mergeCell ref="A18:E18"/>
    <mergeCell ref="B7:C7"/>
    <mergeCell ref="E7:F7"/>
    <mergeCell ref="B8:C8"/>
    <mergeCell ref="E8:F8"/>
    <mergeCell ref="B9:C9"/>
    <mergeCell ref="E9:F9"/>
  </mergeCells>
  <phoneticPr fontId="14" type="noConversion"/>
  <pageMargins left="0.7" right="0.7" top="0.75" bottom="0.75" header="0.3" footer="0.3"/>
  <pageSetup paperSize="9" orientation="landscape" horizontalDpi="0"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07CEA-3EC8-401D-8ADF-DDDF864BA4D0}">
  <dimension ref="B1:H34"/>
  <sheetViews>
    <sheetView view="pageLayout" zoomScaleNormal="100" workbookViewId="0">
      <selection activeCell="F24" sqref="F24"/>
    </sheetView>
  </sheetViews>
  <sheetFormatPr baseColWidth="10" defaultRowHeight="15" x14ac:dyDescent="0.25"/>
  <cols>
    <col min="1" max="1" width="8.28515625" customWidth="1"/>
    <col min="3" max="3" width="13.7109375" customWidth="1"/>
    <col min="8" max="8" width="7.42578125" customWidth="1"/>
  </cols>
  <sheetData>
    <row r="1" spans="2:7" x14ac:dyDescent="0.25">
      <c r="B1" s="430" t="s">
        <v>274</v>
      </c>
      <c r="C1" s="431"/>
      <c r="D1" s="431"/>
      <c r="E1" s="431"/>
      <c r="F1" s="431"/>
      <c r="G1" s="432"/>
    </row>
    <row r="2" spans="2:7" ht="35.25" customHeight="1" x14ac:dyDescent="0.25">
      <c r="B2" s="433" t="s">
        <v>272</v>
      </c>
      <c r="C2" s="434"/>
      <c r="D2" s="434"/>
      <c r="E2" s="434"/>
      <c r="F2" s="434"/>
      <c r="G2" s="435"/>
    </row>
    <row r="3" spans="2:7" x14ac:dyDescent="0.25">
      <c r="B3" s="259" t="s">
        <v>127</v>
      </c>
      <c r="C3" s="259"/>
      <c r="D3" s="269" t="s">
        <v>271</v>
      </c>
      <c r="E3" s="270"/>
      <c r="F3" s="270"/>
      <c r="G3" s="271"/>
    </row>
    <row r="4" spans="2:7" x14ac:dyDescent="0.25">
      <c r="B4" s="259" t="s">
        <v>128</v>
      </c>
      <c r="C4" s="259"/>
      <c r="D4" s="272" t="s">
        <v>12</v>
      </c>
      <c r="E4" s="272"/>
      <c r="F4" s="272"/>
      <c r="G4" s="272"/>
    </row>
    <row r="5" spans="2:7" x14ac:dyDescent="0.25">
      <c r="B5" s="255" t="s">
        <v>129</v>
      </c>
      <c r="C5" s="255"/>
      <c r="D5" s="384" t="s">
        <v>130</v>
      </c>
      <c r="E5" s="384"/>
      <c r="F5" s="384"/>
      <c r="G5" s="384"/>
    </row>
    <row r="6" spans="2:7" x14ac:dyDescent="0.25">
      <c r="B6" s="259" t="s">
        <v>131</v>
      </c>
      <c r="C6" s="259"/>
      <c r="D6" s="260">
        <v>122780.67</v>
      </c>
      <c r="E6" s="261"/>
      <c r="F6" s="261"/>
      <c r="G6" s="262"/>
    </row>
    <row r="7" spans="2:7" x14ac:dyDescent="0.25">
      <c r="B7" s="259" t="s">
        <v>1</v>
      </c>
      <c r="C7" s="259"/>
      <c r="D7" s="272" t="s">
        <v>133</v>
      </c>
      <c r="E7" s="272"/>
      <c r="F7" s="272"/>
      <c r="G7" s="272"/>
    </row>
    <row r="8" spans="2:7" x14ac:dyDescent="0.25">
      <c r="B8" s="259" t="s">
        <v>74</v>
      </c>
      <c r="C8" s="259"/>
      <c r="D8" s="272" t="s">
        <v>263</v>
      </c>
      <c r="E8" s="272"/>
      <c r="F8" s="272"/>
      <c r="G8" s="272"/>
    </row>
    <row r="9" spans="2:7" x14ac:dyDescent="0.25">
      <c r="B9" s="259" t="s">
        <v>30</v>
      </c>
      <c r="C9" s="259"/>
      <c r="D9" s="269" t="s">
        <v>273</v>
      </c>
      <c r="E9" s="270"/>
      <c r="F9" s="270"/>
      <c r="G9" s="271"/>
    </row>
    <row r="10" spans="2:7" x14ac:dyDescent="0.25">
      <c r="D10" s="281"/>
      <c r="E10" s="281"/>
      <c r="F10" s="281"/>
    </row>
    <row r="11" spans="2:7" ht="15.75" thickBot="1" x14ac:dyDescent="0.3">
      <c r="D11" s="281"/>
      <c r="E11" s="281"/>
      <c r="F11" s="281"/>
    </row>
    <row r="12" spans="2:7" x14ac:dyDescent="0.25">
      <c r="B12" s="424" t="s">
        <v>134</v>
      </c>
      <c r="C12" s="425"/>
      <c r="D12" s="426">
        <f>'LIQUI. CALVARIO'!F28</f>
        <v>115946.98</v>
      </c>
      <c r="E12" s="426"/>
      <c r="F12" s="427"/>
    </row>
    <row r="13" spans="2:7" x14ac:dyDescent="0.25">
      <c r="B13" s="421" t="s">
        <v>135</v>
      </c>
      <c r="C13" s="339"/>
      <c r="D13" s="428">
        <f>'LIQUI. CALVARIO'!F41</f>
        <v>2850</v>
      </c>
      <c r="E13" s="428"/>
      <c r="F13" s="429"/>
    </row>
    <row r="14" spans="2:7" x14ac:dyDescent="0.25">
      <c r="B14" s="421" t="s">
        <v>136</v>
      </c>
      <c r="C14" s="339"/>
      <c r="D14" s="422">
        <f>'LIQUI. CALVARIO'!F47</f>
        <v>2.54</v>
      </c>
      <c r="E14" s="422"/>
      <c r="F14" s="423"/>
    </row>
    <row r="15" spans="2:7" ht="15.75" thickBot="1" x14ac:dyDescent="0.3">
      <c r="B15" s="329" t="s">
        <v>137</v>
      </c>
      <c r="C15" s="288"/>
      <c r="D15" s="289">
        <f>SUM(D12:F14)</f>
        <v>118799.51999999999</v>
      </c>
      <c r="E15" s="289"/>
      <c r="F15" s="290"/>
    </row>
    <row r="16" spans="2:7" ht="15.75" thickBot="1" x14ac:dyDescent="0.3"/>
    <row r="17" spans="2:8" ht="15" customHeight="1" thickBot="1" x14ac:dyDescent="0.3">
      <c r="B17" s="626" t="s">
        <v>35</v>
      </c>
      <c r="C17" s="627"/>
      <c r="D17" s="627"/>
      <c r="E17" s="298">
        <f>D6-D15</f>
        <v>3981.1500000000087</v>
      </c>
      <c r="F17" s="299"/>
    </row>
    <row r="22" spans="2:8" x14ac:dyDescent="0.25">
      <c r="B22" s="293" t="s">
        <v>140</v>
      </c>
      <c r="C22" s="293"/>
      <c r="D22" s="293"/>
      <c r="E22" s="161"/>
      <c r="F22" s="293" t="s">
        <v>141</v>
      </c>
      <c r="G22" s="293"/>
      <c r="H22" s="293"/>
    </row>
    <row r="23" spans="2:8" x14ac:dyDescent="0.25">
      <c r="B23" s="622" t="s">
        <v>259</v>
      </c>
      <c r="C23" s="622"/>
      <c r="D23" s="622"/>
      <c r="E23" s="161"/>
      <c r="F23" s="622" t="s">
        <v>32</v>
      </c>
      <c r="G23" s="622"/>
      <c r="H23" s="622"/>
    </row>
    <row r="27" spans="2:8" x14ac:dyDescent="0.25">
      <c r="B27" s="28"/>
      <c r="C27" s="28"/>
    </row>
    <row r="28" spans="2:8" x14ac:dyDescent="0.25">
      <c r="B28" s="293" t="s">
        <v>142</v>
      </c>
      <c r="C28" s="293"/>
      <c r="D28" s="293"/>
      <c r="E28" s="161"/>
      <c r="F28" s="293" t="s">
        <v>143</v>
      </c>
      <c r="G28" s="293"/>
      <c r="H28" s="293"/>
    </row>
    <row r="29" spans="2:8" x14ac:dyDescent="0.25">
      <c r="B29" s="622" t="s">
        <v>34</v>
      </c>
      <c r="C29" s="622"/>
      <c r="D29" s="622"/>
      <c r="E29" s="161"/>
      <c r="F29" s="622" t="s">
        <v>144</v>
      </c>
      <c r="G29" s="622"/>
      <c r="H29" s="622"/>
    </row>
    <row r="33" spans="4:6" x14ac:dyDescent="0.25">
      <c r="D33" s="293" t="s">
        <v>268</v>
      </c>
      <c r="E33" s="293"/>
      <c r="F33" s="293"/>
    </row>
    <row r="34" spans="4:6" x14ac:dyDescent="0.25">
      <c r="D34" s="622" t="s">
        <v>269</v>
      </c>
      <c r="E34" s="622"/>
      <c r="F34" s="622"/>
    </row>
  </sheetData>
  <mergeCells count="38">
    <mergeCell ref="B29:D29"/>
    <mergeCell ref="F29:H29"/>
    <mergeCell ref="D33:F33"/>
    <mergeCell ref="D34:F34"/>
    <mergeCell ref="B22:D22"/>
    <mergeCell ref="F22:H22"/>
    <mergeCell ref="B23:D23"/>
    <mergeCell ref="F23:H23"/>
    <mergeCell ref="B28:D28"/>
    <mergeCell ref="F28:H28"/>
    <mergeCell ref="B14:C14"/>
    <mergeCell ref="D14:F14"/>
    <mergeCell ref="B15:C15"/>
    <mergeCell ref="D15:F15"/>
    <mergeCell ref="E17:F17"/>
    <mergeCell ref="B17:D17"/>
    <mergeCell ref="D10:F10"/>
    <mergeCell ref="D11:F11"/>
    <mergeCell ref="B12:C12"/>
    <mergeCell ref="D12:F12"/>
    <mergeCell ref="B13:C13"/>
    <mergeCell ref="D13:F13"/>
    <mergeCell ref="B7:C7"/>
    <mergeCell ref="D7:G7"/>
    <mergeCell ref="B8:C8"/>
    <mergeCell ref="D8:G8"/>
    <mergeCell ref="B9:C9"/>
    <mergeCell ref="D9:G9"/>
    <mergeCell ref="B5:C5"/>
    <mergeCell ref="D5:G5"/>
    <mergeCell ref="D6:G6"/>
    <mergeCell ref="B6:C6"/>
    <mergeCell ref="B1:G1"/>
    <mergeCell ref="B2:G2"/>
    <mergeCell ref="B3:C3"/>
    <mergeCell ref="D3:G3"/>
    <mergeCell ref="B4:C4"/>
    <mergeCell ref="D4:G4"/>
  </mergeCells>
  <pageMargins left="0.7" right="0.7" top="0.75" bottom="0.75" header="0.3" footer="0.3"/>
  <pageSetup paperSize="9" orientation="portrait" horizontalDpi="0" verticalDpi="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1910B-A76F-4A34-AC53-5672A23DBD05}">
  <dimension ref="A1:F47"/>
  <sheetViews>
    <sheetView view="pageLayout" topLeftCell="A4" zoomScaleNormal="100" workbookViewId="0">
      <selection activeCell="F39" sqref="F39"/>
    </sheetView>
  </sheetViews>
  <sheetFormatPr baseColWidth="10" defaultRowHeight="15" x14ac:dyDescent="0.25"/>
  <cols>
    <col min="1" max="1" width="31.5703125" bestFit="1" customWidth="1"/>
    <col min="2" max="2" width="14.5703125" customWidth="1"/>
    <col min="3" max="3" width="16.140625" customWidth="1"/>
    <col min="4" max="4" width="22.5703125" customWidth="1"/>
    <col min="5" max="5" width="23" customWidth="1"/>
    <col min="6" max="6" width="14.28515625" customWidth="1"/>
  </cols>
  <sheetData>
    <row r="1" spans="1:6" x14ac:dyDescent="0.25">
      <c r="A1" s="309"/>
      <c r="B1" s="309"/>
      <c r="C1" s="309"/>
      <c r="D1" s="309"/>
      <c r="E1" s="309"/>
      <c r="F1" s="309"/>
    </row>
    <row r="2" spans="1:6" x14ac:dyDescent="0.25">
      <c r="A2" s="310" t="s">
        <v>57</v>
      </c>
      <c r="B2" s="310"/>
      <c r="C2" s="310"/>
      <c r="D2" s="310"/>
      <c r="E2" s="310"/>
      <c r="F2" s="310"/>
    </row>
    <row r="3" spans="1:6" x14ac:dyDescent="0.25">
      <c r="A3" s="586" t="s">
        <v>272</v>
      </c>
      <c r="B3" s="586"/>
      <c r="C3" s="586"/>
      <c r="D3" s="586"/>
      <c r="E3" s="586"/>
      <c r="F3" s="586"/>
    </row>
    <row r="4" spans="1:6" x14ac:dyDescent="0.25">
      <c r="B4" s="5"/>
      <c r="C4" s="5"/>
    </row>
    <row r="5" spans="1:6" x14ac:dyDescent="0.25">
      <c r="A5" t="s">
        <v>58</v>
      </c>
      <c r="B5" s="565" t="s">
        <v>271</v>
      </c>
      <c r="C5" s="565"/>
      <c r="D5" t="s">
        <v>59</v>
      </c>
      <c r="E5" s="575" t="s">
        <v>60</v>
      </c>
      <c r="F5" s="575"/>
    </row>
    <row r="6" spans="1:6" x14ac:dyDescent="0.25">
      <c r="A6" t="s">
        <v>7</v>
      </c>
      <c r="B6" s="566" t="s">
        <v>12</v>
      </c>
      <c r="C6" s="566"/>
      <c r="D6" t="s">
        <v>61</v>
      </c>
      <c r="E6" s="575" t="s">
        <v>263</v>
      </c>
      <c r="F6" s="575"/>
    </row>
    <row r="7" spans="1:6" x14ac:dyDescent="0.25">
      <c r="A7" t="s">
        <v>8</v>
      </c>
      <c r="B7" s="565" t="s">
        <v>130</v>
      </c>
      <c r="C7" s="565"/>
      <c r="D7" s="4" t="s">
        <v>15</v>
      </c>
      <c r="E7" s="575" t="s">
        <v>273</v>
      </c>
      <c r="F7" s="575"/>
    </row>
    <row r="8" spans="1:6" x14ac:dyDescent="0.25">
      <c r="A8" s="4" t="s">
        <v>63</v>
      </c>
      <c r="B8" s="591">
        <v>122780.67</v>
      </c>
      <c r="C8" s="591"/>
      <c r="D8" t="s">
        <v>146</v>
      </c>
      <c r="E8" s="575" t="s">
        <v>156</v>
      </c>
      <c r="F8" s="575"/>
    </row>
    <row r="9" spans="1:6" x14ac:dyDescent="0.25">
      <c r="A9" t="s">
        <v>147</v>
      </c>
      <c r="B9" s="591">
        <v>0</v>
      </c>
      <c r="C9" s="591"/>
      <c r="D9" t="s">
        <v>148</v>
      </c>
      <c r="E9" s="575" t="s">
        <v>270</v>
      </c>
      <c r="F9" s="575"/>
    </row>
    <row r="10" spans="1:6" x14ac:dyDescent="0.25">
      <c r="A10" t="s">
        <v>56</v>
      </c>
      <c r="B10" s="571">
        <f>SUM(B8:B9)</f>
        <v>122780.67</v>
      </c>
      <c r="C10" s="592"/>
    </row>
    <row r="12" spans="1:6" x14ac:dyDescent="0.25">
      <c r="A12" t="s">
        <v>64</v>
      </c>
      <c r="B12" s="300">
        <f>B10-B13</f>
        <v>3981.1500000000087</v>
      </c>
      <c r="C12" s="593"/>
      <c r="D12" s="70"/>
    </row>
    <row r="13" spans="1:6" x14ac:dyDescent="0.25">
      <c r="A13" t="s">
        <v>18</v>
      </c>
      <c r="B13" s="300">
        <f>+F28+F41+F47</f>
        <v>118799.51999999999</v>
      </c>
      <c r="C13" s="594"/>
      <c r="D13" s="70" t="s">
        <v>139</v>
      </c>
    </row>
    <row r="15" spans="1:6" x14ac:dyDescent="0.25">
      <c r="A15" s="595" t="s">
        <v>149</v>
      </c>
      <c r="B15" s="595"/>
      <c r="C15" s="595"/>
      <c r="D15" s="595"/>
      <c r="E15" s="595"/>
      <c r="F15" s="595"/>
    </row>
    <row r="16" spans="1:6" x14ac:dyDescent="0.25">
      <c r="A16" s="112" t="s">
        <v>19</v>
      </c>
      <c r="B16" s="112" t="s">
        <v>27</v>
      </c>
      <c r="C16" s="112" t="s">
        <v>25</v>
      </c>
      <c r="D16" s="595" t="s">
        <v>26</v>
      </c>
      <c r="E16" s="595"/>
      <c r="F16" s="112" t="s">
        <v>65</v>
      </c>
    </row>
    <row r="17" spans="1:6" x14ac:dyDescent="0.25">
      <c r="A17" s="587" t="s">
        <v>150</v>
      </c>
      <c r="B17" s="588"/>
      <c r="C17" s="588"/>
      <c r="D17" s="588"/>
      <c r="E17" s="589"/>
      <c r="F17" s="72">
        <v>115946.98</v>
      </c>
    </row>
    <row r="18" spans="1:6" x14ac:dyDescent="0.25">
      <c r="A18" s="45">
        <v>45083</v>
      </c>
      <c r="B18" s="46">
        <v>162</v>
      </c>
      <c r="C18" s="46">
        <v>150051</v>
      </c>
      <c r="D18" s="321" t="s">
        <v>197</v>
      </c>
      <c r="E18" s="322"/>
      <c r="F18" s="76">
        <v>34476.269999999997</v>
      </c>
    </row>
    <row r="19" spans="1:6" x14ac:dyDescent="0.25">
      <c r="A19" s="46"/>
      <c r="B19" s="46"/>
      <c r="C19" s="46"/>
      <c r="D19" s="318" t="s">
        <v>105</v>
      </c>
      <c r="E19" s="319"/>
      <c r="F19" s="76">
        <v>307.82</v>
      </c>
    </row>
    <row r="20" spans="1:6" x14ac:dyDescent="0.25">
      <c r="A20" s="120">
        <v>45107</v>
      </c>
      <c r="B20" s="119">
        <v>165</v>
      </c>
      <c r="C20" s="119">
        <v>150053</v>
      </c>
      <c r="D20" s="318" t="s">
        <v>199</v>
      </c>
      <c r="E20" s="319"/>
      <c r="F20" s="73">
        <v>32987.769999999997</v>
      </c>
    </row>
    <row r="21" spans="1:6" x14ac:dyDescent="0.25">
      <c r="A21" s="120"/>
      <c r="B21" s="119"/>
      <c r="C21" s="119"/>
      <c r="D21" s="318" t="s">
        <v>105</v>
      </c>
      <c r="E21" s="319"/>
      <c r="F21" s="73">
        <v>294.52999999999997</v>
      </c>
    </row>
    <row r="22" spans="1:6" x14ac:dyDescent="0.25">
      <c r="A22" s="120">
        <v>45131</v>
      </c>
      <c r="B22" s="119">
        <v>169</v>
      </c>
      <c r="C22" s="119">
        <v>150055</v>
      </c>
      <c r="D22" s="318" t="s">
        <v>205</v>
      </c>
      <c r="E22" s="319"/>
      <c r="F22" s="73">
        <v>33001.26</v>
      </c>
    </row>
    <row r="23" spans="1:6" ht="17.25" customHeight="1" x14ac:dyDescent="0.25">
      <c r="A23" s="120"/>
      <c r="B23" s="119"/>
      <c r="C23" s="119"/>
      <c r="D23" s="318" t="s">
        <v>105</v>
      </c>
      <c r="E23" s="319"/>
      <c r="F23" s="73">
        <v>294.64999999999998</v>
      </c>
    </row>
    <row r="24" spans="1:6" ht="29.25" customHeight="1" x14ac:dyDescent="0.25">
      <c r="A24" s="105">
        <v>45154</v>
      </c>
      <c r="B24" s="106">
        <v>171</v>
      </c>
      <c r="C24" s="106">
        <v>150058</v>
      </c>
      <c r="D24" s="510" t="s">
        <v>217</v>
      </c>
      <c r="E24" s="512"/>
      <c r="F24" s="136">
        <v>8709.57</v>
      </c>
    </row>
    <row r="25" spans="1:6" x14ac:dyDescent="0.25">
      <c r="A25" s="120"/>
      <c r="B25" s="119"/>
      <c r="C25" s="119"/>
      <c r="D25" s="318" t="s">
        <v>105</v>
      </c>
      <c r="E25" s="319"/>
      <c r="F25" s="73">
        <v>77.760000000000005</v>
      </c>
    </row>
    <row r="26" spans="1:6" ht="31.5" customHeight="1" x14ac:dyDescent="0.25">
      <c r="A26" s="105">
        <v>45154</v>
      </c>
      <c r="B26" s="106">
        <v>172</v>
      </c>
      <c r="C26" s="106">
        <v>150059</v>
      </c>
      <c r="D26" s="510" t="s">
        <v>215</v>
      </c>
      <c r="E26" s="512"/>
      <c r="F26" s="136">
        <v>5746.05</v>
      </c>
    </row>
    <row r="27" spans="1:6" x14ac:dyDescent="0.25">
      <c r="A27" s="120"/>
      <c r="B27" s="119"/>
      <c r="C27" s="119"/>
      <c r="D27" s="318" t="s">
        <v>105</v>
      </c>
      <c r="E27" s="319"/>
      <c r="F27" s="73">
        <v>51.3</v>
      </c>
    </row>
    <row r="28" spans="1:6" x14ac:dyDescent="0.25">
      <c r="A28" s="121"/>
      <c r="B28" s="119"/>
      <c r="C28" s="121"/>
      <c r="D28" s="625" t="s">
        <v>56</v>
      </c>
      <c r="E28" s="625"/>
      <c r="F28" s="122">
        <f>SUM(F18:F27)</f>
        <v>115946.98</v>
      </c>
    </row>
    <row r="29" spans="1:6" x14ac:dyDescent="0.25">
      <c r="A29" s="13"/>
      <c r="B29" s="108"/>
      <c r="C29" s="13"/>
      <c r="D29" s="596" t="s">
        <v>66</v>
      </c>
      <c r="E29" s="596"/>
      <c r="F29" s="75">
        <f>F17-F28</f>
        <v>0</v>
      </c>
    </row>
    <row r="32" spans="1:6" x14ac:dyDescent="0.25">
      <c r="A32" s="595" t="s">
        <v>148</v>
      </c>
      <c r="B32" s="595"/>
      <c r="C32" s="595"/>
      <c r="D32" s="595"/>
      <c r="E32" s="595"/>
      <c r="F32" s="595"/>
    </row>
    <row r="33" spans="1:6" x14ac:dyDescent="0.25">
      <c r="A33" s="112" t="s">
        <v>19</v>
      </c>
      <c r="B33" s="112" t="s">
        <v>27</v>
      </c>
      <c r="C33" s="112" t="s">
        <v>25</v>
      </c>
      <c r="D33" s="595" t="s">
        <v>26</v>
      </c>
      <c r="E33" s="595"/>
      <c r="F33" s="112" t="s">
        <v>65</v>
      </c>
    </row>
    <row r="34" spans="1:6" x14ac:dyDescent="0.25">
      <c r="A34" s="587" t="s">
        <v>150</v>
      </c>
      <c r="B34" s="588"/>
      <c r="C34" s="588"/>
      <c r="D34" s="588"/>
      <c r="E34" s="589"/>
      <c r="F34" s="72">
        <v>2850</v>
      </c>
    </row>
    <row r="35" spans="1:6" x14ac:dyDescent="0.25">
      <c r="A35" s="120">
        <v>45107</v>
      </c>
      <c r="B35" s="119">
        <v>79</v>
      </c>
      <c r="C35" s="119"/>
      <c r="D35" s="320" t="s">
        <v>200</v>
      </c>
      <c r="E35" s="320"/>
      <c r="F35" s="73">
        <v>1073.42</v>
      </c>
    </row>
    <row r="36" spans="1:6" x14ac:dyDescent="0.25">
      <c r="A36" s="120"/>
      <c r="B36" s="119"/>
      <c r="C36" s="119"/>
      <c r="D36" s="318" t="s">
        <v>105</v>
      </c>
      <c r="E36" s="319"/>
      <c r="F36" s="73">
        <v>9.58</v>
      </c>
    </row>
    <row r="37" spans="1:6" x14ac:dyDescent="0.25">
      <c r="A37" s="120">
        <v>45146</v>
      </c>
      <c r="B37" s="119">
        <v>152</v>
      </c>
      <c r="C37" s="119">
        <v>150056</v>
      </c>
      <c r="D37" s="318" t="s">
        <v>216</v>
      </c>
      <c r="E37" s="319"/>
      <c r="F37" s="73">
        <v>1610.12</v>
      </c>
    </row>
    <row r="38" spans="1:6" x14ac:dyDescent="0.25">
      <c r="A38" s="120"/>
      <c r="B38" s="119"/>
      <c r="C38" s="119"/>
      <c r="D38" s="318" t="s">
        <v>105</v>
      </c>
      <c r="E38" s="319"/>
      <c r="F38" s="73">
        <v>14.38</v>
      </c>
    </row>
    <row r="39" spans="1:6" x14ac:dyDescent="0.25">
      <c r="A39" s="120">
        <v>45267</v>
      </c>
      <c r="B39" s="119">
        <v>179</v>
      </c>
      <c r="C39" s="119">
        <v>8885451</v>
      </c>
      <c r="D39" s="318" t="s">
        <v>246</v>
      </c>
      <c r="E39" s="319"/>
      <c r="F39" s="73">
        <v>141.24</v>
      </c>
    </row>
    <row r="40" spans="1:6" x14ac:dyDescent="0.25">
      <c r="A40" s="120"/>
      <c r="B40" s="119"/>
      <c r="C40" s="119"/>
      <c r="D40" s="318" t="s">
        <v>105</v>
      </c>
      <c r="E40" s="319"/>
      <c r="F40" s="73">
        <v>1.26</v>
      </c>
    </row>
    <row r="41" spans="1:6" x14ac:dyDescent="0.25">
      <c r="A41" s="13"/>
      <c r="B41" s="108"/>
      <c r="C41" s="13"/>
      <c r="D41" s="596" t="s">
        <v>56</v>
      </c>
      <c r="E41" s="596"/>
      <c r="F41" s="74">
        <f>SUM(F35:F40)</f>
        <v>2850</v>
      </c>
    </row>
    <row r="42" spans="1:6" x14ac:dyDescent="0.25">
      <c r="A42" s="13"/>
      <c r="B42" s="108"/>
      <c r="C42" s="13"/>
      <c r="D42" s="596" t="s">
        <v>66</v>
      </c>
      <c r="E42" s="596"/>
      <c r="F42" s="75">
        <f>F34-F41</f>
        <v>0</v>
      </c>
    </row>
    <row r="43" spans="1:6" x14ac:dyDescent="0.25">
      <c r="A43" s="28"/>
      <c r="B43" s="64"/>
      <c r="C43" s="28"/>
      <c r="D43" s="123"/>
      <c r="E43" s="123"/>
      <c r="F43" s="124"/>
    </row>
    <row r="44" spans="1:6" x14ac:dyDescent="0.25">
      <c r="A44" s="595" t="s">
        <v>151</v>
      </c>
      <c r="B44" s="595"/>
      <c r="C44" s="595"/>
      <c r="D44" s="595"/>
      <c r="E44" s="595"/>
      <c r="F44" s="595"/>
    </row>
    <row r="45" spans="1:6" x14ac:dyDescent="0.25">
      <c r="A45" s="112" t="s">
        <v>19</v>
      </c>
      <c r="B45" s="112" t="s">
        <v>27</v>
      </c>
      <c r="C45" s="112" t="s">
        <v>25</v>
      </c>
      <c r="D45" s="595" t="s">
        <v>26</v>
      </c>
      <c r="E45" s="595"/>
      <c r="F45" s="112" t="s">
        <v>65</v>
      </c>
    </row>
    <row r="46" spans="1:6" x14ac:dyDescent="0.25">
      <c r="A46" s="27"/>
      <c r="B46" s="108"/>
      <c r="C46" s="108"/>
      <c r="D46" s="259" t="s">
        <v>78</v>
      </c>
      <c r="E46" s="259"/>
      <c r="F46" s="73">
        <v>2.54</v>
      </c>
    </row>
    <row r="47" spans="1:6" x14ac:dyDescent="0.25">
      <c r="A47" s="13"/>
      <c r="B47" s="108"/>
      <c r="C47" s="13"/>
      <c r="D47" s="596" t="s">
        <v>56</v>
      </c>
      <c r="E47" s="596"/>
      <c r="F47" s="74">
        <f>SUM(F46:F46)</f>
        <v>2.54</v>
      </c>
    </row>
  </sheetData>
  <mergeCells count="46">
    <mergeCell ref="D46:E46"/>
    <mergeCell ref="D47:E47"/>
    <mergeCell ref="D38:E38"/>
    <mergeCell ref="D24:E24"/>
    <mergeCell ref="D25:E25"/>
    <mergeCell ref="D26:E26"/>
    <mergeCell ref="D27:E27"/>
    <mergeCell ref="D36:E36"/>
    <mergeCell ref="D37:E37"/>
    <mergeCell ref="D41:E41"/>
    <mergeCell ref="D42:E42"/>
    <mergeCell ref="A44:F44"/>
    <mergeCell ref="D45:E45"/>
    <mergeCell ref="D35:E35"/>
    <mergeCell ref="A34:E34"/>
    <mergeCell ref="D39:E39"/>
    <mergeCell ref="D28:E28"/>
    <mergeCell ref="D29:E29"/>
    <mergeCell ref="A32:F32"/>
    <mergeCell ref="D33:E33"/>
    <mergeCell ref="D18:E18"/>
    <mergeCell ref="D19:E19"/>
    <mergeCell ref="D20:E20"/>
    <mergeCell ref="D21:E21"/>
    <mergeCell ref="D22:E22"/>
    <mergeCell ref="B12:C12"/>
    <mergeCell ref="B13:C13"/>
    <mergeCell ref="A15:F15"/>
    <mergeCell ref="D16:E16"/>
    <mergeCell ref="D23:E23"/>
    <mergeCell ref="D40:E40"/>
    <mergeCell ref="B6:C6"/>
    <mergeCell ref="E6:F6"/>
    <mergeCell ref="A1:F1"/>
    <mergeCell ref="A2:F2"/>
    <mergeCell ref="A3:F3"/>
    <mergeCell ref="B5:C5"/>
    <mergeCell ref="E5:F5"/>
    <mergeCell ref="A17:E17"/>
    <mergeCell ref="B7:C7"/>
    <mergeCell ref="E7:F7"/>
    <mergeCell ref="B8:C8"/>
    <mergeCell ref="E8:F8"/>
    <mergeCell ref="B9:C9"/>
    <mergeCell ref="E9:F9"/>
    <mergeCell ref="B10:C10"/>
  </mergeCells>
  <pageMargins left="0.7" right="0.7" top="0.75" bottom="0.75" header="0.3" footer="0.3"/>
  <pageSetup paperSize="9" orientation="landscape" horizontalDpi="0" verticalDpi="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1E8EE-49AA-4E87-B83C-0B4A3286FAE4}">
  <dimension ref="B1:H35"/>
  <sheetViews>
    <sheetView view="pageLayout" zoomScaleNormal="100" workbookViewId="0">
      <selection activeCell="G18" sqref="F18:G18"/>
    </sheetView>
  </sheetViews>
  <sheetFormatPr baseColWidth="10" defaultRowHeight="15" x14ac:dyDescent="0.25"/>
  <cols>
    <col min="1" max="1" width="4.5703125" customWidth="1"/>
    <col min="4" max="4" width="13.42578125" customWidth="1"/>
    <col min="8" max="8" width="6.5703125" customWidth="1"/>
  </cols>
  <sheetData>
    <row r="1" spans="2:7" x14ac:dyDescent="0.25">
      <c r="B1" s="583" t="s">
        <v>126</v>
      </c>
      <c r="C1" s="583"/>
      <c r="D1" s="583"/>
      <c r="E1" s="583"/>
      <c r="F1" s="583"/>
      <c r="G1" s="583"/>
    </row>
    <row r="2" spans="2:7" ht="28.5" customHeight="1" x14ac:dyDescent="0.25">
      <c r="B2" s="433" t="s">
        <v>281</v>
      </c>
      <c r="C2" s="434"/>
      <c r="D2" s="434"/>
      <c r="E2" s="434"/>
      <c r="F2" s="434"/>
      <c r="G2" s="435"/>
    </row>
    <row r="3" spans="2:7" x14ac:dyDescent="0.25">
      <c r="B3" s="259" t="s">
        <v>127</v>
      </c>
      <c r="C3" s="259"/>
      <c r="D3" s="269" t="s">
        <v>275</v>
      </c>
      <c r="E3" s="270"/>
      <c r="F3" s="270"/>
      <c r="G3" s="271"/>
    </row>
    <row r="4" spans="2:7" x14ac:dyDescent="0.25">
      <c r="B4" s="259" t="s">
        <v>128</v>
      </c>
      <c r="C4" s="259"/>
      <c r="D4" s="272" t="s">
        <v>12</v>
      </c>
      <c r="E4" s="272"/>
      <c r="F4" s="272"/>
      <c r="G4" s="272"/>
    </row>
    <row r="5" spans="2:7" x14ac:dyDescent="0.25">
      <c r="B5" s="255" t="s">
        <v>129</v>
      </c>
      <c r="C5" s="255"/>
      <c r="D5" s="384" t="s">
        <v>130</v>
      </c>
      <c r="E5" s="384"/>
      <c r="F5" s="384"/>
      <c r="G5" s="384"/>
    </row>
    <row r="6" spans="2:7" x14ac:dyDescent="0.25">
      <c r="B6" s="259" t="s">
        <v>131</v>
      </c>
      <c r="C6" s="259"/>
      <c r="D6" s="260">
        <v>36187.919999999998</v>
      </c>
      <c r="E6" s="261"/>
      <c r="F6" s="261"/>
      <c r="G6" s="262"/>
    </row>
    <row r="7" spans="2:7" x14ac:dyDescent="0.25">
      <c r="B7" s="259" t="s">
        <v>1</v>
      </c>
      <c r="C7" s="259"/>
      <c r="D7" s="272" t="s">
        <v>282</v>
      </c>
      <c r="E7" s="272"/>
      <c r="F7" s="272"/>
      <c r="G7" s="272"/>
    </row>
    <row r="8" spans="2:7" x14ac:dyDescent="0.25">
      <c r="B8" s="259" t="s">
        <v>74</v>
      </c>
      <c r="C8" s="259"/>
      <c r="D8" s="269" t="s">
        <v>278</v>
      </c>
      <c r="E8" s="270"/>
      <c r="F8" s="270"/>
      <c r="G8" s="271"/>
    </row>
    <row r="9" spans="2:7" x14ac:dyDescent="0.25">
      <c r="B9" s="259" t="s">
        <v>30</v>
      </c>
      <c r="C9" s="259"/>
      <c r="D9" s="269" t="s">
        <v>279</v>
      </c>
      <c r="E9" s="270"/>
      <c r="F9" s="270"/>
      <c r="G9" s="271"/>
    </row>
    <row r="10" spans="2:7" ht="15.75" thickBot="1" x14ac:dyDescent="0.3">
      <c r="D10" s="281"/>
      <c r="E10" s="281"/>
      <c r="F10" s="281"/>
    </row>
    <row r="11" spans="2:7" ht="15.75" thickBot="1" x14ac:dyDescent="0.3">
      <c r="B11" s="628" t="s">
        <v>283</v>
      </c>
      <c r="C11" s="629"/>
      <c r="D11" s="629"/>
      <c r="E11" s="629"/>
      <c r="F11" s="299"/>
    </row>
    <row r="12" spans="2:7" x14ac:dyDescent="0.25">
      <c r="B12" s="424" t="s">
        <v>134</v>
      </c>
      <c r="C12" s="425"/>
      <c r="D12" s="426">
        <f>'LIQ. LOS TEJADA ENERGIA'!F24</f>
        <v>34209.64</v>
      </c>
      <c r="E12" s="426"/>
      <c r="F12" s="427"/>
    </row>
    <row r="13" spans="2:7" x14ac:dyDescent="0.25">
      <c r="B13" s="421" t="s">
        <v>135</v>
      </c>
      <c r="C13" s="339"/>
      <c r="D13" s="428">
        <f>'LIQ. LOS TEJADA ENERGIA'!F33</f>
        <v>1700</v>
      </c>
      <c r="E13" s="428"/>
      <c r="F13" s="429"/>
    </row>
    <row r="14" spans="2:7" x14ac:dyDescent="0.25">
      <c r="B14" s="421" t="s">
        <v>136</v>
      </c>
      <c r="C14" s="339"/>
      <c r="D14" s="422">
        <f>'LIQ. LOS TEJADA ENERGIA'!F38</f>
        <v>5</v>
      </c>
      <c r="E14" s="422"/>
      <c r="F14" s="423"/>
    </row>
    <row r="15" spans="2:7" ht="15.75" thickBot="1" x14ac:dyDescent="0.3">
      <c r="B15" s="329" t="s">
        <v>137</v>
      </c>
      <c r="C15" s="288"/>
      <c r="D15" s="289">
        <f>SUM(D12:F14)</f>
        <v>35914.639999999999</v>
      </c>
      <c r="E15" s="289"/>
      <c r="F15" s="290"/>
    </row>
    <row r="16" spans="2:7" ht="15.75" thickBot="1" x14ac:dyDescent="0.3"/>
    <row r="17" spans="2:8" ht="15" customHeight="1" thickBot="1" x14ac:dyDescent="0.3">
      <c r="B17" s="632" t="s">
        <v>261</v>
      </c>
      <c r="C17" s="633"/>
      <c r="D17" s="634"/>
      <c r="E17" s="630">
        <f>D6-D15</f>
        <v>273.27999999999884</v>
      </c>
      <c r="F17" s="631"/>
    </row>
    <row r="18" spans="2:8" x14ac:dyDescent="0.25">
      <c r="F18" t="s">
        <v>139</v>
      </c>
    </row>
    <row r="21" spans="2:8" x14ac:dyDescent="0.25">
      <c r="B21" s="28"/>
      <c r="C21" s="28"/>
      <c r="F21" s="28"/>
    </row>
    <row r="22" spans="2:8" x14ac:dyDescent="0.25">
      <c r="B22" s="293" t="s">
        <v>140</v>
      </c>
      <c r="C22" s="293"/>
      <c r="D22" s="293"/>
      <c r="E22" s="161"/>
      <c r="F22" s="293" t="s">
        <v>141</v>
      </c>
      <c r="G22" s="293"/>
      <c r="H22" s="293"/>
    </row>
    <row r="23" spans="2:8" x14ac:dyDescent="0.25">
      <c r="B23" s="622" t="s">
        <v>259</v>
      </c>
      <c r="C23" s="622"/>
      <c r="D23" s="622"/>
      <c r="E23" s="161"/>
      <c r="F23" s="622" t="s">
        <v>32</v>
      </c>
      <c r="G23" s="622"/>
      <c r="H23" s="622"/>
    </row>
    <row r="24" spans="2:8" x14ac:dyDescent="0.25">
      <c r="B24" s="161"/>
      <c r="C24" s="161"/>
      <c r="D24" s="161"/>
      <c r="E24" s="161"/>
      <c r="F24" s="161"/>
      <c r="G24" s="161"/>
      <c r="H24" s="161"/>
    </row>
    <row r="25" spans="2:8" x14ac:dyDescent="0.25">
      <c r="B25" s="161"/>
      <c r="C25" s="161"/>
      <c r="D25" s="161"/>
      <c r="E25" s="161"/>
      <c r="F25" s="161"/>
      <c r="G25" s="161"/>
      <c r="H25" s="161"/>
    </row>
    <row r="26" spans="2:8" x14ac:dyDescent="0.25">
      <c r="B26" s="161"/>
      <c r="C26" s="161"/>
      <c r="D26" s="161"/>
      <c r="E26" s="161"/>
      <c r="F26" s="161"/>
      <c r="G26" s="161"/>
      <c r="H26" s="161"/>
    </row>
    <row r="27" spans="2:8" x14ac:dyDescent="0.25">
      <c r="B27" s="162"/>
      <c r="C27" s="162"/>
      <c r="D27" s="161"/>
      <c r="E27" s="161"/>
      <c r="F27" s="161"/>
      <c r="G27" s="161"/>
      <c r="H27" s="161"/>
    </row>
    <row r="28" spans="2:8" x14ac:dyDescent="0.25">
      <c r="B28" s="293" t="s">
        <v>142</v>
      </c>
      <c r="C28" s="293"/>
      <c r="D28" s="293"/>
      <c r="E28" s="161"/>
      <c r="F28" s="293" t="s">
        <v>143</v>
      </c>
      <c r="G28" s="293"/>
      <c r="H28" s="293"/>
    </row>
    <row r="29" spans="2:8" x14ac:dyDescent="0.25">
      <c r="B29" s="622" t="s">
        <v>34</v>
      </c>
      <c r="C29" s="622"/>
      <c r="D29" s="622"/>
      <c r="E29" s="161"/>
      <c r="F29" s="622" t="s">
        <v>144</v>
      </c>
      <c r="G29" s="622"/>
      <c r="H29" s="622"/>
    </row>
    <row r="30" spans="2:8" x14ac:dyDescent="0.25">
      <c r="B30" s="161"/>
      <c r="C30" s="161"/>
      <c r="D30" s="161"/>
      <c r="E30" s="161"/>
      <c r="F30" s="161"/>
      <c r="G30" s="161"/>
      <c r="H30" s="161"/>
    </row>
    <row r="31" spans="2:8" x14ac:dyDescent="0.25">
      <c r="B31" s="161"/>
      <c r="C31" s="161"/>
      <c r="D31" s="161"/>
      <c r="E31" s="161"/>
      <c r="F31" s="161"/>
      <c r="G31" s="161"/>
      <c r="H31" s="161"/>
    </row>
    <row r="32" spans="2:8" ht="41.25" customHeight="1" x14ac:dyDescent="0.25">
      <c r="B32" s="161"/>
      <c r="C32" s="161"/>
      <c r="D32" s="161"/>
      <c r="E32" s="161"/>
      <c r="F32" s="161"/>
      <c r="G32" s="161"/>
      <c r="H32" s="161"/>
    </row>
    <row r="33" spans="2:8" x14ac:dyDescent="0.25">
      <c r="B33" s="161"/>
      <c r="C33" s="161"/>
      <c r="D33" s="635" t="s">
        <v>5</v>
      </c>
      <c r="E33" s="635"/>
      <c r="F33" s="635"/>
      <c r="G33" s="161"/>
      <c r="H33" s="161"/>
    </row>
    <row r="34" spans="2:8" x14ac:dyDescent="0.25">
      <c r="B34" s="161"/>
      <c r="C34" s="161"/>
      <c r="D34" s="622" t="s">
        <v>145</v>
      </c>
      <c r="E34" s="622"/>
      <c r="F34" s="622"/>
      <c r="G34" s="161"/>
      <c r="H34" s="161"/>
    </row>
    <row r="35" spans="2:8" x14ac:dyDescent="0.25">
      <c r="B35" s="161"/>
      <c r="C35" s="161"/>
      <c r="D35" s="161"/>
      <c r="E35" s="161"/>
      <c r="F35" s="161"/>
      <c r="G35" s="161"/>
      <c r="H35" s="161"/>
    </row>
  </sheetData>
  <mergeCells count="38">
    <mergeCell ref="B29:D29"/>
    <mergeCell ref="F29:H29"/>
    <mergeCell ref="D33:F33"/>
    <mergeCell ref="D34:F34"/>
    <mergeCell ref="B22:D22"/>
    <mergeCell ref="F22:H22"/>
    <mergeCell ref="B23:D23"/>
    <mergeCell ref="F23:H23"/>
    <mergeCell ref="B28:D28"/>
    <mergeCell ref="F28:H28"/>
    <mergeCell ref="B14:C14"/>
    <mergeCell ref="D14:F14"/>
    <mergeCell ref="B15:C15"/>
    <mergeCell ref="D15:F15"/>
    <mergeCell ref="E17:F17"/>
    <mergeCell ref="B17:D17"/>
    <mergeCell ref="D10:F10"/>
    <mergeCell ref="B12:C12"/>
    <mergeCell ref="D12:F12"/>
    <mergeCell ref="B13:C13"/>
    <mergeCell ref="D13:F13"/>
    <mergeCell ref="B11:F11"/>
    <mergeCell ref="B7:C7"/>
    <mergeCell ref="D7:G7"/>
    <mergeCell ref="B8:C8"/>
    <mergeCell ref="D8:G8"/>
    <mergeCell ref="B9:C9"/>
    <mergeCell ref="D9:G9"/>
    <mergeCell ref="B5:C5"/>
    <mergeCell ref="D5:G5"/>
    <mergeCell ref="D6:G6"/>
    <mergeCell ref="B6:C6"/>
    <mergeCell ref="B1:G1"/>
    <mergeCell ref="B2:G2"/>
    <mergeCell ref="B3:C3"/>
    <mergeCell ref="D3:G3"/>
    <mergeCell ref="B4:C4"/>
    <mergeCell ref="D4:G4"/>
  </mergeCells>
  <pageMargins left="0.7" right="0.7" top="0.75" bottom="0.75" header="0.3" footer="0.3"/>
  <pageSetup paperSize="9" orientation="portrait" horizontalDpi="0" verticalDpi="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26A0C-148B-40DE-87E1-1A866F37A31B}">
  <dimension ref="A1:F38"/>
  <sheetViews>
    <sheetView view="pageLayout" zoomScale="106" zoomScaleNormal="100" zoomScalePageLayoutView="106" workbookViewId="0">
      <selection activeCell="E41" sqref="E41"/>
    </sheetView>
  </sheetViews>
  <sheetFormatPr baseColWidth="10" defaultRowHeight="15" x14ac:dyDescent="0.25"/>
  <cols>
    <col min="1" max="1" width="29.7109375" customWidth="1"/>
    <col min="2" max="2" width="14.7109375" customWidth="1"/>
    <col min="3" max="3" width="15.5703125" customWidth="1"/>
    <col min="4" max="4" width="22" customWidth="1"/>
    <col min="5" max="5" width="24.7109375" customWidth="1"/>
    <col min="6" max="6" width="16.140625" customWidth="1"/>
  </cols>
  <sheetData>
    <row r="1" spans="1:6" x14ac:dyDescent="0.25">
      <c r="A1" s="309"/>
      <c r="B1" s="309"/>
      <c r="C1" s="309"/>
      <c r="D1" s="309"/>
      <c r="E1" s="309"/>
      <c r="F1" s="309"/>
    </row>
    <row r="2" spans="1:6" x14ac:dyDescent="0.25">
      <c r="A2" s="310" t="s">
        <v>57</v>
      </c>
      <c r="B2" s="310"/>
      <c r="C2" s="310"/>
      <c r="D2" s="310"/>
      <c r="E2" s="310"/>
      <c r="F2" s="310"/>
    </row>
    <row r="3" spans="1:6" x14ac:dyDescent="0.25">
      <c r="A3" s="586" t="s">
        <v>281</v>
      </c>
      <c r="B3" s="586"/>
      <c r="C3" s="586"/>
      <c r="D3" s="586"/>
      <c r="E3" s="586"/>
      <c r="F3" s="586"/>
    </row>
    <row r="4" spans="1:6" x14ac:dyDescent="0.25">
      <c r="B4" s="5"/>
      <c r="C4" s="5"/>
    </row>
    <row r="5" spans="1:6" x14ac:dyDescent="0.25">
      <c r="A5" t="s">
        <v>58</v>
      </c>
      <c r="B5" s="565" t="s">
        <v>275</v>
      </c>
      <c r="C5" s="565"/>
      <c r="D5" t="s">
        <v>59</v>
      </c>
      <c r="E5" s="575" t="s">
        <v>60</v>
      </c>
      <c r="F5" s="575"/>
    </row>
    <row r="6" spans="1:6" x14ac:dyDescent="0.25">
      <c r="A6" t="s">
        <v>7</v>
      </c>
      <c r="B6" s="566" t="s">
        <v>12</v>
      </c>
      <c r="C6" s="566"/>
      <c r="D6" t="s">
        <v>61</v>
      </c>
      <c r="E6" s="575" t="s">
        <v>278</v>
      </c>
      <c r="F6" s="575"/>
    </row>
    <row r="7" spans="1:6" x14ac:dyDescent="0.25">
      <c r="A7" t="s">
        <v>8</v>
      </c>
      <c r="B7" s="565" t="s">
        <v>130</v>
      </c>
      <c r="C7" s="565"/>
      <c r="D7" s="4" t="s">
        <v>15</v>
      </c>
      <c r="E7" s="575" t="s">
        <v>279</v>
      </c>
      <c r="F7" s="575"/>
    </row>
    <row r="8" spans="1:6" x14ac:dyDescent="0.25">
      <c r="A8" s="4" t="s">
        <v>63</v>
      </c>
      <c r="B8" s="590">
        <v>36187.919999999998</v>
      </c>
      <c r="C8" s="590"/>
      <c r="D8" t="s">
        <v>146</v>
      </c>
      <c r="E8" s="575" t="s">
        <v>276</v>
      </c>
      <c r="F8" s="575"/>
    </row>
    <row r="9" spans="1:6" x14ac:dyDescent="0.25">
      <c r="A9" t="s">
        <v>147</v>
      </c>
      <c r="B9" s="591">
        <v>0</v>
      </c>
      <c r="C9" s="591"/>
      <c r="D9" t="s">
        <v>148</v>
      </c>
      <c r="E9" s="575" t="s">
        <v>277</v>
      </c>
      <c r="F9" s="575"/>
    </row>
    <row r="10" spans="1:6" x14ac:dyDescent="0.25">
      <c r="A10" t="s">
        <v>56</v>
      </c>
      <c r="B10" s="571">
        <f>SUM(B8:B9)</f>
        <v>36187.919999999998</v>
      </c>
      <c r="C10" s="592"/>
    </row>
    <row r="12" spans="1:6" x14ac:dyDescent="0.25">
      <c r="A12" t="s">
        <v>64</v>
      </c>
      <c r="B12" s="300">
        <f>B10-B13</f>
        <v>273.27999999999884</v>
      </c>
      <c r="C12" s="593"/>
      <c r="D12" s="70"/>
    </row>
    <row r="13" spans="1:6" x14ac:dyDescent="0.25">
      <c r="A13" t="s">
        <v>18</v>
      </c>
      <c r="B13" s="300">
        <f>+F24+F33+F38</f>
        <v>35914.639999999999</v>
      </c>
      <c r="C13" s="594"/>
      <c r="D13" s="70" t="s">
        <v>139</v>
      </c>
    </row>
    <row r="15" spans="1:6" x14ac:dyDescent="0.25">
      <c r="A15" s="595" t="s">
        <v>149</v>
      </c>
      <c r="B15" s="595"/>
      <c r="C15" s="595"/>
      <c r="D15" s="595"/>
      <c r="E15" s="595"/>
      <c r="F15" s="595"/>
    </row>
    <row r="16" spans="1:6" x14ac:dyDescent="0.25">
      <c r="A16" s="112" t="s">
        <v>19</v>
      </c>
      <c r="B16" s="112" t="s">
        <v>27</v>
      </c>
      <c r="C16" s="112" t="s">
        <v>25</v>
      </c>
      <c r="D16" s="595" t="s">
        <v>26</v>
      </c>
      <c r="E16" s="595"/>
      <c r="F16" s="112" t="s">
        <v>65</v>
      </c>
    </row>
    <row r="17" spans="1:6" x14ac:dyDescent="0.25">
      <c r="A17" s="587" t="s">
        <v>150</v>
      </c>
      <c r="B17" s="588"/>
      <c r="C17" s="588"/>
      <c r="D17" s="588"/>
      <c r="E17" s="589"/>
      <c r="F17" s="72">
        <v>34272.85</v>
      </c>
    </row>
    <row r="18" spans="1:6" x14ac:dyDescent="0.25">
      <c r="A18" s="45">
        <v>45124</v>
      </c>
      <c r="B18" s="46">
        <v>103</v>
      </c>
      <c r="C18" s="46">
        <v>144471</v>
      </c>
      <c r="D18" s="321" t="s">
        <v>210</v>
      </c>
      <c r="E18" s="322"/>
      <c r="F18" s="76">
        <v>23208.85</v>
      </c>
    </row>
    <row r="19" spans="1:6" x14ac:dyDescent="0.25">
      <c r="A19" s="46"/>
      <c r="B19" s="46"/>
      <c r="C19" s="46"/>
      <c r="D19" s="318" t="s">
        <v>192</v>
      </c>
      <c r="E19" s="319"/>
      <c r="F19" s="76">
        <v>207.22</v>
      </c>
    </row>
    <row r="20" spans="1:6" x14ac:dyDescent="0.25">
      <c r="A20" s="120">
        <v>45245</v>
      </c>
      <c r="B20" s="119">
        <v>106</v>
      </c>
      <c r="C20" s="46">
        <v>144473</v>
      </c>
      <c r="D20" s="321" t="s">
        <v>234</v>
      </c>
      <c r="E20" s="322"/>
      <c r="F20" s="73">
        <v>9002.7000000000007</v>
      </c>
    </row>
    <row r="21" spans="1:6" x14ac:dyDescent="0.25">
      <c r="A21" s="120"/>
      <c r="B21" s="119"/>
      <c r="C21" s="119"/>
      <c r="D21" s="318" t="s">
        <v>192</v>
      </c>
      <c r="E21" s="319"/>
      <c r="F21" s="73">
        <v>80.38</v>
      </c>
    </row>
    <row r="22" spans="1:6" x14ac:dyDescent="0.25">
      <c r="A22" s="120">
        <v>45245</v>
      </c>
      <c r="B22" s="119">
        <v>107</v>
      </c>
      <c r="C22" s="46">
        <v>144474</v>
      </c>
      <c r="D22" s="318" t="s">
        <v>246</v>
      </c>
      <c r="E22" s="319"/>
      <c r="F22" s="73">
        <v>1695.35</v>
      </c>
    </row>
    <row r="23" spans="1:6" x14ac:dyDescent="0.25">
      <c r="A23" s="120"/>
      <c r="B23" s="119"/>
      <c r="C23" s="119"/>
      <c r="D23" s="318" t="s">
        <v>192</v>
      </c>
      <c r="E23" s="319"/>
      <c r="F23" s="73">
        <v>15.14</v>
      </c>
    </row>
    <row r="24" spans="1:6" x14ac:dyDescent="0.25">
      <c r="A24" s="121"/>
      <c r="B24" s="119"/>
      <c r="C24" s="121"/>
      <c r="D24" s="625" t="s">
        <v>56</v>
      </c>
      <c r="E24" s="625"/>
      <c r="F24" s="122">
        <f>SUM(F18:F23)</f>
        <v>34209.64</v>
      </c>
    </row>
    <row r="25" spans="1:6" x14ac:dyDescent="0.25">
      <c r="A25" s="13"/>
      <c r="B25" s="108"/>
      <c r="C25" s="13"/>
      <c r="D25" s="596" t="s">
        <v>66</v>
      </c>
      <c r="E25" s="596"/>
      <c r="F25" s="75">
        <f>F17-F24</f>
        <v>63.209999999999127</v>
      </c>
    </row>
    <row r="26" spans="1:6" ht="8.25" customHeight="1" x14ac:dyDescent="0.25"/>
    <row r="27" spans="1:6" x14ac:dyDescent="0.25">
      <c r="A27" s="595" t="s">
        <v>148</v>
      </c>
      <c r="B27" s="595"/>
      <c r="C27" s="595"/>
      <c r="D27" s="595"/>
      <c r="E27" s="595"/>
      <c r="F27" s="595"/>
    </row>
    <row r="28" spans="1:6" x14ac:dyDescent="0.25">
      <c r="A28" s="112" t="s">
        <v>19</v>
      </c>
      <c r="B28" s="112" t="s">
        <v>27</v>
      </c>
      <c r="C28" s="112" t="s">
        <v>25</v>
      </c>
      <c r="D28" s="595" t="s">
        <v>26</v>
      </c>
      <c r="E28" s="595"/>
      <c r="F28" s="112" t="s">
        <v>65</v>
      </c>
    </row>
    <row r="29" spans="1:6" x14ac:dyDescent="0.25">
      <c r="A29" s="587" t="s">
        <v>150</v>
      </c>
      <c r="B29" s="588"/>
      <c r="C29" s="588"/>
      <c r="D29" s="588"/>
      <c r="E29" s="589"/>
      <c r="F29" s="72">
        <v>1700</v>
      </c>
    </row>
    <row r="30" spans="1:6" x14ac:dyDescent="0.25">
      <c r="A30" s="120">
        <v>45246</v>
      </c>
      <c r="B30" s="119">
        <v>91</v>
      </c>
      <c r="C30" s="119">
        <v>144475</v>
      </c>
      <c r="D30" s="320" t="s">
        <v>247</v>
      </c>
      <c r="E30" s="320"/>
      <c r="F30" s="73">
        <v>1600.71</v>
      </c>
    </row>
    <row r="31" spans="1:6" x14ac:dyDescent="0.25">
      <c r="A31" s="120"/>
      <c r="B31" s="119"/>
      <c r="C31" s="119"/>
      <c r="D31" s="318" t="s">
        <v>192</v>
      </c>
      <c r="E31" s="319"/>
      <c r="F31" s="73">
        <v>14.29</v>
      </c>
    </row>
    <row r="32" spans="1:6" x14ac:dyDescent="0.25">
      <c r="A32" s="120">
        <v>45246</v>
      </c>
      <c r="B32" s="119">
        <v>92</v>
      </c>
      <c r="C32" s="119">
        <v>144476</v>
      </c>
      <c r="D32" s="318" t="s">
        <v>248</v>
      </c>
      <c r="E32" s="319"/>
      <c r="F32" s="73">
        <v>85</v>
      </c>
    </row>
    <row r="33" spans="1:6" ht="12.75" customHeight="1" x14ac:dyDescent="0.25">
      <c r="A33" s="13"/>
      <c r="B33" s="108"/>
      <c r="C33" s="13"/>
      <c r="D33" s="596" t="s">
        <v>56</v>
      </c>
      <c r="E33" s="596"/>
      <c r="F33" s="74">
        <f>SUM(F30:F32)</f>
        <v>1700</v>
      </c>
    </row>
    <row r="34" spans="1:6" x14ac:dyDescent="0.25">
      <c r="A34" s="13"/>
      <c r="B34" s="108"/>
      <c r="C34" s="13"/>
      <c r="D34" s="596" t="s">
        <v>66</v>
      </c>
      <c r="E34" s="596"/>
      <c r="F34" s="75">
        <f>F29-F33</f>
        <v>0</v>
      </c>
    </row>
    <row r="35" spans="1:6" x14ac:dyDescent="0.25">
      <c r="A35" s="595" t="s">
        <v>151</v>
      </c>
      <c r="B35" s="595"/>
      <c r="C35" s="595"/>
      <c r="D35" s="595"/>
      <c r="E35" s="595"/>
      <c r="F35" s="595"/>
    </row>
    <row r="36" spans="1:6" x14ac:dyDescent="0.25">
      <c r="A36" s="112" t="s">
        <v>19</v>
      </c>
      <c r="B36" s="112" t="s">
        <v>27</v>
      </c>
      <c r="C36" s="112" t="s">
        <v>25</v>
      </c>
      <c r="D36" s="595" t="s">
        <v>26</v>
      </c>
      <c r="E36" s="595"/>
      <c r="F36" s="112" t="s">
        <v>65</v>
      </c>
    </row>
    <row r="37" spans="1:6" x14ac:dyDescent="0.25">
      <c r="A37" s="27"/>
      <c r="B37" s="108"/>
      <c r="C37" s="108"/>
      <c r="D37" s="259" t="s">
        <v>280</v>
      </c>
      <c r="E37" s="259"/>
      <c r="F37" s="73">
        <v>5</v>
      </c>
    </row>
    <row r="38" spans="1:6" x14ac:dyDescent="0.25">
      <c r="A38" s="27"/>
      <c r="B38" s="108"/>
      <c r="C38" s="108"/>
      <c r="D38" s="636" t="s">
        <v>56</v>
      </c>
      <c r="E38" s="636"/>
      <c r="F38" s="122">
        <f>F37</f>
        <v>5</v>
      </c>
    </row>
  </sheetData>
  <mergeCells count="39">
    <mergeCell ref="D37:E37"/>
    <mergeCell ref="D38:E38"/>
    <mergeCell ref="D31:E31"/>
    <mergeCell ref="D32:E32"/>
    <mergeCell ref="D33:E33"/>
    <mergeCell ref="D34:E34"/>
    <mergeCell ref="A35:F35"/>
    <mergeCell ref="D36:E36"/>
    <mergeCell ref="D30:E30"/>
    <mergeCell ref="D18:E18"/>
    <mergeCell ref="D19:E19"/>
    <mergeCell ref="D20:E20"/>
    <mergeCell ref="D21:E21"/>
    <mergeCell ref="D22:E22"/>
    <mergeCell ref="D23:E23"/>
    <mergeCell ref="D24:E24"/>
    <mergeCell ref="D25:E25"/>
    <mergeCell ref="A27:F27"/>
    <mergeCell ref="D28:E28"/>
    <mergeCell ref="A29:E29"/>
    <mergeCell ref="A17:E17"/>
    <mergeCell ref="B7:C7"/>
    <mergeCell ref="E7:F7"/>
    <mergeCell ref="B8:C8"/>
    <mergeCell ref="E8:F8"/>
    <mergeCell ref="B9:C9"/>
    <mergeCell ref="E9:F9"/>
    <mergeCell ref="B10:C10"/>
    <mergeCell ref="B12:C12"/>
    <mergeCell ref="B13:C13"/>
    <mergeCell ref="A15:F15"/>
    <mergeCell ref="D16:E16"/>
    <mergeCell ref="B6:C6"/>
    <mergeCell ref="E6:F6"/>
    <mergeCell ref="A1:F1"/>
    <mergeCell ref="A2:F2"/>
    <mergeCell ref="A3:F3"/>
    <mergeCell ref="B5:C5"/>
    <mergeCell ref="E5:F5"/>
  </mergeCells>
  <pageMargins left="0.7" right="0.7" top="0.75" bottom="0.75" header="0.3" footer="0.3"/>
  <pageSetup paperSize="9" orientation="landscape" horizontalDpi="0" verticalDpi="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5F137-E377-461A-A922-0A71F3AE2C36}">
  <dimension ref="B1:H33"/>
  <sheetViews>
    <sheetView view="pageLayout" topLeftCell="A4" zoomScaleNormal="100" workbookViewId="0">
      <selection activeCell="G12" sqref="G12"/>
    </sheetView>
  </sheetViews>
  <sheetFormatPr baseColWidth="10" defaultRowHeight="15" x14ac:dyDescent="0.25"/>
  <cols>
    <col min="1" max="1" width="7.28515625" customWidth="1"/>
    <col min="4" max="4" width="12" customWidth="1"/>
    <col min="7" max="7" width="11.5703125" customWidth="1"/>
  </cols>
  <sheetData>
    <row r="1" spans="2:7" x14ac:dyDescent="0.25">
      <c r="B1" s="583" t="s">
        <v>126</v>
      </c>
      <c r="C1" s="583"/>
      <c r="D1" s="583"/>
      <c r="E1" s="583"/>
      <c r="F1" s="583"/>
      <c r="G1" s="583"/>
    </row>
    <row r="2" spans="2:7" ht="25.5" customHeight="1" x14ac:dyDescent="0.25">
      <c r="B2" s="433" t="s">
        <v>289</v>
      </c>
      <c r="C2" s="434"/>
      <c r="D2" s="434"/>
      <c r="E2" s="434"/>
      <c r="F2" s="434"/>
      <c r="G2" s="435"/>
    </row>
    <row r="3" spans="2:7" x14ac:dyDescent="0.25">
      <c r="B3" s="259" t="s">
        <v>127</v>
      </c>
      <c r="C3" s="259"/>
      <c r="D3" s="269" t="s">
        <v>285</v>
      </c>
      <c r="E3" s="270"/>
      <c r="F3" s="270"/>
      <c r="G3" s="271"/>
    </row>
    <row r="4" spans="2:7" x14ac:dyDescent="0.25">
      <c r="B4" s="259" t="s">
        <v>128</v>
      </c>
      <c r="C4" s="259"/>
      <c r="D4" s="272" t="s">
        <v>12</v>
      </c>
      <c r="E4" s="272"/>
      <c r="F4" s="272"/>
      <c r="G4" s="272"/>
    </row>
    <row r="5" spans="2:7" x14ac:dyDescent="0.25">
      <c r="B5" s="255" t="s">
        <v>129</v>
      </c>
      <c r="C5" s="255"/>
      <c r="D5" s="384" t="s">
        <v>130</v>
      </c>
      <c r="E5" s="384"/>
      <c r="F5" s="384"/>
      <c r="G5" s="384"/>
    </row>
    <row r="6" spans="2:7" x14ac:dyDescent="0.25">
      <c r="B6" s="259" t="s">
        <v>131</v>
      </c>
      <c r="C6" s="259"/>
      <c r="D6" s="260"/>
      <c r="E6" s="261"/>
      <c r="F6" s="261"/>
      <c r="G6" s="262"/>
    </row>
    <row r="7" spans="2:7" x14ac:dyDescent="0.25">
      <c r="B7" s="259" t="s">
        <v>1</v>
      </c>
      <c r="C7" s="259"/>
      <c r="D7" s="272" t="s">
        <v>282</v>
      </c>
      <c r="E7" s="272"/>
      <c r="F7" s="272"/>
      <c r="G7" s="272"/>
    </row>
    <row r="8" spans="2:7" x14ac:dyDescent="0.25">
      <c r="B8" s="259" t="s">
        <v>74</v>
      </c>
      <c r="C8" s="259"/>
      <c r="D8" s="269" t="s">
        <v>286</v>
      </c>
      <c r="E8" s="270"/>
      <c r="F8" s="270"/>
      <c r="G8" s="271"/>
    </row>
    <row r="9" spans="2:7" x14ac:dyDescent="0.25">
      <c r="B9" s="259" t="s">
        <v>30</v>
      </c>
      <c r="C9" s="259"/>
      <c r="D9" s="269" t="s">
        <v>287</v>
      </c>
      <c r="E9" s="270"/>
      <c r="F9" s="270"/>
      <c r="G9" s="271"/>
    </row>
    <row r="10" spans="2:7" ht="15.75" thickBot="1" x14ac:dyDescent="0.3">
      <c r="D10" s="281"/>
      <c r="E10" s="281"/>
      <c r="F10" s="281"/>
    </row>
    <row r="11" spans="2:7" ht="15.75" thickBot="1" x14ac:dyDescent="0.3">
      <c r="B11" s="628" t="s">
        <v>283</v>
      </c>
      <c r="C11" s="629"/>
      <c r="D11" s="629"/>
      <c r="E11" s="629"/>
      <c r="F11" s="299"/>
    </row>
    <row r="12" spans="2:7" x14ac:dyDescent="0.25">
      <c r="B12" s="424" t="s">
        <v>134</v>
      </c>
      <c r="C12" s="425"/>
      <c r="D12" s="426">
        <f>'LIQ. AMATILLO'!F25</f>
        <v>97778.040000000008</v>
      </c>
      <c r="E12" s="426"/>
      <c r="F12" s="427"/>
    </row>
    <row r="13" spans="2:7" x14ac:dyDescent="0.25">
      <c r="B13" s="421" t="s">
        <v>135</v>
      </c>
      <c r="C13" s="339"/>
      <c r="D13" s="428">
        <f>'LIQ. AMATILLO'!F41</f>
        <v>3933.5</v>
      </c>
      <c r="E13" s="428"/>
      <c r="F13" s="429"/>
    </row>
    <row r="14" spans="2:7" x14ac:dyDescent="0.25">
      <c r="B14" s="421" t="s">
        <v>136</v>
      </c>
      <c r="C14" s="339"/>
      <c r="D14" s="422">
        <f>'LIQ. AMATILLO'!F48</f>
        <v>3.67</v>
      </c>
      <c r="E14" s="422"/>
      <c r="F14" s="423"/>
    </row>
    <row r="15" spans="2:7" ht="15.75" thickBot="1" x14ac:dyDescent="0.3">
      <c r="B15" s="329" t="s">
        <v>137</v>
      </c>
      <c r="C15" s="288"/>
      <c r="D15" s="289">
        <f>SUM(D12:F14)</f>
        <v>101715.21</v>
      </c>
      <c r="E15" s="289"/>
      <c r="F15" s="290"/>
    </row>
    <row r="17" spans="2:8" x14ac:dyDescent="0.25">
      <c r="F17" t="s">
        <v>139</v>
      </c>
    </row>
    <row r="20" spans="2:8" x14ac:dyDescent="0.25">
      <c r="B20" s="28"/>
      <c r="C20" s="28"/>
      <c r="F20" s="28"/>
    </row>
    <row r="21" spans="2:8" x14ac:dyDescent="0.25">
      <c r="B21" s="293" t="s">
        <v>140</v>
      </c>
      <c r="C21" s="293"/>
      <c r="D21" s="293"/>
      <c r="E21" s="161"/>
      <c r="F21" s="293" t="s">
        <v>141</v>
      </c>
      <c r="G21" s="293"/>
      <c r="H21" s="293"/>
    </row>
    <row r="22" spans="2:8" x14ac:dyDescent="0.25">
      <c r="B22" s="622" t="s">
        <v>259</v>
      </c>
      <c r="C22" s="622"/>
      <c r="D22" s="622"/>
      <c r="E22" s="161"/>
      <c r="F22" s="622" t="s">
        <v>32</v>
      </c>
      <c r="G22" s="622"/>
      <c r="H22" s="622"/>
    </row>
    <row r="23" spans="2:8" x14ac:dyDescent="0.25">
      <c r="B23" s="161"/>
      <c r="C23" s="161"/>
      <c r="D23" s="161"/>
      <c r="E23" s="161"/>
      <c r="F23" s="161"/>
      <c r="G23" s="161"/>
      <c r="H23" s="161"/>
    </row>
    <row r="24" spans="2:8" x14ac:dyDescent="0.25">
      <c r="B24" s="161"/>
      <c r="C24" s="161"/>
      <c r="D24" s="161"/>
      <c r="E24" s="161"/>
      <c r="F24" s="161"/>
      <c r="G24" s="161"/>
      <c r="H24" s="161"/>
    </row>
    <row r="25" spans="2:8" x14ac:dyDescent="0.25">
      <c r="B25" s="161"/>
      <c r="C25" s="161"/>
      <c r="D25" s="161"/>
      <c r="E25" s="161"/>
      <c r="F25" s="161"/>
      <c r="G25" s="161"/>
      <c r="H25" s="161"/>
    </row>
    <row r="26" spans="2:8" x14ac:dyDescent="0.25">
      <c r="B26" s="162"/>
      <c r="C26" s="162"/>
      <c r="D26" s="161"/>
      <c r="E26" s="161"/>
      <c r="F26" s="161"/>
      <c r="G26" s="161"/>
      <c r="H26" s="161"/>
    </row>
    <row r="27" spans="2:8" x14ac:dyDescent="0.25">
      <c r="B27" s="293" t="s">
        <v>142</v>
      </c>
      <c r="C27" s="293"/>
      <c r="D27" s="293"/>
      <c r="E27" s="161"/>
      <c r="F27" s="293" t="s">
        <v>143</v>
      </c>
      <c r="G27" s="293"/>
      <c r="H27" s="293"/>
    </row>
    <row r="28" spans="2:8" x14ac:dyDescent="0.25">
      <c r="B28" s="622" t="s">
        <v>34</v>
      </c>
      <c r="C28" s="622"/>
      <c r="D28" s="622"/>
      <c r="E28" s="161"/>
      <c r="F28" s="622" t="s">
        <v>144</v>
      </c>
      <c r="G28" s="622"/>
      <c r="H28" s="622"/>
    </row>
    <row r="29" spans="2:8" x14ac:dyDescent="0.25">
      <c r="B29" s="161"/>
      <c r="C29" s="161"/>
      <c r="D29" s="161"/>
      <c r="E29" s="161"/>
      <c r="F29" s="161"/>
      <c r="G29" s="161"/>
      <c r="H29" s="161"/>
    </row>
    <row r="30" spans="2:8" x14ac:dyDescent="0.25">
      <c r="B30" s="161"/>
      <c r="C30" s="161"/>
      <c r="D30" s="161"/>
      <c r="E30" s="161"/>
      <c r="F30" s="161"/>
      <c r="G30" s="161"/>
      <c r="H30" s="161"/>
    </row>
    <row r="31" spans="2:8" x14ac:dyDescent="0.25">
      <c r="B31" s="161"/>
      <c r="C31" s="161"/>
      <c r="D31" s="161"/>
      <c r="E31" s="161"/>
      <c r="F31" s="161"/>
      <c r="G31" s="161"/>
      <c r="H31" s="161"/>
    </row>
    <row r="32" spans="2:8" x14ac:dyDescent="0.25">
      <c r="B32" s="161"/>
      <c r="C32" s="161"/>
      <c r="D32" s="635" t="s">
        <v>5</v>
      </c>
      <c r="E32" s="635"/>
      <c r="F32" s="635"/>
      <c r="G32" s="161"/>
      <c r="H32" s="161"/>
    </row>
    <row r="33" spans="2:8" x14ac:dyDescent="0.25">
      <c r="B33" s="161"/>
      <c r="C33" s="161"/>
      <c r="D33" s="622" t="s">
        <v>145</v>
      </c>
      <c r="E33" s="622"/>
      <c r="F33" s="622"/>
      <c r="G33" s="161"/>
      <c r="H33" s="161"/>
    </row>
  </sheetData>
  <mergeCells count="36">
    <mergeCell ref="D32:F32"/>
    <mergeCell ref="D33:F33"/>
    <mergeCell ref="B22:D22"/>
    <mergeCell ref="F22:H22"/>
    <mergeCell ref="B27:D27"/>
    <mergeCell ref="F27:H27"/>
    <mergeCell ref="B28:D28"/>
    <mergeCell ref="F28:H28"/>
    <mergeCell ref="B15:C15"/>
    <mergeCell ref="D15:F15"/>
    <mergeCell ref="B21:D21"/>
    <mergeCell ref="F21:H21"/>
    <mergeCell ref="B12:C12"/>
    <mergeCell ref="D12:F12"/>
    <mergeCell ref="B13:C13"/>
    <mergeCell ref="D13:F13"/>
    <mergeCell ref="B14:C14"/>
    <mergeCell ref="D14:F14"/>
    <mergeCell ref="B11:F11"/>
    <mergeCell ref="B5:C5"/>
    <mergeCell ref="D5:G5"/>
    <mergeCell ref="B6:C6"/>
    <mergeCell ref="D6:G6"/>
    <mergeCell ref="B7:C7"/>
    <mergeCell ref="D7:G7"/>
    <mergeCell ref="B8:C8"/>
    <mergeCell ref="D8:G8"/>
    <mergeCell ref="B9:C9"/>
    <mergeCell ref="D9:G9"/>
    <mergeCell ref="D10:F10"/>
    <mergeCell ref="B1:G1"/>
    <mergeCell ref="B2:G2"/>
    <mergeCell ref="B3:C3"/>
    <mergeCell ref="D3:G3"/>
    <mergeCell ref="B4:C4"/>
    <mergeCell ref="D4:G4"/>
  </mergeCells>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47"/>
  <sheetViews>
    <sheetView view="pageLayout" topLeftCell="A35" zoomScaleNormal="100" workbookViewId="0">
      <selection sqref="A1:J47"/>
    </sheetView>
  </sheetViews>
  <sheetFormatPr baseColWidth="10" defaultColWidth="11.42578125" defaultRowHeight="15" x14ac:dyDescent="0.25"/>
  <cols>
    <col min="1" max="1" width="15.28515625" customWidth="1"/>
    <col min="2" max="2" width="14.42578125" customWidth="1"/>
  </cols>
  <sheetData>
    <row r="1" spans="1:10" x14ac:dyDescent="0.25">
      <c r="A1" s="309"/>
      <c r="B1" s="309"/>
      <c r="C1" s="309"/>
      <c r="D1" s="309"/>
      <c r="E1" s="309"/>
      <c r="F1" s="309"/>
      <c r="G1" s="309"/>
      <c r="H1" s="309"/>
      <c r="I1" s="309"/>
      <c r="J1" s="309"/>
    </row>
    <row r="2" spans="1:10" x14ac:dyDescent="0.25">
      <c r="A2" s="310" t="s">
        <v>57</v>
      </c>
      <c r="B2" s="310"/>
      <c r="C2" s="310"/>
      <c r="D2" s="310"/>
      <c r="E2" s="310"/>
      <c r="F2" s="310"/>
      <c r="G2" s="310"/>
      <c r="H2" s="310"/>
      <c r="I2" s="310"/>
      <c r="J2" s="310"/>
    </row>
    <row r="3" spans="1:10" x14ac:dyDescent="0.25">
      <c r="A3" s="311" t="s">
        <v>353</v>
      </c>
      <c r="B3" s="311"/>
      <c r="C3" s="311"/>
      <c r="D3" s="311"/>
      <c r="E3" s="311"/>
      <c r="F3" s="311"/>
      <c r="G3" s="311"/>
      <c r="H3" s="311"/>
      <c r="I3" s="311"/>
      <c r="J3" s="311"/>
    </row>
    <row r="4" spans="1:10" x14ac:dyDescent="0.25">
      <c r="A4" s="25"/>
      <c r="B4" s="25"/>
      <c r="C4" s="25"/>
      <c r="D4" s="25"/>
      <c r="E4" s="25"/>
      <c r="F4" s="25"/>
    </row>
    <row r="5" spans="1:10" x14ac:dyDescent="0.25">
      <c r="A5" t="s">
        <v>6</v>
      </c>
      <c r="C5" s="370" t="s">
        <v>73</v>
      </c>
      <c r="D5" s="371"/>
      <c r="E5" s="372"/>
      <c r="F5" t="s">
        <v>13</v>
      </c>
      <c r="H5" s="10" t="s">
        <v>16</v>
      </c>
      <c r="I5" s="11"/>
      <c r="J5" s="12"/>
    </row>
    <row r="6" spans="1:10" x14ac:dyDescent="0.25">
      <c r="A6" t="s">
        <v>7</v>
      </c>
      <c r="C6" s="370" t="s">
        <v>12</v>
      </c>
      <c r="D6" s="371"/>
      <c r="E6" s="372"/>
      <c r="F6" t="s">
        <v>14</v>
      </c>
      <c r="H6" s="10" t="s">
        <v>178</v>
      </c>
      <c r="I6" s="11"/>
      <c r="J6" s="12"/>
    </row>
    <row r="7" spans="1:10" x14ac:dyDescent="0.25">
      <c r="A7" t="s">
        <v>8</v>
      </c>
      <c r="C7" s="370" t="s">
        <v>81</v>
      </c>
      <c r="D7" s="371"/>
      <c r="E7" s="372"/>
      <c r="F7" t="s">
        <v>15</v>
      </c>
      <c r="H7" s="10" t="s">
        <v>179</v>
      </c>
      <c r="I7" s="11"/>
      <c r="J7" s="12"/>
    </row>
    <row r="8" spans="1:10" x14ac:dyDescent="0.25">
      <c r="A8" s="339" t="s">
        <v>82</v>
      </c>
      <c r="B8" s="340"/>
      <c r="C8" s="364" t="s">
        <v>83</v>
      </c>
      <c r="D8" s="365"/>
      <c r="E8" s="366"/>
      <c r="H8" s="40"/>
      <c r="I8" s="40"/>
      <c r="J8" s="40"/>
    </row>
    <row r="9" spans="1:10" x14ac:dyDescent="0.25">
      <c r="A9" t="s">
        <v>9</v>
      </c>
      <c r="C9" s="341">
        <v>91930.18</v>
      </c>
      <c r="D9" s="342"/>
      <c r="E9" s="343"/>
    </row>
    <row r="10" spans="1:10" x14ac:dyDescent="0.25">
      <c r="A10" t="s">
        <v>63</v>
      </c>
      <c r="C10" s="341">
        <v>13930.18</v>
      </c>
      <c r="D10" s="342"/>
      <c r="E10" s="343"/>
    </row>
    <row r="11" spans="1:10" x14ac:dyDescent="0.25">
      <c r="A11" t="s">
        <v>189</v>
      </c>
      <c r="C11" s="336">
        <v>6500</v>
      </c>
      <c r="D11" s="337"/>
      <c r="E11" s="338"/>
    </row>
    <row r="12" spans="1:10" x14ac:dyDescent="0.25">
      <c r="A12" s="339" t="s">
        <v>343</v>
      </c>
      <c r="B12" s="340"/>
      <c r="C12" s="336">
        <f>C11*10</f>
        <v>65000</v>
      </c>
      <c r="D12" s="337"/>
      <c r="E12" s="338"/>
    </row>
    <row r="13" spans="1:10" x14ac:dyDescent="0.25">
      <c r="A13" s="6" t="s">
        <v>11</v>
      </c>
      <c r="C13" s="367">
        <f>+C10+C12</f>
        <v>78930.179999999993</v>
      </c>
      <c r="D13" s="368"/>
      <c r="E13" s="369"/>
    </row>
    <row r="15" spans="1:10" x14ac:dyDescent="0.25">
      <c r="A15" t="s">
        <v>261</v>
      </c>
      <c r="C15" s="330">
        <f>C13-C16</f>
        <v>19798.439999999995</v>
      </c>
      <c r="D15" s="331"/>
    </row>
    <row r="16" spans="1:10" x14ac:dyDescent="0.25">
      <c r="A16" t="s">
        <v>18</v>
      </c>
      <c r="C16" s="330">
        <f>I41+I47</f>
        <v>59131.74</v>
      </c>
      <c r="D16" s="331"/>
    </row>
    <row r="19" spans="1:10" x14ac:dyDescent="0.25">
      <c r="A19" s="358" t="s">
        <v>75</v>
      </c>
      <c r="B19" s="359"/>
      <c r="C19" s="359"/>
      <c r="D19" s="359"/>
      <c r="E19" s="359"/>
      <c r="F19" s="359"/>
      <c r="G19" s="359"/>
      <c r="H19" s="359"/>
      <c r="I19" s="359"/>
      <c r="J19" s="360"/>
    </row>
    <row r="20" spans="1:10" x14ac:dyDescent="0.25">
      <c r="A20" s="221" t="s">
        <v>19</v>
      </c>
      <c r="B20" s="216" t="s">
        <v>27</v>
      </c>
      <c r="C20" s="361" t="s">
        <v>25</v>
      </c>
      <c r="D20" s="362"/>
      <c r="E20" s="361" t="s">
        <v>36</v>
      </c>
      <c r="F20" s="363"/>
      <c r="G20" s="363"/>
      <c r="H20" s="362"/>
      <c r="I20" s="361" t="s">
        <v>37</v>
      </c>
      <c r="J20" s="362"/>
    </row>
    <row r="21" spans="1:10" x14ac:dyDescent="0.25">
      <c r="A21" s="45">
        <v>44967</v>
      </c>
      <c r="B21" s="46">
        <v>30464</v>
      </c>
      <c r="C21" s="351"/>
      <c r="D21" s="352"/>
      <c r="E21" s="318" t="s">
        <v>77</v>
      </c>
      <c r="F21" s="335"/>
      <c r="G21" s="335"/>
      <c r="H21" s="319"/>
      <c r="I21" s="344">
        <v>1.7</v>
      </c>
      <c r="J21" s="345"/>
    </row>
    <row r="22" spans="1:10" x14ac:dyDescent="0.25">
      <c r="A22" s="120">
        <v>44966</v>
      </c>
      <c r="B22" s="119">
        <v>20435001</v>
      </c>
      <c r="C22" s="278">
        <v>148341</v>
      </c>
      <c r="D22" s="280"/>
      <c r="E22" s="318" t="s">
        <v>76</v>
      </c>
      <c r="F22" s="335"/>
      <c r="G22" s="335"/>
      <c r="H22" s="319"/>
      <c r="I22" s="344">
        <v>6902.28</v>
      </c>
      <c r="J22" s="345"/>
    </row>
    <row r="23" spans="1:10" x14ac:dyDescent="0.25">
      <c r="A23" s="120">
        <v>44985</v>
      </c>
      <c r="B23" s="119">
        <v>30608</v>
      </c>
      <c r="C23" s="351"/>
      <c r="D23" s="352"/>
      <c r="E23" s="318" t="s">
        <v>77</v>
      </c>
      <c r="F23" s="335"/>
      <c r="G23" s="335"/>
      <c r="H23" s="319"/>
      <c r="I23" s="344">
        <v>1.7</v>
      </c>
      <c r="J23" s="345"/>
    </row>
    <row r="24" spans="1:10" x14ac:dyDescent="0.25">
      <c r="A24" s="120">
        <v>44985</v>
      </c>
      <c r="B24" s="119">
        <v>20435001</v>
      </c>
      <c r="C24" s="278">
        <v>148342</v>
      </c>
      <c r="D24" s="280"/>
      <c r="E24" s="318" t="s">
        <v>76</v>
      </c>
      <c r="F24" s="335"/>
      <c r="G24" s="335"/>
      <c r="H24" s="319"/>
      <c r="I24" s="344">
        <v>7084.95</v>
      </c>
      <c r="J24" s="345"/>
    </row>
    <row r="25" spans="1:10" x14ac:dyDescent="0.25">
      <c r="A25" s="120">
        <v>44998</v>
      </c>
      <c r="B25" s="119"/>
      <c r="C25" s="278">
        <v>148343</v>
      </c>
      <c r="D25" s="280"/>
      <c r="E25" s="318" t="s">
        <v>105</v>
      </c>
      <c r="F25" s="335"/>
      <c r="G25" s="335"/>
      <c r="H25" s="319"/>
      <c r="I25" s="344">
        <v>124.98</v>
      </c>
      <c r="J25" s="345"/>
    </row>
    <row r="26" spans="1:10" x14ac:dyDescent="0.25">
      <c r="A26" s="120">
        <v>45002</v>
      </c>
      <c r="B26" s="119">
        <v>20435001</v>
      </c>
      <c r="C26" s="278">
        <v>148344</v>
      </c>
      <c r="D26" s="280"/>
      <c r="E26" s="318" t="s">
        <v>76</v>
      </c>
      <c r="F26" s="335"/>
      <c r="G26" s="335"/>
      <c r="H26" s="319"/>
      <c r="I26" s="344">
        <v>6702.39</v>
      </c>
      <c r="J26" s="345"/>
    </row>
    <row r="27" spans="1:10" x14ac:dyDescent="0.25">
      <c r="A27" s="120">
        <v>45002</v>
      </c>
      <c r="B27" s="119"/>
      <c r="C27" s="278"/>
      <c r="D27" s="280"/>
      <c r="E27" s="318" t="s">
        <v>77</v>
      </c>
      <c r="F27" s="335"/>
      <c r="G27" s="335"/>
      <c r="H27" s="319"/>
      <c r="I27" s="344">
        <v>1.7</v>
      </c>
      <c r="J27" s="345"/>
    </row>
    <row r="28" spans="1:10" x14ac:dyDescent="0.25">
      <c r="A28" s="120">
        <v>45033</v>
      </c>
      <c r="B28" s="119"/>
      <c r="C28" s="278">
        <v>148345</v>
      </c>
      <c r="D28" s="280"/>
      <c r="E28" s="318" t="s">
        <v>105</v>
      </c>
      <c r="F28" s="335"/>
      <c r="G28" s="335"/>
      <c r="H28" s="319"/>
      <c r="I28" s="344">
        <v>62.93</v>
      </c>
      <c r="J28" s="345"/>
    </row>
    <row r="29" spans="1:10" x14ac:dyDescent="0.25">
      <c r="A29" s="27">
        <v>45050</v>
      </c>
      <c r="B29" s="63">
        <v>20435001</v>
      </c>
      <c r="C29" s="269">
        <v>148347</v>
      </c>
      <c r="D29" s="271"/>
      <c r="E29" s="276" t="s">
        <v>76</v>
      </c>
      <c r="F29" s="332"/>
      <c r="G29" s="332"/>
      <c r="H29" s="277"/>
      <c r="I29" s="333">
        <v>6978.21</v>
      </c>
      <c r="J29" s="334"/>
    </row>
    <row r="30" spans="1:10" x14ac:dyDescent="0.25">
      <c r="A30" s="27">
        <v>45089</v>
      </c>
      <c r="B30" s="63">
        <v>20435001</v>
      </c>
      <c r="C30" s="269">
        <v>148350</v>
      </c>
      <c r="D30" s="271"/>
      <c r="E30" s="276" t="s">
        <v>76</v>
      </c>
      <c r="F30" s="332"/>
      <c r="G30" s="332"/>
      <c r="H30" s="277"/>
      <c r="I30" s="333">
        <v>6870.46</v>
      </c>
      <c r="J30" s="334"/>
    </row>
    <row r="31" spans="1:10" x14ac:dyDescent="0.25">
      <c r="A31" s="27">
        <v>45085</v>
      </c>
      <c r="B31" s="63"/>
      <c r="C31" s="269">
        <v>148349</v>
      </c>
      <c r="D31" s="271"/>
      <c r="E31" s="318" t="s">
        <v>105</v>
      </c>
      <c r="F31" s="335"/>
      <c r="G31" s="335"/>
      <c r="H31" s="319"/>
      <c r="I31" s="333">
        <v>63.57</v>
      </c>
      <c r="J31" s="334"/>
    </row>
    <row r="32" spans="1:10" x14ac:dyDescent="0.25">
      <c r="A32" s="27">
        <v>45118</v>
      </c>
      <c r="B32" s="108"/>
      <c r="C32" s="269">
        <v>8784601</v>
      </c>
      <c r="D32" s="271"/>
      <c r="E32" s="318" t="s">
        <v>105</v>
      </c>
      <c r="F32" s="335"/>
      <c r="G32" s="335"/>
      <c r="H32" s="319"/>
      <c r="I32" s="333">
        <v>61.39</v>
      </c>
      <c r="J32" s="334"/>
    </row>
    <row r="33" spans="1:10" x14ac:dyDescent="0.25">
      <c r="A33" s="27">
        <v>45119</v>
      </c>
      <c r="B33" s="108">
        <v>20435001</v>
      </c>
      <c r="C33" s="269">
        <v>8784602</v>
      </c>
      <c r="D33" s="271"/>
      <c r="E33" s="276" t="s">
        <v>76</v>
      </c>
      <c r="F33" s="332"/>
      <c r="G33" s="332"/>
      <c r="H33" s="277"/>
      <c r="I33" s="333">
        <v>6139.88</v>
      </c>
      <c r="J33" s="334"/>
    </row>
    <row r="34" spans="1:10" x14ac:dyDescent="0.25">
      <c r="A34" s="27">
        <v>45147</v>
      </c>
      <c r="B34" s="108"/>
      <c r="C34" s="269">
        <v>8784603</v>
      </c>
      <c r="D34" s="271"/>
      <c r="E34" s="318" t="s">
        <v>105</v>
      </c>
      <c r="F34" s="335"/>
      <c r="G34" s="335"/>
      <c r="H34" s="319"/>
      <c r="I34" s="333">
        <v>55.4</v>
      </c>
      <c r="J34" s="334"/>
    </row>
    <row r="35" spans="1:10" x14ac:dyDescent="0.25">
      <c r="A35" s="27">
        <v>45181</v>
      </c>
      <c r="B35" s="117">
        <v>20435001</v>
      </c>
      <c r="C35" s="269">
        <v>8784604</v>
      </c>
      <c r="D35" s="271"/>
      <c r="E35" s="276" t="s">
        <v>76</v>
      </c>
      <c r="F35" s="332"/>
      <c r="G35" s="332"/>
      <c r="H35" s="277"/>
      <c r="I35" s="333">
        <v>6094.46</v>
      </c>
      <c r="J35" s="334"/>
    </row>
    <row r="36" spans="1:10" x14ac:dyDescent="0.25">
      <c r="A36" s="27">
        <v>45212</v>
      </c>
      <c r="B36" s="138">
        <v>20435001</v>
      </c>
      <c r="C36" s="269">
        <v>8784605</v>
      </c>
      <c r="D36" s="271"/>
      <c r="E36" s="318" t="s">
        <v>105</v>
      </c>
      <c r="F36" s="335"/>
      <c r="G36" s="335"/>
      <c r="H36" s="319"/>
      <c r="I36" s="333">
        <v>55.07</v>
      </c>
      <c r="J36" s="334"/>
    </row>
    <row r="37" spans="1:10" x14ac:dyDescent="0.25">
      <c r="A37" s="27">
        <v>45243</v>
      </c>
      <c r="B37" s="206">
        <v>20435001</v>
      </c>
      <c r="C37" s="269">
        <v>8784606</v>
      </c>
      <c r="D37" s="271"/>
      <c r="E37" s="276" t="s">
        <v>76</v>
      </c>
      <c r="F37" s="332"/>
      <c r="G37" s="332"/>
      <c r="H37" s="277"/>
      <c r="I37" s="333">
        <v>5949.22</v>
      </c>
      <c r="J37" s="334"/>
    </row>
    <row r="38" spans="1:10" x14ac:dyDescent="0.25">
      <c r="A38" s="27">
        <v>45267</v>
      </c>
      <c r="B38" s="108"/>
      <c r="C38" s="269">
        <v>8784607</v>
      </c>
      <c r="D38" s="271"/>
      <c r="E38" s="318" t="s">
        <v>105</v>
      </c>
      <c r="F38" s="335"/>
      <c r="G38" s="335"/>
      <c r="H38" s="319"/>
      <c r="I38" s="333">
        <v>53.97</v>
      </c>
      <c r="J38" s="334"/>
    </row>
    <row r="39" spans="1:10" x14ac:dyDescent="0.25">
      <c r="A39" s="27">
        <v>45272</v>
      </c>
      <c r="B39" s="154">
        <v>20435001</v>
      </c>
      <c r="C39" s="269">
        <v>8784608</v>
      </c>
      <c r="D39" s="271"/>
      <c r="E39" s="276" t="s">
        <v>76</v>
      </c>
      <c r="F39" s="332"/>
      <c r="G39" s="332"/>
      <c r="H39" s="277"/>
      <c r="I39" s="333">
        <v>5869.71</v>
      </c>
      <c r="J39" s="334"/>
    </row>
    <row r="40" spans="1:10" x14ac:dyDescent="0.25">
      <c r="A40" s="27"/>
      <c r="B40" s="63"/>
      <c r="C40" s="269"/>
      <c r="D40" s="271"/>
      <c r="E40" s="318" t="s">
        <v>105</v>
      </c>
      <c r="F40" s="335"/>
      <c r="G40" s="335"/>
      <c r="H40" s="319"/>
      <c r="I40" s="333">
        <v>54.38</v>
      </c>
      <c r="J40" s="334"/>
    </row>
    <row r="41" spans="1:10" x14ac:dyDescent="0.25">
      <c r="A41" s="16"/>
      <c r="B41" s="16"/>
      <c r="C41" s="269"/>
      <c r="D41" s="271"/>
      <c r="E41" s="346" t="s">
        <v>56</v>
      </c>
      <c r="F41" s="347"/>
      <c r="G41" s="347"/>
      <c r="H41" s="348"/>
      <c r="I41" s="349">
        <f>SUM(I21:I40)</f>
        <v>59128.35</v>
      </c>
      <c r="J41" s="350"/>
    </row>
    <row r="43" spans="1:10" x14ac:dyDescent="0.25">
      <c r="A43" s="358" t="s">
        <v>31</v>
      </c>
      <c r="B43" s="359"/>
      <c r="C43" s="359"/>
      <c r="D43" s="359"/>
      <c r="E43" s="359"/>
      <c r="F43" s="359"/>
      <c r="G43" s="359"/>
      <c r="H43" s="359"/>
      <c r="I43" s="359"/>
      <c r="J43" s="360"/>
    </row>
    <row r="44" spans="1:10" x14ac:dyDescent="0.25">
      <c r="A44" s="221" t="s">
        <v>19</v>
      </c>
      <c r="B44" s="216" t="s">
        <v>27</v>
      </c>
      <c r="C44" s="361" t="s">
        <v>25</v>
      </c>
      <c r="D44" s="362"/>
      <c r="E44" s="361" t="s">
        <v>36</v>
      </c>
      <c r="F44" s="363"/>
      <c r="G44" s="363"/>
      <c r="H44" s="362"/>
      <c r="I44" s="361" t="s">
        <v>37</v>
      </c>
      <c r="J44" s="362"/>
    </row>
    <row r="45" spans="1:10" x14ac:dyDescent="0.25">
      <c r="A45" s="26"/>
      <c r="B45" s="26"/>
      <c r="C45" s="14"/>
      <c r="D45" s="15"/>
      <c r="E45" s="353" t="s">
        <v>23</v>
      </c>
      <c r="F45" s="354"/>
      <c r="G45" s="354"/>
      <c r="H45" s="355"/>
      <c r="I45" s="356">
        <v>730.18</v>
      </c>
      <c r="J45" s="357"/>
    </row>
    <row r="46" spans="1:10" x14ac:dyDescent="0.25">
      <c r="A46" s="13"/>
      <c r="B46" s="13"/>
      <c r="C46" s="1"/>
      <c r="D46" s="2"/>
      <c r="E46" s="276" t="s">
        <v>78</v>
      </c>
      <c r="F46" s="332"/>
      <c r="G46" s="332"/>
      <c r="H46" s="277"/>
      <c r="I46" s="273">
        <v>3.39</v>
      </c>
      <c r="J46" s="275"/>
    </row>
    <row r="47" spans="1:10" x14ac:dyDescent="0.25">
      <c r="A47" s="13"/>
      <c r="B47" s="13"/>
      <c r="C47" s="1"/>
      <c r="D47" s="2"/>
      <c r="E47" s="346" t="s">
        <v>56</v>
      </c>
      <c r="F47" s="347"/>
      <c r="G47" s="347"/>
      <c r="H47" s="348"/>
      <c r="I47" s="349">
        <f>SUM(I46:J46)</f>
        <v>3.39</v>
      </c>
      <c r="J47" s="350"/>
    </row>
  </sheetData>
  <mergeCells count="93">
    <mergeCell ref="E32:H32"/>
    <mergeCell ref="I32:J32"/>
    <mergeCell ref="I33:J33"/>
    <mergeCell ref="A1:J1"/>
    <mergeCell ref="A2:J2"/>
    <mergeCell ref="A3:J3"/>
    <mergeCell ref="E21:H21"/>
    <mergeCell ref="I21:J21"/>
    <mergeCell ref="C21:D21"/>
    <mergeCell ref="A19:J19"/>
    <mergeCell ref="C20:D20"/>
    <mergeCell ref="E20:H20"/>
    <mergeCell ref="A8:B8"/>
    <mergeCell ref="C8:E8"/>
    <mergeCell ref="I20:J20"/>
    <mergeCell ref="C13:E13"/>
    <mergeCell ref="C5:E5"/>
    <mergeCell ref="C6:E6"/>
    <mergeCell ref="C7:E7"/>
    <mergeCell ref="I40:J40"/>
    <mergeCell ref="E31:H31"/>
    <mergeCell ref="I31:J31"/>
    <mergeCell ref="C31:D31"/>
    <mergeCell ref="C38:D38"/>
    <mergeCell ref="C39:D39"/>
    <mergeCell ref="C33:D33"/>
    <mergeCell ref="E33:H33"/>
    <mergeCell ref="E34:H34"/>
    <mergeCell ref="C34:D34"/>
    <mergeCell ref="E38:H38"/>
    <mergeCell ref="E39:H39"/>
    <mergeCell ref="I38:J38"/>
    <mergeCell ref="I39:J39"/>
    <mergeCell ref="I35:J35"/>
    <mergeCell ref="I36:J36"/>
    <mergeCell ref="C35:D35"/>
    <mergeCell ref="C36:D36"/>
    <mergeCell ref="E35:H35"/>
    <mergeCell ref="E36:H36"/>
    <mergeCell ref="C40:D40"/>
    <mergeCell ref="E41:H41"/>
    <mergeCell ref="I46:J46"/>
    <mergeCell ref="C44:D44"/>
    <mergeCell ref="E44:H44"/>
    <mergeCell ref="I44:J44"/>
    <mergeCell ref="I41:J41"/>
    <mergeCell ref="E47:H47"/>
    <mergeCell ref="I47:J47"/>
    <mergeCell ref="C22:D22"/>
    <mergeCell ref="C23:D23"/>
    <mergeCell ref="C24:D24"/>
    <mergeCell ref="C25:D25"/>
    <mergeCell ref="E45:H45"/>
    <mergeCell ref="C26:D26"/>
    <mergeCell ref="C27:D27"/>
    <mergeCell ref="C28:D28"/>
    <mergeCell ref="C41:D41"/>
    <mergeCell ref="E40:H40"/>
    <mergeCell ref="E46:H46"/>
    <mergeCell ref="E29:H29"/>
    <mergeCell ref="I45:J45"/>
    <mergeCell ref="A43:J43"/>
    <mergeCell ref="I22:J22"/>
    <mergeCell ref="I23:J23"/>
    <mergeCell ref="I24:J24"/>
    <mergeCell ref="I25:J25"/>
    <mergeCell ref="I34:J34"/>
    <mergeCell ref="I26:J26"/>
    <mergeCell ref="I27:J27"/>
    <mergeCell ref="I28:J28"/>
    <mergeCell ref="I29:J29"/>
    <mergeCell ref="I30:J30"/>
    <mergeCell ref="C12:E12"/>
    <mergeCell ref="A12:B12"/>
    <mergeCell ref="C9:E9"/>
    <mergeCell ref="C10:E10"/>
    <mergeCell ref="C11:E11"/>
    <mergeCell ref="C15:D15"/>
    <mergeCell ref="C16:D16"/>
    <mergeCell ref="C37:D37"/>
    <mergeCell ref="E37:H37"/>
    <mergeCell ref="I37:J37"/>
    <mergeCell ref="E22:H22"/>
    <mergeCell ref="E23:H23"/>
    <mergeCell ref="E24:H24"/>
    <mergeCell ref="E25:H25"/>
    <mergeCell ref="E26:H26"/>
    <mergeCell ref="E27:H27"/>
    <mergeCell ref="E28:H28"/>
    <mergeCell ref="E30:H30"/>
    <mergeCell ref="C29:D29"/>
    <mergeCell ref="C30:D30"/>
    <mergeCell ref="C32:D32"/>
  </mergeCells>
  <pageMargins left="0.7" right="0.7" top="0.75" bottom="0.75" header="0.3" footer="0.3"/>
  <pageSetup paperSize="9" orientation="landscape" horizontalDpi="360" verticalDpi="36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6D173-E5D5-46C0-A083-8E02C5B13B72}">
  <dimension ref="A1:F48"/>
  <sheetViews>
    <sheetView view="pageLayout" zoomScaleNormal="100" workbookViewId="0">
      <selection activeCell="D20" sqref="D20:E20"/>
    </sheetView>
  </sheetViews>
  <sheetFormatPr baseColWidth="10" defaultRowHeight="15" x14ac:dyDescent="0.25"/>
  <cols>
    <col min="1" max="1" width="28.7109375" customWidth="1"/>
    <col min="2" max="2" width="15.140625" customWidth="1"/>
    <col min="3" max="3" width="17.42578125" customWidth="1"/>
    <col min="4" max="4" width="21.28515625" customWidth="1"/>
    <col min="5" max="5" width="20.28515625" customWidth="1"/>
    <col min="6" max="6" width="18" customWidth="1"/>
  </cols>
  <sheetData>
    <row r="1" spans="1:6" x14ac:dyDescent="0.25">
      <c r="A1" s="309"/>
      <c r="B1" s="309"/>
      <c r="C1" s="309"/>
      <c r="D1" s="309"/>
      <c r="E1" s="309"/>
      <c r="F1" s="309"/>
    </row>
    <row r="2" spans="1:6" x14ac:dyDescent="0.25">
      <c r="A2" s="310" t="s">
        <v>57</v>
      </c>
      <c r="B2" s="310"/>
      <c r="C2" s="310"/>
      <c r="D2" s="310"/>
      <c r="E2" s="310"/>
      <c r="F2" s="310"/>
    </row>
    <row r="3" spans="1:6" x14ac:dyDescent="0.25">
      <c r="A3" s="586" t="s">
        <v>284</v>
      </c>
      <c r="B3" s="586"/>
      <c r="C3" s="586"/>
      <c r="D3" s="586"/>
      <c r="E3" s="586"/>
      <c r="F3" s="586"/>
    </row>
    <row r="4" spans="1:6" x14ac:dyDescent="0.25">
      <c r="B4" s="5"/>
      <c r="C4" s="5"/>
    </row>
    <row r="5" spans="1:6" x14ac:dyDescent="0.25">
      <c r="A5" t="s">
        <v>58</v>
      </c>
      <c r="B5" s="565" t="s">
        <v>285</v>
      </c>
      <c r="C5" s="565"/>
      <c r="D5" t="s">
        <v>59</v>
      </c>
      <c r="E5" s="575" t="s">
        <v>60</v>
      </c>
      <c r="F5" s="575"/>
    </row>
    <row r="6" spans="1:6" x14ac:dyDescent="0.25">
      <c r="A6" t="s">
        <v>7</v>
      </c>
      <c r="B6" s="566" t="s">
        <v>12</v>
      </c>
      <c r="C6" s="566"/>
      <c r="D6" t="s">
        <v>61</v>
      </c>
      <c r="E6" s="575" t="s">
        <v>286</v>
      </c>
      <c r="F6" s="575"/>
    </row>
    <row r="7" spans="1:6" x14ac:dyDescent="0.25">
      <c r="A7" t="s">
        <v>8</v>
      </c>
      <c r="B7" s="565" t="s">
        <v>130</v>
      </c>
      <c r="C7" s="565"/>
      <c r="D7" s="4" t="s">
        <v>15</v>
      </c>
      <c r="E7" s="575" t="s">
        <v>287</v>
      </c>
      <c r="F7" s="575"/>
    </row>
    <row r="8" spans="1:6" x14ac:dyDescent="0.25">
      <c r="A8" s="4" t="s">
        <v>63</v>
      </c>
      <c r="B8" s="590">
        <v>99981.05</v>
      </c>
      <c r="C8" s="590"/>
      <c r="D8" t="s">
        <v>146</v>
      </c>
      <c r="E8" s="575" t="s">
        <v>270</v>
      </c>
      <c r="F8" s="575"/>
    </row>
    <row r="9" spans="1:6" x14ac:dyDescent="0.25">
      <c r="A9" t="s">
        <v>147</v>
      </c>
      <c r="B9" s="591">
        <v>4859.97</v>
      </c>
      <c r="C9" s="591"/>
      <c r="D9" t="s">
        <v>148</v>
      </c>
      <c r="E9" s="575" t="s">
        <v>288</v>
      </c>
      <c r="F9" s="575"/>
    </row>
    <row r="10" spans="1:6" x14ac:dyDescent="0.25">
      <c r="B10" s="172"/>
      <c r="C10" s="173"/>
    </row>
    <row r="12" spans="1:6" x14ac:dyDescent="0.25">
      <c r="A12" s="6" t="s">
        <v>18</v>
      </c>
      <c r="B12" s="637">
        <f>+F25+F41+F48</f>
        <v>101715.21</v>
      </c>
      <c r="C12" s="638"/>
      <c r="D12" s="70" t="s">
        <v>139</v>
      </c>
    </row>
    <row r="14" spans="1:6" x14ac:dyDescent="0.25">
      <c r="A14" s="595" t="s">
        <v>149</v>
      </c>
      <c r="B14" s="595"/>
      <c r="C14" s="595"/>
      <c r="D14" s="595"/>
      <c r="E14" s="595"/>
      <c r="F14" s="595"/>
    </row>
    <row r="15" spans="1:6" x14ac:dyDescent="0.25">
      <c r="A15" s="118" t="s">
        <v>19</v>
      </c>
      <c r="B15" s="118" t="s">
        <v>27</v>
      </c>
      <c r="C15" s="118" t="s">
        <v>25</v>
      </c>
      <c r="D15" s="595" t="s">
        <v>26</v>
      </c>
      <c r="E15" s="595"/>
      <c r="F15" s="118" t="s">
        <v>65</v>
      </c>
    </row>
    <row r="16" spans="1:6" x14ac:dyDescent="0.25">
      <c r="A16" s="587" t="s">
        <v>150</v>
      </c>
      <c r="B16" s="588"/>
      <c r="C16" s="588"/>
      <c r="D16" s="588"/>
      <c r="E16" s="589"/>
      <c r="F16" s="72">
        <f>93339.25+B9</f>
        <v>98199.22</v>
      </c>
    </row>
    <row r="17" spans="1:6" x14ac:dyDescent="0.25">
      <c r="A17" s="45">
        <v>45176</v>
      </c>
      <c r="B17" s="46">
        <v>157</v>
      </c>
      <c r="C17" s="46">
        <v>150021</v>
      </c>
      <c r="D17" s="321" t="s">
        <v>210</v>
      </c>
      <c r="E17" s="322"/>
      <c r="F17" s="76">
        <v>61725.43</v>
      </c>
    </row>
    <row r="18" spans="1:6" x14ac:dyDescent="0.25">
      <c r="A18" s="46"/>
      <c r="B18" s="46"/>
      <c r="C18" s="46"/>
      <c r="D18" s="318" t="s">
        <v>192</v>
      </c>
      <c r="E18" s="319"/>
      <c r="F18" s="76">
        <v>551.12</v>
      </c>
    </row>
    <row r="19" spans="1:6" x14ac:dyDescent="0.25">
      <c r="A19" s="120">
        <v>45223</v>
      </c>
      <c r="B19" s="119">
        <v>165</v>
      </c>
      <c r="C19" s="46">
        <v>150025</v>
      </c>
      <c r="D19" s="321" t="s">
        <v>234</v>
      </c>
      <c r="E19" s="322"/>
      <c r="F19" s="73">
        <v>30341.68</v>
      </c>
    </row>
    <row r="20" spans="1:6" x14ac:dyDescent="0.25">
      <c r="A20" s="120"/>
      <c r="B20" s="119"/>
      <c r="C20" s="119"/>
      <c r="D20" s="318" t="s">
        <v>139</v>
      </c>
      <c r="E20" s="319"/>
      <c r="F20" s="73">
        <v>270.91000000000003</v>
      </c>
    </row>
    <row r="21" spans="1:6" ht="29.25" customHeight="1" x14ac:dyDescent="0.25">
      <c r="A21" s="120">
        <v>45240</v>
      </c>
      <c r="B21" s="119">
        <v>171</v>
      </c>
      <c r="C21" s="46">
        <v>150028</v>
      </c>
      <c r="D21" s="533" t="s">
        <v>302</v>
      </c>
      <c r="E21" s="535"/>
      <c r="F21" s="73">
        <v>2269.06</v>
      </c>
    </row>
    <row r="22" spans="1:6" x14ac:dyDescent="0.25">
      <c r="A22" s="120"/>
      <c r="B22" s="119"/>
      <c r="C22" s="119"/>
      <c r="D22" s="318" t="s">
        <v>192</v>
      </c>
      <c r="E22" s="319"/>
      <c r="F22" s="73">
        <v>20.260000000000002</v>
      </c>
    </row>
    <row r="23" spans="1:6" ht="28.5" customHeight="1" x14ac:dyDescent="0.25">
      <c r="A23" s="120">
        <v>45240</v>
      </c>
      <c r="B23" s="119">
        <v>173</v>
      </c>
      <c r="C23" s="119">
        <v>8830295</v>
      </c>
      <c r="D23" s="533" t="s">
        <v>303</v>
      </c>
      <c r="E23" s="535"/>
      <c r="F23" s="73">
        <v>2576.58</v>
      </c>
    </row>
    <row r="24" spans="1:6" ht="15" customHeight="1" x14ac:dyDescent="0.25">
      <c r="A24" s="120"/>
      <c r="B24" s="119"/>
      <c r="C24" s="119"/>
      <c r="D24" s="318" t="s">
        <v>192</v>
      </c>
      <c r="E24" s="319"/>
      <c r="F24" s="73">
        <v>23</v>
      </c>
    </row>
    <row r="25" spans="1:6" x14ac:dyDescent="0.25">
      <c r="A25" s="121"/>
      <c r="B25" s="119"/>
      <c r="C25" s="121"/>
      <c r="D25" s="625" t="s">
        <v>56</v>
      </c>
      <c r="E25" s="625"/>
      <c r="F25" s="122">
        <f>SUM(F17:F24)</f>
        <v>97778.040000000008</v>
      </c>
    </row>
    <row r="26" spans="1:6" x14ac:dyDescent="0.25">
      <c r="A26" s="13"/>
      <c r="B26" s="117"/>
      <c r="C26" s="13"/>
      <c r="D26" s="596" t="s">
        <v>66</v>
      </c>
      <c r="E26" s="596"/>
      <c r="F26" s="75">
        <f>F16-F25</f>
        <v>421.17999999999302</v>
      </c>
    </row>
    <row r="32" spans="1:6" x14ac:dyDescent="0.25">
      <c r="A32" s="595" t="s">
        <v>148</v>
      </c>
      <c r="B32" s="595"/>
      <c r="C32" s="595"/>
      <c r="D32" s="595"/>
      <c r="E32" s="595"/>
      <c r="F32" s="595"/>
    </row>
    <row r="33" spans="1:6" x14ac:dyDescent="0.25">
      <c r="A33" s="118" t="s">
        <v>19</v>
      </c>
      <c r="B33" s="118" t="s">
        <v>27</v>
      </c>
      <c r="C33" s="118" t="s">
        <v>25</v>
      </c>
      <c r="D33" s="595" t="s">
        <v>26</v>
      </c>
      <c r="E33" s="595"/>
      <c r="F33" s="118" t="s">
        <v>65</v>
      </c>
    </row>
    <row r="34" spans="1:6" x14ac:dyDescent="0.25">
      <c r="A34" s="587" t="s">
        <v>150</v>
      </c>
      <c r="B34" s="588"/>
      <c r="C34" s="588"/>
      <c r="D34" s="588"/>
      <c r="E34" s="589"/>
      <c r="F34" s="72">
        <v>4380</v>
      </c>
    </row>
    <row r="35" spans="1:6" x14ac:dyDescent="0.25">
      <c r="A35" s="120">
        <v>45176</v>
      </c>
      <c r="B35" s="119">
        <v>85</v>
      </c>
      <c r="C35" s="119">
        <v>150020</v>
      </c>
      <c r="D35" s="320" t="s">
        <v>233</v>
      </c>
      <c r="E35" s="320"/>
      <c r="F35" s="73">
        <v>2834.19</v>
      </c>
    </row>
    <row r="36" spans="1:6" x14ac:dyDescent="0.25">
      <c r="A36" s="120"/>
      <c r="B36" s="119"/>
      <c r="C36" s="119"/>
      <c r="D36" s="318" t="s">
        <v>192</v>
      </c>
      <c r="E36" s="319"/>
      <c r="F36" s="73">
        <v>25.31</v>
      </c>
    </row>
    <row r="37" spans="1:6" x14ac:dyDescent="0.25">
      <c r="A37" s="120">
        <v>45209</v>
      </c>
      <c r="B37" s="119">
        <v>87</v>
      </c>
      <c r="C37" s="119">
        <v>150023</v>
      </c>
      <c r="D37" s="320" t="s">
        <v>233</v>
      </c>
      <c r="E37" s="320"/>
      <c r="F37" s="73">
        <v>847.43</v>
      </c>
    </row>
    <row r="38" spans="1:6" x14ac:dyDescent="0.25">
      <c r="A38" s="120"/>
      <c r="B38" s="119"/>
      <c r="C38" s="119"/>
      <c r="D38" s="318" t="s">
        <v>192</v>
      </c>
      <c r="E38" s="319"/>
      <c r="F38" s="73">
        <v>7.57</v>
      </c>
    </row>
    <row r="39" spans="1:6" x14ac:dyDescent="0.25">
      <c r="A39" s="120">
        <v>45271</v>
      </c>
      <c r="B39" s="119">
        <v>90</v>
      </c>
      <c r="C39" s="119">
        <v>150030</v>
      </c>
      <c r="D39" s="318" t="s">
        <v>246</v>
      </c>
      <c r="E39" s="319"/>
      <c r="F39" s="73">
        <v>217.06</v>
      </c>
    </row>
    <row r="40" spans="1:6" x14ac:dyDescent="0.25">
      <c r="A40" s="120"/>
      <c r="B40" s="119"/>
      <c r="C40" s="119"/>
      <c r="D40" s="318" t="s">
        <v>192</v>
      </c>
      <c r="E40" s="319"/>
      <c r="F40" s="73">
        <v>1.94</v>
      </c>
    </row>
    <row r="41" spans="1:6" x14ac:dyDescent="0.25">
      <c r="A41" s="13"/>
      <c r="B41" s="117"/>
      <c r="C41" s="13"/>
      <c r="D41" s="596" t="s">
        <v>56</v>
      </c>
      <c r="E41" s="596"/>
      <c r="F41" s="74">
        <f>SUM(F35:F40)</f>
        <v>3933.5</v>
      </c>
    </row>
    <row r="42" spans="1:6" x14ac:dyDescent="0.25">
      <c r="A42" s="13"/>
      <c r="B42" s="117"/>
      <c r="C42" s="13"/>
      <c r="D42" s="596" t="s">
        <v>66</v>
      </c>
      <c r="E42" s="596"/>
      <c r="F42" s="75">
        <f>F34-F41</f>
        <v>446.5</v>
      </c>
    </row>
    <row r="43" spans="1:6" x14ac:dyDescent="0.25">
      <c r="A43" s="28"/>
      <c r="B43" s="64"/>
      <c r="C43" s="28"/>
      <c r="D43" s="123"/>
      <c r="E43" s="123"/>
      <c r="F43" s="124"/>
    </row>
    <row r="44" spans="1:6" x14ac:dyDescent="0.25">
      <c r="A44" s="595" t="s">
        <v>151</v>
      </c>
      <c r="B44" s="595"/>
      <c r="C44" s="595"/>
      <c r="D44" s="595"/>
      <c r="E44" s="595"/>
      <c r="F44" s="595"/>
    </row>
    <row r="45" spans="1:6" x14ac:dyDescent="0.25">
      <c r="A45" s="118" t="s">
        <v>19</v>
      </c>
      <c r="B45" s="118" t="s">
        <v>27</v>
      </c>
      <c r="C45" s="118" t="s">
        <v>25</v>
      </c>
      <c r="D45" s="595" t="s">
        <v>26</v>
      </c>
      <c r="E45" s="595"/>
      <c r="F45" s="118" t="s">
        <v>65</v>
      </c>
    </row>
    <row r="46" spans="1:6" x14ac:dyDescent="0.25">
      <c r="A46" s="27"/>
      <c r="B46" s="117"/>
      <c r="C46" s="117"/>
      <c r="D46" s="259" t="s">
        <v>78</v>
      </c>
      <c r="E46" s="259"/>
      <c r="F46" s="73">
        <v>1.41</v>
      </c>
    </row>
    <row r="47" spans="1:6" x14ac:dyDescent="0.25">
      <c r="A47" s="27"/>
      <c r="B47" s="163"/>
      <c r="C47" s="163"/>
      <c r="D47" s="259" t="s">
        <v>78</v>
      </c>
      <c r="E47" s="259"/>
      <c r="F47" s="73">
        <v>2.2599999999999998</v>
      </c>
    </row>
    <row r="48" spans="1:6" x14ac:dyDescent="0.25">
      <c r="A48" s="13"/>
      <c r="B48" s="163"/>
      <c r="C48" s="13"/>
      <c r="D48" s="596" t="s">
        <v>56</v>
      </c>
      <c r="E48" s="596"/>
      <c r="F48" s="74">
        <f>SUM(F46:F47)</f>
        <v>3.67</v>
      </c>
    </row>
  </sheetData>
  <mergeCells count="43">
    <mergeCell ref="D47:E47"/>
    <mergeCell ref="D48:E48"/>
    <mergeCell ref="B6:C6"/>
    <mergeCell ref="E6:F6"/>
    <mergeCell ref="D37:E37"/>
    <mergeCell ref="A16:E16"/>
    <mergeCell ref="B7:C7"/>
    <mergeCell ref="E7:F7"/>
    <mergeCell ref="B8:C8"/>
    <mergeCell ref="E8:F8"/>
    <mergeCell ref="B9:C9"/>
    <mergeCell ref="E9:F9"/>
    <mergeCell ref="B12:C12"/>
    <mergeCell ref="A14:F14"/>
    <mergeCell ref="D15:E15"/>
    <mergeCell ref="D35:E35"/>
    <mergeCell ref="A1:F1"/>
    <mergeCell ref="A2:F2"/>
    <mergeCell ref="A3:F3"/>
    <mergeCell ref="B5:C5"/>
    <mergeCell ref="E5:F5"/>
    <mergeCell ref="D17:E17"/>
    <mergeCell ref="D18:E18"/>
    <mergeCell ref="D19:E19"/>
    <mergeCell ref="D20:E20"/>
    <mergeCell ref="D21:E21"/>
    <mergeCell ref="D22:E22"/>
    <mergeCell ref="D25:E25"/>
    <mergeCell ref="D26:E26"/>
    <mergeCell ref="A32:F32"/>
    <mergeCell ref="D33:E33"/>
    <mergeCell ref="A34:E34"/>
    <mergeCell ref="D23:E23"/>
    <mergeCell ref="D24:E24"/>
    <mergeCell ref="D46:E46"/>
    <mergeCell ref="D36:E36"/>
    <mergeCell ref="D38:E38"/>
    <mergeCell ref="D41:E41"/>
    <mergeCell ref="D42:E42"/>
    <mergeCell ref="A44:F44"/>
    <mergeCell ref="D45:E45"/>
    <mergeCell ref="D39:E39"/>
    <mergeCell ref="D40:E40"/>
  </mergeCells>
  <pageMargins left="0.7" right="0.7" top="0.75" bottom="0.75" header="0.3" footer="0.3"/>
  <pageSetup paperSize="9" orientation="landscape" horizontalDpi="0" verticalDpi="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A4AEF-F37E-4F3E-9426-7C0CC6695951}">
  <dimension ref="B1:H32"/>
  <sheetViews>
    <sheetView view="pageLayout" topLeftCell="A2" zoomScaleNormal="100" workbookViewId="0">
      <selection activeCell="E15" sqref="E15:F15"/>
    </sheetView>
  </sheetViews>
  <sheetFormatPr baseColWidth="10" defaultRowHeight="15" x14ac:dyDescent="0.25"/>
  <cols>
    <col min="1" max="1" width="6.85546875" customWidth="1"/>
    <col min="8" max="8" width="9.5703125" customWidth="1"/>
  </cols>
  <sheetData>
    <row r="1" spans="2:7" x14ac:dyDescent="0.25">
      <c r="B1" s="583" t="s">
        <v>126</v>
      </c>
      <c r="C1" s="583"/>
      <c r="D1" s="583"/>
      <c r="E1" s="583"/>
      <c r="F1" s="583"/>
      <c r="G1" s="583"/>
    </row>
    <row r="2" spans="2:7" ht="19.5" customHeight="1" x14ac:dyDescent="0.25">
      <c r="B2" s="433" t="s">
        <v>290</v>
      </c>
      <c r="C2" s="434"/>
      <c r="D2" s="434"/>
      <c r="E2" s="434"/>
      <c r="F2" s="434"/>
      <c r="G2" s="435"/>
    </row>
    <row r="3" spans="2:7" x14ac:dyDescent="0.25">
      <c r="B3" s="259" t="s">
        <v>127</v>
      </c>
      <c r="C3" s="259"/>
      <c r="D3" s="269" t="s">
        <v>291</v>
      </c>
      <c r="E3" s="270"/>
      <c r="F3" s="270"/>
      <c r="G3" s="271"/>
    </row>
    <row r="4" spans="2:7" x14ac:dyDescent="0.25">
      <c r="B4" s="259" t="s">
        <v>128</v>
      </c>
      <c r="C4" s="259"/>
      <c r="D4" s="272" t="s">
        <v>12</v>
      </c>
      <c r="E4" s="272"/>
      <c r="F4" s="272"/>
      <c r="G4" s="272"/>
    </row>
    <row r="5" spans="2:7" x14ac:dyDescent="0.25">
      <c r="B5" s="255" t="s">
        <v>129</v>
      </c>
      <c r="C5" s="255"/>
      <c r="D5" s="384" t="s">
        <v>2</v>
      </c>
      <c r="E5" s="384"/>
      <c r="F5" s="384"/>
      <c r="G5" s="384"/>
    </row>
    <row r="6" spans="2:7" x14ac:dyDescent="0.25">
      <c r="B6" s="259" t="s">
        <v>131</v>
      </c>
      <c r="C6" s="259"/>
      <c r="D6" s="260">
        <v>13002.3</v>
      </c>
      <c r="E6" s="261"/>
      <c r="F6" s="261"/>
      <c r="G6" s="262"/>
    </row>
    <row r="7" spans="2:7" x14ac:dyDescent="0.25">
      <c r="B7" s="259" t="s">
        <v>1</v>
      </c>
      <c r="C7" s="259"/>
      <c r="D7" s="272" t="s">
        <v>282</v>
      </c>
      <c r="E7" s="272"/>
      <c r="F7" s="272"/>
      <c r="G7" s="272"/>
    </row>
    <row r="8" spans="2:7" x14ac:dyDescent="0.25">
      <c r="B8" s="259" t="s">
        <v>74</v>
      </c>
      <c r="C8" s="259"/>
      <c r="D8" s="269" t="s">
        <v>292</v>
      </c>
      <c r="E8" s="270"/>
      <c r="F8" s="270"/>
      <c r="G8" s="271"/>
    </row>
    <row r="9" spans="2:7" x14ac:dyDescent="0.25">
      <c r="B9" s="259" t="s">
        <v>30</v>
      </c>
      <c r="C9" s="259"/>
      <c r="D9" s="269" t="s">
        <v>293</v>
      </c>
      <c r="E9" s="270"/>
      <c r="F9" s="270"/>
      <c r="G9" s="271"/>
    </row>
    <row r="10" spans="2:7" ht="15.75" thickBot="1" x14ac:dyDescent="0.3">
      <c r="D10" s="281"/>
      <c r="E10" s="281"/>
      <c r="F10" s="281"/>
    </row>
    <row r="11" spans="2:7" ht="15.75" thickBot="1" x14ac:dyDescent="0.3">
      <c r="B11" s="628" t="s">
        <v>283</v>
      </c>
      <c r="C11" s="629"/>
      <c r="D11" s="629"/>
      <c r="E11" s="629"/>
      <c r="F11" s="299"/>
    </row>
    <row r="12" spans="2:7" ht="32.25" customHeight="1" x14ac:dyDescent="0.25">
      <c r="B12" s="325" t="s">
        <v>295</v>
      </c>
      <c r="C12" s="326"/>
      <c r="D12" s="426">
        <f>'LQ. DE FIESTAS PATRONALES'!F37</f>
        <v>10655.9</v>
      </c>
      <c r="E12" s="426"/>
      <c r="F12" s="427"/>
    </row>
    <row r="13" spans="2:7" ht="15.75" thickBot="1" x14ac:dyDescent="0.3">
      <c r="B13" s="329" t="s">
        <v>137</v>
      </c>
      <c r="C13" s="288"/>
      <c r="D13" s="289">
        <f>SUM(D12:F12)</f>
        <v>10655.9</v>
      </c>
      <c r="E13" s="289"/>
      <c r="F13" s="290"/>
    </row>
    <row r="14" spans="2:7" ht="15.75" thickBot="1" x14ac:dyDescent="0.3"/>
    <row r="15" spans="2:7" ht="15.75" thickBot="1" x14ac:dyDescent="0.3">
      <c r="B15" s="632" t="s">
        <v>261</v>
      </c>
      <c r="C15" s="633"/>
      <c r="D15" s="634"/>
      <c r="E15" s="630">
        <f>D6-D13</f>
        <v>2346.3999999999996</v>
      </c>
      <c r="F15" s="631"/>
    </row>
    <row r="16" spans="2:7" x14ac:dyDescent="0.25">
      <c r="F16" t="s">
        <v>139</v>
      </c>
    </row>
    <row r="19" spans="2:8" x14ac:dyDescent="0.25">
      <c r="B19" s="28"/>
      <c r="C19" s="28"/>
      <c r="F19" s="28"/>
    </row>
    <row r="20" spans="2:8" x14ac:dyDescent="0.25">
      <c r="B20" s="293" t="s">
        <v>140</v>
      </c>
      <c r="C20" s="293"/>
      <c r="D20" s="293"/>
      <c r="E20" s="161"/>
      <c r="F20" s="293" t="s">
        <v>141</v>
      </c>
      <c r="G20" s="293"/>
      <c r="H20" s="293"/>
    </row>
    <row r="21" spans="2:8" x14ac:dyDescent="0.25">
      <c r="B21" s="622" t="s">
        <v>259</v>
      </c>
      <c r="C21" s="622"/>
      <c r="D21" s="622"/>
      <c r="E21" s="161"/>
      <c r="F21" s="622" t="s">
        <v>32</v>
      </c>
      <c r="G21" s="622"/>
      <c r="H21" s="622"/>
    </row>
    <row r="22" spans="2:8" x14ac:dyDescent="0.25">
      <c r="B22" s="161"/>
      <c r="C22" s="161"/>
      <c r="D22" s="161"/>
      <c r="E22" s="161"/>
      <c r="F22" s="161"/>
      <c r="G22" s="161"/>
      <c r="H22" s="161"/>
    </row>
    <row r="23" spans="2:8" x14ac:dyDescent="0.25">
      <c r="B23" s="161"/>
      <c r="C23" s="161"/>
      <c r="D23" s="161"/>
      <c r="E23" s="161"/>
      <c r="F23" s="161"/>
      <c r="G23" s="161"/>
      <c r="H23" s="161"/>
    </row>
    <row r="24" spans="2:8" x14ac:dyDescent="0.25">
      <c r="B24" s="161"/>
      <c r="C24" s="161"/>
      <c r="D24" s="161"/>
      <c r="E24" s="161"/>
      <c r="F24" s="161"/>
      <c r="G24" s="161"/>
      <c r="H24" s="161"/>
    </row>
    <row r="25" spans="2:8" x14ac:dyDescent="0.25">
      <c r="B25" s="162"/>
      <c r="C25" s="162"/>
      <c r="D25" s="161"/>
      <c r="E25" s="161"/>
      <c r="F25" s="161"/>
      <c r="G25" s="161"/>
      <c r="H25" s="161"/>
    </row>
    <row r="26" spans="2:8" x14ac:dyDescent="0.25">
      <c r="B26" s="293" t="s">
        <v>142</v>
      </c>
      <c r="C26" s="293"/>
      <c r="D26" s="293"/>
      <c r="E26" s="161"/>
      <c r="F26" s="293" t="s">
        <v>143</v>
      </c>
      <c r="G26" s="293"/>
      <c r="H26" s="293"/>
    </row>
    <row r="27" spans="2:8" x14ac:dyDescent="0.25">
      <c r="B27" s="622" t="s">
        <v>34</v>
      </c>
      <c r="C27" s="622"/>
      <c r="D27" s="622"/>
      <c r="E27" s="161"/>
      <c r="F27" s="622" t="s">
        <v>144</v>
      </c>
      <c r="G27" s="622"/>
      <c r="H27" s="622"/>
    </row>
    <row r="28" spans="2:8" x14ac:dyDescent="0.25">
      <c r="B28" s="161"/>
      <c r="C28" s="161"/>
      <c r="D28" s="161"/>
      <c r="E28" s="161"/>
      <c r="F28" s="161"/>
      <c r="G28" s="161"/>
      <c r="H28" s="161"/>
    </row>
    <row r="29" spans="2:8" x14ac:dyDescent="0.25">
      <c r="B29" s="161"/>
      <c r="C29" s="161"/>
      <c r="D29" s="161"/>
      <c r="E29" s="161"/>
      <c r="F29" s="161"/>
      <c r="G29" s="161"/>
      <c r="H29" s="161"/>
    </row>
    <row r="30" spans="2:8" x14ac:dyDescent="0.25">
      <c r="B30" s="161"/>
      <c r="C30" s="161"/>
      <c r="D30" s="161"/>
      <c r="E30" s="161"/>
      <c r="F30" s="161"/>
      <c r="G30" s="161"/>
      <c r="H30" s="161"/>
    </row>
    <row r="31" spans="2:8" x14ac:dyDescent="0.25">
      <c r="B31" s="161"/>
      <c r="C31" s="161"/>
      <c r="D31" s="635" t="s">
        <v>5</v>
      </c>
      <c r="E31" s="635"/>
      <c r="F31" s="635"/>
      <c r="G31" s="161"/>
      <c r="H31" s="161"/>
    </row>
    <row r="32" spans="2:8" x14ac:dyDescent="0.25">
      <c r="B32" s="161"/>
      <c r="C32" s="161"/>
      <c r="D32" s="622" t="s">
        <v>145</v>
      </c>
      <c r="E32" s="622"/>
      <c r="F32" s="622"/>
      <c r="G32" s="161"/>
      <c r="H32" s="161"/>
    </row>
  </sheetData>
  <mergeCells count="34">
    <mergeCell ref="D31:F31"/>
    <mergeCell ref="D32:F32"/>
    <mergeCell ref="B21:D21"/>
    <mergeCell ref="F21:H21"/>
    <mergeCell ref="B26:D26"/>
    <mergeCell ref="F26:H26"/>
    <mergeCell ref="B27:D27"/>
    <mergeCell ref="F27:H27"/>
    <mergeCell ref="B13:C13"/>
    <mergeCell ref="D13:F13"/>
    <mergeCell ref="B15:D15"/>
    <mergeCell ref="E15:F15"/>
    <mergeCell ref="B20:D20"/>
    <mergeCell ref="F20:H20"/>
    <mergeCell ref="B12:C12"/>
    <mergeCell ref="D12:F12"/>
    <mergeCell ref="B8:C8"/>
    <mergeCell ref="D8:G8"/>
    <mergeCell ref="B9:C9"/>
    <mergeCell ref="D9:G9"/>
    <mergeCell ref="D10:F10"/>
    <mergeCell ref="B11:F11"/>
    <mergeCell ref="B5:C5"/>
    <mergeCell ref="D5:G5"/>
    <mergeCell ref="B6:C6"/>
    <mergeCell ref="D6:G6"/>
    <mergeCell ref="B7:C7"/>
    <mergeCell ref="D7:G7"/>
    <mergeCell ref="B1:G1"/>
    <mergeCell ref="B2:G2"/>
    <mergeCell ref="B3:C3"/>
    <mergeCell ref="D3:G3"/>
    <mergeCell ref="B4:C4"/>
    <mergeCell ref="D4:G4"/>
  </mergeCells>
  <pageMargins left="0.7" right="0.7" top="0.75" bottom="0.75" header="0.3" footer="0.3"/>
  <pageSetup paperSize="9" orientation="portrait" horizontalDpi="0" verticalDpi="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B3713-0DDF-46DA-99EA-FBA5573856B1}">
  <dimension ref="A1:F38"/>
  <sheetViews>
    <sheetView view="pageLayout" topLeftCell="A10" zoomScaleNormal="100" workbookViewId="0">
      <selection activeCell="A29" sqref="A29"/>
    </sheetView>
  </sheetViews>
  <sheetFormatPr baseColWidth="10" defaultRowHeight="15" x14ac:dyDescent="0.25"/>
  <cols>
    <col min="1" max="1" width="28.5703125" customWidth="1"/>
    <col min="2" max="2" width="15.5703125" customWidth="1"/>
    <col min="3" max="3" width="16.28515625" customWidth="1"/>
    <col min="4" max="4" width="22.28515625" customWidth="1"/>
    <col min="5" max="5" width="22.7109375" customWidth="1"/>
    <col min="6" max="6" width="14.85546875" customWidth="1"/>
  </cols>
  <sheetData>
    <row r="1" spans="1:6" x14ac:dyDescent="0.25">
      <c r="A1" s="309"/>
      <c r="B1" s="309"/>
      <c r="C1" s="309"/>
      <c r="D1" s="309"/>
      <c r="E1" s="309"/>
      <c r="F1" s="309"/>
    </row>
    <row r="2" spans="1:6" x14ac:dyDescent="0.25">
      <c r="A2" s="310" t="s">
        <v>57</v>
      </c>
      <c r="B2" s="310"/>
      <c r="C2" s="310"/>
      <c r="D2" s="310"/>
      <c r="E2" s="310"/>
      <c r="F2" s="310"/>
    </row>
    <row r="3" spans="1:6" ht="18.75" customHeight="1" x14ac:dyDescent="0.25">
      <c r="A3" s="311" t="s">
        <v>294</v>
      </c>
      <c r="B3" s="311"/>
      <c r="C3" s="311"/>
      <c r="D3" s="311"/>
      <c r="E3" s="311"/>
      <c r="F3" s="311"/>
    </row>
    <row r="4" spans="1:6" x14ac:dyDescent="0.25">
      <c r="B4" s="5"/>
      <c r="C4" s="5"/>
    </row>
    <row r="5" spans="1:6" x14ac:dyDescent="0.25">
      <c r="A5" t="s">
        <v>58</v>
      </c>
      <c r="B5" s="565" t="s">
        <v>291</v>
      </c>
      <c r="C5" s="565"/>
      <c r="D5" t="s">
        <v>59</v>
      </c>
      <c r="E5" s="575" t="s">
        <v>60</v>
      </c>
      <c r="F5" s="575"/>
    </row>
    <row r="6" spans="1:6" x14ac:dyDescent="0.25">
      <c r="A6" t="s">
        <v>7</v>
      </c>
      <c r="B6" s="566" t="s">
        <v>12</v>
      </c>
      <c r="C6" s="566"/>
      <c r="D6" t="s">
        <v>61</v>
      </c>
      <c r="E6" s="575" t="s">
        <v>292</v>
      </c>
      <c r="F6" s="575"/>
    </row>
    <row r="7" spans="1:6" x14ac:dyDescent="0.25">
      <c r="A7" t="s">
        <v>8</v>
      </c>
      <c r="B7" s="566" t="s">
        <v>2</v>
      </c>
      <c r="C7" s="566"/>
      <c r="D7" s="4" t="s">
        <v>15</v>
      </c>
      <c r="E7" s="575" t="s">
        <v>293</v>
      </c>
      <c r="F7" s="575"/>
    </row>
    <row r="8" spans="1:6" x14ac:dyDescent="0.25">
      <c r="A8" s="4" t="s">
        <v>63</v>
      </c>
      <c r="B8" s="590">
        <v>13002.3</v>
      </c>
      <c r="C8" s="590"/>
      <c r="D8" s="40"/>
      <c r="E8" s="164"/>
      <c r="F8" s="164"/>
    </row>
    <row r="9" spans="1:6" x14ac:dyDescent="0.25">
      <c r="A9" t="s">
        <v>147</v>
      </c>
      <c r="B9" s="591">
        <v>0</v>
      </c>
      <c r="C9" s="591"/>
      <c r="D9" s="40"/>
      <c r="E9" s="164"/>
      <c r="F9" s="164"/>
    </row>
    <row r="10" spans="1:6" x14ac:dyDescent="0.25">
      <c r="A10" t="s">
        <v>56</v>
      </c>
      <c r="B10" s="571">
        <f>B8+B9</f>
        <v>13002.3</v>
      </c>
      <c r="C10" s="592"/>
    </row>
    <row r="12" spans="1:6" x14ac:dyDescent="0.25">
      <c r="A12" t="s">
        <v>64</v>
      </c>
      <c r="B12" s="300">
        <f>B10-B13</f>
        <v>2346.3999999999996</v>
      </c>
      <c r="C12" s="593"/>
      <c r="D12" s="3"/>
    </row>
    <row r="13" spans="1:6" x14ac:dyDescent="0.25">
      <c r="A13" t="s">
        <v>18</v>
      </c>
      <c r="B13" s="300">
        <f>+F37+F46+F53</f>
        <v>10655.9</v>
      </c>
      <c r="C13" s="594"/>
      <c r="D13" s="70" t="s">
        <v>139</v>
      </c>
    </row>
    <row r="15" spans="1:6" x14ac:dyDescent="0.25">
      <c r="A15" s="595" t="s">
        <v>295</v>
      </c>
      <c r="B15" s="595"/>
      <c r="C15" s="595"/>
      <c r="D15" s="595"/>
      <c r="E15" s="595"/>
      <c r="F15" s="595"/>
    </row>
    <row r="16" spans="1:6" x14ac:dyDescent="0.25">
      <c r="A16" s="118" t="s">
        <v>19</v>
      </c>
      <c r="B16" s="118" t="s">
        <v>27</v>
      </c>
      <c r="C16" s="118" t="s">
        <v>25</v>
      </c>
      <c r="D16" s="595" t="s">
        <v>26</v>
      </c>
      <c r="E16" s="595"/>
      <c r="F16" s="118" t="s">
        <v>65</v>
      </c>
    </row>
    <row r="17" spans="1:6" x14ac:dyDescent="0.25">
      <c r="A17" s="587" t="s">
        <v>150</v>
      </c>
      <c r="B17" s="588"/>
      <c r="C17" s="588"/>
      <c r="D17" s="588"/>
      <c r="E17" s="589"/>
      <c r="F17" s="72">
        <v>13002.3</v>
      </c>
    </row>
    <row r="18" spans="1:6" x14ac:dyDescent="0.25">
      <c r="A18" s="45">
        <v>45197</v>
      </c>
      <c r="B18" s="46"/>
      <c r="C18" s="46"/>
      <c r="D18" s="321" t="s">
        <v>78</v>
      </c>
      <c r="E18" s="322"/>
      <c r="F18" s="76">
        <v>1.7</v>
      </c>
    </row>
    <row r="19" spans="1:6" x14ac:dyDescent="0.25">
      <c r="A19" s="45">
        <v>45198</v>
      </c>
      <c r="B19" s="46">
        <v>2</v>
      </c>
      <c r="C19" s="46">
        <v>150722</v>
      </c>
      <c r="D19" s="318" t="s">
        <v>222</v>
      </c>
      <c r="E19" s="319"/>
      <c r="F19" s="76">
        <v>100</v>
      </c>
    </row>
    <row r="20" spans="1:6" x14ac:dyDescent="0.25">
      <c r="A20" s="120">
        <v>45199</v>
      </c>
      <c r="B20" s="119"/>
      <c r="C20" s="46">
        <v>150724</v>
      </c>
      <c r="D20" s="318" t="s">
        <v>225</v>
      </c>
      <c r="E20" s="319"/>
      <c r="F20" s="73">
        <v>440</v>
      </c>
    </row>
    <row r="21" spans="1:6" x14ac:dyDescent="0.25">
      <c r="A21" s="120">
        <v>45199</v>
      </c>
      <c r="B21" s="119"/>
      <c r="C21" s="46">
        <v>150725</v>
      </c>
      <c r="D21" s="318" t="s">
        <v>226</v>
      </c>
      <c r="E21" s="319"/>
      <c r="F21" s="73">
        <v>187.5</v>
      </c>
    </row>
    <row r="22" spans="1:6" x14ac:dyDescent="0.25">
      <c r="A22" s="120">
        <v>45199</v>
      </c>
      <c r="B22" s="119"/>
      <c r="C22" s="46">
        <v>150726</v>
      </c>
      <c r="D22" s="318" t="s">
        <v>227</v>
      </c>
      <c r="E22" s="319"/>
      <c r="F22" s="73">
        <v>54</v>
      </c>
    </row>
    <row r="23" spans="1:6" x14ac:dyDescent="0.25">
      <c r="A23" s="120">
        <v>45199</v>
      </c>
      <c r="B23" s="119">
        <v>4334</v>
      </c>
      <c r="C23" s="46">
        <v>150727</v>
      </c>
      <c r="D23" s="318" t="s">
        <v>228</v>
      </c>
      <c r="E23" s="319"/>
      <c r="F23" s="73">
        <v>235.89</v>
      </c>
    </row>
    <row r="24" spans="1:6" x14ac:dyDescent="0.25">
      <c r="A24" s="120">
        <v>45205</v>
      </c>
      <c r="B24" s="119">
        <v>10110</v>
      </c>
      <c r="C24" s="46">
        <v>8903001</v>
      </c>
      <c r="D24" s="318" t="s">
        <v>236</v>
      </c>
      <c r="E24" s="319"/>
      <c r="F24" s="73">
        <v>991.14</v>
      </c>
    </row>
    <row r="25" spans="1:6" x14ac:dyDescent="0.25">
      <c r="A25" s="120">
        <v>45205</v>
      </c>
      <c r="B25" s="119"/>
      <c r="C25" s="46">
        <v>8903002</v>
      </c>
      <c r="D25" s="318" t="s">
        <v>237</v>
      </c>
      <c r="E25" s="319"/>
      <c r="F25" s="73">
        <v>1255.5</v>
      </c>
    </row>
    <row r="26" spans="1:6" x14ac:dyDescent="0.25">
      <c r="A26" s="120">
        <v>45205</v>
      </c>
      <c r="B26" s="119"/>
      <c r="C26" s="46">
        <v>8903003</v>
      </c>
      <c r="D26" s="318" t="s">
        <v>238</v>
      </c>
      <c r="E26" s="319"/>
      <c r="F26" s="73">
        <v>292.5</v>
      </c>
    </row>
    <row r="27" spans="1:6" x14ac:dyDescent="0.25">
      <c r="A27" s="120">
        <v>45206</v>
      </c>
      <c r="B27" s="119">
        <v>115</v>
      </c>
      <c r="C27" s="46">
        <v>8903004</v>
      </c>
      <c r="D27" s="318" t="s">
        <v>239</v>
      </c>
      <c r="E27" s="319"/>
      <c r="F27" s="73">
        <v>1985.84</v>
      </c>
    </row>
    <row r="28" spans="1:6" x14ac:dyDescent="0.25">
      <c r="A28" s="120">
        <v>45207</v>
      </c>
      <c r="B28" s="119">
        <v>1001</v>
      </c>
      <c r="C28" s="46">
        <v>8903005</v>
      </c>
      <c r="D28" s="318" t="s">
        <v>240</v>
      </c>
      <c r="E28" s="319"/>
      <c r="F28" s="73">
        <v>3716.01</v>
      </c>
    </row>
    <row r="29" spans="1:6" x14ac:dyDescent="0.25">
      <c r="A29" s="120">
        <v>45212</v>
      </c>
      <c r="B29" s="119"/>
      <c r="C29" s="46">
        <v>8903006</v>
      </c>
      <c r="D29" s="318" t="s">
        <v>106</v>
      </c>
      <c r="E29" s="319"/>
      <c r="F29" s="73">
        <v>6</v>
      </c>
    </row>
    <row r="30" spans="1:6" x14ac:dyDescent="0.25">
      <c r="A30" s="120">
        <v>45212</v>
      </c>
      <c r="B30" s="119"/>
      <c r="C30" s="46">
        <v>8903007</v>
      </c>
      <c r="D30" s="318" t="s">
        <v>105</v>
      </c>
      <c r="E30" s="319"/>
      <c r="F30" s="73">
        <v>2.11</v>
      </c>
    </row>
    <row r="31" spans="1:6" x14ac:dyDescent="0.25">
      <c r="A31" s="120">
        <v>45203</v>
      </c>
      <c r="B31" s="119">
        <v>33</v>
      </c>
      <c r="C31" s="46">
        <v>150728</v>
      </c>
      <c r="D31" s="318" t="s">
        <v>241</v>
      </c>
      <c r="E31" s="319"/>
      <c r="F31" s="73">
        <v>138.76</v>
      </c>
    </row>
    <row r="32" spans="1:6" x14ac:dyDescent="0.25">
      <c r="A32" s="120">
        <v>45203</v>
      </c>
      <c r="B32" s="119"/>
      <c r="C32" s="46">
        <v>150729</v>
      </c>
      <c r="D32" s="318" t="s">
        <v>242</v>
      </c>
      <c r="E32" s="319"/>
      <c r="F32" s="73">
        <v>153</v>
      </c>
    </row>
    <row r="33" spans="1:6" ht="28.5" customHeight="1" x14ac:dyDescent="0.25">
      <c r="A33" s="105">
        <v>45204</v>
      </c>
      <c r="B33" s="106"/>
      <c r="C33" s="134">
        <v>150730</v>
      </c>
      <c r="D33" s="533" t="s">
        <v>243</v>
      </c>
      <c r="E33" s="535"/>
      <c r="F33" s="73">
        <v>250.2</v>
      </c>
    </row>
    <row r="34" spans="1:6" ht="18" customHeight="1" x14ac:dyDescent="0.25">
      <c r="A34" s="105">
        <v>45205</v>
      </c>
      <c r="B34" s="106"/>
      <c r="C34" s="134"/>
      <c r="D34" s="533" t="s">
        <v>78</v>
      </c>
      <c r="E34" s="535"/>
      <c r="F34" s="73">
        <v>3.96</v>
      </c>
    </row>
    <row r="35" spans="1:6" ht="18.75" customHeight="1" x14ac:dyDescent="0.25">
      <c r="A35" s="105">
        <v>45240</v>
      </c>
      <c r="B35" s="106"/>
      <c r="C35" s="134">
        <v>8903008</v>
      </c>
      <c r="D35" s="318" t="s">
        <v>105</v>
      </c>
      <c r="E35" s="319"/>
      <c r="F35" s="73">
        <v>65.989999999999995</v>
      </c>
    </row>
    <row r="36" spans="1:6" ht="18.75" customHeight="1" x14ac:dyDescent="0.25">
      <c r="A36" s="105">
        <v>45243</v>
      </c>
      <c r="B36" s="106"/>
      <c r="C36" s="134">
        <v>8903009</v>
      </c>
      <c r="D36" s="318" t="s">
        <v>106</v>
      </c>
      <c r="E36" s="319"/>
      <c r="F36" s="73">
        <v>775.8</v>
      </c>
    </row>
    <row r="37" spans="1:6" x14ac:dyDescent="0.25">
      <c r="A37" s="121"/>
      <c r="B37" s="119"/>
      <c r="C37" s="121"/>
      <c r="D37" s="625" t="s">
        <v>56</v>
      </c>
      <c r="E37" s="625"/>
      <c r="F37" s="122">
        <f>SUM(F18:F36)</f>
        <v>10655.9</v>
      </c>
    </row>
    <row r="38" spans="1:6" x14ac:dyDescent="0.25">
      <c r="A38" s="13"/>
      <c r="B38" s="117"/>
      <c r="C38" s="13"/>
      <c r="D38" s="596" t="s">
        <v>66</v>
      </c>
      <c r="E38" s="596"/>
      <c r="F38" s="75">
        <f>F17-F37</f>
        <v>2346.3999999999996</v>
      </c>
    </row>
  </sheetData>
  <mergeCells count="38">
    <mergeCell ref="B12:C12"/>
    <mergeCell ref="B13:C13"/>
    <mergeCell ref="A15:F15"/>
    <mergeCell ref="E7:F7"/>
    <mergeCell ref="B8:C8"/>
    <mergeCell ref="B9:C9"/>
    <mergeCell ref="D32:E32"/>
    <mergeCell ref="D33:E33"/>
    <mergeCell ref="D36:E36"/>
    <mergeCell ref="A1:F1"/>
    <mergeCell ref="A2:F2"/>
    <mergeCell ref="A3:F3"/>
    <mergeCell ref="B5:C5"/>
    <mergeCell ref="E5:F5"/>
    <mergeCell ref="B6:C6"/>
    <mergeCell ref="E6:F6"/>
    <mergeCell ref="D23:E23"/>
    <mergeCell ref="D24:E24"/>
    <mergeCell ref="D25:E25"/>
    <mergeCell ref="A17:E17"/>
    <mergeCell ref="B7:C7"/>
    <mergeCell ref="B10:C10"/>
    <mergeCell ref="D34:E34"/>
    <mergeCell ref="D35:E35"/>
    <mergeCell ref="D16:E16"/>
    <mergeCell ref="D37:E37"/>
    <mergeCell ref="D38:E38"/>
    <mergeCell ref="D18:E18"/>
    <mergeCell ref="D19:E19"/>
    <mergeCell ref="D20:E20"/>
    <mergeCell ref="D21:E21"/>
    <mergeCell ref="D22:E22"/>
    <mergeCell ref="D26:E26"/>
    <mergeCell ref="D27:E27"/>
    <mergeCell ref="D28:E28"/>
    <mergeCell ref="D29:E29"/>
    <mergeCell ref="D30:E30"/>
    <mergeCell ref="D31:E31"/>
  </mergeCells>
  <pageMargins left="0.7" right="0.7" top="0.75" bottom="0.75" header="0.3" footer="0.3"/>
  <pageSetup paperSize="9" orientation="landscape" horizontalDpi="0" verticalDpi="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D947F-4842-4F08-884B-A4C3AC171845}">
  <dimension ref="B1:H33"/>
  <sheetViews>
    <sheetView view="pageLayout" topLeftCell="A4" zoomScaleNormal="100" workbookViewId="0">
      <selection activeCell="F17" sqref="F17"/>
    </sheetView>
  </sheetViews>
  <sheetFormatPr baseColWidth="10" defaultRowHeight="15" x14ac:dyDescent="0.25"/>
  <cols>
    <col min="1" max="1" width="6.5703125" customWidth="1"/>
  </cols>
  <sheetData>
    <row r="1" spans="2:7" x14ac:dyDescent="0.25">
      <c r="B1" s="646" t="s">
        <v>379</v>
      </c>
      <c r="C1" s="646"/>
      <c r="D1" s="646"/>
      <c r="E1" s="646"/>
      <c r="F1" s="646"/>
      <c r="G1" s="646"/>
    </row>
    <row r="2" spans="2:7" ht="30" customHeight="1" x14ac:dyDescent="0.25">
      <c r="B2" s="266" t="s">
        <v>296</v>
      </c>
      <c r="C2" s="267"/>
      <c r="D2" s="267"/>
      <c r="E2" s="267"/>
      <c r="F2" s="267"/>
      <c r="G2" s="268"/>
    </row>
    <row r="3" spans="2:7" x14ac:dyDescent="0.25">
      <c r="B3" s="259" t="s">
        <v>127</v>
      </c>
      <c r="C3" s="259"/>
      <c r="D3" s="269" t="s">
        <v>297</v>
      </c>
      <c r="E3" s="270"/>
      <c r="F3" s="270"/>
      <c r="G3" s="271"/>
    </row>
    <row r="4" spans="2:7" x14ac:dyDescent="0.25">
      <c r="B4" s="259" t="s">
        <v>128</v>
      </c>
      <c r="C4" s="259"/>
      <c r="D4" s="272" t="s">
        <v>12</v>
      </c>
      <c r="E4" s="272"/>
      <c r="F4" s="272"/>
      <c r="G4" s="272"/>
    </row>
    <row r="5" spans="2:7" x14ac:dyDescent="0.25">
      <c r="B5" s="255" t="s">
        <v>129</v>
      </c>
      <c r="C5" s="255"/>
      <c r="D5" s="384" t="s">
        <v>130</v>
      </c>
      <c r="E5" s="384"/>
      <c r="F5" s="384"/>
      <c r="G5" s="384"/>
    </row>
    <row r="6" spans="2:7" x14ac:dyDescent="0.25">
      <c r="B6" s="259" t="s">
        <v>131</v>
      </c>
      <c r="C6" s="259"/>
      <c r="D6" s="260">
        <v>29560.33</v>
      </c>
      <c r="E6" s="261"/>
      <c r="F6" s="261"/>
      <c r="G6" s="262"/>
    </row>
    <row r="7" spans="2:7" x14ac:dyDescent="0.25">
      <c r="B7" s="259" t="s">
        <v>1</v>
      </c>
      <c r="C7" s="259"/>
      <c r="D7" s="272" t="s">
        <v>282</v>
      </c>
      <c r="E7" s="272"/>
      <c r="F7" s="272"/>
      <c r="G7" s="272"/>
    </row>
    <row r="8" spans="2:7" x14ac:dyDescent="0.25">
      <c r="B8" s="259" t="s">
        <v>74</v>
      </c>
      <c r="C8" s="259"/>
      <c r="D8" s="269" t="s">
        <v>298</v>
      </c>
      <c r="E8" s="270"/>
      <c r="F8" s="270"/>
      <c r="G8" s="271"/>
    </row>
    <row r="9" spans="2:7" x14ac:dyDescent="0.25">
      <c r="B9" s="259" t="s">
        <v>30</v>
      </c>
      <c r="C9" s="259"/>
      <c r="D9" s="269" t="s">
        <v>299</v>
      </c>
      <c r="E9" s="270"/>
      <c r="F9" s="270"/>
      <c r="G9" s="271"/>
    </row>
    <row r="10" spans="2:7" ht="15.75" thickBot="1" x14ac:dyDescent="0.3">
      <c r="D10" s="281"/>
      <c r="E10" s="281"/>
      <c r="F10" s="281"/>
    </row>
    <row r="11" spans="2:7" ht="15.75" thickBot="1" x14ac:dyDescent="0.3">
      <c r="B11" s="628" t="s">
        <v>283</v>
      </c>
      <c r="C11" s="629"/>
      <c r="D11" s="629"/>
      <c r="E11" s="629"/>
      <c r="F11" s="299"/>
    </row>
    <row r="12" spans="2:7" x14ac:dyDescent="0.25">
      <c r="B12" s="424" t="s">
        <v>134</v>
      </c>
      <c r="C12" s="425"/>
      <c r="D12" s="426">
        <f>'LIQ. MERINO					'!F22</f>
        <v>27822.330000000005</v>
      </c>
      <c r="E12" s="426"/>
      <c r="F12" s="427"/>
    </row>
    <row r="13" spans="2:7" x14ac:dyDescent="0.25">
      <c r="B13" s="421" t="s">
        <v>135</v>
      </c>
      <c r="C13" s="339"/>
      <c r="D13" s="428">
        <f>'LIQ. MERINO					'!F33</f>
        <v>1250</v>
      </c>
      <c r="E13" s="428"/>
      <c r="F13" s="429"/>
    </row>
    <row r="14" spans="2:7" ht="15.75" thickBot="1" x14ac:dyDescent="0.3">
      <c r="B14" s="329" t="s">
        <v>137</v>
      </c>
      <c r="C14" s="288"/>
      <c r="D14" s="289">
        <f>SUM(D12:F13)</f>
        <v>29072.330000000005</v>
      </c>
      <c r="E14" s="289"/>
      <c r="F14" s="290"/>
    </row>
    <row r="15" spans="2:7" ht="15.75" thickBot="1" x14ac:dyDescent="0.3"/>
    <row r="16" spans="2:7" ht="15.75" thickBot="1" x14ac:dyDescent="0.3">
      <c r="B16" s="632" t="s">
        <v>261</v>
      </c>
      <c r="C16" s="633"/>
      <c r="D16" s="634"/>
      <c r="E16" s="644">
        <f>D6-D14</f>
        <v>487.99999999999636</v>
      </c>
      <c r="F16" s="645"/>
    </row>
    <row r="17" spans="2:8" x14ac:dyDescent="0.25">
      <c r="F17" t="s">
        <v>139</v>
      </c>
    </row>
    <row r="20" spans="2:8" x14ac:dyDescent="0.25">
      <c r="B20" s="28"/>
      <c r="C20" s="28"/>
      <c r="F20" s="28"/>
    </row>
    <row r="21" spans="2:8" x14ac:dyDescent="0.25">
      <c r="B21" s="293" t="s">
        <v>140</v>
      </c>
      <c r="C21" s="293"/>
      <c r="D21" s="293"/>
      <c r="E21" s="161"/>
      <c r="F21" s="293" t="s">
        <v>141</v>
      </c>
      <c r="G21" s="293"/>
      <c r="H21" s="293"/>
    </row>
    <row r="22" spans="2:8" x14ac:dyDescent="0.25">
      <c r="B22" s="622" t="s">
        <v>259</v>
      </c>
      <c r="C22" s="622"/>
      <c r="D22" s="622"/>
      <c r="E22" s="161"/>
      <c r="F22" s="622" t="s">
        <v>32</v>
      </c>
      <c r="G22" s="622"/>
      <c r="H22" s="622"/>
    </row>
    <row r="23" spans="2:8" x14ac:dyDescent="0.25">
      <c r="B23" s="161"/>
      <c r="C23" s="161"/>
      <c r="D23" s="161"/>
      <c r="E23" s="161"/>
      <c r="F23" s="161"/>
      <c r="G23" s="161"/>
      <c r="H23" s="161"/>
    </row>
    <row r="24" spans="2:8" x14ac:dyDescent="0.25">
      <c r="B24" s="161"/>
      <c r="C24" s="161"/>
      <c r="D24" s="161"/>
      <c r="E24" s="161"/>
      <c r="F24" s="161"/>
      <c r="G24" s="161"/>
      <c r="H24" s="161"/>
    </row>
    <row r="25" spans="2:8" x14ac:dyDescent="0.25">
      <c r="B25" s="161"/>
      <c r="C25" s="161"/>
      <c r="D25" s="161"/>
      <c r="E25" s="161"/>
      <c r="F25" s="161"/>
      <c r="G25" s="161"/>
      <c r="H25" s="161"/>
    </row>
    <row r="26" spans="2:8" x14ac:dyDescent="0.25">
      <c r="B26" s="162"/>
      <c r="C26" s="162"/>
      <c r="D26" s="161"/>
      <c r="E26" s="161"/>
      <c r="F26" s="161"/>
      <c r="G26" s="161"/>
      <c r="H26" s="161"/>
    </row>
    <row r="27" spans="2:8" x14ac:dyDescent="0.25">
      <c r="B27" s="293" t="s">
        <v>142</v>
      </c>
      <c r="C27" s="293"/>
      <c r="D27" s="293"/>
      <c r="E27" s="161"/>
      <c r="F27" s="293" t="s">
        <v>143</v>
      </c>
      <c r="G27" s="293"/>
      <c r="H27" s="293"/>
    </row>
    <row r="28" spans="2:8" x14ac:dyDescent="0.25">
      <c r="B28" s="622" t="s">
        <v>34</v>
      </c>
      <c r="C28" s="622"/>
      <c r="D28" s="622"/>
      <c r="E28" s="161"/>
      <c r="F28" s="622" t="s">
        <v>144</v>
      </c>
      <c r="G28" s="622"/>
      <c r="H28" s="622"/>
    </row>
    <row r="29" spans="2:8" x14ac:dyDescent="0.25">
      <c r="B29" s="161"/>
      <c r="C29" s="161"/>
      <c r="D29" s="161"/>
      <c r="E29" s="161"/>
      <c r="F29" s="161"/>
      <c r="G29" s="161"/>
      <c r="H29" s="161"/>
    </row>
    <row r="30" spans="2:8" x14ac:dyDescent="0.25">
      <c r="B30" s="161"/>
      <c r="C30" s="161"/>
      <c r="D30" s="161"/>
      <c r="E30" s="161"/>
      <c r="F30" s="161"/>
      <c r="G30" s="161"/>
      <c r="H30" s="161"/>
    </row>
    <row r="31" spans="2:8" x14ac:dyDescent="0.25">
      <c r="B31" s="161"/>
      <c r="C31" s="161"/>
      <c r="D31" s="161"/>
      <c r="E31" s="161"/>
      <c r="F31" s="161"/>
      <c r="G31" s="161"/>
      <c r="H31" s="161"/>
    </row>
    <row r="32" spans="2:8" x14ac:dyDescent="0.25">
      <c r="B32" s="161"/>
      <c r="C32" s="161"/>
      <c r="D32" s="635" t="s">
        <v>5</v>
      </c>
      <c r="E32" s="635"/>
      <c r="F32" s="635"/>
      <c r="G32" s="161"/>
      <c r="H32" s="161"/>
    </row>
    <row r="33" spans="2:8" x14ac:dyDescent="0.25">
      <c r="B33" s="161"/>
      <c r="C33" s="161"/>
      <c r="D33" s="622" t="s">
        <v>145</v>
      </c>
      <c r="E33" s="622"/>
      <c r="F33" s="622"/>
      <c r="G33" s="161"/>
      <c r="H33" s="161"/>
    </row>
  </sheetData>
  <mergeCells count="36">
    <mergeCell ref="D32:F32"/>
    <mergeCell ref="D33:F33"/>
    <mergeCell ref="B22:D22"/>
    <mergeCell ref="F22:H22"/>
    <mergeCell ref="B27:D27"/>
    <mergeCell ref="F27:H27"/>
    <mergeCell ref="B28:D28"/>
    <mergeCell ref="F28:H28"/>
    <mergeCell ref="B14:C14"/>
    <mergeCell ref="D14:F14"/>
    <mergeCell ref="B16:D16"/>
    <mergeCell ref="E16:F16"/>
    <mergeCell ref="B21:D21"/>
    <mergeCell ref="F21:H21"/>
    <mergeCell ref="B12:C12"/>
    <mergeCell ref="D12:F12"/>
    <mergeCell ref="B13:C13"/>
    <mergeCell ref="D13:F13"/>
    <mergeCell ref="B11:F11"/>
    <mergeCell ref="B5:C5"/>
    <mergeCell ref="D5:G5"/>
    <mergeCell ref="B6:C6"/>
    <mergeCell ref="D6:G6"/>
    <mergeCell ref="B7:C7"/>
    <mergeCell ref="D7:G7"/>
    <mergeCell ref="B8:C8"/>
    <mergeCell ref="D8:G8"/>
    <mergeCell ref="B9:C9"/>
    <mergeCell ref="D9:G9"/>
    <mergeCell ref="D10:F10"/>
    <mergeCell ref="B1:G1"/>
    <mergeCell ref="B2:G2"/>
    <mergeCell ref="B3:C3"/>
    <mergeCell ref="D3:G3"/>
    <mergeCell ref="B4:C4"/>
    <mergeCell ref="D4:G4"/>
  </mergeCells>
  <pageMargins left="0.7" right="0.7" top="0.75" bottom="0.75" header="0.3" footer="0.3"/>
  <pageSetup paperSize="9" orientation="portrait" horizontalDpi="0" verticalDpi="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3A0C4-C3B0-44D0-A062-8F1C52F87427}">
  <dimension ref="A1:F35"/>
  <sheetViews>
    <sheetView view="pageLayout" topLeftCell="A16" zoomScaleNormal="100" workbookViewId="0">
      <selection activeCell="D30" sqref="D30:E30"/>
    </sheetView>
  </sheetViews>
  <sheetFormatPr baseColWidth="10" defaultRowHeight="15" x14ac:dyDescent="0.25"/>
  <cols>
    <col min="1" max="1" width="29.85546875" customWidth="1"/>
    <col min="2" max="2" width="16.7109375" customWidth="1"/>
    <col min="3" max="3" width="18.140625" customWidth="1"/>
    <col min="4" max="4" width="22" customWidth="1"/>
    <col min="5" max="5" width="20.140625" customWidth="1"/>
    <col min="6" max="6" width="15.5703125" customWidth="1"/>
  </cols>
  <sheetData>
    <row r="1" spans="1:6" ht="10.5" customHeight="1" x14ac:dyDescent="0.25">
      <c r="A1" s="309"/>
      <c r="B1" s="309"/>
      <c r="C1" s="309"/>
      <c r="D1" s="309"/>
      <c r="E1" s="309"/>
      <c r="F1" s="309"/>
    </row>
    <row r="2" spans="1:6" x14ac:dyDescent="0.25">
      <c r="A2" s="310" t="s">
        <v>57</v>
      </c>
      <c r="B2" s="310"/>
      <c r="C2" s="310"/>
      <c r="D2" s="310"/>
      <c r="E2" s="310"/>
      <c r="F2" s="310"/>
    </row>
    <row r="3" spans="1:6" x14ac:dyDescent="0.25">
      <c r="A3" s="586" t="s">
        <v>296</v>
      </c>
      <c r="B3" s="586"/>
      <c r="C3" s="586"/>
      <c r="D3" s="586"/>
      <c r="E3" s="586"/>
      <c r="F3" s="586"/>
    </row>
    <row r="4" spans="1:6" ht="9.75" customHeight="1" x14ac:dyDescent="0.25">
      <c r="B4" s="5"/>
      <c r="C4" s="5"/>
    </row>
    <row r="5" spans="1:6" x14ac:dyDescent="0.25">
      <c r="A5" t="s">
        <v>58</v>
      </c>
      <c r="B5" s="565" t="s">
        <v>297</v>
      </c>
      <c r="C5" s="565"/>
      <c r="D5" t="s">
        <v>59</v>
      </c>
      <c r="E5" s="575" t="s">
        <v>60</v>
      </c>
      <c r="F5" s="575"/>
    </row>
    <row r="6" spans="1:6" x14ac:dyDescent="0.25">
      <c r="A6" t="s">
        <v>7</v>
      </c>
      <c r="B6" s="566" t="s">
        <v>12</v>
      </c>
      <c r="C6" s="566"/>
      <c r="D6" t="s">
        <v>61</v>
      </c>
      <c r="E6" s="575" t="s">
        <v>298</v>
      </c>
      <c r="F6" s="575"/>
    </row>
    <row r="7" spans="1:6" x14ac:dyDescent="0.25">
      <c r="A7" t="s">
        <v>8</v>
      </c>
      <c r="B7" s="565" t="s">
        <v>130</v>
      </c>
      <c r="C7" s="565"/>
      <c r="D7" s="4" t="s">
        <v>15</v>
      </c>
      <c r="E7" s="575" t="s">
        <v>299</v>
      </c>
      <c r="F7" s="575"/>
    </row>
    <row r="8" spans="1:6" x14ac:dyDescent="0.25">
      <c r="A8" s="4" t="s">
        <v>63</v>
      </c>
      <c r="B8" s="590">
        <v>29560.33</v>
      </c>
      <c r="C8" s="590"/>
      <c r="D8" t="s">
        <v>146</v>
      </c>
      <c r="E8" s="575" t="s">
        <v>270</v>
      </c>
      <c r="F8" s="575"/>
    </row>
    <row r="9" spans="1:6" x14ac:dyDescent="0.25">
      <c r="A9" t="s">
        <v>147</v>
      </c>
      <c r="B9" s="591">
        <v>0</v>
      </c>
      <c r="C9" s="591"/>
      <c r="D9" t="s">
        <v>148</v>
      </c>
      <c r="E9" s="575" t="s">
        <v>300</v>
      </c>
      <c r="F9" s="575"/>
    </row>
    <row r="10" spans="1:6" x14ac:dyDescent="0.25">
      <c r="A10" t="s">
        <v>56</v>
      </c>
      <c r="B10" s="571">
        <f>B8+B9</f>
        <v>29560.33</v>
      </c>
      <c r="C10" s="592"/>
    </row>
    <row r="12" spans="1:6" x14ac:dyDescent="0.25">
      <c r="A12" t="s">
        <v>64</v>
      </c>
      <c r="B12" s="300">
        <f>B10-B13</f>
        <v>487.99999999999636</v>
      </c>
      <c r="C12" s="593"/>
      <c r="D12" s="3"/>
    </row>
    <row r="13" spans="1:6" x14ac:dyDescent="0.25">
      <c r="A13" t="s">
        <v>18</v>
      </c>
      <c r="B13" s="300">
        <f>+F22+F33+F36</f>
        <v>29072.330000000005</v>
      </c>
      <c r="C13" s="594"/>
      <c r="D13" s="70" t="s">
        <v>139</v>
      </c>
    </row>
    <row r="14" spans="1:6" ht="9" customHeight="1" x14ac:dyDescent="0.25"/>
    <row r="15" spans="1:6" x14ac:dyDescent="0.25">
      <c r="A15" s="595" t="s">
        <v>149</v>
      </c>
      <c r="B15" s="595"/>
      <c r="C15" s="595"/>
      <c r="D15" s="595"/>
      <c r="E15" s="595"/>
      <c r="F15" s="595"/>
    </row>
    <row r="16" spans="1:6" x14ac:dyDescent="0.25">
      <c r="A16" s="142" t="s">
        <v>19</v>
      </c>
      <c r="B16" s="142" t="s">
        <v>27</v>
      </c>
      <c r="C16" s="142" t="s">
        <v>25</v>
      </c>
      <c r="D16" s="595" t="s">
        <v>26</v>
      </c>
      <c r="E16" s="595"/>
      <c r="F16" s="142" t="s">
        <v>65</v>
      </c>
    </row>
    <row r="17" spans="1:6" x14ac:dyDescent="0.25">
      <c r="A17" s="587" t="s">
        <v>150</v>
      </c>
      <c r="B17" s="588"/>
      <c r="C17" s="588"/>
      <c r="D17" s="588"/>
      <c r="E17" s="589"/>
      <c r="F17" s="72">
        <v>27838.22</v>
      </c>
    </row>
    <row r="18" spans="1:6" ht="28.5" customHeight="1" x14ac:dyDescent="0.25">
      <c r="A18" s="133">
        <v>45223</v>
      </c>
      <c r="B18" s="134">
        <v>166</v>
      </c>
      <c r="C18" s="134">
        <v>150012</v>
      </c>
      <c r="D18" s="516" t="s">
        <v>235</v>
      </c>
      <c r="E18" s="518"/>
      <c r="F18" s="83">
        <v>26197.31</v>
      </c>
    </row>
    <row r="19" spans="1:6" x14ac:dyDescent="0.25">
      <c r="A19" s="46"/>
      <c r="B19" s="46"/>
      <c r="C19" s="46"/>
      <c r="D19" s="318" t="s">
        <v>192</v>
      </c>
      <c r="E19" s="319"/>
      <c r="F19" s="155">
        <v>233.9</v>
      </c>
    </row>
    <row r="20" spans="1:6" x14ac:dyDescent="0.25">
      <c r="A20" s="45">
        <v>45236</v>
      </c>
      <c r="B20" s="46">
        <v>170</v>
      </c>
      <c r="C20" s="134">
        <v>150013</v>
      </c>
      <c r="D20" s="318" t="s">
        <v>380</v>
      </c>
      <c r="E20" s="319"/>
      <c r="F20" s="156">
        <v>1378.81</v>
      </c>
    </row>
    <row r="21" spans="1:6" x14ac:dyDescent="0.25">
      <c r="A21" s="46"/>
      <c r="B21" s="46"/>
      <c r="C21" s="46"/>
      <c r="D21" s="318" t="s">
        <v>192</v>
      </c>
      <c r="E21" s="319"/>
      <c r="F21" s="76">
        <v>12.31</v>
      </c>
    </row>
    <row r="22" spans="1:6" x14ac:dyDescent="0.25">
      <c r="A22" s="121"/>
      <c r="B22" s="119"/>
      <c r="C22" s="121"/>
      <c r="D22" s="625" t="s">
        <v>56</v>
      </c>
      <c r="E22" s="625"/>
      <c r="F22" s="122">
        <f>SUM(F18:F21)</f>
        <v>27822.330000000005</v>
      </c>
    </row>
    <row r="23" spans="1:6" x14ac:dyDescent="0.25">
      <c r="A23" s="13"/>
      <c r="B23" s="138"/>
      <c r="C23" s="13"/>
      <c r="D23" s="596" t="s">
        <v>66</v>
      </c>
      <c r="E23" s="596"/>
      <c r="F23" s="75">
        <f>F17-F22</f>
        <v>15.88999999999578</v>
      </c>
    </row>
    <row r="24" spans="1:6" ht="9.75" customHeight="1" x14ac:dyDescent="0.25"/>
    <row r="25" spans="1:6" x14ac:dyDescent="0.25">
      <c r="A25" s="595" t="s">
        <v>148</v>
      </c>
      <c r="B25" s="595"/>
      <c r="C25" s="595"/>
      <c r="D25" s="595"/>
      <c r="E25" s="595"/>
      <c r="F25" s="595"/>
    </row>
    <row r="26" spans="1:6" x14ac:dyDescent="0.25">
      <c r="A26" s="142" t="s">
        <v>19</v>
      </c>
      <c r="B26" s="142" t="s">
        <v>27</v>
      </c>
      <c r="C26" s="142" t="s">
        <v>25</v>
      </c>
      <c r="D26" s="595" t="s">
        <v>26</v>
      </c>
      <c r="E26" s="595"/>
      <c r="F26" s="142" t="s">
        <v>65</v>
      </c>
    </row>
    <row r="27" spans="1:6" x14ac:dyDescent="0.25">
      <c r="A27" s="587" t="s">
        <v>150</v>
      </c>
      <c r="B27" s="588"/>
      <c r="C27" s="588"/>
      <c r="D27" s="588"/>
      <c r="E27" s="589"/>
      <c r="F27" s="72">
        <v>1250</v>
      </c>
    </row>
    <row r="28" spans="1:6" x14ac:dyDescent="0.25">
      <c r="A28" s="120">
        <v>45209</v>
      </c>
      <c r="B28" s="119">
        <v>86</v>
      </c>
      <c r="C28" s="119">
        <v>150011</v>
      </c>
      <c r="D28" s="320" t="s">
        <v>233</v>
      </c>
      <c r="E28" s="320"/>
      <c r="F28" s="73">
        <v>1059.29</v>
      </c>
    </row>
    <row r="29" spans="1:6" x14ac:dyDescent="0.25">
      <c r="A29" s="120"/>
      <c r="B29" s="119"/>
      <c r="C29" s="119"/>
      <c r="D29" s="318" t="s">
        <v>192</v>
      </c>
      <c r="E29" s="319"/>
      <c r="F29" s="73">
        <v>9.4600000000000009</v>
      </c>
    </row>
    <row r="30" spans="1:6" x14ac:dyDescent="0.25">
      <c r="A30" s="120"/>
      <c r="B30" s="119">
        <v>10</v>
      </c>
      <c r="C30" s="119">
        <v>150017</v>
      </c>
      <c r="D30" s="320" t="s">
        <v>233</v>
      </c>
      <c r="E30" s="320"/>
      <c r="F30" s="73">
        <v>117.7</v>
      </c>
    </row>
    <row r="31" spans="1:6" x14ac:dyDescent="0.25">
      <c r="A31" s="120">
        <v>45411</v>
      </c>
      <c r="B31" s="119"/>
      <c r="C31" s="119"/>
      <c r="D31" s="318" t="s">
        <v>192</v>
      </c>
      <c r="E31" s="319"/>
      <c r="F31" s="73">
        <v>1.05</v>
      </c>
    </row>
    <row r="32" spans="1:6" x14ac:dyDescent="0.25">
      <c r="A32" s="120">
        <v>45271</v>
      </c>
      <c r="B32" s="119">
        <v>88</v>
      </c>
      <c r="C32" s="119">
        <v>150016</v>
      </c>
      <c r="D32" s="318" t="s">
        <v>246</v>
      </c>
      <c r="E32" s="319"/>
      <c r="F32" s="73">
        <v>62.5</v>
      </c>
    </row>
    <row r="33" spans="1:6" x14ac:dyDescent="0.25">
      <c r="A33" s="13"/>
      <c r="B33" s="138"/>
      <c r="C33" s="13"/>
      <c r="D33" s="596" t="s">
        <v>56</v>
      </c>
      <c r="E33" s="596"/>
      <c r="F33" s="74">
        <f>SUM(F28:F32)</f>
        <v>1250</v>
      </c>
    </row>
    <row r="34" spans="1:6" x14ac:dyDescent="0.25">
      <c r="A34" s="13"/>
      <c r="B34" s="138"/>
      <c r="C34" s="13"/>
      <c r="D34" s="596" t="s">
        <v>66</v>
      </c>
      <c r="E34" s="596"/>
      <c r="F34" s="75">
        <f>F27-F33</f>
        <v>0</v>
      </c>
    </row>
    <row r="35" spans="1:6" x14ac:dyDescent="0.25">
      <c r="A35" s="28"/>
      <c r="B35" s="64"/>
      <c r="C35" s="28"/>
      <c r="D35" s="123"/>
      <c r="E35" s="123"/>
      <c r="F35" s="124"/>
    </row>
  </sheetData>
  <mergeCells count="35">
    <mergeCell ref="D29:E29"/>
    <mergeCell ref="D30:E30"/>
    <mergeCell ref="D31:E31"/>
    <mergeCell ref="D33:E33"/>
    <mergeCell ref="D34:E34"/>
    <mergeCell ref="D32:E32"/>
    <mergeCell ref="D28:E28"/>
    <mergeCell ref="D18:E18"/>
    <mergeCell ref="D19:E19"/>
    <mergeCell ref="B10:C10"/>
    <mergeCell ref="B12:C12"/>
    <mergeCell ref="B13:C13"/>
    <mergeCell ref="A15:F15"/>
    <mergeCell ref="D16:E16"/>
    <mergeCell ref="A17:E17"/>
    <mergeCell ref="D22:E22"/>
    <mergeCell ref="D23:E23"/>
    <mergeCell ref="A25:F25"/>
    <mergeCell ref="D26:E26"/>
    <mergeCell ref="A27:E27"/>
    <mergeCell ref="D20:E20"/>
    <mergeCell ref="D21:E21"/>
    <mergeCell ref="B7:C7"/>
    <mergeCell ref="E7:F7"/>
    <mergeCell ref="B8:C8"/>
    <mergeCell ref="E8:F8"/>
    <mergeCell ref="B9:C9"/>
    <mergeCell ref="E9:F9"/>
    <mergeCell ref="B6:C6"/>
    <mergeCell ref="E6:F6"/>
    <mergeCell ref="A1:F1"/>
    <mergeCell ref="A2:F2"/>
    <mergeCell ref="A3:F3"/>
    <mergeCell ref="B5:C5"/>
    <mergeCell ref="E5:F5"/>
  </mergeCells>
  <pageMargins left="0.7" right="0.7" top="0.75" bottom="0.75" header="0.3" footer="0.3"/>
  <pageSetup paperSize="9" orientation="landscape" horizontalDpi="0" verticalDpi="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D859E-876C-46AB-B00C-826BAED6D15F}">
  <dimension ref="A1:G32"/>
  <sheetViews>
    <sheetView tabSelected="1" view="pageLayout" zoomScaleNormal="100" workbookViewId="0">
      <selection activeCell="F35" sqref="F35"/>
    </sheetView>
  </sheetViews>
  <sheetFormatPr baseColWidth="10" defaultRowHeight="15" x14ac:dyDescent="0.25"/>
  <sheetData>
    <row r="1" spans="1:6" x14ac:dyDescent="0.25">
      <c r="A1" s="583" t="s">
        <v>126</v>
      </c>
      <c r="B1" s="583"/>
      <c r="C1" s="583"/>
      <c r="D1" s="583"/>
      <c r="E1" s="583"/>
      <c r="F1" s="583"/>
    </row>
    <row r="2" spans="1:6" ht="22.5" customHeight="1" x14ac:dyDescent="0.25">
      <c r="A2" s="433" t="s">
        <v>44</v>
      </c>
      <c r="B2" s="434"/>
      <c r="C2" s="434"/>
      <c r="D2" s="434"/>
      <c r="E2" s="434"/>
      <c r="F2" s="435"/>
    </row>
    <row r="3" spans="1:6" x14ac:dyDescent="0.25">
      <c r="A3" s="259" t="s">
        <v>127</v>
      </c>
      <c r="B3" s="259"/>
      <c r="C3" s="269" t="s">
        <v>313</v>
      </c>
      <c r="D3" s="270"/>
      <c r="E3" s="270"/>
      <c r="F3" s="271"/>
    </row>
    <row r="4" spans="1:6" x14ac:dyDescent="0.25">
      <c r="A4" s="259" t="s">
        <v>128</v>
      </c>
      <c r="B4" s="259"/>
      <c r="C4" s="272" t="s">
        <v>12</v>
      </c>
      <c r="D4" s="272"/>
      <c r="E4" s="272"/>
      <c r="F4" s="272"/>
    </row>
    <row r="5" spans="1:6" x14ac:dyDescent="0.25">
      <c r="A5" s="255" t="s">
        <v>129</v>
      </c>
      <c r="B5" s="255"/>
      <c r="C5" s="384" t="s">
        <v>311</v>
      </c>
      <c r="D5" s="384"/>
      <c r="E5" s="384"/>
      <c r="F5" s="384"/>
    </row>
    <row r="6" spans="1:6" x14ac:dyDescent="0.25">
      <c r="A6" s="259" t="s">
        <v>131</v>
      </c>
      <c r="B6" s="259"/>
      <c r="C6" s="260">
        <v>5439</v>
      </c>
      <c r="D6" s="261"/>
      <c r="E6" s="261"/>
      <c r="F6" s="262"/>
    </row>
    <row r="7" spans="1:6" x14ac:dyDescent="0.25">
      <c r="A7" s="259" t="s">
        <v>1</v>
      </c>
      <c r="B7" s="259"/>
      <c r="C7" s="272" t="s">
        <v>282</v>
      </c>
      <c r="D7" s="272"/>
      <c r="E7" s="272"/>
      <c r="F7" s="272"/>
    </row>
    <row r="8" spans="1:6" x14ac:dyDescent="0.25">
      <c r="A8" s="259" t="s">
        <v>74</v>
      </c>
      <c r="B8" s="259"/>
      <c r="C8" s="641" t="s">
        <v>321</v>
      </c>
      <c r="D8" s="642"/>
      <c r="E8" s="642"/>
      <c r="F8" s="643"/>
    </row>
    <row r="9" spans="1:6" x14ac:dyDescent="0.25">
      <c r="A9" s="259" t="s">
        <v>30</v>
      </c>
      <c r="B9" s="259"/>
      <c r="C9" s="269" t="s">
        <v>321</v>
      </c>
      <c r="D9" s="270"/>
      <c r="E9" s="270"/>
      <c r="F9" s="271"/>
    </row>
    <row r="10" spans="1:6" ht="15.75" thickBot="1" x14ac:dyDescent="0.3">
      <c r="C10" s="281"/>
      <c r="D10" s="281"/>
      <c r="E10" s="281"/>
    </row>
    <row r="11" spans="1:6" ht="15.75" thickBot="1" x14ac:dyDescent="0.3">
      <c r="A11" s="628" t="s">
        <v>283</v>
      </c>
      <c r="B11" s="629"/>
      <c r="C11" s="629"/>
      <c r="D11" s="629"/>
      <c r="E11" s="299"/>
    </row>
    <row r="12" spans="1:6" x14ac:dyDescent="0.25">
      <c r="A12" s="424" t="s">
        <v>320</v>
      </c>
      <c r="B12" s="425"/>
      <c r="C12" s="426">
        <f>'LIQ. ROMERIA 2023'!F26</f>
        <v>4847.7699999999995</v>
      </c>
      <c r="D12" s="426"/>
      <c r="E12" s="427"/>
    </row>
    <row r="13" spans="1:6" ht="15.75" thickBot="1" x14ac:dyDescent="0.3">
      <c r="A13" s="329" t="s">
        <v>137</v>
      </c>
      <c r="B13" s="288"/>
      <c r="C13" s="289">
        <f>SUM(C12:E12)</f>
        <v>4847.7699999999995</v>
      </c>
      <c r="D13" s="289"/>
      <c r="E13" s="290"/>
    </row>
    <row r="14" spans="1:6" ht="15.75" thickBot="1" x14ac:dyDescent="0.3"/>
    <row r="15" spans="1:6" ht="15.75" thickBot="1" x14ac:dyDescent="0.3">
      <c r="A15" s="632" t="s">
        <v>261</v>
      </c>
      <c r="B15" s="633"/>
      <c r="C15" s="634"/>
      <c r="D15" s="639">
        <f>C6-C13</f>
        <v>591.23000000000047</v>
      </c>
      <c r="E15" s="640"/>
    </row>
    <row r="16" spans="1:6" x14ac:dyDescent="0.25">
      <c r="E16" t="s">
        <v>139</v>
      </c>
    </row>
    <row r="19" spans="1:7" x14ac:dyDescent="0.25">
      <c r="A19" s="28"/>
      <c r="B19" s="28"/>
      <c r="E19" s="28"/>
    </row>
    <row r="20" spans="1:7" x14ac:dyDescent="0.25">
      <c r="A20" s="293" t="s">
        <v>140</v>
      </c>
      <c r="B20" s="293"/>
      <c r="C20" s="293"/>
      <c r="D20" s="161"/>
      <c r="E20" s="293" t="s">
        <v>141</v>
      </c>
      <c r="F20" s="293"/>
      <c r="G20" s="293"/>
    </row>
    <row r="21" spans="1:7" x14ac:dyDescent="0.25">
      <c r="A21" s="622" t="s">
        <v>33</v>
      </c>
      <c r="B21" s="622"/>
      <c r="C21" s="622"/>
      <c r="D21" s="161"/>
      <c r="E21" s="622" t="s">
        <v>32</v>
      </c>
      <c r="F21" s="622"/>
      <c r="G21" s="622"/>
    </row>
    <row r="22" spans="1:7" x14ac:dyDescent="0.25">
      <c r="A22" s="161"/>
      <c r="B22" s="161"/>
      <c r="C22" s="161"/>
      <c r="D22" s="161"/>
      <c r="E22" s="161"/>
      <c r="F22" s="161"/>
      <c r="G22" s="161"/>
    </row>
    <row r="23" spans="1:7" x14ac:dyDescent="0.25">
      <c r="A23" s="161"/>
      <c r="B23" s="161"/>
      <c r="C23" s="161"/>
      <c r="D23" s="161"/>
      <c r="E23" s="161"/>
      <c r="F23" s="161"/>
      <c r="G23" s="161"/>
    </row>
    <row r="24" spans="1:7" x14ac:dyDescent="0.25">
      <c r="A24" s="161"/>
      <c r="B24" s="161"/>
      <c r="C24" s="161"/>
      <c r="D24" s="161"/>
      <c r="E24" s="161"/>
      <c r="F24" s="161"/>
      <c r="G24" s="161"/>
    </row>
    <row r="25" spans="1:7" x14ac:dyDescent="0.25">
      <c r="A25" s="162"/>
      <c r="B25" s="162"/>
      <c r="C25" s="161"/>
      <c r="D25" s="161"/>
      <c r="E25" s="161"/>
      <c r="F25" s="161"/>
      <c r="G25" s="161"/>
    </row>
    <row r="26" spans="1:7" x14ac:dyDescent="0.25">
      <c r="A26" s="293" t="s">
        <v>142</v>
      </c>
      <c r="B26" s="293"/>
      <c r="C26" s="293"/>
      <c r="D26" s="161"/>
      <c r="E26" s="293" t="s">
        <v>143</v>
      </c>
      <c r="F26" s="293"/>
      <c r="G26" s="293"/>
    </row>
    <row r="27" spans="1:7" x14ac:dyDescent="0.25">
      <c r="A27" s="622" t="s">
        <v>34</v>
      </c>
      <c r="B27" s="622"/>
      <c r="C27" s="622"/>
      <c r="D27" s="161"/>
      <c r="E27" s="622" t="s">
        <v>310</v>
      </c>
      <c r="F27" s="622"/>
      <c r="G27" s="622"/>
    </row>
    <row r="28" spans="1:7" x14ac:dyDescent="0.25">
      <c r="A28" s="161"/>
      <c r="B28" s="161"/>
      <c r="C28" s="161"/>
      <c r="D28" s="161"/>
      <c r="E28" s="161"/>
      <c r="F28" s="161"/>
      <c r="G28" s="161"/>
    </row>
    <row r="29" spans="1:7" x14ac:dyDescent="0.25">
      <c r="A29" s="161"/>
      <c r="B29" s="161"/>
      <c r="C29" s="161"/>
      <c r="D29" s="161"/>
      <c r="E29" s="161"/>
      <c r="F29" s="161"/>
      <c r="G29" s="161"/>
    </row>
    <row r="30" spans="1:7" x14ac:dyDescent="0.25">
      <c r="A30" s="161"/>
      <c r="B30" s="161"/>
      <c r="C30" s="161"/>
      <c r="D30" s="161"/>
      <c r="E30" s="161"/>
      <c r="F30" s="161"/>
      <c r="G30" s="161"/>
    </row>
    <row r="31" spans="1:7" x14ac:dyDescent="0.25">
      <c r="A31" s="161"/>
      <c r="B31" s="161"/>
      <c r="C31" s="635" t="s">
        <v>5</v>
      </c>
      <c r="D31" s="635"/>
      <c r="E31" s="635"/>
      <c r="F31" s="161"/>
      <c r="G31" s="161"/>
    </row>
    <row r="32" spans="1:7" x14ac:dyDescent="0.25">
      <c r="A32" s="161"/>
      <c r="B32" s="161"/>
      <c r="C32" s="622" t="s">
        <v>145</v>
      </c>
      <c r="D32" s="622"/>
      <c r="E32" s="622"/>
      <c r="F32" s="161"/>
      <c r="G32" s="161"/>
    </row>
  </sheetData>
  <mergeCells count="34">
    <mergeCell ref="A1:F1"/>
    <mergeCell ref="A2:F2"/>
    <mergeCell ref="A3:B3"/>
    <mergeCell ref="C3:F3"/>
    <mergeCell ref="A4:B4"/>
    <mergeCell ref="C4:F4"/>
    <mergeCell ref="A5:B5"/>
    <mergeCell ref="C5:F5"/>
    <mergeCell ref="A6:B6"/>
    <mergeCell ref="C6:F6"/>
    <mergeCell ref="A7:B7"/>
    <mergeCell ref="C7:F7"/>
    <mergeCell ref="A12:B12"/>
    <mergeCell ref="C12:E12"/>
    <mergeCell ref="A8:B8"/>
    <mergeCell ref="C8:F8"/>
    <mergeCell ref="A9:B9"/>
    <mergeCell ref="C9:F9"/>
    <mergeCell ref="C10:E10"/>
    <mergeCell ref="A11:E11"/>
    <mergeCell ref="A13:B13"/>
    <mergeCell ref="C13:E13"/>
    <mergeCell ref="A15:C15"/>
    <mergeCell ref="D15:E15"/>
    <mergeCell ref="A20:C20"/>
    <mergeCell ref="E20:G20"/>
    <mergeCell ref="C31:E31"/>
    <mergeCell ref="C32:E32"/>
    <mergeCell ref="A21:C21"/>
    <mergeCell ref="E21:G21"/>
    <mergeCell ref="A26:C26"/>
    <mergeCell ref="E26:G26"/>
    <mergeCell ref="A27:C27"/>
    <mergeCell ref="E27:G27"/>
  </mergeCells>
  <pageMargins left="1" right="1" top="1" bottom="1" header="0.5" footer="0.5"/>
  <pageSetup paperSize="9" orientation="portrait" horizontalDpi="0" verticalDpi="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9F390-0614-4A8D-8A98-845FBDDE5F66}">
  <dimension ref="A1:F27"/>
  <sheetViews>
    <sheetView view="pageLayout" zoomScaleNormal="100" workbookViewId="0">
      <selection sqref="A1:F27"/>
    </sheetView>
  </sheetViews>
  <sheetFormatPr baseColWidth="10" defaultRowHeight="15" x14ac:dyDescent="0.25"/>
  <cols>
    <col min="1" max="1" width="28.85546875" customWidth="1"/>
    <col min="2" max="2" width="20.42578125" customWidth="1"/>
    <col min="3" max="3" width="16" customWidth="1"/>
    <col min="4" max="4" width="22" customWidth="1"/>
    <col min="5" max="5" width="20" customWidth="1"/>
    <col min="6" max="6" width="18.5703125" customWidth="1"/>
  </cols>
  <sheetData>
    <row r="1" spans="1:6" x14ac:dyDescent="0.25">
      <c r="A1" s="309"/>
      <c r="B1" s="309"/>
      <c r="C1" s="309"/>
      <c r="D1" s="309"/>
      <c r="E1" s="309"/>
      <c r="F1" s="309"/>
    </row>
    <row r="2" spans="1:6" x14ac:dyDescent="0.25">
      <c r="A2" s="310" t="s">
        <v>57</v>
      </c>
      <c r="B2" s="310"/>
      <c r="C2" s="310"/>
      <c r="D2" s="310"/>
      <c r="E2" s="310"/>
      <c r="F2" s="310"/>
    </row>
    <row r="3" spans="1:6" x14ac:dyDescent="0.25">
      <c r="A3" s="586" t="s">
        <v>44</v>
      </c>
      <c r="B3" s="586"/>
      <c r="C3" s="586"/>
      <c r="D3" s="586"/>
      <c r="E3" s="586"/>
      <c r="F3" s="586"/>
    </row>
    <row r="4" spans="1:6" x14ac:dyDescent="0.25">
      <c r="B4" s="5"/>
      <c r="C4" s="5"/>
    </row>
    <row r="5" spans="1:6" x14ac:dyDescent="0.25">
      <c r="A5" t="s">
        <v>58</v>
      </c>
      <c r="B5" s="565" t="s">
        <v>313</v>
      </c>
      <c r="C5" s="565"/>
      <c r="D5" s="188" t="s">
        <v>59</v>
      </c>
      <c r="E5" s="495" t="s">
        <v>60</v>
      </c>
      <c r="F5" s="495"/>
    </row>
    <row r="6" spans="1:6" x14ac:dyDescent="0.25">
      <c r="A6" t="s">
        <v>7</v>
      </c>
      <c r="B6" s="566" t="s">
        <v>12</v>
      </c>
      <c r="C6" s="566"/>
      <c r="D6" s="188" t="s">
        <v>319</v>
      </c>
      <c r="E6" s="495" t="s">
        <v>182</v>
      </c>
      <c r="F6" s="495"/>
    </row>
    <row r="7" spans="1:6" x14ac:dyDescent="0.25">
      <c r="A7" t="s">
        <v>8</v>
      </c>
      <c r="B7" s="565" t="s">
        <v>311</v>
      </c>
      <c r="C7" s="565"/>
      <c r="D7" s="28"/>
      <c r="E7" s="164"/>
      <c r="F7" s="164"/>
    </row>
    <row r="8" spans="1:6" x14ac:dyDescent="0.25">
      <c r="A8" s="4" t="s">
        <v>63</v>
      </c>
      <c r="B8" s="590">
        <v>5439</v>
      </c>
      <c r="C8" s="590"/>
      <c r="E8" s="164"/>
      <c r="F8" s="164"/>
    </row>
    <row r="9" spans="1:6" x14ac:dyDescent="0.25">
      <c r="A9" t="s">
        <v>56</v>
      </c>
      <c r="B9" s="571">
        <f>B8</f>
        <v>5439</v>
      </c>
      <c r="C9" s="592"/>
    </row>
    <row r="11" spans="1:6" x14ac:dyDescent="0.25">
      <c r="A11" t="s">
        <v>64</v>
      </c>
      <c r="B11" s="300">
        <f>B9-B12</f>
        <v>591.23000000000047</v>
      </c>
      <c r="C11" s="593"/>
      <c r="D11" s="70"/>
    </row>
    <row r="12" spans="1:6" x14ac:dyDescent="0.25">
      <c r="A12" t="s">
        <v>18</v>
      </c>
      <c r="B12" s="300">
        <f>+F26+F38+F45</f>
        <v>4847.7699999999995</v>
      </c>
      <c r="C12" s="594"/>
      <c r="D12" s="70" t="s">
        <v>139</v>
      </c>
    </row>
    <row r="14" spans="1:6" x14ac:dyDescent="0.25">
      <c r="A14" s="595" t="s">
        <v>24</v>
      </c>
      <c r="B14" s="595"/>
      <c r="C14" s="595"/>
      <c r="D14" s="595"/>
      <c r="E14" s="595"/>
      <c r="F14" s="595"/>
    </row>
    <row r="15" spans="1:6" x14ac:dyDescent="0.25">
      <c r="A15" s="178" t="s">
        <v>19</v>
      </c>
      <c r="B15" s="178" t="s">
        <v>27</v>
      </c>
      <c r="C15" s="178" t="s">
        <v>25</v>
      </c>
      <c r="D15" s="595" t="s">
        <v>26</v>
      </c>
      <c r="E15" s="595"/>
      <c r="F15" s="178" t="s">
        <v>65</v>
      </c>
    </row>
    <row r="16" spans="1:6" x14ac:dyDescent="0.25">
      <c r="A16" s="587" t="s">
        <v>23</v>
      </c>
      <c r="B16" s="588"/>
      <c r="C16" s="588"/>
      <c r="D16" s="588"/>
      <c r="E16" s="589"/>
      <c r="F16" s="72">
        <v>5439</v>
      </c>
    </row>
    <row r="17" spans="1:6" x14ac:dyDescent="0.25">
      <c r="A17" s="133">
        <v>44972</v>
      </c>
      <c r="B17" s="134"/>
      <c r="C17" s="134">
        <v>8758107</v>
      </c>
      <c r="D17" s="516" t="s">
        <v>312</v>
      </c>
      <c r="E17" s="518"/>
      <c r="F17" s="83">
        <v>440</v>
      </c>
    </row>
    <row r="18" spans="1:6" x14ac:dyDescent="0.25">
      <c r="A18" s="133">
        <v>44982</v>
      </c>
      <c r="B18" s="134">
        <v>557</v>
      </c>
      <c r="C18" s="134">
        <v>8758122</v>
      </c>
      <c r="D18" s="516" t="s">
        <v>314</v>
      </c>
      <c r="E18" s="518"/>
      <c r="F18" s="83">
        <v>1120</v>
      </c>
    </row>
    <row r="19" spans="1:6" x14ac:dyDescent="0.25">
      <c r="A19" s="133"/>
      <c r="B19" s="134"/>
      <c r="C19" s="134"/>
      <c r="D19" s="516" t="s">
        <v>192</v>
      </c>
      <c r="E19" s="518"/>
      <c r="F19" s="83">
        <v>10</v>
      </c>
    </row>
    <row r="20" spans="1:6" x14ac:dyDescent="0.25">
      <c r="A20" s="133">
        <v>44982</v>
      </c>
      <c r="B20" s="134"/>
      <c r="C20" s="134">
        <v>8758123</v>
      </c>
      <c r="D20" s="516" t="s">
        <v>315</v>
      </c>
      <c r="E20" s="518"/>
      <c r="F20" s="83">
        <v>300</v>
      </c>
    </row>
    <row r="21" spans="1:6" x14ac:dyDescent="0.25">
      <c r="A21" s="46"/>
      <c r="B21" s="46"/>
      <c r="C21" s="46"/>
      <c r="D21" s="318" t="s">
        <v>316</v>
      </c>
      <c r="E21" s="319"/>
      <c r="F21" s="155">
        <v>33.33</v>
      </c>
    </row>
    <row r="22" spans="1:6" x14ac:dyDescent="0.25">
      <c r="A22" s="45">
        <v>44983</v>
      </c>
      <c r="B22" s="46"/>
      <c r="C22" s="134">
        <v>8758125</v>
      </c>
      <c r="D22" s="318" t="s">
        <v>317</v>
      </c>
      <c r="E22" s="319"/>
      <c r="F22" s="156">
        <v>2100</v>
      </c>
    </row>
    <row r="23" spans="1:6" x14ac:dyDescent="0.25">
      <c r="A23" s="46"/>
      <c r="B23" s="46"/>
      <c r="C23" s="46"/>
      <c r="D23" s="318" t="s">
        <v>316</v>
      </c>
      <c r="E23" s="319"/>
      <c r="F23" s="76">
        <v>233.33</v>
      </c>
    </row>
    <row r="24" spans="1:6" x14ac:dyDescent="0.25">
      <c r="A24" s="45">
        <v>44985</v>
      </c>
      <c r="B24" s="46"/>
      <c r="C24" s="46">
        <v>8758130</v>
      </c>
      <c r="D24" s="318" t="s">
        <v>318</v>
      </c>
      <c r="E24" s="319"/>
      <c r="F24" s="76">
        <v>550</v>
      </c>
    </row>
    <row r="25" spans="1:6" x14ac:dyDescent="0.25">
      <c r="A25" s="46"/>
      <c r="B25" s="46"/>
      <c r="C25" s="46"/>
      <c r="D25" s="318" t="s">
        <v>316</v>
      </c>
      <c r="E25" s="319"/>
      <c r="F25" s="76">
        <v>61.11</v>
      </c>
    </row>
    <row r="26" spans="1:6" x14ac:dyDescent="0.25">
      <c r="A26" s="121"/>
      <c r="B26" s="119"/>
      <c r="C26" s="121"/>
      <c r="D26" s="625" t="s">
        <v>56</v>
      </c>
      <c r="E26" s="625"/>
      <c r="F26" s="122">
        <f>SUM(F17:F25)</f>
        <v>4847.7699999999995</v>
      </c>
    </row>
    <row r="27" spans="1:6" x14ac:dyDescent="0.25">
      <c r="A27" s="13"/>
      <c r="B27" s="174"/>
      <c r="C27" s="13"/>
      <c r="D27" s="596" t="s">
        <v>66</v>
      </c>
      <c r="E27" s="596"/>
      <c r="F27" s="75">
        <f>F16-F26</f>
        <v>591.23000000000047</v>
      </c>
    </row>
  </sheetData>
  <mergeCells count="26">
    <mergeCell ref="D26:E26"/>
    <mergeCell ref="D27:E27"/>
    <mergeCell ref="D18:E18"/>
    <mergeCell ref="D19:E19"/>
    <mergeCell ref="D20:E20"/>
    <mergeCell ref="B9:C9"/>
    <mergeCell ref="B11:C11"/>
    <mergeCell ref="B12:C12"/>
    <mergeCell ref="A14:F14"/>
    <mergeCell ref="D15:E15"/>
    <mergeCell ref="A16:E16"/>
    <mergeCell ref="D25:E25"/>
    <mergeCell ref="D24:E24"/>
    <mergeCell ref="D17:E17"/>
    <mergeCell ref="D21:E21"/>
    <mergeCell ref="D22:E22"/>
    <mergeCell ref="D23:E23"/>
    <mergeCell ref="B7:C7"/>
    <mergeCell ref="B8:C8"/>
    <mergeCell ref="A1:F1"/>
    <mergeCell ref="A2:F2"/>
    <mergeCell ref="A3:F3"/>
    <mergeCell ref="B5:C5"/>
    <mergeCell ref="E5:F5"/>
    <mergeCell ref="B6:C6"/>
    <mergeCell ref="E6:F6"/>
  </mergeCells>
  <pageMargins left="0.7" right="0.7" top="0.75" bottom="0.75" header="0.3" footer="0.3"/>
  <pageSetup paperSize="9"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37"/>
  <sheetViews>
    <sheetView view="pageLayout" topLeftCell="A20" zoomScaleNormal="100" workbookViewId="0">
      <selection sqref="A1:G37"/>
    </sheetView>
  </sheetViews>
  <sheetFormatPr baseColWidth="10" defaultColWidth="9.140625" defaultRowHeight="15" x14ac:dyDescent="0.25"/>
  <cols>
    <col min="2" max="2" width="17.85546875" customWidth="1"/>
  </cols>
  <sheetData>
    <row r="1" spans="1:6" x14ac:dyDescent="0.25">
      <c r="A1" s="263" t="s">
        <v>304</v>
      </c>
      <c r="B1" s="264"/>
      <c r="C1" s="264"/>
      <c r="D1" s="264"/>
      <c r="E1" s="264"/>
      <c r="F1" s="265"/>
    </row>
    <row r="2" spans="1:6" ht="23.25" customHeight="1" x14ac:dyDescent="0.25">
      <c r="A2" s="266" t="s">
        <v>346</v>
      </c>
      <c r="B2" s="267"/>
      <c r="C2" s="267"/>
      <c r="D2" s="267"/>
      <c r="E2" s="267"/>
      <c r="F2" s="268"/>
    </row>
    <row r="3" spans="1:6" x14ac:dyDescent="0.25">
      <c r="A3" s="259" t="s">
        <v>127</v>
      </c>
      <c r="B3" s="259"/>
      <c r="C3" s="269" t="s">
        <v>79</v>
      </c>
      <c r="D3" s="270"/>
      <c r="E3" s="270"/>
      <c r="F3" s="271"/>
    </row>
    <row r="4" spans="1:6" x14ac:dyDescent="0.25">
      <c r="A4" s="259" t="s">
        <v>128</v>
      </c>
      <c r="B4" s="259"/>
      <c r="C4" s="272" t="s">
        <v>12</v>
      </c>
      <c r="D4" s="272"/>
      <c r="E4" s="272"/>
      <c r="F4" s="272"/>
    </row>
    <row r="5" spans="1:6" ht="15" customHeight="1" x14ac:dyDescent="0.25">
      <c r="A5" s="255" t="s">
        <v>129</v>
      </c>
      <c r="B5" s="255"/>
      <c r="C5" s="256" t="s">
        <v>83</v>
      </c>
      <c r="D5" s="257"/>
      <c r="E5" s="257"/>
      <c r="F5" s="258"/>
    </row>
    <row r="6" spans="1:6" x14ac:dyDescent="0.25">
      <c r="A6" s="259" t="s">
        <v>0</v>
      </c>
      <c r="B6" s="259"/>
      <c r="C6" s="260">
        <v>11125.08</v>
      </c>
      <c r="D6" s="261"/>
      <c r="E6" s="261"/>
      <c r="F6" s="262"/>
    </row>
    <row r="7" spans="1:6" x14ac:dyDescent="0.25">
      <c r="A7" s="259" t="s">
        <v>131</v>
      </c>
      <c r="B7" s="259"/>
      <c r="C7" s="260">
        <v>1525.08</v>
      </c>
      <c r="D7" s="261"/>
      <c r="E7" s="261"/>
      <c r="F7" s="262"/>
    </row>
    <row r="8" spans="1:6" x14ac:dyDescent="0.25">
      <c r="A8" s="222" t="s">
        <v>347</v>
      </c>
      <c r="B8" s="224"/>
      <c r="C8" s="273">
        <v>800</v>
      </c>
      <c r="D8" s="274"/>
      <c r="E8" s="274"/>
      <c r="F8" s="275"/>
    </row>
    <row r="9" spans="1:6" x14ac:dyDescent="0.25">
      <c r="A9" s="222" t="s">
        <v>348</v>
      </c>
      <c r="B9" s="224"/>
      <c r="C9" s="273">
        <f>C8*10</f>
        <v>8000</v>
      </c>
      <c r="D9" s="274"/>
      <c r="E9" s="274"/>
      <c r="F9" s="275"/>
    </row>
    <row r="10" spans="1:6" x14ac:dyDescent="0.25">
      <c r="A10" s="276" t="s">
        <v>29</v>
      </c>
      <c r="B10" s="277"/>
      <c r="C10" s="273">
        <f>+C7+C9</f>
        <v>9525.08</v>
      </c>
      <c r="D10" s="274"/>
      <c r="E10" s="274"/>
      <c r="F10" s="275"/>
    </row>
    <row r="11" spans="1:6" x14ac:dyDescent="0.25">
      <c r="A11" s="259" t="s">
        <v>1</v>
      </c>
      <c r="B11" s="259"/>
      <c r="C11" s="272" t="s">
        <v>133</v>
      </c>
      <c r="D11" s="272"/>
      <c r="E11" s="272"/>
      <c r="F11" s="272"/>
    </row>
    <row r="12" spans="1:6" x14ac:dyDescent="0.25">
      <c r="A12" s="259" t="s">
        <v>74</v>
      </c>
      <c r="B12" s="259"/>
      <c r="C12" s="278" t="s">
        <v>182</v>
      </c>
      <c r="D12" s="279"/>
      <c r="E12" s="279"/>
      <c r="F12" s="280"/>
    </row>
    <row r="13" spans="1:6" x14ac:dyDescent="0.25">
      <c r="A13" s="259" t="s">
        <v>30</v>
      </c>
      <c r="B13" s="259"/>
      <c r="C13" s="278" t="s">
        <v>179</v>
      </c>
      <c r="D13" s="279"/>
      <c r="E13" s="279"/>
      <c r="F13" s="280"/>
    </row>
    <row r="14" spans="1:6" x14ac:dyDescent="0.25">
      <c r="C14" s="281"/>
      <c r="D14" s="281"/>
      <c r="E14" s="281"/>
    </row>
    <row r="15" spans="1:6" ht="15.75" thickBot="1" x14ac:dyDescent="0.3">
      <c r="C15" s="281"/>
      <c r="D15" s="281"/>
      <c r="E15" s="281"/>
    </row>
    <row r="16" spans="1:6" ht="33" customHeight="1" x14ac:dyDescent="0.25">
      <c r="A16" s="325" t="s">
        <v>349</v>
      </c>
      <c r="B16" s="326"/>
      <c r="C16" s="327">
        <f>LIQ.DESECHOS!I62</f>
        <v>7642.09</v>
      </c>
      <c r="D16" s="327"/>
      <c r="E16" s="328"/>
    </row>
    <row r="17" spans="1:7" x14ac:dyDescent="0.25">
      <c r="A17" s="283" t="s">
        <v>350</v>
      </c>
      <c r="B17" s="284"/>
      <c r="C17" s="285">
        <f>LIQ.DESECHOS!I70</f>
        <v>3.39</v>
      </c>
      <c r="D17" s="285"/>
      <c r="E17" s="286"/>
    </row>
    <row r="18" spans="1:7" ht="15.75" thickBot="1" x14ac:dyDescent="0.3">
      <c r="A18" s="329" t="s">
        <v>137</v>
      </c>
      <c r="B18" s="288"/>
      <c r="C18" s="289">
        <f>C16+C17</f>
        <v>7645.4800000000005</v>
      </c>
      <c r="D18" s="289"/>
      <c r="E18" s="290"/>
    </row>
    <row r="19" spans="1:7" ht="15.75" thickBot="1" x14ac:dyDescent="0.3"/>
    <row r="20" spans="1:7" ht="15.75" thickBot="1" x14ac:dyDescent="0.3">
      <c r="A20" s="296" t="s">
        <v>261</v>
      </c>
      <c r="B20" s="297"/>
      <c r="C20" s="297"/>
      <c r="D20" s="298">
        <f>C10-C18</f>
        <v>1879.5999999999995</v>
      </c>
      <c r="E20" s="299"/>
    </row>
    <row r="21" spans="1:7" x14ac:dyDescent="0.25">
      <c r="E21" t="s">
        <v>139</v>
      </c>
    </row>
    <row r="24" spans="1:7" x14ac:dyDescent="0.25">
      <c r="A24" s="28"/>
      <c r="B24" s="28"/>
      <c r="E24" s="28"/>
    </row>
    <row r="25" spans="1:7" x14ac:dyDescent="0.25">
      <c r="A25" s="294" t="s">
        <v>140</v>
      </c>
      <c r="B25" s="294"/>
      <c r="C25" s="294"/>
      <c r="E25" s="294" t="s">
        <v>141</v>
      </c>
      <c r="F25" s="294"/>
      <c r="G25" s="294"/>
    </row>
    <row r="26" spans="1:7" x14ac:dyDescent="0.25">
      <c r="A26" s="281" t="s">
        <v>259</v>
      </c>
      <c r="B26" s="281"/>
      <c r="C26" s="281"/>
      <c r="E26" s="281" t="s">
        <v>32</v>
      </c>
      <c r="F26" s="281"/>
      <c r="G26" s="281"/>
    </row>
    <row r="30" spans="1:7" x14ac:dyDescent="0.25">
      <c r="A30" s="28"/>
      <c r="B30" s="28"/>
    </row>
    <row r="31" spans="1:7" x14ac:dyDescent="0.25">
      <c r="A31" s="293" t="s">
        <v>142</v>
      </c>
      <c r="B31" s="293"/>
      <c r="C31" s="293"/>
      <c r="E31" s="294" t="s">
        <v>143</v>
      </c>
      <c r="F31" s="294"/>
      <c r="G31" s="294"/>
    </row>
    <row r="32" spans="1:7" x14ac:dyDescent="0.25">
      <c r="A32" s="281" t="s">
        <v>34</v>
      </c>
      <c r="B32" s="281"/>
      <c r="C32" s="281"/>
      <c r="E32" s="281" t="s">
        <v>310</v>
      </c>
      <c r="F32" s="281"/>
      <c r="G32" s="281"/>
    </row>
    <row r="36" spans="3:5" x14ac:dyDescent="0.25">
      <c r="C36" s="295" t="s">
        <v>5</v>
      </c>
      <c r="D36" s="295"/>
      <c r="E36" s="295"/>
    </row>
    <row r="37" spans="3:5" x14ac:dyDescent="0.25">
      <c r="C37" s="281" t="s">
        <v>145</v>
      </c>
      <c r="D37" s="281"/>
      <c r="E37" s="281"/>
    </row>
  </sheetData>
  <mergeCells count="42">
    <mergeCell ref="A1:F1"/>
    <mergeCell ref="A2:F2"/>
    <mergeCell ref="A3:B3"/>
    <mergeCell ref="C3:F3"/>
    <mergeCell ref="A4:B4"/>
    <mergeCell ref="C4:F4"/>
    <mergeCell ref="C8:F8"/>
    <mergeCell ref="C9:F9"/>
    <mergeCell ref="A10:B10"/>
    <mergeCell ref="C10:F10"/>
    <mergeCell ref="A5:B5"/>
    <mergeCell ref="C5:F5"/>
    <mergeCell ref="A6:B6"/>
    <mergeCell ref="C6:F6"/>
    <mergeCell ref="A7:B7"/>
    <mergeCell ref="C7:F7"/>
    <mergeCell ref="A11:B11"/>
    <mergeCell ref="C11:F11"/>
    <mergeCell ref="A12:B12"/>
    <mergeCell ref="C12:F12"/>
    <mergeCell ref="A13:B13"/>
    <mergeCell ref="C13:F13"/>
    <mergeCell ref="C14:E14"/>
    <mergeCell ref="C15:E15"/>
    <mergeCell ref="A16:B16"/>
    <mergeCell ref="C16:E16"/>
    <mergeCell ref="A18:B18"/>
    <mergeCell ref="C18:E18"/>
    <mergeCell ref="A17:B17"/>
    <mergeCell ref="C17:E17"/>
    <mergeCell ref="C37:E37"/>
    <mergeCell ref="A20:C20"/>
    <mergeCell ref="D20:E20"/>
    <mergeCell ref="A25:C25"/>
    <mergeCell ref="E25:G25"/>
    <mergeCell ref="A26:C26"/>
    <mergeCell ref="E26:G26"/>
    <mergeCell ref="A31:C31"/>
    <mergeCell ref="E31:G31"/>
    <mergeCell ref="A32:C32"/>
    <mergeCell ref="E32:G32"/>
    <mergeCell ref="C36:E36"/>
  </mergeCells>
  <pageMargins left="0.7" right="0.7" top="0.75" bottom="0.75" header="0.3" footer="0.3"/>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70"/>
  <sheetViews>
    <sheetView view="pageLayout" topLeftCell="A61" zoomScaleNormal="100" workbookViewId="0">
      <selection sqref="A1:K70"/>
    </sheetView>
  </sheetViews>
  <sheetFormatPr baseColWidth="10" defaultColWidth="9.140625" defaultRowHeight="15" x14ac:dyDescent="0.25"/>
  <cols>
    <col min="1" max="1" width="23.42578125" customWidth="1"/>
    <col min="2" max="2" width="11.85546875" customWidth="1"/>
    <col min="3" max="3" width="14" customWidth="1"/>
    <col min="4" max="4" width="10.42578125" customWidth="1"/>
    <col min="5" max="5" width="10" customWidth="1"/>
    <col min="7" max="7" width="12.28515625" customWidth="1"/>
    <col min="8" max="8" width="10.7109375" customWidth="1"/>
    <col min="9" max="9" width="10.5703125" customWidth="1"/>
  </cols>
  <sheetData>
    <row r="1" spans="1:11" x14ac:dyDescent="0.25">
      <c r="A1" s="309"/>
      <c r="B1" s="309"/>
      <c r="C1" s="309"/>
      <c r="D1" s="309"/>
      <c r="E1" s="309"/>
      <c r="F1" s="309"/>
      <c r="G1" s="309"/>
      <c r="H1" s="309"/>
      <c r="I1" s="309"/>
      <c r="J1" s="309"/>
      <c r="K1" s="309"/>
    </row>
    <row r="2" spans="1:11" x14ac:dyDescent="0.25">
      <c r="A2" s="310" t="s">
        <v>57</v>
      </c>
      <c r="B2" s="310"/>
      <c r="C2" s="310"/>
      <c r="D2" s="310"/>
      <c r="E2" s="310"/>
      <c r="F2" s="310"/>
      <c r="G2" s="310"/>
      <c r="H2" s="310"/>
      <c r="I2" s="310"/>
      <c r="J2" s="310"/>
      <c r="K2" s="310"/>
    </row>
    <row r="3" spans="1:11" ht="15" customHeight="1" x14ac:dyDescent="0.25">
      <c r="A3" s="311" t="s">
        <v>345</v>
      </c>
      <c r="B3" s="311"/>
      <c r="C3" s="311"/>
      <c r="D3" s="311"/>
      <c r="E3" s="311"/>
      <c r="F3" s="311"/>
      <c r="G3" s="311"/>
      <c r="H3" s="311"/>
      <c r="I3" s="311"/>
      <c r="J3" s="311"/>
      <c r="K3" s="311"/>
    </row>
    <row r="4" spans="1:11" ht="15" customHeight="1" x14ac:dyDescent="0.25">
      <c r="A4" s="25"/>
      <c r="B4" s="25"/>
      <c r="C4" s="25"/>
      <c r="D4" s="25"/>
      <c r="E4" s="25"/>
      <c r="F4" s="25"/>
      <c r="G4" s="25"/>
      <c r="H4" s="25"/>
      <c r="I4" s="25"/>
      <c r="J4" s="25"/>
      <c r="K4" s="25"/>
    </row>
    <row r="5" spans="1:11" x14ac:dyDescent="0.25">
      <c r="A5" t="s">
        <v>6</v>
      </c>
      <c r="C5" s="370" t="s">
        <v>79</v>
      </c>
      <c r="D5" s="371"/>
      <c r="E5" s="372"/>
      <c r="F5" t="s">
        <v>13</v>
      </c>
      <c r="H5" s="373" t="s">
        <v>16</v>
      </c>
      <c r="I5" s="374"/>
      <c r="J5" s="375"/>
    </row>
    <row r="6" spans="1:11" x14ac:dyDescent="0.25">
      <c r="A6" t="s">
        <v>7</v>
      </c>
      <c r="C6" s="370" t="s">
        <v>12</v>
      </c>
      <c r="D6" s="371"/>
      <c r="E6" s="372"/>
      <c r="F6" t="s">
        <v>14</v>
      </c>
      <c r="H6" s="10" t="s">
        <v>178</v>
      </c>
      <c r="I6" s="11"/>
      <c r="J6" s="12"/>
    </row>
    <row r="7" spans="1:11" x14ac:dyDescent="0.25">
      <c r="A7" t="s">
        <v>8</v>
      </c>
      <c r="C7" s="370" t="s">
        <v>80</v>
      </c>
      <c r="D7" s="371"/>
      <c r="E7" s="372"/>
      <c r="F7" t="s">
        <v>15</v>
      </c>
      <c r="H7" s="10" t="s">
        <v>179</v>
      </c>
      <c r="I7" s="11"/>
      <c r="J7" s="12"/>
    </row>
    <row r="8" spans="1:11" x14ac:dyDescent="0.25">
      <c r="A8" t="s">
        <v>82</v>
      </c>
      <c r="C8" s="364" t="str">
        <f>'LIQUI, ENERGIA'!C8:E8</f>
        <v>216-FONDO DE APOYO MUNICIPAL D.L. 477</v>
      </c>
      <c r="D8" s="365"/>
      <c r="E8" s="366"/>
      <c r="H8" s="94"/>
      <c r="I8" s="94"/>
      <c r="J8" s="94"/>
    </row>
    <row r="9" spans="1:11" x14ac:dyDescent="0.25">
      <c r="A9" t="s">
        <v>9</v>
      </c>
      <c r="C9" s="341">
        <v>11125.08</v>
      </c>
      <c r="D9" s="342"/>
      <c r="E9" s="343"/>
    </row>
    <row r="10" spans="1:11" x14ac:dyDescent="0.25">
      <c r="A10" t="s">
        <v>63</v>
      </c>
      <c r="C10" s="341">
        <v>1525.08</v>
      </c>
      <c r="D10" s="342"/>
      <c r="E10" s="343"/>
    </row>
    <row r="11" spans="1:11" x14ac:dyDescent="0.25">
      <c r="A11" t="s">
        <v>189</v>
      </c>
      <c r="C11" s="336">
        <v>800</v>
      </c>
      <c r="D11" s="337"/>
      <c r="E11" s="338"/>
    </row>
    <row r="12" spans="1:11" x14ac:dyDescent="0.25">
      <c r="A12" t="s">
        <v>343</v>
      </c>
      <c r="C12" s="379">
        <f>C11*10</f>
        <v>8000</v>
      </c>
      <c r="D12" s="380"/>
      <c r="E12" s="381"/>
    </row>
    <row r="13" spans="1:11" x14ac:dyDescent="0.25">
      <c r="A13" s="6" t="s">
        <v>11</v>
      </c>
      <c r="C13" s="367">
        <f>C10+C12</f>
        <v>9525.08</v>
      </c>
      <c r="D13" s="368"/>
      <c r="E13" s="369"/>
    </row>
    <row r="15" spans="1:11" x14ac:dyDescent="0.25">
      <c r="A15" t="s">
        <v>35</v>
      </c>
      <c r="C15" s="376">
        <f>+I62+I70</f>
        <v>7645.4800000000005</v>
      </c>
      <c r="D15" s="377"/>
      <c r="E15" s="220"/>
    </row>
    <row r="16" spans="1:11" x14ac:dyDescent="0.25">
      <c r="A16" t="s">
        <v>18</v>
      </c>
      <c r="C16" s="378">
        <f>C13-C15</f>
        <v>1879.5999999999995</v>
      </c>
      <c r="D16" s="377"/>
      <c r="E16" s="164"/>
    </row>
    <row r="19" spans="1:10" x14ac:dyDescent="0.25">
      <c r="A19" s="358" t="s">
        <v>344</v>
      </c>
      <c r="B19" s="359"/>
      <c r="C19" s="359"/>
      <c r="D19" s="359"/>
      <c r="E19" s="359"/>
      <c r="F19" s="359"/>
      <c r="G19" s="359"/>
      <c r="H19" s="359"/>
      <c r="I19" s="359"/>
      <c r="J19" s="360"/>
    </row>
    <row r="20" spans="1:10" x14ac:dyDescent="0.25">
      <c r="A20" s="221" t="s">
        <v>19</v>
      </c>
      <c r="B20" s="216" t="s">
        <v>27</v>
      </c>
      <c r="C20" s="216" t="s">
        <v>25</v>
      </c>
      <c r="D20" s="361" t="s">
        <v>36</v>
      </c>
      <c r="E20" s="363"/>
      <c r="F20" s="363"/>
      <c r="G20" s="363"/>
      <c r="H20" s="362"/>
      <c r="I20" s="213" t="s">
        <v>37</v>
      </c>
      <c r="J20" s="214"/>
    </row>
    <row r="21" spans="1:10" x14ac:dyDescent="0.25">
      <c r="A21" s="120">
        <v>44980</v>
      </c>
      <c r="B21" s="119">
        <v>864</v>
      </c>
      <c r="C21" s="119">
        <v>148353</v>
      </c>
      <c r="D21" s="318" t="s">
        <v>84</v>
      </c>
      <c r="E21" s="335"/>
      <c r="F21" s="335"/>
      <c r="G21" s="335"/>
      <c r="H21" s="319"/>
      <c r="I21" s="344">
        <v>235.9</v>
      </c>
      <c r="J21" s="345"/>
    </row>
    <row r="22" spans="1:10" x14ac:dyDescent="0.25">
      <c r="A22" s="120">
        <v>44959</v>
      </c>
      <c r="B22" s="119">
        <v>2951</v>
      </c>
      <c r="C22" s="119">
        <v>148351</v>
      </c>
      <c r="D22" s="318" t="s">
        <v>84</v>
      </c>
      <c r="E22" s="335"/>
      <c r="F22" s="335"/>
      <c r="G22" s="335"/>
      <c r="H22" s="319"/>
      <c r="I22" s="344">
        <v>322.55</v>
      </c>
      <c r="J22" s="345"/>
    </row>
    <row r="23" spans="1:10" x14ac:dyDescent="0.25">
      <c r="A23" s="120">
        <v>44959</v>
      </c>
      <c r="B23" s="119">
        <v>805</v>
      </c>
      <c r="C23" s="119">
        <v>148352</v>
      </c>
      <c r="D23" s="318" t="s">
        <v>84</v>
      </c>
      <c r="E23" s="335"/>
      <c r="F23" s="335"/>
      <c r="G23" s="335"/>
      <c r="H23" s="319"/>
      <c r="I23" s="344">
        <v>341.42</v>
      </c>
      <c r="J23" s="345"/>
    </row>
    <row r="24" spans="1:10" x14ac:dyDescent="0.25">
      <c r="A24" s="120">
        <v>44995</v>
      </c>
      <c r="B24" s="119">
        <v>915</v>
      </c>
      <c r="C24" s="119">
        <v>148354</v>
      </c>
      <c r="D24" s="318" t="s">
        <v>84</v>
      </c>
      <c r="E24" s="335"/>
      <c r="F24" s="335"/>
      <c r="G24" s="335"/>
      <c r="H24" s="319"/>
      <c r="I24" s="344">
        <v>178.15</v>
      </c>
      <c r="J24" s="345"/>
    </row>
    <row r="25" spans="1:10" x14ac:dyDescent="0.25">
      <c r="A25" s="120">
        <v>44998</v>
      </c>
      <c r="B25" s="119"/>
      <c r="C25" s="119">
        <v>148356</v>
      </c>
      <c r="D25" s="318" t="s">
        <v>105</v>
      </c>
      <c r="E25" s="335"/>
      <c r="F25" s="335"/>
      <c r="G25" s="335"/>
      <c r="H25" s="319"/>
      <c r="I25" s="344">
        <v>8.0399999999999991</v>
      </c>
      <c r="J25" s="345"/>
    </row>
    <row r="26" spans="1:10" x14ac:dyDescent="0.25">
      <c r="A26" s="120">
        <v>45008</v>
      </c>
      <c r="B26" s="119">
        <v>974</v>
      </c>
      <c r="C26" s="119">
        <v>148357</v>
      </c>
      <c r="D26" s="318" t="s">
        <v>84</v>
      </c>
      <c r="E26" s="335"/>
      <c r="F26" s="335"/>
      <c r="G26" s="335"/>
      <c r="H26" s="319"/>
      <c r="I26" s="344">
        <v>332.56</v>
      </c>
      <c r="J26" s="345"/>
    </row>
    <row r="27" spans="1:10" x14ac:dyDescent="0.25">
      <c r="A27" s="120">
        <v>45029</v>
      </c>
      <c r="B27" s="119">
        <v>1032</v>
      </c>
      <c r="C27" s="119">
        <v>148358</v>
      </c>
      <c r="D27" s="318" t="s">
        <v>84</v>
      </c>
      <c r="E27" s="335"/>
      <c r="F27" s="335"/>
      <c r="G27" s="335"/>
      <c r="H27" s="319"/>
      <c r="I27" s="344">
        <v>330.27</v>
      </c>
      <c r="J27" s="345"/>
    </row>
    <row r="28" spans="1:10" x14ac:dyDescent="0.25">
      <c r="A28" s="120">
        <v>45033</v>
      </c>
      <c r="B28" s="119"/>
      <c r="C28" s="119">
        <v>148359</v>
      </c>
      <c r="D28" s="318" t="s">
        <v>105</v>
      </c>
      <c r="E28" s="335"/>
      <c r="F28" s="335"/>
      <c r="G28" s="335"/>
      <c r="H28" s="319"/>
      <c r="I28" s="344">
        <v>4.5599999999999996</v>
      </c>
      <c r="J28" s="345"/>
    </row>
    <row r="29" spans="1:10" x14ac:dyDescent="0.25">
      <c r="A29" s="120">
        <v>45036</v>
      </c>
      <c r="B29" s="119">
        <v>1088</v>
      </c>
      <c r="C29" s="119">
        <v>148360</v>
      </c>
      <c r="D29" s="318" t="s">
        <v>84</v>
      </c>
      <c r="E29" s="335"/>
      <c r="F29" s="335"/>
      <c r="G29" s="335"/>
      <c r="H29" s="319"/>
      <c r="I29" s="344">
        <v>270.79000000000002</v>
      </c>
      <c r="J29" s="345"/>
    </row>
    <row r="30" spans="1:10" x14ac:dyDescent="0.25">
      <c r="A30" s="120">
        <v>45054</v>
      </c>
      <c r="B30" s="119">
        <v>1142</v>
      </c>
      <c r="C30" s="119">
        <v>8784651</v>
      </c>
      <c r="D30" s="318" t="s">
        <v>84</v>
      </c>
      <c r="E30" s="335"/>
      <c r="F30" s="335"/>
      <c r="G30" s="335"/>
      <c r="H30" s="319"/>
      <c r="I30" s="344">
        <v>274.51</v>
      </c>
      <c r="J30" s="345"/>
    </row>
    <row r="31" spans="1:10" x14ac:dyDescent="0.25">
      <c r="A31" s="120">
        <v>45057</v>
      </c>
      <c r="B31" s="119"/>
      <c r="C31" s="119">
        <v>8784652</v>
      </c>
      <c r="D31" s="318" t="s">
        <v>105</v>
      </c>
      <c r="E31" s="335"/>
      <c r="F31" s="335"/>
      <c r="G31" s="335"/>
      <c r="H31" s="319"/>
      <c r="I31" s="344">
        <v>5.37</v>
      </c>
      <c r="J31" s="345"/>
    </row>
    <row r="32" spans="1:10" x14ac:dyDescent="0.25">
      <c r="A32" s="120">
        <v>45072</v>
      </c>
      <c r="B32" s="119">
        <v>1198</v>
      </c>
      <c r="C32" s="119">
        <v>8784653</v>
      </c>
      <c r="D32" s="318" t="s">
        <v>84</v>
      </c>
      <c r="E32" s="335"/>
      <c r="F32" s="335"/>
      <c r="G32" s="335"/>
      <c r="H32" s="319"/>
      <c r="I32" s="344">
        <v>292.24</v>
      </c>
      <c r="J32" s="345"/>
    </row>
    <row r="33" spans="1:10" x14ac:dyDescent="0.25">
      <c r="A33" s="27">
        <v>45085</v>
      </c>
      <c r="B33" s="63"/>
      <c r="C33" s="63">
        <v>8784654</v>
      </c>
      <c r="D33" s="318" t="s">
        <v>105</v>
      </c>
      <c r="E33" s="335"/>
      <c r="F33" s="335"/>
      <c r="G33" s="335"/>
      <c r="H33" s="319"/>
      <c r="I33" s="333">
        <v>5.0599999999999996</v>
      </c>
      <c r="J33" s="334"/>
    </row>
    <row r="34" spans="1:10" x14ac:dyDescent="0.25">
      <c r="A34" s="27">
        <v>45085</v>
      </c>
      <c r="B34" s="108">
        <v>1251</v>
      </c>
      <c r="C34" s="108">
        <v>8784655</v>
      </c>
      <c r="D34" s="318" t="s">
        <v>84</v>
      </c>
      <c r="E34" s="335"/>
      <c r="F34" s="335"/>
      <c r="G34" s="335"/>
      <c r="H34" s="319"/>
      <c r="I34" s="333">
        <v>386.6</v>
      </c>
      <c r="J34" s="334"/>
    </row>
    <row r="35" spans="1:10" x14ac:dyDescent="0.25">
      <c r="A35" s="27">
        <v>45096</v>
      </c>
      <c r="B35" s="108">
        <v>1308</v>
      </c>
      <c r="C35" s="108">
        <v>8784656</v>
      </c>
      <c r="D35" s="318" t="s">
        <v>84</v>
      </c>
      <c r="E35" s="335"/>
      <c r="F35" s="335"/>
      <c r="G35" s="335"/>
      <c r="H35" s="319"/>
      <c r="I35" s="333">
        <v>400.33</v>
      </c>
      <c r="J35" s="334"/>
    </row>
    <row r="36" spans="1:10" x14ac:dyDescent="0.25">
      <c r="A36" s="27">
        <v>45108</v>
      </c>
      <c r="B36" s="108"/>
      <c r="C36" s="108">
        <v>8784657</v>
      </c>
      <c r="D36" s="318" t="s">
        <v>105</v>
      </c>
      <c r="E36" s="335"/>
      <c r="F36" s="335"/>
      <c r="G36" s="335"/>
      <c r="H36" s="319"/>
      <c r="I36" s="333">
        <v>7.02</v>
      </c>
      <c r="J36" s="334"/>
    </row>
    <row r="37" spans="1:10" x14ac:dyDescent="0.25">
      <c r="A37" s="27">
        <v>45118</v>
      </c>
      <c r="B37" s="108">
        <v>1357</v>
      </c>
      <c r="C37" s="108">
        <v>8784658</v>
      </c>
      <c r="D37" s="318" t="s">
        <v>84</v>
      </c>
      <c r="E37" s="335"/>
      <c r="F37" s="335"/>
      <c r="G37" s="335"/>
      <c r="H37" s="319"/>
      <c r="I37" s="333">
        <v>326.55</v>
      </c>
      <c r="J37" s="334"/>
    </row>
    <row r="38" spans="1:10" x14ac:dyDescent="0.25">
      <c r="A38" s="27">
        <v>45147</v>
      </c>
      <c r="B38" s="108"/>
      <c r="C38" s="108">
        <v>8784659</v>
      </c>
      <c r="D38" s="318" t="s">
        <v>105</v>
      </c>
      <c r="E38" s="335"/>
      <c r="F38" s="335"/>
      <c r="G38" s="335"/>
      <c r="H38" s="319"/>
      <c r="I38" s="333">
        <v>2.92</v>
      </c>
      <c r="J38" s="334"/>
    </row>
    <row r="39" spans="1:10" x14ac:dyDescent="0.25">
      <c r="A39" s="27">
        <v>45152</v>
      </c>
      <c r="B39" s="135">
        <v>14891490</v>
      </c>
      <c r="C39" s="108">
        <v>8784660</v>
      </c>
      <c r="D39" s="318" t="s">
        <v>84</v>
      </c>
      <c r="E39" s="335"/>
      <c r="F39" s="335"/>
      <c r="G39" s="335"/>
      <c r="H39" s="319"/>
      <c r="I39" s="333">
        <v>468.18</v>
      </c>
      <c r="J39" s="334"/>
    </row>
    <row r="40" spans="1:10" x14ac:dyDescent="0.25">
      <c r="A40" s="27">
        <v>45153</v>
      </c>
      <c r="B40" s="108"/>
      <c r="C40" s="108">
        <v>8784661</v>
      </c>
      <c r="D40" s="276" t="s">
        <v>212</v>
      </c>
      <c r="E40" s="332"/>
      <c r="F40" s="332"/>
      <c r="G40" s="332"/>
      <c r="H40" s="277"/>
      <c r="I40" s="333">
        <v>156.05000000000001</v>
      </c>
      <c r="J40" s="334"/>
    </row>
    <row r="41" spans="1:10" x14ac:dyDescent="0.25">
      <c r="A41" s="27">
        <v>45161</v>
      </c>
      <c r="B41" s="108">
        <v>1511</v>
      </c>
      <c r="C41" s="108">
        <v>8784662</v>
      </c>
      <c r="D41" s="318" t="s">
        <v>84</v>
      </c>
      <c r="E41" s="335"/>
      <c r="F41" s="335"/>
      <c r="G41" s="335"/>
      <c r="H41" s="319"/>
      <c r="I41" s="333">
        <v>322.33999999999997</v>
      </c>
      <c r="J41" s="334"/>
    </row>
    <row r="42" spans="1:10" x14ac:dyDescent="0.25">
      <c r="A42" s="27">
        <v>45162</v>
      </c>
      <c r="B42" s="108"/>
      <c r="C42" s="108">
        <v>8784663</v>
      </c>
      <c r="D42" s="276" t="s">
        <v>212</v>
      </c>
      <c r="E42" s="332"/>
      <c r="F42" s="332"/>
      <c r="G42" s="332"/>
      <c r="H42" s="277"/>
      <c r="I42" s="333">
        <v>107.44</v>
      </c>
      <c r="J42" s="334"/>
    </row>
    <row r="43" spans="1:10" x14ac:dyDescent="0.25">
      <c r="A43" s="27">
        <v>45175</v>
      </c>
      <c r="B43" s="108">
        <v>1558</v>
      </c>
      <c r="C43" s="108">
        <v>8784664</v>
      </c>
      <c r="D43" s="318" t="s">
        <v>84</v>
      </c>
      <c r="E43" s="335"/>
      <c r="F43" s="335"/>
      <c r="G43" s="335"/>
      <c r="H43" s="319"/>
      <c r="I43" s="333">
        <v>310.98</v>
      </c>
      <c r="J43" s="334"/>
    </row>
    <row r="44" spans="1:10" x14ac:dyDescent="0.25">
      <c r="A44" s="27">
        <v>45176</v>
      </c>
      <c r="B44" s="108"/>
      <c r="C44" s="108">
        <v>8784665</v>
      </c>
      <c r="D44" s="276" t="s">
        <v>212</v>
      </c>
      <c r="E44" s="332"/>
      <c r="F44" s="332"/>
      <c r="G44" s="332"/>
      <c r="H44" s="277"/>
      <c r="I44" s="333">
        <v>103.65</v>
      </c>
      <c r="J44" s="334"/>
    </row>
    <row r="45" spans="1:10" x14ac:dyDescent="0.25">
      <c r="A45" s="27">
        <v>45177</v>
      </c>
      <c r="B45" s="108"/>
      <c r="C45" s="117">
        <v>8784666</v>
      </c>
      <c r="D45" s="318" t="s">
        <v>105</v>
      </c>
      <c r="E45" s="335"/>
      <c r="F45" s="335"/>
      <c r="G45" s="335"/>
      <c r="H45" s="319"/>
      <c r="I45" s="333">
        <v>9.41</v>
      </c>
      <c r="J45" s="334"/>
    </row>
    <row r="46" spans="1:10" x14ac:dyDescent="0.25">
      <c r="A46" s="27">
        <v>45189</v>
      </c>
      <c r="B46" s="108">
        <v>1609</v>
      </c>
      <c r="C46" s="117">
        <v>8784667</v>
      </c>
      <c r="D46" s="318" t="s">
        <v>84</v>
      </c>
      <c r="E46" s="335"/>
      <c r="F46" s="335"/>
      <c r="G46" s="335"/>
      <c r="H46" s="319"/>
      <c r="I46" s="333">
        <v>249.63</v>
      </c>
      <c r="J46" s="334"/>
    </row>
    <row r="47" spans="1:10" x14ac:dyDescent="0.25">
      <c r="A47" s="27">
        <v>45189</v>
      </c>
      <c r="B47" s="108"/>
      <c r="C47" s="117">
        <v>8784668</v>
      </c>
      <c r="D47" s="276" t="s">
        <v>212</v>
      </c>
      <c r="E47" s="332"/>
      <c r="F47" s="332"/>
      <c r="G47" s="332"/>
      <c r="H47" s="277"/>
      <c r="I47" s="333">
        <v>83.21</v>
      </c>
      <c r="J47" s="334"/>
    </row>
    <row r="48" spans="1:10" x14ac:dyDescent="0.25">
      <c r="A48" s="27">
        <v>45212</v>
      </c>
      <c r="B48" s="108"/>
      <c r="C48" s="138">
        <v>8784669</v>
      </c>
      <c r="D48" s="318" t="s">
        <v>105</v>
      </c>
      <c r="E48" s="335"/>
      <c r="F48" s="335"/>
      <c r="G48" s="335"/>
      <c r="H48" s="319"/>
      <c r="I48" s="333">
        <v>6.67</v>
      </c>
      <c r="J48" s="334"/>
    </row>
    <row r="49" spans="1:10" x14ac:dyDescent="0.25">
      <c r="A49" s="27">
        <v>45216</v>
      </c>
      <c r="B49" s="108">
        <v>1665</v>
      </c>
      <c r="C49" s="138">
        <v>8784670</v>
      </c>
      <c r="D49" s="318" t="s">
        <v>84</v>
      </c>
      <c r="E49" s="335"/>
      <c r="F49" s="335"/>
      <c r="G49" s="335"/>
      <c r="H49" s="319"/>
      <c r="I49" s="333">
        <v>508.05</v>
      </c>
      <c r="J49" s="334"/>
    </row>
    <row r="50" spans="1:10" x14ac:dyDescent="0.25">
      <c r="A50" s="27">
        <v>45217</v>
      </c>
      <c r="B50" s="206"/>
      <c r="C50" s="206">
        <v>8784671</v>
      </c>
      <c r="D50" s="276" t="s">
        <v>212</v>
      </c>
      <c r="E50" s="332"/>
      <c r="F50" s="332"/>
      <c r="G50" s="332"/>
      <c r="H50" s="277"/>
      <c r="I50" s="382">
        <v>169.35</v>
      </c>
      <c r="J50" s="383"/>
    </row>
    <row r="51" spans="1:10" x14ac:dyDescent="0.25">
      <c r="A51" s="27">
        <v>45240</v>
      </c>
      <c r="B51" s="206"/>
      <c r="C51" s="206">
        <v>8784672</v>
      </c>
      <c r="D51" s="318" t="s">
        <v>105</v>
      </c>
      <c r="E51" s="335"/>
      <c r="F51" s="335"/>
      <c r="G51" s="335"/>
      <c r="H51" s="319"/>
      <c r="I51" s="333">
        <v>6.05</v>
      </c>
      <c r="J51" s="334"/>
    </row>
    <row r="52" spans="1:10" x14ac:dyDescent="0.25">
      <c r="A52" s="27">
        <v>45243</v>
      </c>
      <c r="B52" s="206">
        <v>1767</v>
      </c>
      <c r="C52" s="206">
        <v>8784673</v>
      </c>
      <c r="D52" s="318" t="s">
        <v>84</v>
      </c>
      <c r="E52" s="335"/>
      <c r="F52" s="335"/>
      <c r="G52" s="335"/>
      <c r="H52" s="319"/>
      <c r="I52" s="333">
        <v>291.24</v>
      </c>
      <c r="J52" s="334"/>
    </row>
    <row r="53" spans="1:10" x14ac:dyDescent="0.25">
      <c r="A53" s="27">
        <v>45244</v>
      </c>
      <c r="B53" s="206"/>
      <c r="C53" s="206">
        <v>8784674</v>
      </c>
      <c r="D53" s="276" t="s">
        <v>212</v>
      </c>
      <c r="E53" s="332"/>
      <c r="F53" s="332"/>
      <c r="G53" s="332"/>
      <c r="H53" s="277"/>
      <c r="I53" s="333">
        <v>97.07</v>
      </c>
      <c r="J53" s="334"/>
    </row>
    <row r="54" spans="1:10" x14ac:dyDescent="0.25">
      <c r="A54" s="27">
        <v>45249</v>
      </c>
      <c r="B54" s="206">
        <v>1842</v>
      </c>
      <c r="C54" s="206">
        <v>8784675</v>
      </c>
      <c r="D54" s="318" t="s">
        <v>84</v>
      </c>
      <c r="E54" s="335"/>
      <c r="F54" s="335"/>
      <c r="G54" s="335"/>
      <c r="H54" s="319"/>
      <c r="I54" s="333">
        <v>264.43</v>
      </c>
      <c r="J54" s="334"/>
    </row>
    <row r="55" spans="1:10" x14ac:dyDescent="0.25">
      <c r="A55" s="27">
        <v>45259</v>
      </c>
      <c r="B55" s="206"/>
      <c r="C55" s="206">
        <v>8784676</v>
      </c>
      <c r="D55" s="276" t="s">
        <v>212</v>
      </c>
      <c r="E55" s="332"/>
      <c r="F55" s="332"/>
      <c r="G55" s="332"/>
      <c r="H55" s="277"/>
      <c r="I55" s="333">
        <v>88.14</v>
      </c>
      <c r="J55" s="334"/>
    </row>
    <row r="56" spans="1:10" x14ac:dyDescent="0.25">
      <c r="A56" s="27">
        <v>45267</v>
      </c>
      <c r="B56" s="108"/>
      <c r="C56" s="154">
        <v>8784677</v>
      </c>
      <c r="D56" s="318" t="s">
        <v>105</v>
      </c>
      <c r="E56" s="335"/>
      <c r="F56" s="335"/>
      <c r="G56" s="335"/>
      <c r="H56" s="319"/>
      <c r="I56" s="333">
        <v>6.62</v>
      </c>
      <c r="J56" s="334"/>
    </row>
    <row r="57" spans="1:10" x14ac:dyDescent="0.25">
      <c r="A57" s="27">
        <v>45272</v>
      </c>
      <c r="B57" s="108">
        <v>1865</v>
      </c>
      <c r="C57" s="154">
        <v>8784678</v>
      </c>
      <c r="D57" s="318" t="s">
        <v>84</v>
      </c>
      <c r="E57" s="335"/>
      <c r="F57" s="335"/>
      <c r="G57" s="335"/>
      <c r="H57" s="319"/>
      <c r="I57" s="333">
        <v>274.73</v>
      </c>
      <c r="J57" s="334"/>
    </row>
    <row r="58" spans="1:10" x14ac:dyDescent="0.25">
      <c r="A58" s="27">
        <v>45272</v>
      </c>
      <c r="B58" s="108"/>
      <c r="C58" s="154">
        <v>8784679</v>
      </c>
      <c r="D58" s="276" t="s">
        <v>212</v>
      </c>
      <c r="E58" s="332"/>
      <c r="F58" s="332"/>
      <c r="G58" s="332"/>
      <c r="H58" s="277"/>
      <c r="I58" s="333">
        <v>91.57</v>
      </c>
      <c r="J58" s="334"/>
    </row>
    <row r="59" spans="1:10" x14ac:dyDescent="0.25">
      <c r="A59" s="27">
        <v>45280</v>
      </c>
      <c r="B59" s="108"/>
      <c r="C59" s="154">
        <v>8784680</v>
      </c>
      <c r="D59" s="318" t="s">
        <v>84</v>
      </c>
      <c r="E59" s="335"/>
      <c r="F59" s="335"/>
      <c r="G59" s="335"/>
      <c r="H59" s="319"/>
      <c r="I59" s="333">
        <v>222.39</v>
      </c>
      <c r="J59" s="334"/>
    </row>
    <row r="60" spans="1:10" x14ac:dyDescent="0.25">
      <c r="A60" s="27">
        <v>45280</v>
      </c>
      <c r="B60" s="108"/>
      <c r="C60" s="154">
        <v>8784681</v>
      </c>
      <c r="D60" s="276" t="s">
        <v>212</v>
      </c>
      <c r="E60" s="332"/>
      <c r="F60" s="332"/>
      <c r="G60" s="332"/>
      <c r="H60" s="277"/>
      <c r="I60" s="333">
        <v>74.13</v>
      </c>
      <c r="J60" s="334"/>
    </row>
    <row r="61" spans="1:10" x14ac:dyDescent="0.25">
      <c r="A61" s="27">
        <v>45299</v>
      </c>
      <c r="B61" s="108"/>
      <c r="C61" s="206">
        <v>8784682</v>
      </c>
      <c r="D61" s="318" t="s">
        <v>105</v>
      </c>
      <c r="E61" s="335"/>
      <c r="F61" s="335"/>
      <c r="G61" s="335"/>
      <c r="H61" s="319"/>
      <c r="I61" s="333">
        <v>5.92</v>
      </c>
      <c r="J61" s="334"/>
    </row>
    <row r="62" spans="1:10" x14ac:dyDescent="0.25">
      <c r="A62" s="27"/>
      <c r="B62" s="34"/>
      <c r="C62" s="34"/>
      <c r="D62" s="346" t="s">
        <v>56</v>
      </c>
      <c r="E62" s="347"/>
      <c r="F62" s="347"/>
      <c r="G62" s="347"/>
      <c r="H62" s="348"/>
      <c r="I62" s="349">
        <f>SUM(I21:I61)</f>
        <v>7642.09</v>
      </c>
      <c r="J62" s="350"/>
    </row>
    <row r="63" spans="1:10" x14ac:dyDescent="0.25">
      <c r="A63" s="95"/>
      <c r="B63" s="64"/>
      <c r="C63" s="64"/>
      <c r="D63" s="96"/>
      <c r="E63" s="96"/>
      <c r="F63" s="96"/>
      <c r="G63" s="96"/>
      <c r="H63" s="96"/>
      <c r="I63" s="97"/>
      <c r="J63" s="97"/>
    </row>
    <row r="64" spans="1:10" x14ac:dyDescent="0.25">
      <c r="A64" s="95"/>
      <c r="B64" s="64"/>
      <c r="C64" s="64"/>
      <c r="D64" s="96"/>
      <c r="E64" s="96"/>
      <c r="F64" s="96"/>
      <c r="G64" s="96"/>
      <c r="H64" s="96"/>
      <c r="I64" s="97"/>
      <c r="J64" s="97"/>
    </row>
    <row r="65" spans="1:10" x14ac:dyDescent="0.25">
      <c r="A65" s="95"/>
      <c r="B65" s="64"/>
      <c r="C65" s="64"/>
      <c r="D65" s="96"/>
      <c r="E65" s="96"/>
      <c r="F65" s="96"/>
      <c r="G65" s="96"/>
      <c r="H65" s="96"/>
      <c r="I65" s="97"/>
      <c r="J65" s="97"/>
    </row>
    <row r="66" spans="1:10" x14ac:dyDescent="0.25">
      <c r="A66" s="95"/>
      <c r="B66" s="64"/>
      <c r="C66" s="64"/>
      <c r="D66" s="96"/>
      <c r="E66" s="96"/>
      <c r="F66" s="96"/>
      <c r="G66" s="96"/>
      <c r="H66" s="96"/>
      <c r="I66" s="97"/>
      <c r="J66" s="97"/>
    </row>
    <row r="67" spans="1:10" x14ac:dyDescent="0.25">
      <c r="A67" s="282" t="s">
        <v>31</v>
      </c>
      <c r="B67" s="282"/>
      <c r="C67" s="282"/>
      <c r="D67" s="282"/>
      <c r="E67" s="282"/>
      <c r="F67" s="282"/>
      <c r="G67" s="282"/>
      <c r="H67" s="282"/>
      <c r="I67" s="282"/>
      <c r="J67" s="282"/>
    </row>
    <row r="68" spans="1:10" x14ac:dyDescent="0.25">
      <c r="A68" s="221" t="s">
        <v>19</v>
      </c>
      <c r="B68" s="216" t="s">
        <v>27</v>
      </c>
      <c r="C68" s="216" t="s">
        <v>25</v>
      </c>
      <c r="D68" s="361" t="s">
        <v>36</v>
      </c>
      <c r="E68" s="363"/>
      <c r="F68" s="363"/>
      <c r="G68" s="363"/>
      <c r="H68" s="362"/>
      <c r="I68" s="213" t="s">
        <v>37</v>
      </c>
      <c r="J68" s="214"/>
    </row>
    <row r="69" spans="1:10" x14ac:dyDescent="0.25">
      <c r="A69" s="13"/>
      <c r="B69" s="13"/>
      <c r="C69" s="1"/>
      <c r="D69" s="276" t="s">
        <v>78</v>
      </c>
      <c r="E69" s="332"/>
      <c r="F69" s="332"/>
      <c r="G69" s="332"/>
      <c r="H69" s="277"/>
      <c r="I69" s="273">
        <v>3.39</v>
      </c>
      <c r="J69" s="275"/>
    </row>
    <row r="70" spans="1:10" x14ac:dyDescent="0.25">
      <c r="A70" s="13"/>
      <c r="B70" s="13"/>
      <c r="C70" s="1"/>
      <c r="D70" s="346" t="s">
        <v>56</v>
      </c>
      <c r="E70" s="347"/>
      <c r="F70" s="347"/>
      <c r="G70" s="347"/>
      <c r="H70" s="348"/>
      <c r="I70" s="349">
        <f>SUM(I69:J69)</f>
        <v>3.39</v>
      </c>
      <c r="J70" s="350"/>
    </row>
  </sheetData>
  <mergeCells count="107">
    <mergeCell ref="I50:J50"/>
    <mergeCell ref="D50:H50"/>
    <mergeCell ref="I51:J51"/>
    <mergeCell ref="D51:H51"/>
    <mergeCell ref="I52:J52"/>
    <mergeCell ref="I53:J53"/>
    <mergeCell ref="I54:J54"/>
    <mergeCell ref="D54:H54"/>
    <mergeCell ref="D55:H55"/>
    <mergeCell ref="I56:J56"/>
    <mergeCell ref="I57:J57"/>
    <mergeCell ref="I58:J58"/>
    <mergeCell ref="I59:J59"/>
    <mergeCell ref="I60:J60"/>
    <mergeCell ref="I61:J61"/>
    <mergeCell ref="D57:H57"/>
    <mergeCell ref="D58:H58"/>
    <mergeCell ref="D59:H59"/>
    <mergeCell ref="D60:H60"/>
    <mergeCell ref="D61:H61"/>
    <mergeCell ref="D56:H56"/>
    <mergeCell ref="D40:H40"/>
    <mergeCell ref="D41:H41"/>
    <mergeCell ref="I43:J43"/>
    <mergeCell ref="I44:J44"/>
    <mergeCell ref="I45:J45"/>
    <mergeCell ref="D46:H46"/>
    <mergeCell ref="D47:H47"/>
    <mergeCell ref="I46:J46"/>
    <mergeCell ref="I49:J49"/>
    <mergeCell ref="D49:H49"/>
    <mergeCell ref="D27:H27"/>
    <mergeCell ref="I22:J22"/>
    <mergeCell ref="D24:H24"/>
    <mergeCell ref="I24:J24"/>
    <mergeCell ref="D32:H32"/>
    <mergeCell ref="I31:J31"/>
    <mergeCell ref="I32:J32"/>
    <mergeCell ref="I25:J25"/>
    <mergeCell ref="I26:J26"/>
    <mergeCell ref="I27:J27"/>
    <mergeCell ref="D25:H25"/>
    <mergeCell ref="D26:H26"/>
    <mergeCell ref="D22:H22"/>
    <mergeCell ref="D23:H23"/>
    <mergeCell ref="I23:J23"/>
    <mergeCell ref="D28:H28"/>
    <mergeCell ref="D29:H29"/>
    <mergeCell ref="D30:H30"/>
    <mergeCell ref="I21:J21"/>
    <mergeCell ref="C9:E9"/>
    <mergeCell ref="C10:E10"/>
    <mergeCell ref="C11:E11"/>
    <mergeCell ref="A1:K1"/>
    <mergeCell ref="A2:K2"/>
    <mergeCell ref="A3:K3"/>
    <mergeCell ref="C5:E5"/>
    <mergeCell ref="C7:E7"/>
    <mergeCell ref="C6:E6"/>
    <mergeCell ref="C13:E13"/>
    <mergeCell ref="H5:J5"/>
    <mergeCell ref="C8:E8"/>
    <mergeCell ref="D20:H20"/>
    <mergeCell ref="A19:J19"/>
    <mergeCell ref="D21:H21"/>
    <mergeCell ref="C15:D15"/>
    <mergeCell ref="C16:D16"/>
    <mergeCell ref="C12:E12"/>
    <mergeCell ref="I29:J29"/>
    <mergeCell ref="I28:J28"/>
    <mergeCell ref="D31:H31"/>
    <mergeCell ref="D33:H33"/>
    <mergeCell ref="I33:J33"/>
    <mergeCell ref="I35:J35"/>
    <mergeCell ref="I36:J36"/>
    <mergeCell ref="I37:J37"/>
    <mergeCell ref="I38:J38"/>
    <mergeCell ref="D34:H34"/>
    <mergeCell ref="I34:J34"/>
    <mergeCell ref="D35:H35"/>
    <mergeCell ref="D36:H36"/>
    <mergeCell ref="D37:H37"/>
    <mergeCell ref="D38:H38"/>
    <mergeCell ref="D68:H68"/>
    <mergeCell ref="D70:H70"/>
    <mergeCell ref="I69:J69"/>
    <mergeCell ref="I70:J70"/>
    <mergeCell ref="D69:H69"/>
    <mergeCell ref="A67:J67"/>
    <mergeCell ref="D62:H62"/>
    <mergeCell ref="I30:J30"/>
    <mergeCell ref="I62:J62"/>
    <mergeCell ref="I39:J39"/>
    <mergeCell ref="I40:J40"/>
    <mergeCell ref="I41:J41"/>
    <mergeCell ref="D48:H48"/>
    <mergeCell ref="I55:J55"/>
    <mergeCell ref="D52:H52"/>
    <mergeCell ref="D53:H53"/>
    <mergeCell ref="I47:J47"/>
    <mergeCell ref="I48:J48"/>
    <mergeCell ref="D42:H42"/>
    <mergeCell ref="I42:J42"/>
    <mergeCell ref="D43:H43"/>
    <mergeCell ref="D44:H44"/>
    <mergeCell ref="D45:H45"/>
    <mergeCell ref="D39:H39"/>
  </mergeCells>
  <pageMargins left="0.7" right="0.7" top="0.75" bottom="0.75" header="0.3" footer="0.3"/>
  <pageSetup paperSize="9" orientation="landscape" horizontalDpi="360" verticalDpi="36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36"/>
  <sheetViews>
    <sheetView view="pageLayout" topLeftCell="A4" zoomScaleNormal="100" workbookViewId="0">
      <selection sqref="A1:G36"/>
    </sheetView>
  </sheetViews>
  <sheetFormatPr baseColWidth="10" defaultColWidth="9.140625" defaultRowHeight="15" x14ac:dyDescent="0.25"/>
  <cols>
    <col min="1" max="1" width="12.85546875" customWidth="1"/>
    <col min="2" max="2" width="13.140625" customWidth="1"/>
  </cols>
  <sheetData>
    <row r="1" spans="1:6" x14ac:dyDescent="0.25">
      <c r="A1" s="263" t="s">
        <v>304</v>
      </c>
      <c r="B1" s="264"/>
      <c r="C1" s="264"/>
      <c r="D1" s="264"/>
      <c r="E1" s="264"/>
      <c r="F1" s="265"/>
    </row>
    <row r="2" spans="1:6" ht="33" customHeight="1" x14ac:dyDescent="0.25">
      <c r="A2" s="266" t="s">
        <v>330</v>
      </c>
      <c r="B2" s="267"/>
      <c r="C2" s="267"/>
      <c r="D2" s="267"/>
      <c r="E2" s="267"/>
      <c r="F2" s="268"/>
    </row>
    <row r="3" spans="1:6" x14ac:dyDescent="0.25">
      <c r="A3" s="259" t="s">
        <v>127</v>
      </c>
      <c r="B3" s="259"/>
      <c r="C3" s="269" t="s">
        <v>329</v>
      </c>
      <c r="D3" s="270"/>
      <c r="E3" s="270"/>
      <c r="F3" s="271"/>
    </row>
    <row r="4" spans="1:6" x14ac:dyDescent="0.25">
      <c r="A4" s="259" t="s">
        <v>128</v>
      </c>
      <c r="B4" s="259"/>
      <c r="C4" s="272" t="s">
        <v>12</v>
      </c>
      <c r="D4" s="272"/>
      <c r="E4" s="272"/>
      <c r="F4" s="272"/>
    </row>
    <row r="5" spans="1:6" x14ac:dyDescent="0.25">
      <c r="A5" s="255" t="s">
        <v>129</v>
      </c>
      <c r="B5" s="255"/>
      <c r="C5" s="384" t="s">
        <v>2</v>
      </c>
      <c r="D5" s="384"/>
      <c r="E5" s="384"/>
      <c r="F5" s="384"/>
    </row>
    <row r="6" spans="1:6" x14ac:dyDescent="0.25">
      <c r="A6" s="259" t="s">
        <v>0</v>
      </c>
      <c r="B6" s="259"/>
      <c r="C6" s="385">
        <v>19620</v>
      </c>
      <c r="D6" s="385"/>
      <c r="E6" s="385"/>
      <c r="F6" s="385"/>
    </row>
    <row r="7" spans="1:6" x14ac:dyDescent="0.25">
      <c r="A7" s="259" t="s">
        <v>131</v>
      </c>
      <c r="B7" s="259"/>
      <c r="C7" s="385">
        <f>C6</f>
        <v>19620</v>
      </c>
      <c r="D7" s="385"/>
      <c r="E7" s="385"/>
      <c r="F7" s="385"/>
    </row>
    <row r="8" spans="1:6" x14ac:dyDescent="0.25">
      <c r="A8" s="276" t="s">
        <v>331</v>
      </c>
      <c r="B8" s="277"/>
      <c r="C8" s="273">
        <v>800</v>
      </c>
      <c r="D8" s="274"/>
      <c r="E8" s="274"/>
      <c r="F8" s="275"/>
    </row>
    <row r="9" spans="1:6" x14ac:dyDescent="0.25">
      <c r="A9" s="276" t="s">
        <v>332</v>
      </c>
      <c r="B9" s="277"/>
      <c r="C9" s="273">
        <v>400</v>
      </c>
      <c r="D9" s="274"/>
      <c r="E9" s="274"/>
      <c r="F9" s="275"/>
    </row>
    <row r="10" spans="1:6" x14ac:dyDescent="0.25">
      <c r="A10" s="276" t="s">
        <v>29</v>
      </c>
      <c r="B10" s="277"/>
      <c r="C10" s="273">
        <f>SUM(C7:F9)</f>
        <v>20820</v>
      </c>
      <c r="D10" s="274"/>
      <c r="E10" s="274"/>
      <c r="F10" s="275"/>
    </row>
    <row r="11" spans="1:6" x14ac:dyDescent="0.25">
      <c r="A11" s="259" t="s">
        <v>1</v>
      </c>
      <c r="B11" s="259"/>
      <c r="C11" s="272" t="s">
        <v>133</v>
      </c>
      <c r="D11" s="272"/>
      <c r="E11" s="272"/>
      <c r="F11" s="272"/>
    </row>
    <row r="12" spans="1:6" x14ac:dyDescent="0.25">
      <c r="A12" s="259" t="s">
        <v>74</v>
      </c>
      <c r="B12" s="259"/>
      <c r="C12" s="278" t="s">
        <v>182</v>
      </c>
      <c r="D12" s="279"/>
      <c r="E12" s="279"/>
      <c r="F12" s="280"/>
    </row>
    <row r="13" spans="1:6" x14ac:dyDescent="0.25">
      <c r="A13" s="259" t="s">
        <v>30</v>
      </c>
      <c r="B13" s="259"/>
      <c r="C13" s="278" t="s">
        <v>179</v>
      </c>
      <c r="D13" s="279"/>
      <c r="E13" s="279"/>
      <c r="F13" s="280"/>
    </row>
    <row r="14" spans="1:6" x14ac:dyDescent="0.25">
      <c r="C14" s="281"/>
      <c r="D14" s="281"/>
      <c r="E14" s="281"/>
    </row>
    <row r="15" spans="1:6" ht="15.75" thickBot="1" x14ac:dyDescent="0.3">
      <c r="C15" s="281"/>
      <c r="D15" s="281"/>
      <c r="E15" s="281"/>
    </row>
    <row r="16" spans="1:6" ht="29.25" customHeight="1" x14ac:dyDescent="0.25">
      <c r="A16" s="325" t="s">
        <v>333</v>
      </c>
      <c r="B16" s="326"/>
      <c r="C16" s="327">
        <v>20775.689999999999</v>
      </c>
      <c r="D16" s="327"/>
      <c r="E16" s="328"/>
    </row>
    <row r="17" spans="1:7" ht="15.75" thickBot="1" x14ac:dyDescent="0.3">
      <c r="A17" s="329" t="s">
        <v>137</v>
      </c>
      <c r="B17" s="288"/>
      <c r="C17" s="289">
        <f>C16</f>
        <v>20775.689999999999</v>
      </c>
      <c r="D17" s="289"/>
      <c r="E17" s="290"/>
    </row>
    <row r="18" spans="1:7" ht="15.75" thickBot="1" x14ac:dyDescent="0.3"/>
    <row r="19" spans="1:7" ht="15.75" thickBot="1" x14ac:dyDescent="0.3">
      <c r="A19" s="296" t="s">
        <v>261</v>
      </c>
      <c r="B19" s="297"/>
      <c r="C19" s="297"/>
      <c r="D19" s="298">
        <f>C10-C17</f>
        <v>44.31000000000131</v>
      </c>
      <c r="E19" s="299"/>
    </row>
    <row r="20" spans="1:7" x14ac:dyDescent="0.25">
      <c r="E20" t="s">
        <v>139</v>
      </c>
    </row>
    <row r="23" spans="1:7" x14ac:dyDescent="0.25">
      <c r="A23" s="28"/>
      <c r="B23" s="28"/>
      <c r="E23" s="28"/>
    </row>
    <row r="24" spans="1:7" x14ac:dyDescent="0.25">
      <c r="A24" s="294" t="s">
        <v>140</v>
      </c>
      <c r="B24" s="294"/>
      <c r="C24" s="294"/>
      <c r="E24" s="294" t="s">
        <v>141</v>
      </c>
      <c r="F24" s="294"/>
      <c r="G24" s="294"/>
    </row>
    <row r="25" spans="1:7" x14ac:dyDescent="0.25">
      <c r="A25" s="281" t="s">
        <v>259</v>
      </c>
      <c r="B25" s="281"/>
      <c r="C25" s="281"/>
      <c r="E25" s="281" t="s">
        <v>32</v>
      </c>
      <c r="F25" s="281"/>
      <c r="G25" s="281"/>
    </row>
    <row r="29" spans="1:7" x14ac:dyDescent="0.25">
      <c r="A29" s="28"/>
      <c r="B29" s="28"/>
    </row>
    <row r="30" spans="1:7" x14ac:dyDescent="0.25">
      <c r="A30" s="293" t="s">
        <v>142</v>
      </c>
      <c r="B30" s="293"/>
      <c r="C30" s="293"/>
      <c r="E30" s="294" t="s">
        <v>143</v>
      </c>
      <c r="F30" s="294"/>
      <c r="G30" s="294"/>
    </row>
    <row r="31" spans="1:7" x14ac:dyDescent="0.25">
      <c r="A31" s="281" t="s">
        <v>34</v>
      </c>
      <c r="B31" s="281"/>
      <c r="C31" s="281"/>
      <c r="E31" s="281" t="s">
        <v>310</v>
      </c>
      <c r="F31" s="281"/>
      <c r="G31" s="281"/>
    </row>
    <row r="35" spans="3:5" x14ac:dyDescent="0.25">
      <c r="C35" s="295" t="s">
        <v>5</v>
      </c>
      <c r="D35" s="295"/>
      <c r="E35" s="295"/>
    </row>
    <row r="36" spans="3:5" x14ac:dyDescent="0.25">
      <c r="C36" s="281" t="s">
        <v>145</v>
      </c>
      <c r="D36" s="281"/>
      <c r="E36" s="281"/>
    </row>
  </sheetData>
  <mergeCells count="42">
    <mergeCell ref="A1:F1"/>
    <mergeCell ref="A2:F2"/>
    <mergeCell ref="A3:B3"/>
    <mergeCell ref="C3:F3"/>
    <mergeCell ref="A4:B4"/>
    <mergeCell ref="C4:F4"/>
    <mergeCell ref="A5:B5"/>
    <mergeCell ref="C5:F5"/>
    <mergeCell ref="A6:B6"/>
    <mergeCell ref="C6:F6"/>
    <mergeCell ref="A7:B7"/>
    <mergeCell ref="C7:F7"/>
    <mergeCell ref="A8:B8"/>
    <mergeCell ref="C8:F8"/>
    <mergeCell ref="A10:B10"/>
    <mergeCell ref="C10:F10"/>
    <mergeCell ref="A11:B11"/>
    <mergeCell ref="C11:F11"/>
    <mergeCell ref="A19:C19"/>
    <mergeCell ref="D19:E19"/>
    <mergeCell ref="A12:B12"/>
    <mergeCell ref="C12:F12"/>
    <mergeCell ref="A13:B13"/>
    <mergeCell ref="C13:F13"/>
    <mergeCell ref="C14:E14"/>
    <mergeCell ref="C15:E15"/>
    <mergeCell ref="A31:C31"/>
    <mergeCell ref="E31:G31"/>
    <mergeCell ref="C35:E35"/>
    <mergeCell ref="C36:E36"/>
    <mergeCell ref="A9:B9"/>
    <mergeCell ref="C9:F9"/>
    <mergeCell ref="A24:C24"/>
    <mergeCell ref="E24:G24"/>
    <mergeCell ref="A25:C25"/>
    <mergeCell ref="E25:G25"/>
    <mergeCell ref="A30:C30"/>
    <mergeCell ref="E30:G30"/>
    <mergeCell ref="A16:B16"/>
    <mergeCell ref="C16:E16"/>
    <mergeCell ref="A17:B17"/>
    <mergeCell ref="C17:E17"/>
  </mergeCells>
  <phoneticPr fontId="14" type="noConversion"/>
  <pageMargins left="1" right="1" top="1" bottom="1" header="0.5" footer="0.5"/>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73"/>
  <sheetViews>
    <sheetView view="pageLayout" topLeftCell="A23" zoomScaleNormal="100" workbookViewId="0">
      <selection activeCell="K29" sqref="K29"/>
    </sheetView>
  </sheetViews>
  <sheetFormatPr baseColWidth="10" defaultColWidth="9.140625" defaultRowHeight="15" x14ac:dyDescent="0.25"/>
  <cols>
    <col min="1" max="1" width="11.5703125" customWidth="1"/>
    <col min="2" max="2" width="11.85546875" style="103" customWidth="1"/>
    <col min="3" max="3" width="11.140625" style="111" customWidth="1"/>
    <col min="4" max="4" width="11.85546875" customWidth="1"/>
    <col min="6" max="6" width="11.42578125" customWidth="1"/>
    <col min="7" max="7" width="22.140625" customWidth="1"/>
  </cols>
  <sheetData>
    <row r="1" spans="1:11" x14ac:dyDescent="0.25">
      <c r="A1" s="309"/>
      <c r="B1" s="309"/>
      <c r="C1" s="309"/>
      <c r="D1" s="309"/>
      <c r="E1" s="309"/>
      <c r="F1" s="309"/>
      <c r="G1" s="309"/>
      <c r="H1" s="309"/>
    </row>
    <row r="2" spans="1:11" x14ac:dyDescent="0.25">
      <c r="A2" s="310" t="s">
        <v>57</v>
      </c>
      <c r="B2" s="310"/>
      <c r="C2" s="310"/>
      <c r="D2" s="310"/>
      <c r="E2" s="310"/>
      <c r="F2" s="310"/>
      <c r="G2" s="310"/>
      <c r="H2" s="310"/>
    </row>
    <row r="3" spans="1:11" x14ac:dyDescent="0.25">
      <c r="A3" s="311" t="s">
        <v>330</v>
      </c>
      <c r="B3" s="311"/>
      <c r="C3" s="311"/>
      <c r="D3" s="311"/>
      <c r="E3" s="311"/>
      <c r="F3" s="311"/>
      <c r="G3" s="311"/>
      <c r="H3" s="311"/>
    </row>
    <row r="5" spans="1:11" x14ac:dyDescent="0.25">
      <c r="A5" t="s">
        <v>6</v>
      </c>
      <c r="D5" s="370" t="s">
        <v>329</v>
      </c>
      <c r="E5" s="371"/>
      <c r="F5" s="371"/>
      <c r="G5" t="s">
        <v>13</v>
      </c>
      <c r="H5" s="10" t="s">
        <v>57</v>
      </c>
      <c r="I5" s="11"/>
      <c r="J5" s="11"/>
      <c r="K5" s="11"/>
    </row>
    <row r="6" spans="1:11" x14ac:dyDescent="0.25">
      <c r="A6" t="s">
        <v>7</v>
      </c>
      <c r="D6" s="7" t="s">
        <v>12</v>
      </c>
      <c r="E6" s="8"/>
      <c r="F6" s="8"/>
      <c r="G6" t="s">
        <v>14</v>
      </c>
      <c r="H6" s="10" t="s">
        <v>182</v>
      </c>
      <c r="I6" s="11"/>
      <c r="J6" s="11"/>
      <c r="K6" s="11"/>
    </row>
    <row r="7" spans="1:11" x14ac:dyDescent="0.25">
      <c r="A7" t="s">
        <v>8</v>
      </c>
      <c r="D7" s="7" t="s">
        <v>2</v>
      </c>
      <c r="E7" s="8"/>
      <c r="F7" s="8"/>
      <c r="G7" t="s">
        <v>15</v>
      </c>
      <c r="H7" s="10" t="s">
        <v>179</v>
      </c>
      <c r="I7" s="11"/>
      <c r="J7" s="11"/>
      <c r="K7" s="11"/>
    </row>
    <row r="8" spans="1:11" x14ac:dyDescent="0.25">
      <c r="A8" t="s">
        <v>9</v>
      </c>
      <c r="D8" s="341">
        <v>19620</v>
      </c>
      <c r="E8" s="342"/>
      <c r="F8" s="343"/>
    </row>
    <row r="9" spans="1:11" x14ac:dyDescent="0.25">
      <c r="A9" t="s">
        <v>63</v>
      </c>
      <c r="D9" s="341">
        <v>19620</v>
      </c>
      <c r="E9" s="342"/>
      <c r="F9" s="343"/>
    </row>
    <row r="10" spans="1:11" x14ac:dyDescent="0.25">
      <c r="A10" s="339" t="s">
        <v>10</v>
      </c>
      <c r="B10" s="339"/>
      <c r="C10" s="340"/>
      <c r="D10" s="413">
        <v>800</v>
      </c>
      <c r="E10" s="414"/>
      <c r="F10" s="415"/>
    </row>
    <row r="11" spans="1:11" x14ac:dyDescent="0.25">
      <c r="A11" s="339" t="s">
        <v>10</v>
      </c>
      <c r="B11" s="339"/>
      <c r="C11" s="340"/>
      <c r="D11" s="413">
        <v>400</v>
      </c>
      <c r="E11" s="414"/>
      <c r="F11" s="415"/>
    </row>
    <row r="12" spans="1:11" x14ac:dyDescent="0.25">
      <c r="A12" s="6" t="s">
        <v>11</v>
      </c>
      <c r="D12" s="416">
        <f>+D9+D10+D11</f>
        <v>20820</v>
      </c>
      <c r="E12" s="371"/>
      <c r="F12" s="372"/>
    </row>
    <row r="14" spans="1:11" x14ac:dyDescent="0.25">
      <c r="A14" s="6" t="s">
        <v>261</v>
      </c>
      <c r="B14" s="203"/>
      <c r="D14" s="376">
        <f>+H73</f>
        <v>44.309999999997672</v>
      </c>
      <c r="E14" s="377"/>
      <c r="F14" s="94"/>
    </row>
    <row r="15" spans="1:11" x14ac:dyDescent="0.25">
      <c r="A15" s="6" t="s">
        <v>18</v>
      </c>
      <c r="B15" s="203"/>
      <c r="D15" s="376">
        <f>+H72</f>
        <v>20775.690000000002</v>
      </c>
      <c r="E15" s="377"/>
      <c r="F15" s="94"/>
    </row>
    <row r="17" spans="1:9" x14ac:dyDescent="0.25">
      <c r="A17" s="407" t="s">
        <v>173</v>
      </c>
      <c r="B17" s="408"/>
      <c r="C17" s="408"/>
      <c r="D17" s="408"/>
      <c r="E17" s="408"/>
      <c r="F17" s="408"/>
      <c r="G17" s="408"/>
      <c r="H17" s="408"/>
      <c r="I17" s="409"/>
    </row>
    <row r="18" spans="1:9" x14ac:dyDescent="0.25">
      <c r="A18" s="198" t="s">
        <v>19</v>
      </c>
      <c r="B18" s="199" t="s">
        <v>27</v>
      </c>
      <c r="C18" s="200" t="s">
        <v>25</v>
      </c>
      <c r="D18" s="410" t="s">
        <v>36</v>
      </c>
      <c r="E18" s="411"/>
      <c r="F18" s="411"/>
      <c r="G18" s="412"/>
      <c r="H18" s="201" t="s">
        <v>37</v>
      </c>
      <c r="I18" s="202"/>
    </row>
    <row r="19" spans="1:9" x14ac:dyDescent="0.25">
      <c r="A19" s="200"/>
      <c r="B19" s="199"/>
      <c r="C19" s="200"/>
      <c r="D19" s="410" t="s">
        <v>23</v>
      </c>
      <c r="E19" s="411"/>
      <c r="F19" s="411"/>
      <c r="G19" s="412"/>
      <c r="H19" s="405">
        <f>19620+800+400</f>
        <v>20820</v>
      </c>
      <c r="I19" s="406"/>
    </row>
    <row r="20" spans="1:9" x14ac:dyDescent="0.25">
      <c r="A20" s="30">
        <v>44971</v>
      </c>
      <c r="B20" s="101"/>
      <c r="C20" s="29"/>
      <c r="D20" s="386" t="s">
        <v>78</v>
      </c>
      <c r="E20" s="387"/>
      <c r="F20" s="387"/>
      <c r="G20" s="388"/>
      <c r="H20" s="389">
        <v>5.65</v>
      </c>
      <c r="I20" s="390"/>
    </row>
    <row r="21" spans="1:9" x14ac:dyDescent="0.25">
      <c r="A21" s="30">
        <v>44959</v>
      </c>
      <c r="B21" s="102"/>
      <c r="C21" s="31">
        <v>148332</v>
      </c>
      <c r="D21" s="386" t="s">
        <v>87</v>
      </c>
      <c r="E21" s="387"/>
      <c r="F21" s="387"/>
      <c r="G21" s="388"/>
      <c r="H21" s="389">
        <v>328.5</v>
      </c>
      <c r="I21" s="390"/>
    </row>
    <row r="22" spans="1:9" x14ac:dyDescent="0.25">
      <c r="A22" s="30">
        <v>44959</v>
      </c>
      <c r="B22" s="102"/>
      <c r="C22" s="31">
        <v>148331</v>
      </c>
      <c r="D22" s="386" t="s">
        <v>86</v>
      </c>
      <c r="E22" s="387"/>
      <c r="F22" s="387"/>
      <c r="G22" s="388"/>
      <c r="H22" s="389">
        <v>328.5</v>
      </c>
      <c r="I22" s="390"/>
    </row>
    <row r="23" spans="1:9" x14ac:dyDescent="0.25">
      <c r="A23" s="30">
        <v>44972</v>
      </c>
      <c r="B23" s="102"/>
      <c r="C23" s="31">
        <v>148333</v>
      </c>
      <c r="D23" s="386" t="s">
        <v>85</v>
      </c>
      <c r="E23" s="387"/>
      <c r="F23" s="387"/>
      <c r="G23" s="388"/>
      <c r="H23" s="389">
        <v>30</v>
      </c>
      <c r="I23" s="390"/>
    </row>
    <row r="24" spans="1:9" x14ac:dyDescent="0.25">
      <c r="A24" s="30">
        <v>44980</v>
      </c>
      <c r="B24" s="102"/>
      <c r="C24" s="31">
        <v>148334</v>
      </c>
      <c r="D24" s="386" t="s">
        <v>86</v>
      </c>
      <c r="E24" s="387"/>
      <c r="F24" s="387"/>
      <c r="G24" s="388"/>
      <c r="H24" s="389">
        <v>328.5</v>
      </c>
      <c r="I24" s="390"/>
    </row>
    <row r="25" spans="1:9" x14ac:dyDescent="0.25">
      <c r="A25" s="30">
        <v>44980</v>
      </c>
      <c r="B25" s="102"/>
      <c r="C25" s="31">
        <v>148335</v>
      </c>
      <c r="D25" s="386" t="s">
        <v>87</v>
      </c>
      <c r="E25" s="387"/>
      <c r="F25" s="387"/>
      <c r="G25" s="388"/>
      <c r="H25" s="389">
        <v>328.5</v>
      </c>
      <c r="I25" s="390"/>
    </row>
    <row r="26" spans="1:9" x14ac:dyDescent="0.25">
      <c r="A26" s="30">
        <v>44998</v>
      </c>
      <c r="B26" s="102"/>
      <c r="C26" s="31">
        <v>148336</v>
      </c>
      <c r="D26" s="386" t="s">
        <v>106</v>
      </c>
      <c r="E26" s="387"/>
      <c r="F26" s="387"/>
      <c r="G26" s="388"/>
      <c r="H26" s="389">
        <v>149.33000000000001</v>
      </c>
      <c r="I26" s="390"/>
    </row>
    <row r="27" spans="1:9" x14ac:dyDescent="0.25">
      <c r="A27" s="30">
        <v>45009</v>
      </c>
      <c r="B27" s="102"/>
      <c r="C27" s="31">
        <v>148337</v>
      </c>
      <c r="D27" s="386" t="s">
        <v>86</v>
      </c>
      <c r="E27" s="387"/>
      <c r="F27" s="387"/>
      <c r="G27" s="388"/>
      <c r="H27" s="389">
        <v>328.5</v>
      </c>
      <c r="I27" s="390"/>
    </row>
    <row r="28" spans="1:9" x14ac:dyDescent="0.25">
      <c r="A28" s="30">
        <v>45009</v>
      </c>
      <c r="B28" s="102"/>
      <c r="C28" s="31">
        <v>148338</v>
      </c>
      <c r="D28" s="386" t="s">
        <v>87</v>
      </c>
      <c r="E28" s="387"/>
      <c r="F28" s="387"/>
      <c r="G28" s="388"/>
      <c r="H28" s="389">
        <v>328.5</v>
      </c>
      <c r="I28" s="390"/>
    </row>
    <row r="29" spans="1:9" x14ac:dyDescent="0.25">
      <c r="A29" s="99">
        <v>45028</v>
      </c>
      <c r="B29" s="104">
        <v>2930</v>
      </c>
      <c r="C29" s="100">
        <v>148339</v>
      </c>
      <c r="D29" s="402" t="s">
        <v>122</v>
      </c>
      <c r="E29" s="403"/>
      <c r="F29" s="403"/>
      <c r="G29" s="404"/>
      <c r="H29" s="417">
        <v>1189.3800000000001</v>
      </c>
      <c r="I29" s="418"/>
    </row>
    <row r="30" spans="1:9" x14ac:dyDescent="0.25">
      <c r="A30" s="30">
        <v>45030</v>
      </c>
      <c r="B30" s="102">
        <v>2137</v>
      </c>
      <c r="C30" s="31">
        <v>148340</v>
      </c>
      <c r="D30" s="386" t="s">
        <v>190</v>
      </c>
      <c r="E30" s="387"/>
      <c r="F30" s="387"/>
      <c r="G30" s="388"/>
      <c r="H30" s="389">
        <v>1245.99</v>
      </c>
      <c r="I30" s="390"/>
    </row>
    <row r="31" spans="1:9" x14ac:dyDescent="0.25">
      <c r="A31" s="30">
        <v>45033</v>
      </c>
      <c r="B31" s="102"/>
      <c r="C31" s="31">
        <v>8784901</v>
      </c>
      <c r="D31" s="386" t="s">
        <v>106</v>
      </c>
      <c r="E31" s="387"/>
      <c r="F31" s="387"/>
      <c r="G31" s="388"/>
      <c r="H31" s="389">
        <v>73</v>
      </c>
      <c r="I31" s="390"/>
    </row>
    <row r="32" spans="1:9" x14ac:dyDescent="0.25">
      <c r="A32" s="30">
        <v>45035</v>
      </c>
      <c r="B32" s="102"/>
      <c r="C32" s="31">
        <v>8784902</v>
      </c>
      <c r="D32" s="386" t="s">
        <v>193</v>
      </c>
      <c r="E32" s="387"/>
      <c r="F32" s="387"/>
      <c r="G32" s="388"/>
      <c r="H32" s="389">
        <v>328.5</v>
      </c>
      <c r="I32" s="390"/>
    </row>
    <row r="33" spans="1:9" x14ac:dyDescent="0.25">
      <c r="A33" s="30">
        <v>45035</v>
      </c>
      <c r="B33" s="102"/>
      <c r="C33" s="31">
        <v>8784903</v>
      </c>
      <c r="D33" s="386" t="s">
        <v>86</v>
      </c>
      <c r="E33" s="387"/>
      <c r="F33" s="387"/>
      <c r="G33" s="388"/>
      <c r="H33" s="389">
        <v>328.5</v>
      </c>
      <c r="I33" s="390"/>
    </row>
    <row r="34" spans="1:9" x14ac:dyDescent="0.25">
      <c r="A34" s="30">
        <v>45057</v>
      </c>
      <c r="B34" s="102"/>
      <c r="C34" s="31">
        <v>8784904</v>
      </c>
      <c r="D34" s="386" t="s">
        <v>106</v>
      </c>
      <c r="E34" s="387"/>
      <c r="F34" s="387"/>
      <c r="G34" s="388"/>
      <c r="H34" s="389">
        <v>73</v>
      </c>
      <c r="I34" s="390"/>
    </row>
    <row r="35" spans="1:9" x14ac:dyDescent="0.25">
      <c r="A35" s="30">
        <v>45057</v>
      </c>
      <c r="B35" s="102"/>
      <c r="C35" s="31">
        <v>8784905</v>
      </c>
      <c r="D35" s="386" t="s">
        <v>192</v>
      </c>
      <c r="E35" s="387"/>
      <c r="F35" s="387"/>
      <c r="G35" s="388"/>
      <c r="H35" s="389">
        <v>21.74</v>
      </c>
      <c r="I35" s="390"/>
    </row>
    <row r="36" spans="1:9" x14ac:dyDescent="0.25">
      <c r="A36" s="30">
        <v>45065</v>
      </c>
      <c r="B36" s="102"/>
      <c r="C36" s="31">
        <v>8784906</v>
      </c>
      <c r="D36" s="386" t="s">
        <v>86</v>
      </c>
      <c r="E36" s="387"/>
      <c r="F36" s="387"/>
      <c r="G36" s="388"/>
      <c r="H36" s="389">
        <v>328.5</v>
      </c>
      <c r="I36" s="390"/>
    </row>
    <row r="37" spans="1:9" x14ac:dyDescent="0.25">
      <c r="A37" s="30">
        <v>45065</v>
      </c>
      <c r="B37" s="102"/>
      <c r="C37" s="31">
        <v>8784907</v>
      </c>
      <c r="D37" s="386" t="s">
        <v>193</v>
      </c>
      <c r="E37" s="387"/>
      <c r="F37" s="387"/>
      <c r="G37" s="388"/>
      <c r="H37" s="389">
        <v>328.5</v>
      </c>
      <c r="I37" s="390"/>
    </row>
    <row r="38" spans="1:9" x14ac:dyDescent="0.25">
      <c r="A38" s="30">
        <v>45089</v>
      </c>
      <c r="B38" s="102"/>
      <c r="C38" s="31">
        <v>8784908</v>
      </c>
      <c r="D38" s="386" t="s">
        <v>106</v>
      </c>
      <c r="E38" s="387"/>
      <c r="F38" s="387"/>
      <c r="G38" s="388"/>
      <c r="H38" s="389">
        <v>73</v>
      </c>
      <c r="I38" s="390"/>
    </row>
    <row r="39" spans="1:9" x14ac:dyDescent="0.25">
      <c r="A39" s="30">
        <v>45096</v>
      </c>
      <c r="B39" s="102"/>
      <c r="C39" s="31">
        <v>8784909</v>
      </c>
      <c r="D39" s="386" t="s">
        <v>193</v>
      </c>
      <c r="E39" s="387"/>
      <c r="F39" s="387"/>
      <c r="G39" s="388"/>
      <c r="H39" s="389">
        <v>328.5</v>
      </c>
      <c r="I39" s="390"/>
    </row>
    <row r="40" spans="1:9" x14ac:dyDescent="0.25">
      <c r="A40" s="30">
        <v>45096</v>
      </c>
      <c r="B40" s="102"/>
      <c r="C40" s="31">
        <v>8784910</v>
      </c>
      <c r="D40" s="386" t="s">
        <v>86</v>
      </c>
      <c r="E40" s="387"/>
      <c r="F40" s="387"/>
      <c r="G40" s="388"/>
      <c r="H40" s="389">
        <v>328.5</v>
      </c>
      <c r="I40" s="390"/>
    </row>
    <row r="41" spans="1:9" x14ac:dyDescent="0.25">
      <c r="A41" s="30">
        <v>45100</v>
      </c>
      <c r="B41" s="102"/>
      <c r="C41" s="31">
        <v>8784911</v>
      </c>
      <c r="D41" s="386" t="s">
        <v>190</v>
      </c>
      <c r="E41" s="387"/>
      <c r="F41" s="387"/>
      <c r="G41" s="388"/>
      <c r="H41" s="389">
        <v>623.83000000000004</v>
      </c>
      <c r="I41" s="390"/>
    </row>
    <row r="42" spans="1:9" x14ac:dyDescent="0.25">
      <c r="A42" s="30">
        <v>45113</v>
      </c>
      <c r="B42" s="102">
        <v>405</v>
      </c>
      <c r="C42" s="31">
        <v>8784912</v>
      </c>
      <c r="D42" s="386" t="s">
        <v>208</v>
      </c>
      <c r="E42" s="387"/>
      <c r="F42" s="387"/>
      <c r="G42" s="388"/>
      <c r="H42" s="389">
        <v>431.15</v>
      </c>
      <c r="I42" s="390"/>
    </row>
    <row r="43" spans="1:9" x14ac:dyDescent="0.25">
      <c r="A43" s="30">
        <v>45118</v>
      </c>
      <c r="B43" s="102"/>
      <c r="C43" s="31">
        <v>8784913</v>
      </c>
      <c r="D43" s="386" t="s">
        <v>192</v>
      </c>
      <c r="E43" s="387"/>
      <c r="F43" s="387"/>
      <c r="G43" s="388"/>
      <c r="H43" s="389">
        <v>5.57</v>
      </c>
      <c r="I43" s="390"/>
    </row>
    <row r="44" spans="1:9" x14ac:dyDescent="0.25">
      <c r="A44" s="30">
        <v>45118</v>
      </c>
      <c r="B44" s="102"/>
      <c r="C44" s="31">
        <v>8784914</v>
      </c>
      <c r="D44" s="386" t="s">
        <v>106</v>
      </c>
      <c r="E44" s="387"/>
      <c r="F44" s="387"/>
      <c r="G44" s="388"/>
      <c r="H44" s="389">
        <v>73</v>
      </c>
      <c r="I44" s="390"/>
    </row>
    <row r="45" spans="1:9" x14ac:dyDescent="0.25">
      <c r="A45" s="30">
        <v>45126</v>
      </c>
      <c r="B45" s="102"/>
      <c r="C45" s="31">
        <v>8784915</v>
      </c>
      <c r="D45" s="386" t="s">
        <v>193</v>
      </c>
      <c r="E45" s="387"/>
      <c r="F45" s="387"/>
      <c r="G45" s="388"/>
      <c r="H45" s="389">
        <v>328.5</v>
      </c>
      <c r="I45" s="390"/>
    </row>
    <row r="46" spans="1:9" x14ac:dyDescent="0.25">
      <c r="A46" s="30">
        <v>45126</v>
      </c>
      <c r="B46" s="102"/>
      <c r="C46" s="31">
        <v>8784916</v>
      </c>
      <c r="D46" s="386" t="s">
        <v>86</v>
      </c>
      <c r="E46" s="387"/>
      <c r="F46" s="387"/>
      <c r="G46" s="388"/>
      <c r="H46" s="389">
        <v>328.5</v>
      </c>
      <c r="I46" s="390"/>
    </row>
    <row r="47" spans="1:9" x14ac:dyDescent="0.25">
      <c r="A47" s="30">
        <v>45147</v>
      </c>
      <c r="B47" s="102"/>
      <c r="C47" s="31">
        <v>8784917</v>
      </c>
      <c r="D47" s="386" t="s">
        <v>192</v>
      </c>
      <c r="E47" s="387"/>
      <c r="F47" s="387"/>
      <c r="G47" s="388"/>
      <c r="H47" s="389">
        <v>3.85</v>
      </c>
      <c r="I47" s="390"/>
    </row>
    <row r="48" spans="1:9" x14ac:dyDescent="0.25">
      <c r="A48" s="30">
        <v>45147</v>
      </c>
      <c r="B48" s="102"/>
      <c r="C48" s="31">
        <v>8784918</v>
      </c>
      <c r="D48" s="386" t="s">
        <v>106</v>
      </c>
      <c r="E48" s="387"/>
      <c r="F48" s="387"/>
      <c r="G48" s="388"/>
      <c r="H48" s="389">
        <v>73</v>
      </c>
      <c r="I48" s="390"/>
    </row>
    <row r="49" spans="1:9" x14ac:dyDescent="0.25">
      <c r="A49" s="30">
        <v>45156</v>
      </c>
      <c r="B49" s="102"/>
      <c r="C49" s="31">
        <v>8784919</v>
      </c>
      <c r="D49" s="386" t="s">
        <v>193</v>
      </c>
      <c r="E49" s="387"/>
      <c r="F49" s="387"/>
      <c r="G49" s="388"/>
      <c r="H49" s="389">
        <v>328.5</v>
      </c>
      <c r="I49" s="390"/>
    </row>
    <row r="50" spans="1:9" x14ac:dyDescent="0.25">
      <c r="A50" s="30">
        <v>45156</v>
      </c>
      <c r="B50" s="102"/>
      <c r="C50" s="31">
        <v>8784920</v>
      </c>
      <c r="D50" s="386" t="s">
        <v>86</v>
      </c>
      <c r="E50" s="387"/>
      <c r="F50" s="387"/>
      <c r="G50" s="388"/>
      <c r="H50" s="389">
        <v>328.5</v>
      </c>
      <c r="I50" s="390"/>
    </row>
    <row r="51" spans="1:9" x14ac:dyDescent="0.25">
      <c r="A51" s="30">
        <v>45177</v>
      </c>
      <c r="B51" s="102"/>
      <c r="C51" s="31">
        <v>8784921</v>
      </c>
      <c r="D51" s="386" t="s">
        <v>106</v>
      </c>
      <c r="E51" s="387"/>
      <c r="F51" s="387"/>
      <c r="G51" s="388"/>
      <c r="H51" s="389">
        <v>73</v>
      </c>
      <c r="I51" s="390"/>
    </row>
    <row r="52" spans="1:9" x14ac:dyDescent="0.25">
      <c r="A52" s="30">
        <v>45189</v>
      </c>
      <c r="B52" s="102"/>
      <c r="C52" s="31">
        <v>8784922</v>
      </c>
      <c r="D52" s="386" t="s">
        <v>193</v>
      </c>
      <c r="E52" s="387"/>
      <c r="F52" s="387"/>
      <c r="G52" s="388"/>
      <c r="H52" s="389">
        <v>328.5</v>
      </c>
      <c r="I52" s="390"/>
    </row>
    <row r="53" spans="1:9" x14ac:dyDescent="0.25">
      <c r="A53" s="30">
        <v>45189</v>
      </c>
      <c r="B53" s="102"/>
      <c r="C53" s="31">
        <v>8784923</v>
      </c>
      <c r="D53" s="386" t="s">
        <v>86</v>
      </c>
      <c r="E53" s="387"/>
      <c r="F53" s="387"/>
      <c r="G53" s="388"/>
      <c r="H53" s="389">
        <v>328.5</v>
      </c>
      <c r="I53" s="390"/>
    </row>
    <row r="54" spans="1:9" x14ac:dyDescent="0.25">
      <c r="A54" s="30">
        <v>45194</v>
      </c>
      <c r="B54" s="102">
        <v>460</v>
      </c>
      <c r="C54" s="31">
        <v>8784924</v>
      </c>
      <c r="D54" s="386" t="s">
        <v>230</v>
      </c>
      <c r="E54" s="387"/>
      <c r="F54" s="387"/>
      <c r="G54" s="388"/>
      <c r="H54" s="389">
        <v>341.95</v>
      </c>
      <c r="I54" s="390"/>
    </row>
    <row r="55" spans="1:9" x14ac:dyDescent="0.25">
      <c r="A55" s="30">
        <v>45194</v>
      </c>
      <c r="B55" s="102">
        <v>461</v>
      </c>
      <c r="C55" s="31">
        <v>8784925</v>
      </c>
      <c r="D55" s="386" t="s">
        <v>229</v>
      </c>
      <c r="E55" s="387"/>
      <c r="F55" s="387"/>
      <c r="G55" s="388"/>
      <c r="H55" s="389">
        <v>338.49</v>
      </c>
      <c r="I55" s="390"/>
    </row>
    <row r="56" spans="1:9" x14ac:dyDescent="0.25">
      <c r="A56" s="30">
        <v>45212</v>
      </c>
      <c r="B56" s="102"/>
      <c r="C56" s="31">
        <v>8784927</v>
      </c>
      <c r="D56" s="386" t="s">
        <v>106</v>
      </c>
      <c r="E56" s="387"/>
      <c r="F56" s="387"/>
      <c r="G56" s="388"/>
      <c r="H56" s="389">
        <v>106.19</v>
      </c>
      <c r="I56" s="390"/>
    </row>
    <row r="57" spans="1:9" x14ac:dyDescent="0.25">
      <c r="A57" s="30">
        <v>45212</v>
      </c>
      <c r="B57" s="102"/>
      <c r="C57" s="31">
        <v>8784928</v>
      </c>
      <c r="D57" s="386" t="s">
        <v>192</v>
      </c>
      <c r="E57" s="387"/>
      <c r="F57" s="387"/>
      <c r="G57" s="388"/>
      <c r="H57" s="389">
        <v>6.37</v>
      </c>
      <c r="I57" s="390"/>
    </row>
    <row r="58" spans="1:9" x14ac:dyDescent="0.25">
      <c r="A58" s="30">
        <v>45222</v>
      </c>
      <c r="B58" s="102"/>
      <c r="C58" s="31">
        <v>8784930</v>
      </c>
      <c r="D58" s="386" t="s">
        <v>86</v>
      </c>
      <c r="E58" s="387"/>
      <c r="F58" s="387"/>
      <c r="G58" s="388"/>
      <c r="H58" s="389">
        <v>328.5</v>
      </c>
      <c r="I58" s="390"/>
    </row>
    <row r="59" spans="1:9" x14ac:dyDescent="0.25">
      <c r="A59" s="30">
        <v>45222</v>
      </c>
      <c r="B59" s="102"/>
      <c r="C59" s="31">
        <v>8784931</v>
      </c>
      <c r="D59" s="386" t="s">
        <v>193</v>
      </c>
      <c r="E59" s="387"/>
      <c r="F59" s="387"/>
      <c r="G59" s="388"/>
      <c r="H59" s="389">
        <v>328.5</v>
      </c>
      <c r="I59" s="390"/>
    </row>
    <row r="60" spans="1:9" ht="25.5" x14ac:dyDescent="0.25">
      <c r="A60" s="152">
        <v>45229</v>
      </c>
      <c r="B60" s="151" t="s">
        <v>245</v>
      </c>
      <c r="C60" s="102">
        <v>8784932</v>
      </c>
      <c r="D60" s="391" t="s">
        <v>244</v>
      </c>
      <c r="E60" s="392"/>
      <c r="F60" s="392"/>
      <c r="G60" s="393"/>
      <c r="H60" s="419">
        <v>2833.65</v>
      </c>
      <c r="I60" s="420"/>
    </row>
    <row r="61" spans="1:9" x14ac:dyDescent="0.25">
      <c r="A61" s="30">
        <v>45240</v>
      </c>
      <c r="B61" s="102"/>
      <c r="C61" s="31">
        <v>8784933</v>
      </c>
      <c r="D61" s="386" t="s">
        <v>192</v>
      </c>
      <c r="E61" s="387"/>
      <c r="F61" s="387"/>
      <c r="G61" s="388"/>
      <c r="H61" s="389">
        <v>25.3</v>
      </c>
      <c r="I61" s="390"/>
    </row>
    <row r="62" spans="1:9" x14ac:dyDescent="0.25">
      <c r="A62" s="30">
        <v>45243</v>
      </c>
      <c r="B62" s="102"/>
      <c r="C62" s="102">
        <v>8784934</v>
      </c>
      <c r="D62" s="386" t="s">
        <v>106</v>
      </c>
      <c r="E62" s="387"/>
      <c r="F62" s="387"/>
      <c r="G62" s="388"/>
      <c r="H62" s="389">
        <v>73</v>
      </c>
      <c r="I62" s="390"/>
    </row>
    <row r="63" spans="1:9" x14ac:dyDescent="0.25">
      <c r="A63" s="30">
        <v>45250</v>
      </c>
      <c r="B63" s="102"/>
      <c r="C63" s="31">
        <v>8784935</v>
      </c>
      <c r="D63" s="386" t="s">
        <v>193</v>
      </c>
      <c r="E63" s="387"/>
      <c r="F63" s="387"/>
      <c r="G63" s="388"/>
      <c r="H63" s="389">
        <v>328.5</v>
      </c>
      <c r="I63" s="390"/>
    </row>
    <row r="64" spans="1:9" x14ac:dyDescent="0.25">
      <c r="A64" s="30">
        <v>45250</v>
      </c>
      <c r="B64" s="102"/>
      <c r="C64" s="102">
        <v>8784936</v>
      </c>
      <c r="D64" s="386" t="s">
        <v>86</v>
      </c>
      <c r="E64" s="387"/>
      <c r="F64" s="387"/>
      <c r="G64" s="388"/>
      <c r="H64" s="389">
        <v>328.5</v>
      </c>
      <c r="I64" s="390"/>
    </row>
    <row r="65" spans="1:9" x14ac:dyDescent="0.25">
      <c r="A65" s="30">
        <v>45267</v>
      </c>
      <c r="B65" s="102"/>
      <c r="C65" s="31">
        <v>8784937</v>
      </c>
      <c r="D65" s="386" t="s">
        <v>106</v>
      </c>
      <c r="E65" s="387"/>
      <c r="F65" s="387"/>
      <c r="G65" s="388"/>
      <c r="H65" s="389">
        <v>73</v>
      </c>
      <c r="I65" s="390"/>
    </row>
    <row r="66" spans="1:9" ht="28.5" customHeight="1" x14ac:dyDescent="0.25">
      <c r="A66" s="30">
        <v>45272</v>
      </c>
      <c r="B66" s="102">
        <v>3</v>
      </c>
      <c r="C66" s="102">
        <v>8784938</v>
      </c>
      <c r="D66" s="394" t="s">
        <v>255</v>
      </c>
      <c r="E66" s="395"/>
      <c r="F66" s="395"/>
      <c r="G66" s="396"/>
      <c r="H66" s="389">
        <v>112.83</v>
      </c>
      <c r="I66" s="390"/>
    </row>
    <row r="67" spans="1:9" x14ac:dyDescent="0.25">
      <c r="A67" s="30">
        <v>45279</v>
      </c>
      <c r="B67" s="102"/>
      <c r="C67" s="102">
        <v>8784939</v>
      </c>
      <c r="D67" s="386" t="s">
        <v>193</v>
      </c>
      <c r="E67" s="387"/>
      <c r="F67" s="387"/>
      <c r="G67" s="388"/>
      <c r="H67" s="389">
        <v>328.5</v>
      </c>
      <c r="I67" s="390"/>
    </row>
    <row r="68" spans="1:9" x14ac:dyDescent="0.25">
      <c r="A68" s="30">
        <v>45279</v>
      </c>
      <c r="B68" s="102"/>
      <c r="C68" s="102">
        <v>8784940</v>
      </c>
      <c r="D68" s="386" t="s">
        <v>86</v>
      </c>
      <c r="E68" s="387"/>
      <c r="F68" s="387"/>
      <c r="G68" s="388"/>
      <c r="H68" s="389">
        <v>328.5</v>
      </c>
      <c r="I68" s="390"/>
    </row>
    <row r="69" spans="1:9" ht="25.5" x14ac:dyDescent="0.25">
      <c r="A69" s="30">
        <v>45280</v>
      </c>
      <c r="B69" s="151" t="s">
        <v>256</v>
      </c>
      <c r="C69" s="102">
        <v>8784941</v>
      </c>
      <c r="D69" s="391" t="s">
        <v>244</v>
      </c>
      <c r="E69" s="392"/>
      <c r="F69" s="392"/>
      <c r="G69" s="393"/>
      <c r="H69" s="389">
        <v>4709.2</v>
      </c>
      <c r="I69" s="390"/>
    </row>
    <row r="70" spans="1:9" x14ac:dyDescent="0.25">
      <c r="A70" s="30"/>
      <c r="B70" s="102"/>
      <c r="C70" s="102"/>
      <c r="D70" s="386" t="s">
        <v>192</v>
      </c>
      <c r="E70" s="387"/>
      <c r="F70" s="387"/>
      <c r="G70" s="388"/>
      <c r="H70" s="389">
        <v>43.16</v>
      </c>
      <c r="I70" s="390"/>
    </row>
    <row r="71" spans="1:9" x14ac:dyDescent="0.25">
      <c r="A71" s="30"/>
      <c r="B71" s="102"/>
      <c r="C71" s="102"/>
      <c r="D71" s="386" t="s">
        <v>106</v>
      </c>
      <c r="E71" s="387"/>
      <c r="F71" s="387"/>
      <c r="G71" s="388"/>
      <c r="H71" s="389">
        <v>84.06</v>
      </c>
      <c r="I71" s="390"/>
    </row>
    <row r="72" spans="1:9" ht="16.5" x14ac:dyDescent="0.35">
      <c r="A72" s="31"/>
      <c r="B72" s="102"/>
      <c r="C72" s="31"/>
      <c r="D72" s="397" t="s">
        <v>56</v>
      </c>
      <c r="E72" s="398"/>
      <c r="F72" s="398"/>
      <c r="G72" s="399"/>
      <c r="H72" s="400">
        <f>SUM(H20:I71)</f>
        <v>20775.690000000002</v>
      </c>
      <c r="I72" s="401"/>
    </row>
    <row r="73" spans="1:9" ht="16.5" x14ac:dyDescent="0.35">
      <c r="A73" s="31"/>
      <c r="B73" s="102"/>
      <c r="C73" s="31"/>
      <c r="D73" s="397" t="s">
        <v>66</v>
      </c>
      <c r="E73" s="398"/>
      <c r="F73" s="398"/>
      <c r="G73" s="399"/>
      <c r="H73" s="400">
        <f>H19-H72</f>
        <v>44.309999999997672</v>
      </c>
      <c r="I73" s="401"/>
    </row>
  </sheetData>
  <mergeCells count="125">
    <mergeCell ref="D63:G63"/>
    <mergeCell ref="D64:G64"/>
    <mergeCell ref="H58:I58"/>
    <mergeCell ref="H59:I59"/>
    <mergeCell ref="H60:I60"/>
    <mergeCell ref="H61:I61"/>
    <mergeCell ref="H62:I62"/>
    <mergeCell ref="H63:I63"/>
    <mergeCell ref="H64:I64"/>
    <mergeCell ref="D58:G58"/>
    <mergeCell ref="D59:G59"/>
    <mergeCell ref="D60:G60"/>
    <mergeCell ref="D61:G61"/>
    <mergeCell ref="D62:G62"/>
    <mergeCell ref="H53:I53"/>
    <mergeCell ref="H54:I54"/>
    <mergeCell ref="H55:I55"/>
    <mergeCell ref="H56:I56"/>
    <mergeCell ref="H57:I57"/>
    <mergeCell ref="D53:G53"/>
    <mergeCell ref="D54:G54"/>
    <mergeCell ref="D55:G55"/>
    <mergeCell ref="D56:G56"/>
    <mergeCell ref="D57:G57"/>
    <mergeCell ref="H44:I44"/>
    <mergeCell ref="H45:I45"/>
    <mergeCell ref="H46:I46"/>
    <mergeCell ref="H47:I47"/>
    <mergeCell ref="H48:I48"/>
    <mergeCell ref="H49:I49"/>
    <mergeCell ref="H50:I50"/>
    <mergeCell ref="H51:I51"/>
    <mergeCell ref="H52:I52"/>
    <mergeCell ref="H20:I20"/>
    <mergeCell ref="H21:I21"/>
    <mergeCell ref="H22:I22"/>
    <mergeCell ref="H23:I23"/>
    <mergeCell ref="H24:I24"/>
    <mergeCell ref="H25:I25"/>
    <mergeCell ref="H26:I26"/>
    <mergeCell ref="H27:I27"/>
    <mergeCell ref="H43:I43"/>
    <mergeCell ref="H28:I28"/>
    <mergeCell ref="H29:I29"/>
    <mergeCell ref="H30:I30"/>
    <mergeCell ref="H31:I31"/>
    <mergeCell ref="H32:I32"/>
    <mergeCell ref="H33:I33"/>
    <mergeCell ref="H34:I34"/>
    <mergeCell ref="H35:I35"/>
    <mergeCell ref="H36:I36"/>
    <mergeCell ref="H19:I19"/>
    <mergeCell ref="A1:H1"/>
    <mergeCell ref="A2:H2"/>
    <mergeCell ref="A3:H3"/>
    <mergeCell ref="A17:I17"/>
    <mergeCell ref="D18:G18"/>
    <mergeCell ref="D8:F8"/>
    <mergeCell ref="D9:F9"/>
    <mergeCell ref="D10:F10"/>
    <mergeCell ref="D12:F12"/>
    <mergeCell ref="D19:G19"/>
    <mergeCell ref="D11:F11"/>
    <mergeCell ref="A10:C10"/>
    <mergeCell ref="A11:C11"/>
    <mergeCell ref="D73:G73"/>
    <mergeCell ref="H73:I73"/>
    <mergeCell ref="D72:G72"/>
    <mergeCell ref="H72:I72"/>
    <mergeCell ref="D29:G29"/>
    <mergeCell ref="D41:G41"/>
    <mergeCell ref="H41:I41"/>
    <mergeCell ref="D42:G42"/>
    <mergeCell ref="H42:I42"/>
    <mergeCell ref="D40:G40"/>
    <mergeCell ref="H40:I40"/>
    <mergeCell ref="H39:I39"/>
    <mergeCell ref="D30:G30"/>
    <mergeCell ref="D31:G31"/>
    <mergeCell ref="D32:G32"/>
    <mergeCell ref="D33:G33"/>
    <mergeCell ref="H37:I37"/>
    <mergeCell ref="H38:I38"/>
    <mergeCell ref="D34:G34"/>
    <mergeCell ref="D35:G35"/>
    <mergeCell ref="D36:G36"/>
    <mergeCell ref="D37:G37"/>
    <mergeCell ref="D38:G38"/>
    <mergeCell ref="D50:G50"/>
    <mergeCell ref="D52:G52"/>
    <mergeCell ref="D43:G43"/>
    <mergeCell ref="D44:G44"/>
    <mergeCell ref="D45:G45"/>
    <mergeCell ref="D22:G22"/>
    <mergeCell ref="D23:G23"/>
    <mergeCell ref="D24:G24"/>
    <mergeCell ref="D46:G46"/>
    <mergeCell ref="D47:G47"/>
    <mergeCell ref="D39:G39"/>
    <mergeCell ref="D48:G48"/>
    <mergeCell ref="D49:G49"/>
    <mergeCell ref="D71:G71"/>
    <mergeCell ref="H71:I71"/>
    <mergeCell ref="D5:F5"/>
    <mergeCell ref="D14:E14"/>
    <mergeCell ref="D15:E15"/>
    <mergeCell ref="H65:I65"/>
    <mergeCell ref="H66:I66"/>
    <mergeCell ref="H67:I67"/>
    <mergeCell ref="H68:I68"/>
    <mergeCell ref="D69:G69"/>
    <mergeCell ref="D70:G70"/>
    <mergeCell ref="H69:I69"/>
    <mergeCell ref="H70:I70"/>
    <mergeCell ref="D65:G65"/>
    <mergeCell ref="D66:G66"/>
    <mergeCell ref="D67:G67"/>
    <mergeCell ref="D68:G68"/>
    <mergeCell ref="D25:G25"/>
    <mergeCell ref="D26:G26"/>
    <mergeCell ref="D27:G27"/>
    <mergeCell ref="D28:G28"/>
    <mergeCell ref="D20:G20"/>
    <mergeCell ref="D21:G21"/>
    <mergeCell ref="D51:G51"/>
  </mergeCells>
  <pageMargins left="0.7" right="0.7" top="0.75" bottom="0.75" header="0.3" footer="0.3"/>
  <pageSetup paperSize="9" orientation="landscape" horizontalDpi="360" verticalDpi="36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35"/>
  <sheetViews>
    <sheetView view="pageLayout" topLeftCell="A5" zoomScaleNormal="100" workbookViewId="0">
      <selection sqref="A1:G35"/>
    </sheetView>
  </sheetViews>
  <sheetFormatPr baseColWidth="10" defaultColWidth="9.140625" defaultRowHeight="15" x14ac:dyDescent="0.25"/>
  <cols>
    <col min="1" max="1" width="13.140625" customWidth="1"/>
    <col min="2" max="2" width="13.28515625" customWidth="1"/>
  </cols>
  <sheetData>
    <row r="1" spans="1:6" x14ac:dyDescent="0.25">
      <c r="A1" s="430" t="s">
        <v>304</v>
      </c>
      <c r="B1" s="431"/>
      <c r="C1" s="431"/>
      <c r="D1" s="431"/>
      <c r="E1" s="431"/>
      <c r="F1" s="432"/>
    </row>
    <row r="2" spans="1:6" ht="24" customHeight="1" x14ac:dyDescent="0.25">
      <c r="A2" s="433" t="s">
        <v>305</v>
      </c>
      <c r="B2" s="434"/>
      <c r="C2" s="434"/>
      <c r="D2" s="434"/>
      <c r="E2" s="434"/>
      <c r="F2" s="435"/>
    </row>
    <row r="3" spans="1:6" x14ac:dyDescent="0.25">
      <c r="A3" s="259" t="s">
        <v>127</v>
      </c>
      <c r="B3" s="259"/>
      <c r="C3" s="269" t="s">
        <v>88</v>
      </c>
      <c r="D3" s="270"/>
      <c r="E3" s="270"/>
      <c r="F3" s="271"/>
    </row>
    <row r="4" spans="1:6" x14ac:dyDescent="0.25">
      <c r="A4" s="259" t="s">
        <v>128</v>
      </c>
      <c r="B4" s="259"/>
      <c r="C4" s="272" t="s">
        <v>12</v>
      </c>
      <c r="D4" s="272"/>
      <c r="E4" s="272"/>
      <c r="F4" s="272"/>
    </row>
    <row r="5" spans="1:6" x14ac:dyDescent="0.25">
      <c r="A5" s="255" t="s">
        <v>129</v>
      </c>
      <c r="B5" s="255"/>
      <c r="C5" s="384" t="s">
        <v>2</v>
      </c>
      <c r="D5" s="384"/>
      <c r="E5" s="384"/>
      <c r="F5" s="384"/>
    </row>
    <row r="6" spans="1:6" x14ac:dyDescent="0.25">
      <c r="A6" s="259" t="s">
        <v>0</v>
      </c>
      <c r="B6" s="259"/>
      <c r="C6" s="385">
        <v>28913.5</v>
      </c>
      <c r="D6" s="385"/>
      <c r="E6" s="385"/>
      <c r="F6" s="385"/>
    </row>
    <row r="7" spans="1:6" x14ac:dyDescent="0.25">
      <c r="A7" s="259" t="s">
        <v>131</v>
      </c>
      <c r="B7" s="259"/>
      <c r="C7" s="385">
        <f>C6</f>
        <v>28913.5</v>
      </c>
      <c r="D7" s="385"/>
      <c r="E7" s="385"/>
      <c r="F7" s="385"/>
    </row>
    <row r="8" spans="1:6" x14ac:dyDescent="0.25">
      <c r="A8" s="259" t="s">
        <v>132</v>
      </c>
      <c r="B8" s="259"/>
      <c r="C8" s="272" t="s">
        <v>133</v>
      </c>
      <c r="D8" s="272"/>
      <c r="E8" s="272"/>
      <c r="F8" s="272"/>
    </row>
    <row r="9" spans="1:6" x14ac:dyDescent="0.25">
      <c r="A9" s="259" t="s">
        <v>74</v>
      </c>
      <c r="B9" s="259"/>
      <c r="C9" s="278" t="s">
        <v>174</v>
      </c>
      <c r="D9" s="279"/>
      <c r="E9" s="279"/>
      <c r="F9" s="280"/>
    </row>
    <row r="10" spans="1:6" x14ac:dyDescent="0.25">
      <c r="A10" s="259" t="s">
        <v>30</v>
      </c>
      <c r="B10" s="259"/>
      <c r="C10" s="278" t="s">
        <v>175</v>
      </c>
      <c r="D10" s="279"/>
      <c r="E10" s="279"/>
      <c r="F10" s="280"/>
    </row>
    <row r="11" spans="1:6" x14ac:dyDescent="0.25">
      <c r="C11" s="281"/>
      <c r="D11" s="281"/>
      <c r="E11" s="281"/>
    </row>
    <row r="12" spans="1:6" ht="15.75" thickBot="1" x14ac:dyDescent="0.3">
      <c r="C12" s="281"/>
      <c r="D12" s="281"/>
      <c r="E12" s="281"/>
    </row>
    <row r="13" spans="1:6" x14ac:dyDescent="0.25">
      <c r="A13" s="424" t="s">
        <v>306</v>
      </c>
      <c r="B13" s="425"/>
      <c r="C13" s="426">
        <v>668</v>
      </c>
      <c r="D13" s="426"/>
      <c r="E13" s="427"/>
    </row>
    <row r="14" spans="1:6" x14ac:dyDescent="0.25">
      <c r="A14" s="421" t="s">
        <v>45</v>
      </c>
      <c r="B14" s="339"/>
      <c r="C14" s="428">
        <v>13096.05</v>
      </c>
      <c r="D14" s="428"/>
      <c r="E14" s="429"/>
    </row>
    <row r="15" spans="1:6" x14ac:dyDescent="0.25">
      <c r="A15" s="421" t="s">
        <v>46</v>
      </c>
      <c r="B15" s="339"/>
      <c r="C15" s="422">
        <v>7202.65</v>
      </c>
      <c r="D15" s="422"/>
      <c r="E15" s="423"/>
    </row>
    <row r="16" spans="1:6" ht="15.75" thickBot="1" x14ac:dyDescent="0.3">
      <c r="A16" s="329" t="s">
        <v>137</v>
      </c>
      <c r="B16" s="288"/>
      <c r="C16" s="289">
        <f>SUM(C13:E15)</f>
        <v>20966.699999999997</v>
      </c>
      <c r="D16" s="289"/>
      <c r="E16" s="290"/>
    </row>
    <row r="17" spans="1:7" ht="15.75" thickBot="1" x14ac:dyDescent="0.3"/>
    <row r="18" spans="1:7" ht="15.75" thickBot="1" x14ac:dyDescent="0.3">
      <c r="A18" s="296" t="s">
        <v>261</v>
      </c>
      <c r="B18" s="297"/>
      <c r="C18" s="297"/>
      <c r="D18" s="298">
        <f>C7-C16</f>
        <v>7946.8000000000029</v>
      </c>
      <c r="E18" s="299"/>
    </row>
    <row r="19" spans="1:7" x14ac:dyDescent="0.25">
      <c r="E19" t="s">
        <v>139</v>
      </c>
    </row>
    <row r="22" spans="1:7" ht="27.75" customHeight="1" x14ac:dyDescent="0.25">
      <c r="A22" s="28"/>
      <c r="B22" s="28"/>
      <c r="E22" s="28"/>
    </row>
    <row r="23" spans="1:7" x14ac:dyDescent="0.25">
      <c r="A23" s="294" t="s">
        <v>140</v>
      </c>
      <c r="B23" s="294"/>
      <c r="C23" s="294"/>
      <c r="E23" s="294" t="s">
        <v>141</v>
      </c>
      <c r="F23" s="294"/>
      <c r="G23" s="294"/>
    </row>
    <row r="24" spans="1:7" x14ac:dyDescent="0.25">
      <c r="A24" s="281" t="s">
        <v>259</v>
      </c>
      <c r="B24" s="281"/>
      <c r="C24" s="281"/>
      <c r="E24" s="281" t="s">
        <v>32</v>
      </c>
      <c r="F24" s="281"/>
      <c r="G24" s="281"/>
    </row>
    <row r="28" spans="1:7" x14ac:dyDescent="0.25">
      <c r="A28" s="28"/>
      <c r="B28" s="28"/>
    </row>
    <row r="29" spans="1:7" x14ac:dyDescent="0.25">
      <c r="A29" s="293" t="s">
        <v>142</v>
      </c>
      <c r="B29" s="293"/>
      <c r="C29" s="293"/>
      <c r="E29" s="294" t="s">
        <v>143</v>
      </c>
      <c r="F29" s="294"/>
      <c r="G29" s="294"/>
    </row>
    <row r="30" spans="1:7" x14ac:dyDescent="0.25">
      <c r="A30" s="281" t="s">
        <v>34</v>
      </c>
      <c r="B30" s="281"/>
      <c r="C30" s="281"/>
      <c r="E30" s="281" t="s">
        <v>144</v>
      </c>
      <c r="F30" s="281"/>
      <c r="G30" s="281"/>
    </row>
    <row r="33" spans="3:5" ht="26.25" customHeight="1" x14ac:dyDescent="0.25"/>
    <row r="34" spans="3:5" x14ac:dyDescent="0.25">
      <c r="C34" s="295" t="s">
        <v>5</v>
      </c>
      <c r="D34" s="295"/>
      <c r="E34" s="295"/>
    </row>
    <row r="35" spans="3:5" x14ac:dyDescent="0.25">
      <c r="C35" s="281" t="s">
        <v>145</v>
      </c>
      <c r="D35" s="281"/>
      <c r="E35" s="281"/>
    </row>
  </sheetData>
  <mergeCells count="40">
    <mergeCell ref="A1:F1"/>
    <mergeCell ref="A2:F2"/>
    <mergeCell ref="A3:B3"/>
    <mergeCell ref="C3:F3"/>
    <mergeCell ref="A4:B4"/>
    <mergeCell ref="C4:F4"/>
    <mergeCell ref="A5:B5"/>
    <mergeCell ref="C5:F5"/>
    <mergeCell ref="A6:B6"/>
    <mergeCell ref="C6:F6"/>
    <mergeCell ref="A7:B7"/>
    <mergeCell ref="C7:F7"/>
    <mergeCell ref="A8:B8"/>
    <mergeCell ref="C8:F8"/>
    <mergeCell ref="A9:B9"/>
    <mergeCell ref="C9:F9"/>
    <mergeCell ref="A10:B10"/>
    <mergeCell ref="C10:F10"/>
    <mergeCell ref="C11:E11"/>
    <mergeCell ref="C12:E12"/>
    <mergeCell ref="A13:B13"/>
    <mergeCell ref="C13:E13"/>
    <mergeCell ref="A14:B14"/>
    <mergeCell ref="C14:E14"/>
    <mergeCell ref="A15:B15"/>
    <mergeCell ref="C15:E15"/>
    <mergeCell ref="A16:B16"/>
    <mergeCell ref="C16:E16"/>
    <mergeCell ref="A18:C18"/>
    <mergeCell ref="D18:E18"/>
    <mergeCell ref="A30:C30"/>
    <mergeCell ref="E30:G30"/>
    <mergeCell ref="C34:E34"/>
    <mergeCell ref="C35:E35"/>
    <mergeCell ref="A23:C23"/>
    <mergeCell ref="E23:G23"/>
    <mergeCell ref="A24:C24"/>
    <mergeCell ref="E24:G24"/>
    <mergeCell ref="A29:C29"/>
    <mergeCell ref="E29:G29"/>
  </mergeCells>
  <pageMargins left="1" right="1" top="1" bottom="1" header="0.5" footer="0.5"/>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46</vt:i4>
      </vt:variant>
    </vt:vector>
  </HeadingPairs>
  <TitlesOfParts>
    <vt:vector size="46" baseType="lpstr">
      <vt:lpstr>JUVENTUD</vt:lpstr>
      <vt:lpstr>LIQ. JUVENTUD</vt:lpstr>
      <vt:lpstr>ENERGIA </vt:lpstr>
      <vt:lpstr>LIQUI, ENERGIA</vt:lpstr>
      <vt:lpstr>DESECHOS SOLIDOS</vt:lpstr>
      <vt:lpstr>LIQ.DESECHOS</vt:lpstr>
      <vt:lpstr>AGUA </vt:lpstr>
      <vt:lpstr>LIQ. AGUA</vt:lpstr>
      <vt:lpstr>AUXI. DESECHOS</vt:lpstr>
      <vt:lpstr>LIQ. AUXI DESECHOS</vt:lpstr>
      <vt:lpstr>VEHICULOS</vt:lpstr>
      <vt:lpstr>LIQ. VEHICULOS</vt:lpstr>
      <vt:lpstr>EQUIPOS </vt:lpstr>
      <vt:lpstr>LIQ. EQUIPOS INFOR.</vt:lpstr>
      <vt:lpstr>ALUMBRADO</vt:lpstr>
      <vt:lpstr>LIQ. ALUMBRADO</vt:lpstr>
      <vt:lpstr>MEDIO AMBIENTE</vt:lpstr>
      <vt:lpstr>LIQ. MEDIO AMB.</vt:lpstr>
      <vt:lpstr>UNIDAD DE LA MUJER</vt:lpstr>
      <vt:lpstr>LIQ. MUJER</vt:lpstr>
      <vt:lpstr>LIQ. DIVERSOS</vt:lpstr>
      <vt:lpstr>DIVERSOS</vt:lpstr>
      <vt:lpstr>EL LIMITE</vt:lpstr>
      <vt:lpstr>LIQ. EL LIMITE</vt:lpstr>
      <vt:lpstr>ADULTO</vt:lpstr>
      <vt:lpstr>LIQ. ADULTO MAYOR</vt:lpstr>
      <vt:lpstr>CANCHA SAN MARTIN</vt:lpstr>
      <vt:lpstr>LIQ. CANCHA SAN MARTIN</vt:lpstr>
      <vt:lpstr>CANCHA DE EL CALVARIO</vt:lpstr>
      <vt:lpstr>LIQ. CANCHA CALVARIO</vt:lpstr>
      <vt:lpstr>VIVIENDA</vt:lpstr>
      <vt:lpstr>LIQ. VIVIENDA</vt:lpstr>
      <vt:lpstr>CEMENTERIO</vt:lpstr>
      <vt:lpstr>LIQ. CEMENTERIO</vt:lpstr>
      <vt:lpstr>CALVARIO</vt:lpstr>
      <vt:lpstr>LIQUI. CALVARIO</vt:lpstr>
      <vt:lpstr>TEJADA, ENERGIA</vt:lpstr>
      <vt:lpstr>LIQ. LOS TEJADA ENERGIA</vt:lpstr>
      <vt:lpstr>AMATILLO</vt:lpstr>
      <vt:lpstr>LIQ. AMATILLO</vt:lpstr>
      <vt:lpstr>FIESTAS PATRONALES</vt:lpstr>
      <vt:lpstr>LQ. DE FIESTAS PATRONALES</vt:lpstr>
      <vt:lpstr>MERINO</vt:lpstr>
      <vt:lpstr>LIQ. MERINO					</vt:lpstr>
      <vt:lpstr>ROMERIA 2023</vt:lpstr>
      <vt:lpstr>LIQ. ROMERIA 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Alcaldia El Rosario</dc:creator>
  <cp:lastModifiedBy>UACI</cp:lastModifiedBy>
  <cp:lastPrinted>2024-07-09T14:29:39Z</cp:lastPrinted>
  <dcterms:created xsi:type="dcterms:W3CDTF">2023-03-28T19:16:49Z</dcterms:created>
  <dcterms:modified xsi:type="dcterms:W3CDTF">2024-07-09T22:02:02Z</dcterms:modified>
</cp:coreProperties>
</file>