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UACI-APOPA\Documents\UCP\INFORMES VARIOS 2024\"/>
    </mc:Choice>
  </mc:AlternateContent>
  <xr:revisionPtr revIDLastSave="0" documentId="13_ncr:1_{6A8563AF-A963-4B67-9A07-0E291C3F64E7}" xr6:coauthVersionLast="47" xr6:coauthVersionMax="47" xr10:uidLastSave="{00000000-0000-0000-0000-000000000000}"/>
  <bookViews>
    <workbookView xWindow="-120" yWindow="-120" windowWidth="20730" windowHeight="11040" firstSheet="11" activeTab="11" xr2:uid="{00000000-000D-0000-FFFF-FFFF00000000}"/>
  </bookViews>
  <sheets>
    <sheet name="AL 31122016 " sheetId="17" state="hidden" r:id="rId1"/>
    <sheet name="BIENES DE USO Y CON54199" sheetId="22" state="hidden" r:id="rId2"/>
    <sheet name="HERRAMIENTA 54118" sheetId="23" state="hidden" r:id="rId3"/>
    <sheet name="MAT INFORM 54115" sheetId="15" state="hidden" r:id="rId4"/>
    <sheet name="MATERIALES DE OFICINA54114" sheetId="21" state="hidden" r:id="rId5"/>
    <sheet name="MAT METALICOS 54112" sheetId="20" state="hidden" r:id="rId6"/>
    <sheet name="QUIMICOS 54107)" sheetId="19" state="hidden" r:id="rId7"/>
    <sheet name="TRODAT 54106" sheetId="16" state="hidden" r:id="rId8"/>
    <sheet name="PAPEL Y CARTON54105 " sheetId="14" state="hidden" r:id="rId9"/>
    <sheet name="PRODC TEXT54104" sheetId="25" state="hidden" r:id="rId10"/>
    <sheet name="PRODUC ALIM 54101" sheetId="24" state="hidden" r:id="rId11"/>
    <sheet name="JULIO - SEPTIEMBRE" sheetId="30" r:id="rId12"/>
  </sheets>
  <definedNames>
    <definedName name="_xlnm._FilterDatabase" localSheetId="0" hidden="1">'AL 31122016 '!$A$3:$I$209</definedName>
    <definedName name="_xlnm._FilterDatabase" localSheetId="1" hidden="1">'BIENES DE USO Y CON54199'!$A$5:$H$11</definedName>
    <definedName name="_xlnm._FilterDatabase" localSheetId="2" hidden="1">'HERRAMIENTA 54118'!$A$5:$G$9</definedName>
    <definedName name="_xlnm._FilterDatabase" localSheetId="11" hidden="1">'JULIO - SEPTIEMBRE'!$A$3:$G$26</definedName>
    <definedName name="_xlnm._FilterDatabase" localSheetId="3" hidden="1">'MAT INFORM 54115'!$A$6:$G$50</definedName>
    <definedName name="_xlnm._FilterDatabase" localSheetId="5" hidden="1">'MAT METALICOS 54112'!$A$6:$G$8</definedName>
    <definedName name="_xlnm._FilterDatabase" localSheetId="4" hidden="1">'MATERIALES DE OFICINA54114'!$A$6:$G$53</definedName>
    <definedName name="_xlnm._FilterDatabase" localSheetId="8" hidden="1">'PAPEL Y CARTON54105 '!$A$6:$G$148</definedName>
    <definedName name="_xlnm._FilterDatabase" localSheetId="9" hidden="1">'PRODC TEXT54104'!$A$6:$G$10</definedName>
    <definedName name="_xlnm._FilterDatabase" localSheetId="10" hidden="1">'PRODUC ALIM 54101'!$A$6:$G$7</definedName>
    <definedName name="_xlnm._FilterDatabase" localSheetId="6" hidden="1">'QUIMICOS 54107)'!$A$6:$G$30</definedName>
    <definedName name="_xlnm._FilterDatabase" localSheetId="7" hidden="1">'TRODAT 54106'!$A$3:$I$20</definedName>
    <definedName name="_xlnm.Print_Area" localSheetId="1">'BIENES DE USO Y CON54199'!$A$14:$H$16</definedName>
    <definedName name="_xlnm.Print_Area" localSheetId="2">'HERRAMIENTA 54118'!$A$1:$G$9</definedName>
    <definedName name="_xlnm.Print_Area" localSheetId="3">'MAT INFORM 54115'!$A$53:$G$55</definedName>
    <definedName name="_xlnm.Print_Area" localSheetId="5">'MAT METALICOS 54112'!$A$1:$G$8</definedName>
    <definedName name="_xlnm.Print_Area" localSheetId="4">'MATERIALES DE OFICINA54114'!$A$56:$G$63</definedName>
    <definedName name="_xlnm.Print_Area" localSheetId="8">'PAPEL Y CARTON54105 '!$A$83:$G$156</definedName>
    <definedName name="_xlnm.Print_Area" localSheetId="9">'PRODC TEXT54104'!$A$13:$G$14</definedName>
    <definedName name="_xlnm.Print_Area" localSheetId="10">'PRODUC ALIM 54101'!$A$1:$G$12</definedName>
    <definedName name="_xlnm.Print_Area" localSheetId="6">'QUIMICOS 54107)'!$A$38:$G$44</definedName>
    <definedName name="_xlnm.Print_Titles" localSheetId="1">'BIENES DE USO Y CON54199'!$1:$5</definedName>
    <definedName name="_xlnm.Print_Titles" localSheetId="3">'MAT INFORM 54115'!$1:$6</definedName>
    <definedName name="_xlnm.Print_Titles" localSheetId="4">'MATERIALES DE OFICINA54114'!$1:$6</definedName>
    <definedName name="_xlnm.Print_Titles" localSheetId="8">'PAPEL Y CARTON54105 '!$1:$6</definedName>
    <definedName name="_xlnm.Print_Titles" localSheetId="9">'PRODC TEXT54104'!$1:$6</definedName>
    <definedName name="_xlnm.Print_Titles" localSheetId="6">'QUIMICOS 54107)'!$1:$6</definedName>
  </definedNames>
  <calcPr calcId="191029"/>
</workbook>
</file>

<file path=xl/calcChain.xml><?xml version="1.0" encoding="utf-8"?>
<calcChain xmlns="http://schemas.openxmlformats.org/spreadsheetml/2006/main">
  <c r="I57" i="30" l="1"/>
  <c r="J57" i="30"/>
  <c r="I32" i="30"/>
  <c r="J32" i="30" l="1"/>
  <c r="E55" i="15"/>
  <c r="F55" i="15" l="1"/>
  <c r="E156" i="14" l="1"/>
  <c r="I209" i="17" l="1"/>
  <c r="G12" i="24" l="1"/>
  <c r="F9" i="23" l="1"/>
  <c r="G9" i="23"/>
  <c r="G44" i="19"/>
  <c r="H11" i="22"/>
  <c r="H16" i="22"/>
  <c r="I12" i="24"/>
  <c r="J11" i="24"/>
  <c r="J10" i="24"/>
  <c r="J9" i="24"/>
  <c r="J8" i="24"/>
  <c r="I14" i="25"/>
  <c r="J13" i="25"/>
  <c r="J14" i="25" s="1"/>
  <c r="G14" i="25"/>
  <c r="F14" i="25"/>
  <c r="E14" i="25"/>
  <c r="I166" i="14"/>
  <c r="H166" i="14"/>
  <c r="G166" i="14"/>
  <c r="F166" i="14"/>
  <c r="E166" i="14"/>
  <c r="J165" i="14"/>
  <c r="J164" i="14"/>
  <c r="J163" i="14"/>
  <c r="I44" i="19"/>
  <c r="H44" i="19"/>
  <c r="J43" i="19"/>
  <c r="J42" i="19"/>
  <c r="J41" i="19"/>
  <c r="J40" i="19"/>
  <c r="J39" i="19"/>
  <c r="J38" i="19"/>
  <c r="H63" i="21"/>
  <c r="G63" i="21"/>
  <c r="F63" i="21"/>
  <c r="E63" i="21"/>
  <c r="J62" i="21"/>
  <c r="J61" i="21"/>
  <c r="J60" i="21"/>
  <c r="J59" i="21"/>
  <c r="J58" i="21"/>
  <c r="J57" i="21"/>
  <c r="J56" i="21"/>
  <c r="F60" i="15"/>
  <c r="H60" i="15"/>
  <c r="I60" i="15"/>
  <c r="E60" i="15"/>
  <c r="J59" i="15"/>
  <c r="J60" i="15" s="1"/>
  <c r="G59" i="15"/>
  <c r="G60" i="15" s="1"/>
  <c r="I22" i="23"/>
  <c r="H22" i="23"/>
  <c r="J22" i="23"/>
  <c r="E9" i="23"/>
  <c r="K15" i="22"/>
  <c r="K14" i="22"/>
  <c r="I16" i="22"/>
  <c r="J16" i="22"/>
  <c r="G11" i="22"/>
  <c r="G16" i="22" s="1"/>
  <c r="F11" i="22"/>
  <c r="F16" i="22" s="1"/>
  <c r="J12" i="24" l="1"/>
  <c r="H22" i="22"/>
  <c r="J166" i="14"/>
  <c r="J44" i="19"/>
  <c r="J63" i="21"/>
  <c r="K16" i="22"/>
  <c r="I219" i="17"/>
  <c r="I218" i="17"/>
  <c r="I213" i="17"/>
  <c r="I211" i="17"/>
  <c r="I212" i="17"/>
  <c r="G10" i="25"/>
  <c r="G18" i="25" s="1"/>
  <c r="F10" i="25"/>
  <c r="E10" i="25"/>
  <c r="I220" i="17"/>
  <c r="I217" i="17"/>
  <c r="G53" i="21"/>
  <c r="G67" i="21" s="1"/>
  <c r="F53" i="21"/>
  <c r="E53" i="21"/>
  <c r="G8" i="20"/>
  <c r="F8" i="20"/>
  <c r="E8" i="20"/>
  <c r="I215" i="17"/>
  <c r="I214" i="17"/>
  <c r="G161" i="14"/>
  <c r="E35" i="19"/>
  <c r="F35" i="19"/>
  <c r="G35" i="19"/>
  <c r="G30" i="19"/>
  <c r="F30" i="19"/>
  <c r="E30" i="19"/>
  <c r="G46" i="19" l="1"/>
  <c r="I221" i="17"/>
  <c r="F161" i="14" l="1"/>
  <c r="E161" i="14"/>
  <c r="H209" i="17" l="1"/>
  <c r="G209" i="17"/>
  <c r="H20" i="16"/>
  <c r="G20" i="16"/>
  <c r="I19" i="16"/>
  <c r="I18" i="16"/>
  <c r="I17" i="16"/>
  <c r="I16" i="16"/>
  <c r="I15" i="16"/>
  <c r="I14" i="16"/>
  <c r="I13" i="16"/>
  <c r="I12" i="16"/>
  <c r="I11" i="16"/>
  <c r="I10" i="16"/>
  <c r="I9" i="16"/>
  <c r="I8" i="16"/>
  <c r="I7" i="16"/>
  <c r="I6" i="16"/>
  <c r="I5" i="16"/>
  <c r="I4" i="16"/>
  <c r="F50" i="15"/>
  <c r="E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54" i="15"/>
  <c r="G8" i="15"/>
  <c r="G7" i="15"/>
  <c r="G53" i="15"/>
  <c r="G148" i="14"/>
  <c r="G156" i="14" s="1"/>
  <c r="G169" i="14" s="1"/>
  <c r="F148" i="14"/>
  <c r="F156" i="14" s="1"/>
  <c r="E148" i="14"/>
  <c r="I20" i="16" l="1"/>
  <c r="G55" i="15"/>
  <c r="G50" i="15"/>
  <c r="G64" i="15" l="1"/>
  <c r="H25" i="22" l="1"/>
  <c r="H26" i="22" s="1"/>
</calcChain>
</file>

<file path=xl/sharedStrings.xml><?xml version="1.0" encoding="utf-8"?>
<sst xmlns="http://schemas.openxmlformats.org/spreadsheetml/2006/main" count="1384" uniqueCount="398">
  <si>
    <t>ID_PRODUCTO</t>
  </si>
  <si>
    <t>NOMBRE_PRODUCTO</t>
  </si>
  <si>
    <t>EXISTENCIAS</t>
  </si>
  <si>
    <t>PRECIO_UNITARIO</t>
  </si>
  <si>
    <t>TOTAL</t>
  </si>
  <si>
    <t>Alcohol gel para manos</t>
  </si>
  <si>
    <t>Almohadilla Artline No 1</t>
  </si>
  <si>
    <t>Almohadilla P/sello No. 2 Grande</t>
  </si>
  <si>
    <t>Almohadilla para sello No. 0</t>
  </si>
  <si>
    <t>Archivador de palanca (AMPO)</t>
  </si>
  <si>
    <t>Arillo metalico de 1/2 "</t>
  </si>
  <si>
    <t>Arillo metalico de 9/16 "</t>
  </si>
  <si>
    <t>Azúcar</t>
  </si>
  <si>
    <t>basurero alambre</t>
  </si>
  <si>
    <t>Basurero plastico</t>
  </si>
  <si>
    <t>Boligrafo Azul</t>
  </si>
  <si>
    <t>Boligrafo Negro</t>
  </si>
  <si>
    <t>Boligrafo rojo</t>
  </si>
  <si>
    <t>BOLSA DE AZUCAR EN SOBRES</t>
  </si>
  <si>
    <t>Bolsa Plástica para basura tamaño jardín</t>
  </si>
  <si>
    <t>Bolsa Plástica para basura tamaño medio jardín</t>
  </si>
  <si>
    <t>Bolsa plastica pequeña</t>
  </si>
  <si>
    <t>BOLSA TRANSPARENTE DE 1 LIBRA</t>
  </si>
  <si>
    <t>BOLSA TRASPARENTE DE MEDIA LIBRA</t>
  </si>
  <si>
    <t>Borrador de lápiz c/escobilla</t>
  </si>
  <si>
    <t>Borrador tipo goma</t>
  </si>
  <si>
    <t>BOTE DE CREMORA</t>
  </si>
  <si>
    <t>Café</t>
  </si>
  <si>
    <t>Caja de té (en bolsitas)</t>
  </si>
  <si>
    <t>Calculadora</t>
  </si>
  <si>
    <t>CARTAPACIO PLASTIFICADO TAMAÑO CARTA</t>
  </si>
  <si>
    <t>CARTAPACIO PLASTIFICADO TAMAÑO CARTA 3"</t>
  </si>
  <si>
    <t>CARTULINA OPALINA PARA DIPLOMAS</t>
  </si>
  <si>
    <t>CD</t>
  </si>
  <si>
    <t>Cepillo p/inodoro</t>
  </si>
  <si>
    <t>Cepillo plàstico</t>
  </si>
  <si>
    <t>Cinta adhesiva mágica</t>
  </si>
  <si>
    <t>Cinta adhesiva selladora</t>
  </si>
  <si>
    <t>Cinta adhesiva transparente</t>
  </si>
  <si>
    <t>Cinta Corrector Máquina Eléctrica</t>
  </si>
  <si>
    <t>Cinta p/Contómetro</t>
  </si>
  <si>
    <t>Cinta p/Impresor EPSON # S015329 (FX-890)</t>
  </si>
  <si>
    <t>Cinta p/Impresor Polaroid YMCKT -K color</t>
  </si>
  <si>
    <t>Cintas p/Máquina Eléctrica Nakajima</t>
  </si>
  <si>
    <t>Clip Binder Grande</t>
  </si>
  <si>
    <t>Clip Binder Pequeño</t>
  </si>
  <si>
    <t>Clip jumbo</t>
  </si>
  <si>
    <t>Clip pequeño</t>
  </si>
  <si>
    <t>Colores (caja x 12)</t>
  </si>
  <si>
    <t>CONOS PARA AGUA</t>
  </si>
  <si>
    <t>Corrector liquido</t>
  </si>
  <si>
    <t>Corrector tipo lápiz</t>
  </si>
  <si>
    <t>Cuaderno 200 paginas rallado</t>
  </si>
  <si>
    <t>cuchilla t/xacto</t>
  </si>
  <si>
    <t>Deshumidificador (absorbe la humedad)</t>
  </si>
  <si>
    <t>Desinfectante ambiental aerosol</t>
  </si>
  <si>
    <t>Desinfectante para piso</t>
  </si>
  <si>
    <t>Detergente en polvo</t>
  </si>
  <si>
    <t>Detergente en polvo para baños</t>
  </si>
  <si>
    <t>Dispensador para cintas</t>
  </si>
  <si>
    <t>DVD</t>
  </si>
  <si>
    <t>Engrapadora</t>
  </si>
  <si>
    <t>Engrapadora de tipo Industrial</t>
  </si>
  <si>
    <t>Escoba</t>
  </si>
  <si>
    <t>Fastener</t>
  </si>
  <si>
    <t>Filtro para cafetera</t>
  </si>
  <si>
    <t>Folder colgante tamaño oficio</t>
  </si>
  <si>
    <t>Folder colgante tamaño carta</t>
  </si>
  <si>
    <t>Folder tamaño carta</t>
  </si>
  <si>
    <t>Folder tamaño oficio</t>
  </si>
  <si>
    <t>Franelas</t>
  </si>
  <si>
    <t>Glicerina</t>
  </si>
  <si>
    <t>Grapas estándar</t>
  </si>
  <si>
    <t>Grapas industriales</t>
  </si>
  <si>
    <t>Guantes plásticos</t>
  </si>
  <si>
    <t>Insecticida spray</t>
  </si>
  <si>
    <t>Jabón lavaplatos</t>
  </si>
  <si>
    <t>Jabón líquido p/manos</t>
  </si>
  <si>
    <t>Jabón líquido p/manos Galón</t>
  </si>
  <si>
    <t>Lápiz bicolor</t>
  </si>
  <si>
    <t>Lapiz mina negra</t>
  </si>
  <si>
    <t>Lápiz portaminas</t>
  </si>
  <si>
    <t>Lejía</t>
  </si>
  <si>
    <t>Libreta papel rayado tamaño carta</t>
  </si>
  <si>
    <t>Libreta taquigrafía</t>
  </si>
  <si>
    <t>LIBRO CONTABLE 95252</t>
  </si>
  <si>
    <t>LIBRO CONTABLE A.P. 9221</t>
  </si>
  <si>
    <t>LIBRO CONTABLE AP 95151</t>
  </si>
  <si>
    <t>Libro Order Book #222</t>
  </si>
  <si>
    <t>Libro Order Book con índice #272</t>
  </si>
  <si>
    <t>Libro para acta 100 hojas</t>
  </si>
  <si>
    <t>Limpia vidrios (Bote)</t>
  </si>
  <si>
    <t>Limpiador de contactos (liquido)</t>
  </si>
  <si>
    <t>LIMPIADOR DE MUEBLES DE MADERA</t>
  </si>
  <si>
    <t>Limpiador para computadoras (espuma)</t>
  </si>
  <si>
    <t>Mascón lavaplatos</t>
  </si>
  <si>
    <t>Memoria USB de almacenamiento 8.0GB</t>
  </si>
  <si>
    <t>Minas p/lápiz portaminas</t>
  </si>
  <si>
    <t>Neutralizador de Olor para Carro</t>
  </si>
  <si>
    <t>Pala plástica recogedor de basura</t>
  </si>
  <si>
    <t>Papel bond tamaño carta</t>
  </si>
  <si>
    <t>Papel Bond tamaño legal</t>
  </si>
  <si>
    <t>Papel Bond tamaño oficio</t>
  </si>
  <si>
    <t>Papel carbón t/carta</t>
  </si>
  <si>
    <t>Papel Carbón t/oficio</t>
  </si>
  <si>
    <t>Papel higiénico jumbo</t>
  </si>
  <si>
    <t>Papel Opalina blanca p/diploma</t>
  </si>
  <si>
    <t>Papel para contómetro</t>
  </si>
  <si>
    <t>Papel para fax</t>
  </si>
  <si>
    <t>Papel toalla</t>
  </si>
  <si>
    <t>Pasta plastica t/oficio</t>
  </si>
  <si>
    <t>Pegamento en barra</t>
  </si>
  <si>
    <t>Pegamento líquido</t>
  </si>
  <si>
    <t>PERFORADOR 3 ORIFICIOS</t>
  </si>
  <si>
    <t>PERFORADOR INDUSTRIAL</t>
  </si>
  <si>
    <t>Perforador Metalico Grande</t>
  </si>
  <si>
    <t>Perforador Metalico Mediano</t>
  </si>
  <si>
    <t>Perforador Pequeña</t>
  </si>
  <si>
    <t>Plancha de hule laser para sellos</t>
  </si>
  <si>
    <t>Plumilla para firma 0.4</t>
  </si>
  <si>
    <t>Plumón Marcador fluorescente</t>
  </si>
  <si>
    <t>Plumón para pizarra</t>
  </si>
  <si>
    <t>Plumón permanente punta gruesa</t>
  </si>
  <si>
    <t>Plumón permanente punto medio</t>
  </si>
  <si>
    <t>PORTA IDENTIFICACION</t>
  </si>
  <si>
    <t>POST IT SEÑALADORES DE PAGINA</t>
  </si>
  <si>
    <t>Post-it viñetas adhesivas</t>
  </si>
  <si>
    <t>Reglas</t>
  </si>
  <si>
    <t>Removedor plastico para café (Caja)</t>
  </si>
  <si>
    <t>Repuesto para deshumidificador (bolsa)</t>
  </si>
  <si>
    <t>Sacagrapas</t>
  </si>
  <si>
    <t>Sacapunta para lapiz t/escritorio manual</t>
  </si>
  <si>
    <t>Sello Fechador manual</t>
  </si>
  <si>
    <t>Servilletas</t>
  </si>
  <si>
    <t>Sobre blanco con ventana #10 tamaño oficio</t>
  </si>
  <si>
    <t>Sobre blanco sin ventana #10 tamaño oficio</t>
  </si>
  <si>
    <t>Sobre blanco tamaño carta</t>
  </si>
  <si>
    <t>Sobre manila tamaño carta</t>
  </si>
  <si>
    <t>Sobre manila tamaño extra oficio</t>
  </si>
  <si>
    <t>Sobre manila tamaño medio oficio</t>
  </si>
  <si>
    <t>Sobre manila tamaño oficio</t>
  </si>
  <si>
    <t>Tachuelas</t>
  </si>
  <si>
    <t>Tarjetas PVC</t>
  </si>
  <si>
    <t>Tijera</t>
  </si>
  <si>
    <t>Tinta p/Impresor EPSON 133120AL negro</t>
  </si>
  <si>
    <t>Tinta p/Impresor EPSON 133220AL cyan</t>
  </si>
  <si>
    <t>Tinta p/Impresor EPSON 133320AL magenta</t>
  </si>
  <si>
    <t>Tinta p/Impresor EPSON 133420AL amarillo</t>
  </si>
  <si>
    <t>Tinta p/Impresor EPSON T103120 negro</t>
  </si>
  <si>
    <t>Tinta p/Impresor EPSON T103220 cyan</t>
  </si>
  <si>
    <t>Tinta p/Impresor EPSON T103320 magenta</t>
  </si>
  <si>
    <t>Tinta p/Impresor EPSON T103420 Amarillo</t>
  </si>
  <si>
    <t>Tinta p/Impresor HP #21 Negro</t>
  </si>
  <si>
    <t>Tinta p/Impresor HP #22 Color</t>
  </si>
  <si>
    <t>Tinta p/Impresor HP #27 Negro</t>
  </si>
  <si>
    <t>Tinta p/Impresor HP #28 Color</t>
  </si>
  <si>
    <t>Tinta p/Impresor HP 564 CB316WL negro</t>
  </si>
  <si>
    <t>Tinta p/Impresor HP 564 CB318WL Cyan</t>
  </si>
  <si>
    <t>Tinta p/Impresor HP 564 CB319WL magenta</t>
  </si>
  <si>
    <t>Tinta p/Impresor HP 564 CB320WL amarillo</t>
  </si>
  <si>
    <t>Tinta p/Impresor HP 662 Negro CZ103A</t>
  </si>
  <si>
    <t>Tinta p/Impresor HP 662 Tricolor CZ104A</t>
  </si>
  <si>
    <t>Tinta p/Impresor Lexmark #20 Color</t>
  </si>
  <si>
    <t>Tinta p/Impresor Lexmark #70 Negro</t>
  </si>
  <si>
    <t>Tinta para almohadilla</t>
  </si>
  <si>
    <t>Tinta para numerador automático</t>
  </si>
  <si>
    <t>Tirro</t>
  </si>
  <si>
    <t>TOALLA DE MICROFIBRA</t>
  </si>
  <si>
    <t>TONER HP CF280A</t>
  </si>
  <si>
    <t>Toner p/Impresor HP 312A Amarillo</t>
  </si>
  <si>
    <t>Toner p/Impresor HP 312A Cyan</t>
  </si>
  <si>
    <t>Toner p/Impresor HP 312A Magenta</t>
  </si>
  <si>
    <t>Toner p/Impresor HP 312A negro</t>
  </si>
  <si>
    <t>Toner p/impresor HP 3505n-Q6470A</t>
  </si>
  <si>
    <t>Toner p/Impresor HP 3505n-Q7581A color</t>
  </si>
  <si>
    <t>Toner p/Impresor HP 3505n-Q7582A color</t>
  </si>
  <si>
    <t>Toner p/Impresor HP 3505n-Q7583A color</t>
  </si>
  <si>
    <t>Toner p/Impresor HP CE278A (1606)</t>
  </si>
  <si>
    <t>Toner p/Impresor HP Laser jet P3015 CE255X</t>
  </si>
  <si>
    <t>Toner p/Impresor HP P1006 CB435 A</t>
  </si>
  <si>
    <t>Toner p/Impresor HP Q2612A - 1022</t>
  </si>
  <si>
    <t>Toner p/Impresor Lexmark T630</t>
  </si>
  <si>
    <t>Toner p/Impresor Xerox 106R01374</t>
  </si>
  <si>
    <t>Toner p/Impresor Xerox 106R1415 Phaser 3435</t>
  </si>
  <si>
    <t>Toner p/Impresor Xerox phaser 3125</t>
  </si>
  <si>
    <t>TONER XEROX AMARILLO 6600</t>
  </si>
  <si>
    <t>TONER XEROX CYAN 6600</t>
  </si>
  <si>
    <t>TONER XEROX MAGENTA 6600</t>
  </si>
  <si>
    <t>TONER XEROX NEGRO 6600</t>
  </si>
  <si>
    <t>Trapeador</t>
  </si>
  <si>
    <t>Trapo p/trapeador</t>
  </si>
  <si>
    <t>Trodat printy 4912 AZUL</t>
  </si>
  <si>
    <t>Trodat printy 4912 BLANCO</t>
  </si>
  <si>
    <t>Trodat printy 4912 FUCSIA</t>
  </si>
  <si>
    <t>Trodat printy 4912 GRIS</t>
  </si>
  <si>
    <t>Trodat printy 4912 NEGRO</t>
  </si>
  <si>
    <t>Trodat printy 4912 ROJO</t>
  </si>
  <si>
    <t>Trodat printy 4912 ROSA NEON</t>
  </si>
  <si>
    <t>Trodat printy 4912 VERDE</t>
  </si>
  <si>
    <t>Trodat printy 4912 VERDE NEON</t>
  </si>
  <si>
    <t>Trodat Printy 4929 color Azul</t>
  </si>
  <si>
    <t>Trodat Printy 4929 color negro</t>
  </si>
  <si>
    <t>Trodat printy 9412 ANTHRACITE</t>
  </si>
  <si>
    <t>Trodat printy 9412 AZUL CIELO</t>
  </si>
  <si>
    <t>Trodat printy 9412 FUCSIA</t>
  </si>
  <si>
    <t>Trodat printy 9412 PLATA</t>
  </si>
  <si>
    <t>Trodat printy 9412 VERDE</t>
  </si>
  <si>
    <t>Viñetas adhesivas</t>
  </si>
  <si>
    <t>VIÑETAS ADHESIVAS PARA CD/DVD</t>
  </si>
  <si>
    <t>WYPPE</t>
  </si>
  <si>
    <t xml:space="preserve">TOTALES </t>
  </si>
  <si>
    <t xml:space="preserve">ESPECIFICIO PRESUPUESTARIO </t>
  </si>
  <si>
    <t xml:space="preserve">CUENTA CONTABLE </t>
  </si>
  <si>
    <t xml:space="preserve">YA ESTA EN EXISTENCIA </t>
  </si>
  <si>
    <t xml:space="preserve">MATERIALES INFORMATICO </t>
  </si>
  <si>
    <t>MATERIALES DE OFICINA</t>
  </si>
  <si>
    <t xml:space="preserve">PRODUCTO DE CUERO Y CAUCHO </t>
  </si>
  <si>
    <t>PRODUCTOS QUIMICOS</t>
  </si>
  <si>
    <t>PROD. ALIMENTICIOS   PARA PERSONAS</t>
  </si>
  <si>
    <t xml:space="preserve">MENERALES METALICOS </t>
  </si>
  <si>
    <t xml:space="preserve">PRODUCTOS QUMICOS </t>
  </si>
  <si>
    <t>PRODUC DE PAPEL Y CARTON</t>
  </si>
  <si>
    <t>BIENES DE USO Y CONSUMO DIV</t>
  </si>
  <si>
    <t xml:space="preserve">PRODUCTO DE PAPEL Y CARTON </t>
  </si>
  <si>
    <t>PRODU. TEXTILES Y VESTUARIOS</t>
  </si>
  <si>
    <t>PRODUCTOS DE PAPEL Y CARTON</t>
  </si>
  <si>
    <t xml:space="preserve">HERRAMIENTA REPUESTOS Y ACCESORIOS </t>
  </si>
  <si>
    <t xml:space="preserve">PRODUCTOS TEXTILES Y VESTUARIOS </t>
  </si>
  <si>
    <t>TOTAL DE MATERIALES INFORMATICOS</t>
  </si>
  <si>
    <t>S-Cinta p/Impresor EPSON # S015329 (FX-890)</t>
  </si>
  <si>
    <t>S-Cinta p/Impresor Polaroid YMCKT -K color</t>
  </si>
  <si>
    <t>S-Tinta p/Impresor EPSON 133120AL negro</t>
  </si>
  <si>
    <t>S-Tinta p/Impresor EPSON 133220AL cyan</t>
  </si>
  <si>
    <t>S-Tinta p/Impresor EPSON 133320AL magenta</t>
  </si>
  <si>
    <t>S-Tinta p/Impresor EPSON 133420AL amarillo</t>
  </si>
  <si>
    <t>S-Tinta p/Impresor EPSON T103120 negro</t>
  </si>
  <si>
    <t>S-Tinta p/Impresor EPSON T103220 cyan</t>
  </si>
  <si>
    <t>S-Tinta p/Impresor EPSON T103320 magenta</t>
  </si>
  <si>
    <t>S-Tinta p/Impresor EPSON T103420 Amarillo</t>
  </si>
  <si>
    <t>S-Tinta p/Impresor HP #21 Negro</t>
  </si>
  <si>
    <t>S-Tinta p/Impresor HP #22 Color</t>
  </si>
  <si>
    <t>S-Tinta p/Impresor HP #27 Negro</t>
  </si>
  <si>
    <t>S-Tinta p/Impresor HP #28 Color</t>
  </si>
  <si>
    <t>S-Tinta p/Impresor HP 564 CB316WL negro</t>
  </si>
  <si>
    <t>S-Tinta p/Impresor HP 564 CB318WL Cyan</t>
  </si>
  <si>
    <t>S-Tinta p/Impresor HP 564 CB319WL magenta</t>
  </si>
  <si>
    <t>S-Tinta p/Impresor HP 564 CB320WL amarillo</t>
  </si>
  <si>
    <t>S-Tinta p/Impresor HP 662 Negro CZ103A</t>
  </si>
  <si>
    <t>S-Tinta p/Impresor HP 662 Tricolor CZ104A</t>
  </si>
  <si>
    <t>S-Tinta p/Impresor Lexmark #20 Color</t>
  </si>
  <si>
    <t>S-Tinta p/Impresor Lexmark #70 Negro</t>
  </si>
  <si>
    <t>S-TONER HP CF280A</t>
  </si>
  <si>
    <t>S-Toner p/Impresor HP 312A Amarillo</t>
  </si>
  <si>
    <t>S-Toner p/Impresor HP 312A Cyan</t>
  </si>
  <si>
    <t>S-Toner p/Impresor HP 312A Magenta</t>
  </si>
  <si>
    <t>S-Toner p/Impresor HP 312A negro</t>
  </si>
  <si>
    <t>S-Toner p/impresor HP 3505n-Q6470A</t>
  </si>
  <si>
    <t>S-Toner p/Impresor HP 3505n-Q7581A color</t>
  </si>
  <si>
    <t>S-Toner p/Impresor HP 3505n-Q7582A color</t>
  </si>
  <si>
    <t>S-Toner p/Impresor HP 3505n-Q7583A color</t>
  </si>
  <si>
    <t>S-Toner p/Impresor HP CE278A (1606)</t>
  </si>
  <si>
    <t>S-Toner p/Impresor HP Laser jet P3015 CE255X</t>
  </si>
  <si>
    <t>S-Toner p/Impresor HP P1006 CB435 A</t>
  </si>
  <si>
    <t>S-Toner p/Impresor HP Q2612A - 1022</t>
  </si>
  <si>
    <t>S-Toner p/Impresor Lexmark T630</t>
  </si>
  <si>
    <t>S-Toner p/Impresor Xerox 106R01374</t>
  </si>
  <si>
    <t>S-Toner p/Impresor Xerox 106R1415 Phaser 3435</t>
  </si>
  <si>
    <t>S-Toner p/Impresor Xerox phaser 3125</t>
  </si>
  <si>
    <t>S-TONER XEROX AMARILLO 6600</t>
  </si>
  <si>
    <t>S-TONER XEROX CYAN 6600</t>
  </si>
  <si>
    <t>S-TONER XEROX MAGENTA 6600</t>
  </si>
  <si>
    <t>S-TONER XEROX NEGRO 6600</t>
  </si>
  <si>
    <t>TOTAL DE PRODUCTOS DE CUERO Y CAUCHO</t>
  </si>
  <si>
    <t xml:space="preserve">PRODUCTO QUIMICOS </t>
  </si>
  <si>
    <t xml:space="preserve">MATERIALES INFOMATICOS </t>
  </si>
  <si>
    <t xml:space="preserve">MATERIALES DE PAPEL Y CARTON </t>
  </si>
  <si>
    <t>PRODUCTO  DE PAPEL Y CARTON</t>
  </si>
  <si>
    <t>COMPRAS A NOV/2016</t>
  </si>
  <si>
    <t>COMPRAS A DIC/2016</t>
  </si>
  <si>
    <t>N° DE FACTURA</t>
  </si>
  <si>
    <t>PDA CONTABLE</t>
  </si>
  <si>
    <t>1/12164</t>
  </si>
  <si>
    <t>1/12101</t>
  </si>
  <si>
    <t>TOTAL DE COMPRA EN EL MES DE NOV, DIC. 2016</t>
  </si>
  <si>
    <t>1/1226</t>
  </si>
  <si>
    <t>3561, 3562</t>
  </si>
  <si>
    <t>1734, 01674</t>
  </si>
  <si>
    <t>1/12176, 1/1236</t>
  </si>
  <si>
    <t>1674, 2218</t>
  </si>
  <si>
    <t>1/1236, 1/12164</t>
  </si>
  <si>
    <t>1/11167</t>
  </si>
  <si>
    <t>1/1236</t>
  </si>
  <si>
    <t>1/12176</t>
  </si>
  <si>
    <t>CONSEJO SUPERIOR DE SALUD PUBLICA</t>
  </si>
  <si>
    <t>UNIDAD FINANCIERA INSTITUCIONAL</t>
  </si>
  <si>
    <t>AREA DE CONTABILIDAD</t>
  </si>
  <si>
    <t>TRASLADO A CUENTA CONTABLE DE EXISTENCIAS POR COMPRA DE AÑOS ANTERIORES</t>
  </si>
  <si>
    <t>NOMBRE</t>
  </si>
  <si>
    <t>BIENES DE USO Y CONSUMO DIVERSOS</t>
  </si>
  <si>
    <t xml:space="preserve">RECLASIFICACION DE CUENTA CONTABLE DE GASTOS DE GESTION A EXISTENCIAS </t>
  </si>
  <si>
    <t>RECLASIFICACION DE CUENTA CONTABLE DE GASTOS DE GESTION A EXISTENCIAS</t>
  </si>
  <si>
    <t>CONCEPTO</t>
  </si>
  <si>
    <t>MENERALES METALICOS Y PRODUCTOS DERIVADOS</t>
  </si>
  <si>
    <t>TRASLADO A CUENTA CONTABLE DE EXISTENCIAS POR COMPRAS DE AÑOS ANTERIORES</t>
  </si>
  <si>
    <t>NOMBRE DEL PROCESO</t>
  </si>
  <si>
    <t>METODO DE CONTRATACION UTILIZADO</t>
  </si>
  <si>
    <t>MONTO ADJUDICADO</t>
  </si>
  <si>
    <t>#</t>
  </si>
  <si>
    <t># DEL PROCESO</t>
  </si>
  <si>
    <t>CD-002-2024</t>
  </si>
  <si>
    <t>CONTRATACIÓN DIRECTA</t>
  </si>
  <si>
    <t>CD-003-2024</t>
  </si>
  <si>
    <t>CD-004-2024</t>
  </si>
  <si>
    <t>CD-005-2024</t>
  </si>
  <si>
    <t>CD-006-2024</t>
  </si>
  <si>
    <t>“ADQUISICION DE SERVICIO DE ALIMENTACION PARA PERSONAS AFECTADAS POR LA EMERGENCIA,MIEMBROS DE PROTECCION CIVIL Y PERSONAL DE APOYO EN EL MARCO DEL DECRETO DE LA ASAMBLEA LEGISLATIVA DENOMINADO “ESTADO DE EMERGENCIA NACIONAL POR LA ZONA DE CONVERGENCIA INTER TROPICAL Y CAMPO DEPRESIONARIO SOBRE CENTROAMERICA” PARA SALVAGUARDAR LA SALUD  DE LA POBLACION AFECTADA DE SAN SALVADOR OESTE, ANTE LA DECLARATORIA DE EMERGENCIA A NIVEL NACIONAL, JUNIO 2024”</t>
  </si>
  <si>
    <t>NOMBRE DEL CONTRATISTA</t>
  </si>
  <si>
    <t xml:space="preserve">YARESSY ELIZABETH PEREZ (LOS COMPA delivery). </t>
  </si>
  <si>
    <t>DOCUMENTO CONTRACTUAL</t>
  </si>
  <si>
    <t>CD-007-2024</t>
  </si>
  <si>
    <t>CD-008-2024</t>
  </si>
  <si>
    <t>EDWIN MAURICIO PARADA DOMÍNGUEZ (SHADDAI AUTOPARTS)</t>
  </si>
  <si>
    <t>CD-009-2024</t>
  </si>
  <si>
    <t xml:space="preserve">MILITZA DEL CARMEN RODRIGUEZ ZELAYA (OFIMATIC. R.)  </t>
  </si>
  <si>
    <t xml:space="preserve">SISTEMAS C &amp; C, S.A. DE C.V.  </t>
  </si>
  <si>
    <t>“ADQUISICIÓN DE EQUIPO DE PROTECCIÓN Y HERRAMIENTAS PARA LA ATENCIÓN DE  EMERGENCIAS EN EL MARCO DEL DECRETO DE LA ASAMBLEA LEGISLATIVA DENOMINADO “ESTADO DE EMERGENCIA NACIONAL POR LA ZONA DE CONVERGENCIA INTER TROPICAL Y CAMPO DEPRESIONARIO SOBRE CENTROAMÉRICA” PARA EL FORTALECIMIENTO DE LA CAPACIDAD DE RESPUESTA DE LA ALCALDÍA MUNICIPAL DE SAN SALVADOR OESTE”</t>
  </si>
  <si>
    <r>
      <t>JOSE JAVIER URQUILLA ALEMAN (INTEGRITY)</t>
    </r>
    <r>
      <rPr>
        <sz val="11"/>
        <color theme="1"/>
        <rFont val="Calibri"/>
        <family val="2"/>
        <scheme val="minor"/>
      </rPr>
      <t xml:space="preserve"> </t>
    </r>
  </si>
  <si>
    <t xml:space="preserve">CARLOS JOSUÉ INGLES CIENFUEGOS (TECMED) </t>
  </si>
  <si>
    <t>“INTERVENCIÓN DEL PALACIO MUNICIPAL DE LA ALCALDÍA DE APOPA EN EL MARCO DEL DECRETO DE LA ASAMBLEA LEGISLATIVA DENOMINADO ESTADO DE EMERGENCIA NACIONAL POR LA ZONA DE CONVERGENCIA INTER TROPICAL Y CAMPO DEPRECIONARIO SOBRE CENTROAMÉRICA PARA PREVENIR FUTUROS DESASTRES QUE PUEDAN PONER EN RIESGO LA SEGURIDAD DEL PERSONAL, VISITANTES Y PATRIMONIO HISTÓRICO DE SAN SALVADOR OESTE, DISTRITO APOPA , ANTE LA PRESENTE DECLARATORIA DE EMERGENCIA A NIVEL NACIONAL”</t>
  </si>
  <si>
    <t>“INTERVENCIÓN DE LOS SERVICIOS SANITARIOS MUNICIPALES EN EL DEPARTAMENTO DE MERCADOS PARA EL DISTRITO APOPA, NEJAPA Y MERCADO DE MADRE TIERRA, Y ADEMÁS INTERVENCIÓN DE LOS TECHOS DEL MERCADO DEL DISTRITO DE NEJAPA, EN EL MARCO DEL DECRETO DE LA ASAMBLEA LEGISLATIVA DENOMINADO “ ESTADO DE EMERGENCIA NACIONAL POR LA ZONA DE CONVERGENCIA INTER TROPICAL Y CAMPO DEPRESIONARIO SOBRE CENTROAMÉRICA” CON EL OBJETIVO DE PREVENIR FUTUROS DESASTRES QUE  PUEDAN PONER EN RIESGO LA SEGURIDAD  DEL PERSONAL Y USUARIO EN SAN SALVADOR OESTE, DISTRITO DE APOPA, ANTE LA PRESENTE DECLARATORIA DE EMERGENCIA A NIVEL NACIONAL”.</t>
  </si>
  <si>
    <t>CD-010-2024</t>
  </si>
  <si>
    <r>
      <t>“</t>
    </r>
    <r>
      <rPr>
        <sz val="11"/>
        <color theme="1"/>
        <rFont val="Calibri"/>
        <family val="2"/>
        <scheme val="minor"/>
      </rPr>
      <t>ADQUISICIONES DE VEHÍCULOS AUTOMOTORES TIPO PICK UP PARA LA DIRECCIÓN DE PROTECCIÓN CIVIL DE LA ALCALDIA MUNICIPAL DE SAN SALVADOR OESTE EN EL MARCO DEL DECRETO DE LA ASAMBLEA LEGISLATIVA DENOMINADO “ESTADO DE EMERGENCIA NACIONAL POR LA ZONA DE CONVERGENCIA INTER TROPICAL Y CAMPO DEPRESIONARIO SOBRE CENTROAMÉRICA” PARA EL APOYO LOGÍSTICO TERRITORIAL BUSCANDO SALVAGUARDAR LA VIDA DE LA POBLACIÓN DE SAN SALVADOR OESTE ANTE LA PRESENTE DECLARATORIA DE EMERGENCIA A NIVEL NACIONAL.”</t>
    </r>
  </si>
  <si>
    <r>
      <t>“</t>
    </r>
    <r>
      <rPr>
        <sz val="11"/>
        <color theme="1"/>
        <rFont val="Calibri"/>
        <family val="2"/>
        <scheme val="minor"/>
      </rPr>
      <t>ADQUISICIÓN DE KITS DE CAMILLA DE PRIMEROS AUXILIOS PARA LA ALCALDIA MUNICIPAL DE SAN SALVADOR OESTE EN EL MARCO DEL DECRETO DE LA ASAMBLEA LEGISLATIVA DENOMINADO “ESTADO DE EMERGENCIA NACIONAL POR LA ZONA DE CONVERGENCIA INTER TROPICAL Y CAMPO DEPRESIONARIO SOBRE CENTROAMERICA” PARA EL APOYO TERRITORIAL BUSCANDO ATENDER NECESIDADES DE EMERGENCIA DE LA POBLACION DE SAN SALVADOR OESTE ANTE LA DECLARATORIA DE EMERGENCIA A NIVEL NACIONAL, JUNIO 2024”</t>
    </r>
  </si>
  <si>
    <r>
      <t>“</t>
    </r>
    <r>
      <rPr>
        <sz val="11"/>
        <color theme="1"/>
        <rFont val="Calibri"/>
        <family val="2"/>
        <scheme val="minor"/>
      </rPr>
      <t>ADQUISICIÓN DE PAQUETES   ALIMENTARIOS CON EL FIN DE SALVAGUARDAR LA SALUD DE LA POBLACIÓN AFECTADA DE SAN SALVADOR OESTE, EN EL MARCO DEL DECRETO DE LA ASAMBLEA LEGISLATIVA, EL DIA 16 DE JUNIO DEL 2024 DENOMINADO “ESTADO DE EMERGENCIA NACIONAL POR LA ZONA DE CONVERGENCIA INTER TROPICAL Y CAMPO DEPRESIONARIO SOBRE CENTROAMÉRICA”.</t>
    </r>
  </si>
  <si>
    <r>
      <t>“</t>
    </r>
    <r>
      <rPr>
        <sz val="11"/>
        <color theme="1"/>
        <rFont val="Calibri"/>
        <family val="2"/>
        <scheme val="minor"/>
      </rPr>
      <t>SERVICIO DE  ARRENDAMIENTO DE VEHICULOS TIPO PICK UP 4X4 PARA BRINDAR ASISTENCIA A LA POBLACION AFECTADA DE SAN SALVADOR OESTE, DISTRITO DE APOPA, EN EL MARCO DEL DECRETO DE LA ASAMBLEA LEGISLATIVA, EL DIA 16 DE JUNIO DEL 2024 DENOMINADO “ESTADO DE EMERGENCIA NACIONAL POR LA ZONA DE CONVERGENCIA INTER TROPICAL Y CAMPO DEPRESIONARIO SOBRE CENTROAMÉRICA”.</t>
    </r>
  </si>
  <si>
    <r>
      <t>“</t>
    </r>
    <r>
      <rPr>
        <sz val="11"/>
        <color theme="1"/>
        <rFont val="Calibri"/>
        <family val="2"/>
        <scheme val="minor"/>
      </rPr>
      <t>ADQUISICION DE EQUIPO INFORMATICO, PARA LA ALCALDIA DE SAN SALVADOR OESTE PARA LA DIRECCION DE INFORMATICA Y DIFERENTES UNIDADES ADMINISTRATIVAS, EN EL MARCO DEL DECRETO DE LA ASAMBLEA LEGISLATIVA DENOMINADO “ESTADO DE EMERGENCIA NACIONAL POR LA ZONA DE CONVERGENCIA INTERTROPICAL Y CAMPO DEPRESIONARIO SOBRE CENTROAMERICA”CON EL FIN DE APOYAR LAS FUNCIONES ADMINISTRATIVAS ANTE LA PRESENTE DECLARATORIA DE EMERGENCIA A NIVEL NACIONAL”</t>
    </r>
  </si>
  <si>
    <t>CP-001-2024</t>
  </si>
  <si>
    <t>“CONTRATACIÓN DE SERVICIOS PARA LA ORGANIZACIÓN DEL EVENTO: “CELEBRACIÓN DE LA RECUERDA BOLAS DE FUEGO EDICIÓN 102”, A REALIZARSE EL 31 DE AGOSTO DEL 2024 EN EL DISTRITO DE NEJAPA, MUNICIPIO DE SAN SALVADOR OESTE.”</t>
  </si>
  <si>
    <t>COMPARACIÓN DE PRECIOS</t>
  </si>
  <si>
    <r>
      <t>ELTON ROLANDO AGUIÑADA CASTILLO (GIGANTE PRODUCCIONES)</t>
    </r>
    <r>
      <rPr>
        <sz val="11"/>
        <color theme="1"/>
        <rFont val="Museo Sans 100"/>
      </rPr>
      <t xml:space="preserve">, </t>
    </r>
  </si>
  <si>
    <t>CP-002-2024</t>
  </si>
  <si>
    <t>“ADQUISICIÓN DE UNIFORMES DEPORTIVOS PARA EL DEPARTAMENTO DE DEPORTES DE LA ALCALDÍA MUNICIPAL DE SAN SALVADOR OESTE”</t>
  </si>
  <si>
    <t xml:space="preserve">EDWIN DAGOBERTO MORALES GUARDADO (ALPHA SPORTWEAR) </t>
  </si>
  <si>
    <t xml:space="preserve">KENNY LINETTE ORELLANA DE NUÑEZ (PUBLIWKENNY) </t>
  </si>
  <si>
    <t xml:space="preserve">SUMINISTROS EMPRESARIALES DE EL SALVADOR, S.A. DE C.V., </t>
  </si>
  <si>
    <t>CP-003-2024</t>
  </si>
  <si>
    <r>
      <t>“SUMINISTRO E INSTALACIÓN DE EQUIPOS DE AIRE ACONDICIONADO PARA EL PALACIO MUNICIPAL DEL DISTRITO DE APOPA, ALCALDÍA DE SAN SALVADOR OESTE”</t>
    </r>
    <r>
      <rPr>
        <sz val="11"/>
        <color theme="1"/>
        <rFont val="Calibri"/>
        <family val="2"/>
        <scheme val="minor"/>
      </rPr>
      <t>.</t>
    </r>
  </si>
  <si>
    <t>CP-004-2024</t>
  </si>
  <si>
    <t>“ADQUISICIÓN DE TROFEOS DE FUTBOL, BALONCESTO, SOFTBOL, VICTORIA Y MEDALLAS EN DIFERENTES PRESENTACIONES Y MEDIDAS PARA EL DEPARTAMENTO DE DEPORTES DE LA ALCALDIA DE SAN SALVADOR OESTE.”</t>
  </si>
  <si>
    <t>CP-005-2024</t>
  </si>
  <si>
    <t>“CONTRATACIÓN DE SERVICIOS PARA LA ORGANIZACIÓN DEL EVENTO: CORONACIÓN DE LA REINA Y MISS CHIQUITITA DEL DISTRITO DE NEJAPA 2024 EN EL MARCO DE SUS FIESTAS PATRONALES EN EL DISTRITO DE NEJAPA, MUNICIPIO DE SAN SALVADOR OESTE”</t>
  </si>
  <si>
    <t>PREMIA, S.A. DE C.V.</t>
  </si>
  <si>
    <t>INVERSIONES ARTÍSTICAS, S.A. DE C.V.</t>
  </si>
  <si>
    <t>CP-007-2024</t>
  </si>
  <si>
    <t>CP-008-2024</t>
  </si>
  <si>
    <t>CP-009-2024</t>
  </si>
  <si>
    <t>CP-010-2024</t>
  </si>
  <si>
    <t>CONTRATACIÓN DE SERVICIOS DE ALIMENTACIÓN EN EL MARCO DE LAS FIESTAS PATRONALES EN HONOR A SAN JERÓNIMO DEL DISTRITO DE NEJAPA MUNICIPIO DE SAN SALVADOR</t>
  </si>
  <si>
    <r>
      <t>“CONTRATACIÒN DE SERVICIOS PARA ARRENDAMIENTO DE 14 CARROZAS, CONGA BUS CON MAS DE 60 PERSONAJES, BATUCADA, BANDA DE PAZ, 6 ARROBAS DE DULCE, 30 BOLSAS DE CHOCOLATES DE 125 UNIDADES, EN EL MARCO DE SUS FIESTAS PATRONALES A HONOR A SAN JERONIMO DEL DISTRITO DE NEJAPA, MUNICIPIO DE SAN SALVADOR OESTE”</t>
    </r>
    <r>
      <rPr>
        <sz val="11"/>
        <color theme="1"/>
        <rFont val="Calibri"/>
        <family val="2"/>
        <scheme val="minor"/>
      </rPr>
      <t>.</t>
    </r>
  </si>
  <si>
    <r>
      <t>CONTRATACIÓN DE SERVICIOS ARTÍSTICOS, TÉCNICOS Y LOGÍSTICOS NECESARIOS PARA LA CELEBRACIÓN DE LAS FIESTAS PATRONALES EN HONOR A SAN JERÓNIMO EN EL MUNICIPIO DE SAN SALVADOR OESTE, DISTRITO DE NEJAPA, CORRESPONDIENTE AL AÑO 2024”</t>
    </r>
    <r>
      <rPr>
        <sz val="11"/>
        <color theme="1"/>
        <rFont val="Calibri"/>
        <family val="2"/>
        <scheme val="minor"/>
      </rPr>
      <t>.</t>
    </r>
  </si>
  <si>
    <r>
      <t>“CONTRATACIÒN DE SERVICIOS DE SHOW DE PIROTECNIA PARA LA CELEBRACIÓN DE LAS FIESTAS PATRONALES EN HONOR A SAN JERÓNIMO, A CELEBRARSE EN EL MUNICIPIO DE SAN SALVADOR OESTE, DISTRITO DE NEJAPA, DURANTE EL MES DE SEPTIEMBRE DE 2024”;</t>
    </r>
    <r>
      <rPr>
        <sz val="11"/>
        <color theme="1"/>
        <rFont val="Calibri"/>
        <family val="2"/>
        <scheme val="minor"/>
      </rPr>
      <t xml:space="preserve"> </t>
    </r>
  </si>
  <si>
    <t>UNIDAD DE COMPRAS PUBLICAS ALCALDIA MUNICIPAL DE SAN SALVADOR OESTE</t>
  </si>
  <si>
    <t>ORDEN DE COMPRA - 0001</t>
  </si>
  <si>
    <t>CONTRATO No. 02</t>
  </si>
  <si>
    <t>-</t>
  </si>
  <si>
    <t>ORDEN DE COMPRA - 0002</t>
  </si>
  <si>
    <t xml:space="preserve">GRUPO PEÑA, S.A. de C.V. </t>
  </si>
  <si>
    <t>ORDEN DE COMPRA - 0003</t>
  </si>
  <si>
    <t>CONTRATO No. 03</t>
  </si>
  <si>
    <t>ORDEN DE COMPRA- 0006</t>
  </si>
  <si>
    <t>ORDEN DE COMPRA - 0005</t>
  </si>
  <si>
    <t>ORDEN DE COMPRA - RP-0001</t>
  </si>
  <si>
    <t>ORDEN DE COMPRA RP-0003</t>
  </si>
  <si>
    <t>ORDEN DE COMPRA - RP-0010</t>
  </si>
  <si>
    <t>ORDEN DE COMPRA RP-0012</t>
  </si>
  <si>
    <t xml:space="preserve">JOSE JAVIER URQUILLA ALEMAN (INTEGRITY) </t>
  </si>
  <si>
    <t>ORDEN DE COMPRA - RP - 004</t>
  </si>
  <si>
    <t>ORDEN DE COMPRA -RP0007</t>
  </si>
  <si>
    <t>ORDEN DE COMPRA -  RP - 0002</t>
  </si>
  <si>
    <t>CP-006-2024</t>
  </si>
  <si>
    <t>`` SERVICIO DE IMPRESIÓN DE REVISTAS Y PRODUCCION DE CAMISAS ESTAMPADAS EN EL MARCO DE LAS FIESTAS PTRONALES EN HONOR A SAN JERONIMO, DEL DISTRITO DE NEJAPA, SAN SALVADOR OESTE 2024</t>
  </si>
  <si>
    <t xml:space="preserve">KAREN VANESSA VIDES DE MARROQUÍN </t>
  </si>
  <si>
    <t>ORDEN DE COMPRA - RP-0005</t>
  </si>
  <si>
    <t>ROSMERY ABIGAIL CARPIO LOPEZ</t>
  </si>
  <si>
    <t>ORDEN DE COMPRA - RP-0009</t>
  </si>
  <si>
    <t>ORDEN DE COMPRA -  RP-0011</t>
  </si>
  <si>
    <t>MIGUEL ERNESTO RIVERA BARAHONA</t>
  </si>
  <si>
    <t>MARJORIE VIOLETA CALDERÓN CONTRERAS</t>
  </si>
  <si>
    <t>ORDEN DE COMPRA - RP-0006</t>
  </si>
  <si>
    <t>CONTRATACION DIRECTA</t>
  </si>
  <si>
    <t>CANTIDAD DE PROCESOS</t>
  </si>
  <si>
    <t>METODO DE CONTRATACION</t>
  </si>
  <si>
    <t>MESES</t>
  </si>
  <si>
    <t>JULIO</t>
  </si>
  <si>
    <t xml:space="preserve">AGOSTO </t>
  </si>
  <si>
    <t>SEPTIEMBRE</t>
  </si>
  <si>
    <t>ORDEN DE COMPRA - RP - 0008</t>
  </si>
  <si>
    <t>INFORME DE PROCESOS DE COMPRA JULIO-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</si>
</sst>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_(&quot;$&quot;* #,##0.0000_);_(&quot;$&quot;* \(#,##0.0000\);_(&quot;$&quot;* &quot;-&quot;??_);_(@_)"/>
    <numFmt numFmtId="166" formatCode="_(&quot;$&quot;* #,##0.00000_);_(&quot;$&quot;* \(#,##0.00000\);_(&quot;$&quot;* &quot;-&quot;??_);_(@_)"/>
    <numFmt numFmtId="167" formatCode="_-&quot;$&quot;* #,##0.00000_-;\-&quot;$&quot;* #,##0.00000_-;_-&quot;$&quot;* &quot;-&quot;?????_-;_-@_-"/>
  </numFmts>
  <fonts count="5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3.5"/>
      <color theme="1"/>
      <name val="Calibri"/>
      <family val="2"/>
      <scheme val="minor"/>
    </font>
    <font>
      <b/>
      <sz val="11"/>
      <color rgb="FF000000"/>
      <name val="Verdana"/>
      <family val="2"/>
    </font>
    <font>
      <sz val="9"/>
      <color rgb="FF000000"/>
      <name val="Verdana"/>
      <family val="2"/>
    </font>
    <font>
      <sz val="9"/>
      <color theme="1"/>
      <name val="Calibri"/>
      <family val="2"/>
      <scheme val="minor"/>
    </font>
    <font>
      <b/>
      <sz val="8"/>
      <color rgb="FF000000"/>
      <name val="Verdana"/>
      <family val="2"/>
    </font>
    <font>
      <sz val="14"/>
      <color theme="1"/>
      <name val="Calibri"/>
      <family val="2"/>
      <scheme val="minor"/>
    </font>
    <font>
      <sz val="9"/>
      <color rgb="FFFF0000"/>
      <name val="Verdana"/>
      <family val="2"/>
    </font>
    <font>
      <b/>
      <sz val="8"/>
      <color rgb="FF000000"/>
      <name val="Arial Narrow"/>
      <family val="2"/>
    </font>
    <font>
      <sz val="9"/>
      <color rgb="FF000000"/>
      <name val="Arial Narrow"/>
      <family val="2"/>
    </font>
    <font>
      <sz val="9"/>
      <color rgb="FFFF0000"/>
      <name val="Arial Narrow"/>
      <family val="2"/>
    </font>
    <font>
      <sz val="11"/>
      <color theme="1"/>
      <name val="Arial Narrow"/>
      <family val="2"/>
    </font>
    <font>
      <b/>
      <sz val="11"/>
      <color rgb="FF000000"/>
      <name val="Arial Narrow"/>
      <family val="2"/>
    </font>
    <font>
      <b/>
      <sz val="11"/>
      <color theme="1"/>
      <name val="Arial Narrow"/>
      <family val="2"/>
    </font>
    <font>
      <sz val="9"/>
      <name val="Arial Narrow"/>
      <family val="2"/>
    </font>
    <font>
      <b/>
      <sz val="6"/>
      <color rgb="FF000000"/>
      <name val="Verdana"/>
      <family val="2"/>
    </font>
    <font>
      <b/>
      <sz val="7"/>
      <color rgb="FF000000"/>
      <name val="Verdana"/>
      <family val="2"/>
    </font>
    <font>
      <sz val="11"/>
      <color rgb="FF000000"/>
      <name val="Calibri"/>
      <family val="2"/>
      <scheme val="minor"/>
    </font>
    <font>
      <sz val="18"/>
      <color theme="1"/>
      <name val="Calibri"/>
      <family val="2"/>
      <scheme val="minor"/>
    </font>
    <font>
      <sz val="20"/>
      <color theme="1"/>
      <name val="Calibri"/>
      <family val="2"/>
      <scheme val="minor"/>
    </font>
    <font>
      <sz val="16"/>
      <color theme="1"/>
      <name val="Calibri"/>
      <family val="2"/>
      <scheme val="minor"/>
    </font>
    <font>
      <sz val="11"/>
      <name val="Calibri"/>
      <family val="2"/>
      <scheme val="minor"/>
    </font>
    <font>
      <sz val="9"/>
      <name val="Verdana"/>
      <family val="2"/>
    </font>
    <font>
      <b/>
      <sz val="11"/>
      <name val="Calibri"/>
      <family val="2"/>
      <scheme val="minor"/>
    </font>
    <font>
      <b/>
      <sz val="14"/>
      <color theme="1"/>
      <name val="Calibri"/>
      <family val="2"/>
      <scheme val="minor"/>
    </font>
    <font>
      <sz val="11"/>
      <color rgb="FF222222"/>
      <name val="Calibri"/>
      <family val="2"/>
      <scheme val="minor"/>
    </font>
    <font>
      <sz val="11"/>
      <color theme="1"/>
      <name val="Museo Sans 100"/>
    </font>
    <font>
      <sz val="11"/>
      <color theme="1"/>
      <name val="Calibri"/>
      <family val="2"/>
    </font>
    <font>
      <sz val="11"/>
      <color rgb="FF313945"/>
      <name val="Calibri"/>
      <family val="2"/>
      <scheme val="minor"/>
    </font>
    <font>
      <b/>
      <sz val="16"/>
      <color theme="1"/>
      <name val="Calibri"/>
      <family val="2"/>
      <scheme val="minor"/>
    </font>
    <font>
      <sz val="12"/>
      <color theme="1"/>
      <name val="Calibri"/>
      <family val="2"/>
      <scheme val="minor"/>
    </font>
    <font>
      <sz val="8"/>
      <color rgb="FF000000"/>
      <name val="Calibri"/>
      <family val="2"/>
      <scheme val="minor"/>
    </font>
    <font>
      <b/>
      <sz val="12"/>
      <color theme="1"/>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9933FF"/>
        <bgColor indexed="64"/>
      </patternFill>
    </fill>
    <fill>
      <patternFill patternType="solid">
        <fgColor theme="9"/>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C000"/>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350">
    <xf numFmtId="0" fontId="0" fillId="0" borderId="0" xfId="0"/>
    <xf numFmtId="0" fontId="20" fillId="0" borderId="10" xfId="0" applyFont="1" applyBorder="1" applyAlignment="1">
      <alignment horizontal="center" vertical="center" wrapText="1"/>
    </xf>
    <xf numFmtId="0" fontId="20" fillId="0" borderId="10" xfId="0" applyFont="1" applyBorder="1" applyAlignment="1">
      <alignment vertical="center" wrapText="1"/>
    </xf>
    <xf numFmtId="0" fontId="0" fillId="0" borderId="0" xfId="0" applyAlignment="1">
      <alignment vertical="center"/>
    </xf>
    <xf numFmtId="0" fontId="20" fillId="0" borderId="12" xfId="0" applyFont="1" applyBorder="1" applyAlignment="1">
      <alignment vertical="center" wrapText="1"/>
    </xf>
    <xf numFmtId="0" fontId="20" fillId="0" borderId="12" xfId="0" applyFont="1" applyBorder="1" applyAlignment="1">
      <alignment horizontal="center" vertical="center" wrapText="1"/>
    </xf>
    <xf numFmtId="164" fontId="19" fillId="0" borderId="11" xfId="42" applyFont="1" applyFill="1" applyBorder="1" applyAlignment="1">
      <alignment horizontal="center" vertical="top" wrapText="1"/>
    </xf>
    <xf numFmtId="164" fontId="19" fillId="0" borderId="13" xfId="42" applyFont="1" applyFill="1" applyBorder="1" applyAlignment="1">
      <alignment horizontal="center" vertical="top" wrapText="1"/>
    </xf>
    <xf numFmtId="164" fontId="16" fillId="0" borderId="14" xfId="42" applyFont="1" applyBorder="1" applyAlignment="1">
      <alignment horizontal="center"/>
    </xf>
    <xf numFmtId="0" fontId="21" fillId="0" borderId="0" xfId="0" applyFont="1" applyAlignment="1">
      <alignment vertical="center"/>
    </xf>
    <xf numFmtId="2" fontId="16" fillId="0" borderId="11" xfId="42" applyNumberFormat="1" applyFont="1" applyBorder="1" applyAlignment="1">
      <alignment horizontal="center"/>
    </xf>
    <xf numFmtId="0" fontId="0" fillId="0" borderId="11" xfId="0" applyBorder="1" applyAlignment="1">
      <alignment horizontal="center"/>
    </xf>
    <xf numFmtId="0" fontId="0" fillId="0" borderId="0" xfId="0" applyAlignment="1">
      <alignment horizontal="center"/>
    </xf>
    <xf numFmtId="0" fontId="18" fillId="0" borderId="0" xfId="0" applyFont="1" applyAlignment="1">
      <alignment horizontal="center"/>
    </xf>
    <xf numFmtId="0" fontId="24" fillId="0" borderId="10" xfId="0" applyFont="1" applyBorder="1" applyAlignment="1">
      <alignment horizontal="center" vertical="center" wrapText="1"/>
    </xf>
    <xf numFmtId="0" fontId="24" fillId="0" borderId="10" xfId="0" applyFont="1" applyBorder="1" applyAlignment="1">
      <alignment vertical="center" wrapText="1"/>
    </xf>
    <xf numFmtId="0" fontId="24" fillId="35" borderId="10" xfId="0" applyFont="1" applyFill="1" applyBorder="1" applyAlignment="1">
      <alignment horizontal="center" vertical="center" wrapText="1"/>
    </xf>
    <xf numFmtId="166" fontId="20" fillId="0" borderId="10" xfId="42" applyNumberFormat="1" applyFont="1" applyBorder="1" applyAlignment="1">
      <alignment horizontal="center" vertical="center" wrapText="1"/>
    </xf>
    <xf numFmtId="166" fontId="20" fillId="0" borderId="12" xfId="42" applyNumberFormat="1" applyFont="1" applyBorder="1" applyAlignment="1">
      <alignment horizontal="center" vertical="center" wrapText="1"/>
    </xf>
    <xf numFmtId="166" fontId="24" fillId="0" borderId="10" xfId="42" applyNumberFormat="1" applyFont="1" applyBorder="1" applyAlignment="1">
      <alignment horizontal="center" vertical="center" wrapText="1"/>
    </xf>
    <xf numFmtId="166" fontId="16" fillId="0" borderId="11" xfId="42" applyNumberFormat="1" applyFont="1" applyBorder="1" applyAlignment="1">
      <alignment horizontal="center"/>
    </xf>
    <xf numFmtId="0" fontId="18" fillId="0" borderId="0" xfId="0" applyFont="1"/>
    <xf numFmtId="0" fontId="0" fillId="0" borderId="11" xfId="0" applyBorder="1"/>
    <xf numFmtId="164" fontId="20" fillId="0" borderId="10" xfId="42" applyFont="1" applyBorder="1" applyAlignment="1">
      <alignment vertical="center" wrapText="1"/>
    </xf>
    <xf numFmtId="0" fontId="0" fillId="0" borderId="11" xfId="0" applyBorder="1" applyAlignment="1">
      <alignment vertical="center"/>
    </xf>
    <xf numFmtId="164" fontId="0" fillId="0" borderId="14" xfId="42" applyFont="1" applyBorder="1" applyAlignment="1">
      <alignment vertical="center"/>
    </xf>
    <xf numFmtId="164" fontId="0" fillId="0" borderId="0" xfId="42" applyFont="1"/>
    <xf numFmtId="164" fontId="0" fillId="0" borderId="0" xfId="0" applyNumberFormat="1"/>
    <xf numFmtId="164" fontId="20" fillId="39" borderId="10" xfId="42" applyFont="1" applyFill="1" applyBorder="1" applyAlignment="1">
      <alignment horizontal="center" vertical="center" wrapText="1"/>
    </xf>
    <xf numFmtId="164" fontId="0" fillId="40" borderId="11" xfId="0" applyNumberFormat="1" applyFill="1" applyBorder="1" applyAlignment="1">
      <alignment horizontal="center"/>
    </xf>
    <xf numFmtId="0" fontId="25" fillId="33" borderId="10" xfId="0" applyFont="1" applyFill="1" applyBorder="1" applyAlignment="1">
      <alignment vertical="center" wrapText="1"/>
    </xf>
    <xf numFmtId="0" fontId="25" fillId="33" borderId="10" xfId="0" applyFont="1" applyFill="1" applyBorder="1" applyAlignment="1">
      <alignment horizontal="center" vertical="center" wrapText="1"/>
    </xf>
    <xf numFmtId="0" fontId="0" fillId="0" borderId="15" xfId="0" applyBorder="1" applyAlignment="1">
      <alignment vertical="center"/>
    </xf>
    <xf numFmtId="164" fontId="0" fillId="0" borderId="11" xfId="42" applyFont="1" applyBorder="1" applyAlignment="1">
      <alignment vertical="center"/>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12" xfId="0" applyFont="1" applyBorder="1" applyAlignment="1">
      <alignment vertical="center" wrapText="1"/>
    </xf>
    <xf numFmtId="164" fontId="26" fillId="0" borderId="10" xfId="42" applyFont="1" applyBorder="1" applyAlignment="1">
      <alignment horizontal="left" vertical="center" wrapText="1"/>
    </xf>
    <xf numFmtId="0" fontId="28" fillId="0" borderId="0" xfId="0" applyFont="1"/>
    <xf numFmtId="0" fontId="28" fillId="0" borderId="0" xfId="0" applyFont="1" applyAlignment="1">
      <alignment horizontal="center"/>
    </xf>
    <xf numFmtId="0" fontId="28" fillId="0" borderId="0" xfId="0" applyFont="1" applyAlignment="1">
      <alignment vertical="center"/>
    </xf>
    <xf numFmtId="164" fontId="28" fillId="0" borderId="0" xfId="42" applyFont="1"/>
    <xf numFmtId="166" fontId="26" fillId="0" borderId="10" xfId="42" applyNumberFormat="1" applyFont="1" applyBorder="1" applyAlignment="1">
      <alignment horizontal="center" vertical="center" wrapText="1"/>
    </xf>
    <xf numFmtId="0" fontId="28" fillId="0" borderId="15" xfId="0" applyFont="1" applyBorder="1" applyAlignment="1">
      <alignment horizontal="center"/>
    </xf>
    <xf numFmtId="166" fontId="28" fillId="0" borderId="11" xfId="0" applyNumberFormat="1" applyFont="1" applyBorder="1" applyAlignment="1">
      <alignment horizontal="center"/>
    </xf>
    <xf numFmtId="164" fontId="28" fillId="0" borderId="14" xfId="0" applyNumberFormat="1" applyFont="1" applyBorder="1" applyAlignment="1">
      <alignment horizontal="center"/>
    </xf>
    <xf numFmtId="165" fontId="26" fillId="0" borderId="10" xfId="42" applyNumberFormat="1" applyFont="1" applyBorder="1" applyAlignment="1">
      <alignment horizontal="center" vertical="center" wrapText="1"/>
    </xf>
    <xf numFmtId="164" fontId="29" fillId="0" borderId="15" xfId="42" applyFont="1" applyFill="1" applyBorder="1" applyAlignment="1">
      <alignment horizontal="center" vertical="center" wrapText="1"/>
    </xf>
    <xf numFmtId="164" fontId="29" fillId="0" borderId="11" xfId="42" applyFont="1" applyFill="1" applyBorder="1" applyAlignment="1">
      <alignment horizontal="center" vertical="top" wrapText="1"/>
    </xf>
    <xf numFmtId="164" fontId="29" fillId="0" borderId="13" xfId="42" applyFont="1" applyFill="1" applyBorder="1" applyAlignment="1">
      <alignment horizontal="center" vertical="top" wrapText="1"/>
    </xf>
    <xf numFmtId="164" fontId="28" fillId="0" borderId="14" xfId="0" applyNumberFormat="1" applyFont="1" applyBorder="1"/>
    <xf numFmtId="164" fontId="28" fillId="0" borderId="14" xfId="42" applyFont="1" applyBorder="1"/>
    <xf numFmtId="164" fontId="28" fillId="0" borderId="11" xfId="42" applyFont="1" applyBorder="1"/>
    <xf numFmtId="164" fontId="0" fillId="40" borderId="11" xfId="0" applyNumberFormat="1" applyFill="1" applyBorder="1" applyAlignment="1">
      <alignment horizontal="center" vertical="center"/>
    </xf>
    <xf numFmtId="2" fontId="30" fillId="0" borderId="11" xfId="42" applyNumberFormat="1" applyFont="1" applyBorder="1" applyAlignment="1">
      <alignment horizontal="center" vertical="center"/>
    </xf>
    <xf numFmtId="166" fontId="30" fillId="0" borderId="11" xfId="42" applyNumberFormat="1" applyFont="1" applyBorder="1" applyAlignment="1">
      <alignment horizontal="center" vertical="center"/>
    </xf>
    <xf numFmtId="164" fontId="30" fillId="0" borderId="14" xfId="42" applyFont="1" applyBorder="1" applyAlignment="1">
      <alignment horizontal="center" vertical="center"/>
    </xf>
    <xf numFmtId="0" fontId="26" fillId="40" borderId="10" xfId="0" applyFont="1" applyFill="1" applyBorder="1" applyAlignment="1">
      <alignment horizontal="left" vertical="center" wrapText="1"/>
    </xf>
    <xf numFmtId="0" fontId="26" fillId="40" borderId="10" xfId="0" applyFont="1" applyFill="1" applyBorder="1" applyAlignment="1">
      <alignment horizontal="center" vertical="center" wrapText="1"/>
    </xf>
    <xf numFmtId="164" fontId="26" fillId="40" borderId="10" xfId="42" applyFont="1" applyFill="1" applyBorder="1" applyAlignment="1">
      <alignment horizontal="left" vertical="center" wrapText="1"/>
    </xf>
    <xf numFmtId="0" fontId="26" fillId="36" borderId="10" xfId="0" applyFont="1" applyFill="1" applyBorder="1" applyAlignment="1">
      <alignment horizontal="left" vertical="center" wrapText="1"/>
    </xf>
    <xf numFmtId="0" fontId="26" fillId="36" borderId="10" xfId="0" applyFont="1" applyFill="1" applyBorder="1" applyAlignment="1">
      <alignment horizontal="center" vertical="center" wrapText="1"/>
    </xf>
    <xf numFmtId="164" fontId="26" fillId="36" borderId="10" xfId="42" applyFont="1" applyFill="1" applyBorder="1" applyAlignment="1">
      <alignment horizontal="left" vertical="center" wrapText="1"/>
    </xf>
    <xf numFmtId="0" fontId="26" fillId="38" borderId="10" xfId="0" applyFont="1" applyFill="1" applyBorder="1" applyAlignment="1">
      <alignment horizontal="left" vertical="center" wrapText="1"/>
    </xf>
    <xf numFmtId="0" fontId="26" fillId="38" borderId="10" xfId="0" applyFont="1" applyFill="1" applyBorder="1" applyAlignment="1">
      <alignment horizontal="center" vertical="center" wrapText="1"/>
    </xf>
    <xf numFmtId="164" fontId="26" fillId="38" borderId="10" xfId="42" applyFont="1" applyFill="1" applyBorder="1" applyAlignment="1">
      <alignment horizontal="left" vertical="center" wrapText="1"/>
    </xf>
    <xf numFmtId="0" fontId="26" fillId="39" borderId="10" xfId="0" applyFont="1" applyFill="1" applyBorder="1" applyAlignment="1">
      <alignment horizontal="left" vertical="center" wrapText="1"/>
    </xf>
    <xf numFmtId="0" fontId="26" fillId="39" borderId="10" xfId="0" applyFont="1" applyFill="1" applyBorder="1" applyAlignment="1">
      <alignment horizontal="center" vertical="center" wrapText="1"/>
    </xf>
    <xf numFmtId="164" fontId="26" fillId="39" borderId="10" xfId="42" applyFont="1" applyFill="1" applyBorder="1" applyAlignment="1">
      <alignment horizontal="left" vertical="center" wrapText="1"/>
    </xf>
    <xf numFmtId="0" fontId="26" fillId="41" borderId="10" xfId="0" applyFont="1" applyFill="1" applyBorder="1" applyAlignment="1">
      <alignment horizontal="left" vertical="center" wrapText="1"/>
    </xf>
    <xf numFmtId="0" fontId="26" fillId="41" borderId="10" xfId="0" applyFont="1" applyFill="1" applyBorder="1" applyAlignment="1">
      <alignment horizontal="center" vertical="center" wrapText="1"/>
    </xf>
    <xf numFmtId="164" fontId="26" fillId="41" borderId="10" xfId="42" applyFont="1" applyFill="1" applyBorder="1" applyAlignment="1">
      <alignment horizontal="left" vertical="center" wrapText="1"/>
    </xf>
    <xf numFmtId="0" fontId="26" fillId="42" borderId="10" xfId="0" applyFont="1" applyFill="1" applyBorder="1" applyAlignment="1">
      <alignment horizontal="left" vertical="center" wrapText="1"/>
    </xf>
    <xf numFmtId="0" fontId="26" fillId="42" borderId="10" xfId="0" applyFont="1" applyFill="1" applyBorder="1" applyAlignment="1">
      <alignment horizontal="center" vertical="center" wrapText="1"/>
    </xf>
    <xf numFmtId="164" fontId="26" fillId="42" borderId="10" xfId="42" applyFont="1" applyFill="1" applyBorder="1" applyAlignment="1">
      <alignment horizontal="left" vertical="center" wrapText="1"/>
    </xf>
    <xf numFmtId="0" fontId="26" fillId="34" borderId="10" xfId="0" applyFont="1" applyFill="1" applyBorder="1" applyAlignment="1">
      <alignment horizontal="left" vertical="center" wrapText="1"/>
    </xf>
    <xf numFmtId="0" fontId="26" fillId="34" borderId="10" xfId="0" applyFont="1" applyFill="1" applyBorder="1" applyAlignment="1">
      <alignment horizontal="center" vertical="center" wrapText="1"/>
    </xf>
    <xf numFmtId="164" fontId="26" fillId="34" borderId="10" xfId="42" applyFont="1" applyFill="1" applyBorder="1" applyAlignment="1">
      <alignment horizontal="left" vertical="center" wrapText="1"/>
    </xf>
    <xf numFmtId="0" fontId="26" fillId="43" borderId="10" xfId="0" applyFont="1" applyFill="1" applyBorder="1" applyAlignment="1">
      <alignment horizontal="left" vertical="center" wrapText="1"/>
    </xf>
    <xf numFmtId="0" fontId="26" fillId="43" borderId="10" xfId="0" applyFont="1" applyFill="1" applyBorder="1" applyAlignment="1">
      <alignment horizontal="center" vertical="center" wrapText="1"/>
    </xf>
    <xf numFmtId="164" fontId="26" fillId="43" borderId="10" xfId="42" applyFont="1" applyFill="1" applyBorder="1" applyAlignment="1">
      <alignment horizontal="left" vertical="center" wrapText="1"/>
    </xf>
    <xf numFmtId="0" fontId="26" fillId="43" borderId="12" xfId="0" applyFont="1" applyFill="1" applyBorder="1" applyAlignment="1">
      <alignment horizontal="left" vertical="center" wrapText="1"/>
    </xf>
    <xf numFmtId="164" fontId="26" fillId="43" borderId="12" xfId="42" applyFont="1" applyFill="1" applyBorder="1" applyAlignment="1">
      <alignment horizontal="left" vertical="center" wrapText="1"/>
    </xf>
    <xf numFmtId="0" fontId="27" fillId="38" borderId="10" xfId="0" applyFont="1" applyFill="1" applyBorder="1" applyAlignment="1">
      <alignment horizontal="center" vertical="center" wrapText="1"/>
    </xf>
    <xf numFmtId="0" fontId="27" fillId="38" borderId="10" xfId="0" applyFont="1" applyFill="1" applyBorder="1" applyAlignment="1">
      <alignment horizontal="left" vertical="center" wrapText="1"/>
    </xf>
    <xf numFmtId="0" fontId="26" fillId="44" borderId="10" xfId="0" applyFont="1" applyFill="1" applyBorder="1" applyAlignment="1">
      <alignment horizontal="left" vertical="center" wrapText="1"/>
    </xf>
    <xf numFmtId="0" fontId="27" fillId="44" borderId="10" xfId="0" applyFont="1" applyFill="1" applyBorder="1" applyAlignment="1">
      <alignment horizontal="center" vertical="center" wrapText="1"/>
    </xf>
    <xf numFmtId="0" fontId="27" fillId="44" borderId="10" xfId="0" applyFont="1" applyFill="1" applyBorder="1" applyAlignment="1">
      <alignment horizontal="left" vertical="center" wrapText="1"/>
    </xf>
    <xf numFmtId="164" fontId="26" fillId="44" borderId="10" xfId="42" applyFont="1" applyFill="1" applyBorder="1" applyAlignment="1">
      <alignment horizontal="left" vertical="center" wrapText="1"/>
    </xf>
    <xf numFmtId="0" fontId="26" fillId="45" borderId="10" xfId="0" applyFont="1" applyFill="1" applyBorder="1" applyAlignment="1">
      <alignment horizontal="left" vertical="center" wrapText="1"/>
    </xf>
    <xf numFmtId="0" fontId="26" fillId="45" borderId="10" xfId="0" applyFont="1" applyFill="1" applyBorder="1" applyAlignment="1">
      <alignment horizontal="center" vertical="center" wrapText="1"/>
    </xf>
    <xf numFmtId="164" fontId="26" fillId="45" borderId="10" xfId="42" applyFont="1" applyFill="1" applyBorder="1" applyAlignment="1">
      <alignment horizontal="left" vertical="center" wrapText="1"/>
    </xf>
    <xf numFmtId="164" fontId="0" fillId="0" borderId="11" xfId="0" applyNumberFormat="1" applyBorder="1"/>
    <xf numFmtId="164" fontId="0" fillId="0" borderId="13" xfId="0" applyNumberFormat="1" applyBorder="1"/>
    <xf numFmtId="164" fontId="19" fillId="0" borderId="0" xfId="42" applyFont="1" applyFill="1" applyBorder="1" applyAlignment="1">
      <alignment horizontal="center" vertical="top" wrapText="1"/>
    </xf>
    <xf numFmtId="0" fontId="0" fillId="0" borderId="0" xfId="0" applyAlignment="1">
      <alignment horizontal="left"/>
    </xf>
    <xf numFmtId="0" fontId="0" fillId="0" borderId="15" xfId="0" applyBorder="1" applyAlignment="1">
      <alignment horizontal="center" vertical="center"/>
    </xf>
    <xf numFmtId="0" fontId="32" fillId="33" borderId="10" xfId="0" applyFont="1" applyFill="1" applyBorder="1" applyAlignment="1">
      <alignment horizontal="center" vertical="center" wrapText="1"/>
    </xf>
    <xf numFmtId="0" fontId="32" fillId="33" borderId="10" xfId="0" applyFont="1" applyFill="1" applyBorder="1" applyAlignment="1">
      <alignment vertical="center" wrapText="1"/>
    </xf>
    <xf numFmtId="164" fontId="0" fillId="0" borderId="0" xfId="42" applyFont="1" applyBorder="1" applyAlignment="1">
      <alignment vertical="center"/>
    </xf>
    <xf numFmtId="0" fontId="0" fillId="0" borderId="0" xfId="42" applyNumberFormat="1" applyFont="1" applyBorder="1" applyAlignment="1">
      <alignment horizontal="left" vertical="center"/>
    </xf>
    <xf numFmtId="164" fontId="26" fillId="0" borderId="10" xfId="42" applyFont="1" applyFill="1" applyBorder="1" applyAlignment="1">
      <alignment horizontal="left" vertical="center" wrapText="1"/>
    </xf>
    <xf numFmtId="164" fontId="20" fillId="0" borderId="19" xfId="42"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vertical="center"/>
    </xf>
    <xf numFmtId="44" fontId="0" fillId="0" borderId="19" xfId="0" applyNumberFormat="1" applyBorder="1" applyAlignment="1">
      <alignment horizontal="center" vertical="center"/>
    </xf>
    <xf numFmtId="0" fontId="0" fillId="0" borderId="19" xfId="0" applyBorder="1" applyAlignment="1">
      <alignment horizontal="right" vertical="center"/>
    </xf>
    <xf numFmtId="2" fontId="16" fillId="0" borderId="0" xfId="42" applyNumberFormat="1" applyFont="1" applyBorder="1" applyAlignment="1">
      <alignment horizontal="center"/>
    </xf>
    <xf numFmtId="0" fontId="22" fillId="33" borderId="20" xfId="0" applyFont="1" applyFill="1" applyBorder="1" applyAlignment="1">
      <alignment horizontal="center" vertical="center" wrapText="1"/>
    </xf>
    <xf numFmtId="164" fontId="20" fillId="0" borderId="0" xfId="42" applyFont="1" applyBorder="1" applyAlignment="1">
      <alignment horizontal="center" vertical="center" wrapText="1"/>
    </xf>
    <xf numFmtId="0" fontId="0" fillId="0" borderId="0" xfId="0" applyAlignment="1">
      <alignment horizontal="center" vertical="center"/>
    </xf>
    <xf numFmtId="164" fontId="16" fillId="0" borderId="0" xfId="42" applyFont="1" applyBorder="1" applyAlignment="1">
      <alignment horizontal="center"/>
    </xf>
    <xf numFmtId="44" fontId="0" fillId="0" borderId="0" xfId="0" applyNumberFormat="1" applyAlignment="1">
      <alignment horizontal="center" vertical="center"/>
    </xf>
    <xf numFmtId="0" fontId="0" fillId="0" borderId="0" xfId="0" applyAlignment="1">
      <alignment horizontal="right" vertical="center"/>
    </xf>
    <xf numFmtId="164" fontId="16" fillId="0" borderId="19" xfId="42" applyFont="1" applyBorder="1" applyAlignment="1">
      <alignment horizontal="center"/>
    </xf>
    <xf numFmtId="2" fontId="16" fillId="0" borderId="19" xfId="42" applyNumberFormat="1" applyFont="1" applyBorder="1" applyAlignment="1">
      <alignment horizontal="center"/>
    </xf>
    <xf numFmtId="0" fontId="0" fillId="0" borderId="19" xfId="0" applyBorder="1"/>
    <xf numFmtId="0" fontId="0" fillId="0" borderId="19" xfId="0" applyBorder="1" applyAlignment="1">
      <alignment horizontal="center"/>
    </xf>
    <xf numFmtId="0" fontId="33" fillId="33" borderId="20" xfId="0" applyFont="1" applyFill="1" applyBorder="1" applyAlignment="1">
      <alignment horizontal="center" vertical="center" wrapText="1"/>
    </xf>
    <xf numFmtId="164" fontId="20" fillId="0" borderId="11" xfId="42" applyFont="1" applyBorder="1" applyAlignment="1">
      <alignment horizontal="center" vertical="center" wrapText="1"/>
    </xf>
    <xf numFmtId="0" fontId="0" fillId="0" borderId="11" xfId="0" applyBorder="1" applyAlignment="1">
      <alignment horizontal="center" vertical="center"/>
    </xf>
    <xf numFmtId="44" fontId="0" fillId="0" borderId="20" xfId="0" applyNumberFormat="1" applyBorder="1" applyAlignment="1">
      <alignment horizontal="center" vertical="center"/>
    </xf>
    <xf numFmtId="0" fontId="0" fillId="0" borderId="20" xfId="0" applyBorder="1" applyAlignment="1">
      <alignment vertical="center"/>
    </xf>
    <xf numFmtId="0" fontId="0" fillId="0" borderId="20" xfId="0" applyBorder="1" applyAlignment="1">
      <alignment horizontal="right" vertical="center"/>
    </xf>
    <xf numFmtId="164" fontId="16" fillId="0" borderId="0" xfId="42" applyFont="1" applyFill="1" applyBorder="1" applyAlignment="1">
      <alignment horizontal="center"/>
    </xf>
    <xf numFmtId="44" fontId="0" fillId="0" borderId="19" xfId="0" applyNumberFormat="1" applyBorder="1" applyAlignment="1">
      <alignment vertical="center"/>
    </xf>
    <xf numFmtId="44" fontId="0" fillId="0" borderId="11" xfId="0" applyNumberFormat="1" applyBorder="1" applyAlignment="1">
      <alignment horizontal="center"/>
    </xf>
    <xf numFmtId="164" fontId="0" fillId="0" borderId="11" xfId="42" applyFont="1" applyBorder="1" applyAlignment="1">
      <alignment horizontal="center"/>
    </xf>
    <xf numFmtId="164" fontId="0" fillId="0" borderId="11" xfId="42" applyFont="1" applyBorder="1" applyAlignment="1">
      <alignment horizontal="center" vertical="center"/>
    </xf>
    <xf numFmtId="44" fontId="0" fillId="0" borderId="0" xfId="0" applyNumberFormat="1" applyAlignment="1">
      <alignment vertical="center"/>
    </xf>
    <xf numFmtId="44" fontId="0" fillId="0" borderId="0" xfId="0" applyNumberFormat="1" applyAlignment="1">
      <alignment horizontal="center"/>
    </xf>
    <xf numFmtId="164" fontId="0" fillId="0" borderId="0" xfId="42" applyFont="1" applyBorder="1" applyAlignment="1">
      <alignment horizontal="center"/>
    </xf>
    <xf numFmtId="0" fontId="0" fillId="0" borderId="20" xfId="0" applyBorder="1" applyAlignment="1">
      <alignment horizontal="center"/>
    </xf>
    <xf numFmtId="164" fontId="26" fillId="0" borderId="0" xfId="42" applyFont="1" applyBorder="1" applyAlignment="1">
      <alignment horizontal="center" vertical="center" wrapText="1"/>
    </xf>
    <xf numFmtId="164" fontId="20" fillId="37" borderId="21" xfId="42" applyFont="1" applyFill="1" applyBorder="1" applyAlignment="1">
      <alignment horizontal="center" vertical="center" wrapText="1"/>
    </xf>
    <xf numFmtId="164" fontId="20" fillId="35" borderId="21" xfId="42" applyFont="1" applyFill="1" applyBorder="1" applyAlignment="1">
      <alignment horizontal="center" vertical="center" wrapText="1"/>
    </xf>
    <xf numFmtId="164" fontId="20" fillId="0" borderId="21" xfId="42" applyFont="1" applyBorder="1" applyAlignment="1">
      <alignment horizontal="center" vertical="center" wrapText="1"/>
    </xf>
    <xf numFmtId="164" fontId="16" fillId="0" borderId="19" xfId="42" applyFont="1" applyFill="1" applyBorder="1" applyAlignment="1">
      <alignment horizontal="center"/>
    </xf>
    <xf numFmtId="44" fontId="0" fillId="0" borderId="19" xfId="0" applyNumberFormat="1" applyBorder="1" applyAlignment="1">
      <alignment horizontal="center"/>
    </xf>
    <xf numFmtId="164" fontId="0" fillId="0" borderId="19" xfId="42" applyFont="1" applyBorder="1" applyAlignment="1">
      <alignment horizontal="center"/>
    </xf>
    <xf numFmtId="164" fontId="0" fillId="0" borderId="19" xfId="42" applyFont="1" applyBorder="1" applyAlignment="1">
      <alignment horizontal="center" vertical="center"/>
    </xf>
    <xf numFmtId="0" fontId="26" fillId="0" borderId="0" xfId="0" applyFont="1" applyAlignment="1">
      <alignment horizontal="center" vertical="center" wrapText="1"/>
    </xf>
    <xf numFmtId="166" fontId="26" fillId="0" borderId="0" xfId="42" applyNumberFormat="1" applyFont="1" applyBorder="1" applyAlignment="1">
      <alignment horizontal="center" vertical="center" wrapText="1"/>
    </xf>
    <xf numFmtId="167" fontId="0" fillId="0" borderId="19" xfId="0" applyNumberFormat="1" applyBorder="1" applyAlignment="1">
      <alignment horizontal="center" vertical="center"/>
    </xf>
    <xf numFmtId="164" fontId="0" fillId="0" borderId="0" xfId="42" applyFont="1" applyBorder="1" applyAlignment="1">
      <alignment horizontal="center" vertical="center"/>
    </xf>
    <xf numFmtId="0" fontId="28" fillId="0" borderId="11" xfId="0" applyFont="1" applyBorder="1"/>
    <xf numFmtId="164" fontId="26" fillId="0" borderId="21" xfId="42" applyFont="1" applyBorder="1" applyAlignment="1">
      <alignment vertical="center" wrapText="1"/>
    </xf>
    <xf numFmtId="164" fontId="26" fillId="0" borderId="22" xfId="42" applyFont="1" applyBorder="1" applyAlignment="1">
      <alignment vertical="center" wrapText="1"/>
    </xf>
    <xf numFmtId="0" fontId="28" fillId="0" borderId="19" xfId="0" applyFont="1" applyBorder="1" applyAlignment="1">
      <alignment vertical="center"/>
    </xf>
    <xf numFmtId="164" fontId="28" fillId="0" borderId="19" xfId="0" applyNumberFormat="1" applyFont="1" applyBorder="1" applyAlignment="1">
      <alignment vertical="center"/>
    </xf>
    <xf numFmtId="0" fontId="28" fillId="0" borderId="20" xfId="0" applyFont="1" applyBorder="1" applyAlignment="1">
      <alignment vertical="center"/>
    </xf>
    <xf numFmtId="0" fontId="28" fillId="0" borderId="11" xfId="0" applyFont="1" applyBorder="1" applyAlignment="1">
      <alignment horizontal="center"/>
    </xf>
    <xf numFmtId="44" fontId="0" fillId="0" borderId="11" xfId="0" applyNumberFormat="1" applyBorder="1"/>
    <xf numFmtId="164" fontId="0" fillId="47" borderId="14" xfId="42" applyFont="1" applyFill="1" applyBorder="1" applyAlignment="1">
      <alignment vertical="center"/>
    </xf>
    <xf numFmtId="164" fontId="0" fillId="47" borderId="11" xfId="42" applyFont="1" applyFill="1" applyBorder="1" applyAlignment="1">
      <alignment horizontal="center" vertical="center"/>
    </xf>
    <xf numFmtId="44" fontId="0" fillId="47" borderId="11" xfId="0" applyNumberFormat="1" applyFill="1" applyBorder="1"/>
    <xf numFmtId="1" fontId="26" fillId="0" borderId="0" xfId="42" applyNumberFormat="1" applyFont="1" applyFill="1" applyBorder="1" applyAlignment="1">
      <alignment horizontal="left" vertical="center" wrapText="1"/>
    </xf>
    <xf numFmtId="164" fontId="0" fillId="0" borderId="0" xfId="42" applyFont="1" applyBorder="1"/>
    <xf numFmtId="164" fontId="0" fillId="47" borderId="11" xfId="42" applyFont="1" applyFill="1" applyBorder="1"/>
    <xf numFmtId="164" fontId="0" fillId="47" borderId="11" xfId="0" applyNumberFormat="1" applyFill="1" applyBorder="1" applyAlignment="1">
      <alignment horizontal="center"/>
    </xf>
    <xf numFmtId="1" fontId="34" fillId="0" borderId="0" xfId="42" applyNumberFormat="1" applyFont="1" applyFill="1" applyBorder="1" applyAlignment="1">
      <alignment horizontal="left" vertical="center" wrapText="1"/>
    </xf>
    <xf numFmtId="164" fontId="0" fillId="46" borderId="0" xfId="42" applyFont="1" applyFill="1" applyBorder="1" applyAlignment="1">
      <alignment vertical="center"/>
    </xf>
    <xf numFmtId="164" fontId="0" fillId="46" borderId="0" xfId="42" applyFont="1" applyFill="1"/>
    <xf numFmtId="164" fontId="26" fillId="0" borderId="21" xfId="42" applyFont="1" applyFill="1" applyBorder="1" applyAlignment="1">
      <alignment horizontal="left" vertical="center" wrapText="1"/>
    </xf>
    <xf numFmtId="0" fontId="22" fillId="33" borderId="23" xfId="0" applyFont="1" applyFill="1" applyBorder="1" applyAlignment="1">
      <alignment horizontal="center" vertical="center" wrapText="1"/>
    </xf>
    <xf numFmtId="0" fontId="0" fillId="0" borderId="24" xfId="0" applyBorder="1" applyAlignment="1">
      <alignment vertical="center"/>
    </xf>
    <xf numFmtId="164" fontId="20" fillId="0" borderId="24" xfId="42" applyFont="1" applyBorder="1" applyAlignment="1">
      <alignment horizontal="center" vertical="center" wrapText="1"/>
    </xf>
    <xf numFmtId="164" fontId="16" fillId="0" borderId="24" xfId="42" applyFont="1" applyBorder="1" applyAlignment="1">
      <alignment horizontal="center"/>
    </xf>
    <xf numFmtId="0" fontId="0" fillId="0" borderId="24" xfId="0" applyBorder="1" applyAlignment="1">
      <alignment horizontal="center"/>
    </xf>
    <xf numFmtId="164" fontId="20" fillId="0" borderId="23" xfId="42" applyFont="1" applyBorder="1" applyAlignment="1">
      <alignment horizontal="center" vertical="center" wrapText="1"/>
    </xf>
    <xf numFmtId="0" fontId="0" fillId="0" borderId="25" xfId="0" applyBorder="1" applyAlignment="1">
      <alignment horizontal="center" vertical="center"/>
    </xf>
    <xf numFmtId="164" fontId="0" fillId="0" borderId="25" xfId="42" applyFont="1" applyBorder="1" applyAlignment="1">
      <alignment horizontal="center" vertical="center"/>
    </xf>
    <xf numFmtId="164" fontId="0" fillId="0" borderId="28" xfId="42" applyFont="1" applyBorder="1" applyAlignment="1">
      <alignment horizontal="center" vertical="center"/>
    </xf>
    <xf numFmtId="0" fontId="25" fillId="33" borderId="29" xfId="0" applyFont="1" applyFill="1" applyBorder="1" applyAlignment="1">
      <alignment horizontal="center" vertical="center" wrapText="1"/>
    </xf>
    <xf numFmtId="0" fontId="25" fillId="33" borderId="30" xfId="0" applyFont="1" applyFill="1" applyBorder="1" applyAlignment="1">
      <alignment horizontal="center" vertical="center" wrapText="1"/>
    </xf>
    <xf numFmtId="0" fontId="25" fillId="33" borderId="31" xfId="0" applyFont="1" applyFill="1" applyBorder="1" applyAlignment="1">
      <alignment horizontal="center" vertical="center" wrapText="1"/>
    </xf>
    <xf numFmtId="0" fontId="26" fillId="0" borderId="32" xfId="0" applyFont="1" applyBorder="1" applyAlignment="1">
      <alignment horizontal="left" vertical="center" wrapText="1"/>
    </xf>
    <xf numFmtId="164" fontId="26" fillId="0" borderId="33" xfId="42" applyFont="1" applyFill="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35" xfId="0" applyFont="1" applyBorder="1" applyAlignment="1">
      <alignment horizontal="center" vertical="center" wrapText="1"/>
    </xf>
    <xf numFmtId="164" fontId="26" fillId="0" borderId="35" xfId="42" applyFont="1" applyFill="1" applyBorder="1" applyAlignment="1">
      <alignment horizontal="left" vertical="center" wrapText="1"/>
    </xf>
    <xf numFmtId="164" fontId="26" fillId="0" borderId="36" xfId="42" applyFont="1" applyFill="1" applyBorder="1" applyAlignment="1">
      <alignment horizontal="left" vertical="center" wrapText="1"/>
    </xf>
    <xf numFmtId="0" fontId="26" fillId="0" borderId="29" xfId="0" applyFont="1" applyBorder="1" applyAlignment="1">
      <alignment horizontal="left" vertical="center" wrapText="1"/>
    </xf>
    <xf numFmtId="0" fontId="26" fillId="0" borderId="30" xfId="0" applyFont="1" applyBorder="1" applyAlignment="1">
      <alignment horizontal="left" vertical="center" wrapText="1"/>
    </xf>
    <xf numFmtId="0" fontId="26" fillId="0" borderId="30" xfId="0" applyFont="1" applyBorder="1" applyAlignment="1">
      <alignment horizontal="center" vertical="center" wrapText="1"/>
    </xf>
    <xf numFmtId="164" fontId="26" fillId="0" borderId="30" xfId="42" applyFont="1" applyFill="1" applyBorder="1" applyAlignment="1">
      <alignment horizontal="left" vertical="center" wrapText="1"/>
    </xf>
    <xf numFmtId="164" fontId="26" fillId="0" borderId="31" xfId="42" applyFont="1" applyFill="1" applyBorder="1" applyAlignment="1">
      <alignment horizontal="left" vertical="center" wrapText="1"/>
    </xf>
    <xf numFmtId="164" fontId="20" fillId="0" borderId="19" xfId="42" applyFont="1" applyFill="1" applyBorder="1" applyAlignment="1">
      <alignment horizontal="center" vertical="center" wrapText="1"/>
    </xf>
    <xf numFmtId="164" fontId="20" fillId="0" borderId="24" xfId="42" applyFont="1" applyFill="1" applyBorder="1" applyAlignment="1">
      <alignment horizontal="center" vertical="center" wrapText="1"/>
    </xf>
    <xf numFmtId="164" fontId="16" fillId="0" borderId="23" xfId="42" applyFont="1" applyFill="1" applyBorder="1" applyAlignment="1">
      <alignment horizontal="center"/>
    </xf>
    <xf numFmtId="164" fontId="19" fillId="0" borderId="25" xfId="42" applyFont="1" applyFill="1" applyBorder="1" applyAlignment="1">
      <alignment vertical="center" wrapText="1"/>
    </xf>
    <xf numFmtId="164" fontId="19" fillId="0" borderId="27" xfId="42" applyFont="1" applyFill="1" applyBorder="1" applyAlignment="1">
      <alignment vertical="center" wrapText="1"/>
    </xf>
    <xf numFmtId="164" fontId="0" fillId="0" borderId="28" xfId="42" applyFont="1" applyBorder="1" applyAlignment="1">
      <alignment vertical="center"/>
    </xf>
    <xf numFmtId="164" fontId="0" fillId="0" borderId="27" xfId="42" applyFont="1" applyBorder="1" applyAlignment="1">
      <alignment vertical="center"/>
    </xf>
    <xf numFmtId="0" fontId="0" fillId="0" borderId="14" xfId="0" applyBorder="1" applyAlignment="1">
      <alignment horizontal="center"/>
    </xf>
    <xf numFmtId="0" fontId="20" fillId="0" borderId="29" xfId="0" applyFont="1" applyBorder="1" applyAlignment="1">
      <alignment horizontal="center" vertical="center" wrapText="1"/>
    </xf>
    <xf numFmtId="0" fontId="20" fillId="0" borderId="30" xfId="0" applyFont="1" applyBorder="1" applyAlignment="1">
      <alignment vertical="center" wrapText="1"/>
    </xf>
    <xf numFmtId="0" fontId="20" fillId="0" borderId="30" xfId="0" applyFont="1" applyBorder="1" applyAlignment="1">
      <alignment horizontal="center" vertical="center" wrapText="1"/>
    </xf>
    <xf numFmtId="166" fontId="26" fillId="0" borderId="30" xfId="42" applyNumberFormat="1" applyFont="1" applyBorder="1" applyAlignment="1">
      <alignment horizontal="center" vertical="center" wrapText="1"/>
    </xf>
    <xf numFmtId="164" fontId="26" fillId="0" borderId="31" xfId="42" applyFont="1" applyBorder="1" applyAlignment="1">
      <alignment horizontal="center" vertical="center" wrapText="1"/>
    </xf>
    <xf numFmtId="0" fontId="20" fillId="0" borderId="32" xfId="0" applyFont="1" applyBorder="1" applyAlignment="1">
      <alignment horizontal="center" vertical="center" wrapText="1"/>
    </xf>
    <xf numFmtId="164" fontId="26" fillId="0" borderId="33" xfId="42" applyFont="1" applyBorder="1" applyAlignment="1">
      <alignment horizontal="center" vertical="center" wrapText="1"/>
    </xf>
    <xf numFmtId="0" fontId="0" fillId="0" borderId="25" xfId="0" applyBorder="1" applyAlignment="1">
      <alignment horizontal="center"/>
    </xf>
    <xf numFmtId="0" fontId="0" fillId="0" borderId="28" xfId="0" applyBorder="1" applyAlignment="1">
      <alignment horizontal="center"/>
    </xf>
    <xf numFmtId="164" fontId="0" fillId="0" borderId="28" xfId="42" applyFont="1" applyBorder="1" applyAlignment="1">
      <alignment horizontal="center"/>
    </xf>
    <xf numFmtId="0" fontId="20" fillId="0" borderId="37" xfId="0" applyFont="1" applyBorder="1" applyAlignment="1">
      <alignment horizontal="center" vertical="center" wrapText="1"/>
    </xf>
    <xf numFmtId="0" fontId="20" fillId="0" borderId="38" xfId="0" applyFont="1" applyBorder="1" applyAlignment="1">
      <alignment vertical="center" wrapText="1"/>
    </xf>
    <xf numFmtId="0" fontId="26" fillId="0" borderId="39" xfId="0" applyFont="1" applyBorder="1" applyAlignment="1">
      <alignment horizontal="center" vertical="center" wrapText="1"/>
    </xf>
    <xf numFmtId="0" fontId="26" fillId="0" borderId="17" xfId="0" applyFont="1" applyBorder="1" applyAlignment="1">
      <alignment horizontal="center" vertical="center" wrapText="1"/>
    </xf>
    <xf numFmtId="166" fontId="26" fillId="0" borderId="17" xfId="42" applyNumberFormat="1" applyFont="1" applyBorder="1" applyAlignment="1">
      <alignment horizontal="center" vertical="center" wrapText="1"/>
    </xf>
    <xf numFmtId="164" fontId="26" fillId="0" borderId="18" xfId="42" applyFont="1" applyBorder="1" applyAlignment="1">
      <alignment horizontal="center" vertical="center" wrapText="1"/>
    </xf>
    <xf numFmtId="2" fontId="16" fillId="0" borderId="19" xfId="42" applyNumberFormat="1" applyFont="1" applyFill="1" applyBorder="1" applyAlignment="1">
      <alignment horizontal="center"/>
    </xf>
    <xf numFmtId="164" fontId="0" fillId="0" borderId="19" xfId="42" applyFont="1" applyFill="1" applyBorder="1" applyAlignment="1">
      <alignment horizontal="center"/>
    </xf>
    <xf numFmtId="0" fontId="1" fillId="0" borderId="19" xfId="42" applyNumberFormat="1" applyFont="1" applyFill="1" applyBorder="1" applyAlignment="1">
      <alignment horizontal="center" vertical="center"/>
    </xf>
    <xf numFmtId="2" fontId="1" fillId="0" borderId="19" xfId="42" applyNumberFormat="1" applyFont="1" applyFill="1" applyBorder="1" applyAlignment="1">
      <alignment horizontal="center" vertical="center"/>
    </xf>
    <xf numFmtId="164" fontId="1" fillId="0" borderId="19" xfId="42" applyFont="1" applyFill="1" applyBorder="1" applyAlignment="1">
      <alignment horizontal="center" vertical="center"/>
    </xf>
    <xf numFmtId="164" fontId="0" fillId="0" borderId="19" xfId="42" applyFont="1" applyFill="1" applyBorder="1" applyAlignment="1">
      <alignment horizontal="center" vertical="center"/>
    </xf>
    <xf numFmtId="164" fontId="0" fillId="0" borderId="19" xfId="42" applyFont="1" applyFill="1" applyBorder="1" applyAlignment="1">
      <alignment vertical="center"/>
    </xf>
    <xf numFmtId="164" fontId="0" fillId="0" borderId="11" xfId="42" applyFont="1" applyFill="1" applyBorder="1" applyAlignment="1">
      <alignment vertical="center"/>
    </xf>
    <xf numFmtId="164" fontId="0" fillId="0" borderId="14" xfId="42" applyFont="1" applyFill="1" applyBorder="1" applyAlignment="1">
      <alignment vertical="center"/>
    </xf>
    <xf numFmtId="164" fontId="0" fillId="0" borderId="11" xfId="0" applyNumberFormat="1" applyBorder="1" applyAlignment="1">
      <alignment horizontal="center"/>
    </xf>
    <xf numFmtId="0" fontId="1" fillId="0" borderId="24" xfId="42" applyNumberFormat="1" applyFont="1" applyFill="1" applyBorder="1" applyAlignment="1">
      <alignment horizontal="center" vertical="center"/>
    </xf>
    <xf numFmtId="0" fontId="20" fillId="0" borderId="24" xfId="42" applyNumberFormat="1" applyFont="1" applyFill="1" applyBorder="1" applyAlignment="1">
      <alignment horizontal="center" vertical="center" wrapText="1"/>
    </xf>
    <xf numFmtId="0" fontId="0" fillId="0" borderId="24" xfId="0" applyBorder="1" applyAlignment="1">
      <alignment horizontal="center" vertical="center"/>
    </xf>
    <xf numFmtId="0" fontId="31" fillId="0" borderId="10" xfId="0" applyFont="1" applyBorder="1" applyAlignment="1">
      <alignment horizontal="left" vertical="center" wrapText="1"/>
    </xf>
    <xf numFmtId="0" fontId="31" fillId="0" borderId="10" xfId="0" applyFont="1" applyBorder="1" applyAlignment="1">
      <alignment horizontal="center" vertical="center" wrapText="1"/>
    </xf>
    <xf numFmtId="164" fontId="31" fillId="0" borderId="10" xfId="42" applyFont="1" applyFill="1" applyBorder="1" applyAlignment="1">
      <alignment horizontal="left" vertical="center" wrapText="1"/>
    </xf>
    <xf numFmtId="0" fontId="38" fillId="0" borderId="19" xfId="0" applyFont="1" applyBorder="1" applyAlignment="1">
      <alignment vertical="center"/>
    </xf>
    <xf numFmtId="0" fontId="38" fillId="0" borderId="0" xfId="0" applyFont="1" applyAlignment="1">
      <alignment vertical="center"/>
    </xf>
    <xf numFmtId="164" fontId="39" fillId="0" borderId="19" xfId="42" applyFont="1" applyFill="1" applyBorder="1" applyAlignment="1">
      <alignment horizontal="center" vertical="center" wrapText="1"/>
    </xf>
    <xf numFmtId="164" fontId="40" fillId="0" borderId="19" xfId="42" applyFont="1" applyFill="1" applyBorder="1" applyAlignment="1">
      <alignment horizontal="center"/>
    </xf>
    <xf numFmtId="2" fontId="40" fillId="0" borderId="19" xfId="42" applyNumberFormat="1" applyFont="1" applyFill="1" applyBorder="1" applyAlignment="1">
      <alignment horizontal="center"/>
    </xf>
    <xf numFmtId="0" fontId="38" fillId="0" borderId="19" xfId="0" applyFont="1" applyBorder="1"/>
    <xf numFmtId="0" fontId="38" fillId="0" borderId="19" xfId="0" applyFont="1" applyBorder="1" applyAlignment="1">
      <alignment horizontal="center"/>
    </xf>
    <xf numFmtId="0" fontId="38" fillId="0" borderId="19" xfId="0" applyFont="1" applyBorder="1" applyAlignment="1">
      <alignment horizontal="center" vertical="center"/>
    </xf>
    <xf numFmtId="44" fontId="38" fillId="0" borderId="19" xfId="0" applyNumberFormat="1" applyFont="1" applyBorder="1" applyAlignment="1">
      <alignment horizontal="center" vertical="center"/>
    </xf>
    <xf numFmtId="0" fontId="38" fillId="0" borderId="19" xfId="0" applyFont="1" applyBorder="1" applyAlignment="1">
      <alignment horizontal="right" vertical="center"/>
    </xf>
    <xf numFmtId="164" fontId="38" fillId="0" borderId="19" xfId="42" applyFont="1" applyFill="1" applyBorder="1" applyAlignment="1">
      <alignment horizontal="center"/>
    </xf>
    <xf numFmtId="0" fontId="38" fillId="0" borderId="24" xfId="0" applyFont="1" applyBorder="1" applyAlignment="1">
      <alignment vertical="center"/>
    </xf>
    <xf numFmtId="164" fontId="39" fillId="0" borderId="24" xfId="42" applyFont="1" applyFill="1" applyBorder="1" applyAlignment="1">
      <alignment horizontal="center" vertical="center" wrapText="1"/>
    </xf>
    <xf numFmtId="164" fontId="40" fillId="0" borderId="24" xfId="42" applyFont="1" applyFill="1" applyBorder="1" applyAlignment="1">
      <alignment horizontal="center"/>
    </xf>
    <xf numFmtId="0" fontId="38" fillId="0" borderId="24" xfId="0" applyFont="1" applyBorder="1" applyAlignment="1">
      <alignment horizontal="center"/>
    </xf>
    <xf numFmtId="44" fontId="38" fillId="0" borderId="24" xfId="0" applyNumberFormat="1" applyFont="1" applyBorder="1" applyAlignment="1">
      <alignment horizontal="center"/>
    </xf>
    <xf numFmtId="0" fontId="38" fillId="0" borderId="23" xfId="0" applyFont="1" applyBorder="1" applyAlignment="1">
      <alignment horizontal="center"/>
    </xf>
    <xf numFmtId="0" fontId="0" fillId="0" borderId="25" xfId="0" applyBorder="1" applyAlignment="1">
      <alignment vertical="center"/>
    </xf>
    <xf numFmtId="0" fontId="31" fillId="0" borderId="32" xfId="0" applyFont="1" applyBorder="1" applyAlignment="1">
      <alignment horizontal="left" vertical="center" wrapText="1"/>
    </xf>
    <xf numFmtId="164" fontId="31" fillId="0" borderId="33" xfId="42" applyFont="1" applyFill="1" applyBorder="1" applyAlignment="1">
      <alignment horizontal="left"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0" fontId="31" fillId="0" borderId="35" xfId="0" applyFont="1" applyBorder="1" applyAlignment="1">
      <alignment horizontal="center" vertical="center" wrapText="1"/>
    </xf>
    <xf numFmtId="164" fontId="31" fillId="0" borderId="35" xfId="42" applyFont="1" applyFill="1" applyBorder="1" applyAlignment="1">
      <alignment horizontal="left" vertical="center" wrapText="1"/>
    </xf>
    <xf numFmtId="164" fontId="31" fillId="0" borderId="36" xfId="42" applyFont="1" applyFill="1" applyBorder="1" applyAlignment="1">
      <alignment horizontal="left" vertical="center" wrapText="1"/>
    </xf>
    <xf numFmtId="0" fontId="31" fillId="0" borderId="40" xfId="0" applyFont="1" applyBorder="1" applyAlignment="1">
      <alignment horizontal="left" vertical="center" wrapText="1"/>
    </xf>
    <xf numFmtId="0" fontId="31" fillId="0" borderId="16" xfId="0" applyFont="1" applyBorder="1" applyAlignment="1">
      <alignment horizontal="left" vertical="center" wrapText="1"/>
    </xf>
    <xf numFmtId="0" fontId="31" fillId="0" borderId="16" xfId="0" applyFont="1" applyBorder="1" applyAlignment="1">
      <alignment horizontal="center" vertical="center" wrapText="1"/>
    </xf>
    <xf numFmtId="164" fontId="31" fillId="0" borderId="16" xfId="42" applyFont="1" applyFill="1" applyBorder="1" applyAlignment="1">
      <alignment horizontal="left" vertical="center" wrapText="1"/>
    </xf>
    <xf numFmtId="164" fontId="31" fillId="0" borderId="41" xfId="42" applyFont="1" applyFill="1" applyBorder="1" applyAlignment="1">
      <alignment horizontal="left" vertical="center" wrapText="1"/>
    </xf>
    <xf numFmtId="0" fontId="25" fillId="33" borderId="37" xfId="0" applyFont="1" applyFill="1" applyBorder="1" applyAlignment="1">
      <alignment horizontal="center" vertical="center" wrapText="1"/>
    </xf>
    <xf numFmtId="0" fontId="25" fillId="33" borderId="38" xfId="0" applyFont="1" applyFill="1" applyBorder="1" applyAlignment="1">
      <alignment horizontal="center" vertical="center" wrapText="1"/>
    </xf>
    <xf numFmtId="0" fontId="25" fillId="33" borderId="4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5" fillId="33" borderId="12" xfId="0" applyFont="1" applyFill="1" applyBorder="1" applyAlignment="1">
      <alignment horizontal="center" vertical="center" wrapText="1"/>
    </xf>
    <xf numFmtId="164" fontId="0" fillId="0" borderId="27" xfId="42" applyFont="1" applyBorder="1" applyAlignment="1">
      <alignment horizontal="center" vertical="center"/>
    </xf>
    <xf numFmtId="0" fontId="0" fillId="0" borderId="23" xfId="0" applyBorder="1" applyAlignment="1">
      <alignment vertical="center"/>
    </xf>
    <xf numFmtId="0" fontId="26" fillId="0" borderId="37" xfId="0" applyFont="1" applyBorder="1" applyAlignment="1">
      <alignment horizontal="left" vertical="center" wrapText="1"/>
    </xf>
    <xf numFmtId="0" fontId="26" fillId="0" borderId="38" xfId="0" applyFont="1" applyBorder="1" applyAlignment="1">
      <alignment horizontal="left" vertical="center" wrapText="1"/>
    </xf>
    <xf numFmtId="0" fontId="26" fillId="0" borderId="38" xfId="0" applyFont="1" applyBorder="1" applyAlignment="1">
      <alignment horizontal="center" vertical="center" wrapText="1"/>
    </xf>
    <xf numFmtId="164" fontId="26" fillId="0" borderId="38" xfId="42" applyFont="1" applyFill="1" applyBorder="1" applyAlignment="1">
      <alignment horizontal="left" vertical="center" wrapText="1"/>
    </xf>
    <xf numFmtId="164" fontId="26" fillId="0" borderId="42" xfId="42" applyFont="1" applyFill="1" applyBorder="1" applyAlignment="1">
      <alignment horizontal="left" vertical="center" wrapText="1"/>
    </xf>
    <xf numFmtId="164" fontId="26" fillId="0" borderId="12" xfId="42" applyFont="1" applyFill="1" applyBorder="1" applyAlignment="1">
      <alignment horizontal="left" vertical="center" wrapText="1"/>
    </xf>
    <xf numFmtId="164" fontId="26" fillId="0" borderId="22" xfId="42" applyFont="1" applyFill="1" applyBorder="1" applyAlignment="1">
      <alignment horizontal="left" vertical="center" wrapText="1"/>
    </xf>
    <xf numFmtId="0" fontId="0" fillId="0" borderId="19" xfId="0" applyBorder="1" applyAlignment="1">
      <alignment horizontal="right"/>
    </xf>
    <xf numFmtId="44" fontId="0" fillId="0" borderId="19" xfId="0" applyNumberFormat="1" applyBorder="1"/>
    <xf numFmtId="164" fontId="16" fillId="0" borderId="14" xfId="42" applyFont="1" applyBorder="1" applyAlignment="1">
      <alignment vertical="center"/>
    </xf>
    <xf numFmtId="164" fontId="0" fillId="0" borderId="19" xfId="42" applyFont="1" applyBorder="1" applyAlignment="1">
      <alignment horizontal="center" vertical="center" wrapText="1"/>
    </xf>
    <xf numFmtId="0" fontId="0" fillId="0" borderId="19" xfId="0" applyBorder="1" applyAlignment="1">
      <alignment wrapText="1"/>
    </xf>
    <xf numFmtId="0" fontId="42" fillId="0" borderId="19" xfId="0" applyFont="1"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horizontal="justify" vertical="center" wrapText="1"/>
    </xf>
    <xf numFmtId="0" fontId="45" fillId="0" borderId="19" xfId="0" applyFont="1" applyBorder="1" applyAlignment="1">
      <alignment vertical="center" wrapText="1"/>
    </xf>
    <xf numFmtId="0" fontId="0" fillId="0" borderId="19" xfId="0" applyBorder="1" applyAlignment="1">
      <alignment vertical="center" wrapText="1"/>
    </xf>
    <xf numFmtId="0" fontId="16" fillId="35" borderId="19" xfId="0" applyFont="1" applyFill="1" applyBorder="1" applyAlignment="1">
      <alignment horizontal="center" vertical="center" wrapText="1"/>
    </xf>
    <xf numFmtId="0" fontId="16" fillId="35" borderId="43" xfId="0" applyFont="1" applyFill="1" applyBorder="1" applyAlignment="1">
      <alignment horizontal="center" vertical="center" wrapText="1"/>
    </xf>
    <xf numFmtId="164" fontId="16" fillId="35" borderId="19" xfId="42" applyFont="1" applyFill="1" applyBorder="1" applyAlignment="1">
      <alignment horizontal="center" vertical="center" wrapText="1"/>
    </xf>
    <xf numFmtId="0" fontId="48" fillId="0" borderId="19" xfId="0" applyFont="1" applyBorder="1" applyAlignment="1">
      <alignment wrapText="1"/>
    </xf>
    <xf numFmtId="164" fontId="0" fillId="0" borderId="19" xfId="42" applyFont="1" applyFill="1" applyBorder="1" applyAlignment="1">
      <alignment horizontal="center" vertical="center" wrapText="1"/>
    </xf>
    <xf numFmtId="0" fontId="47" fillId="0" borderId="0" xfId="0" applyFont="1"/>
    <xf numFmtId="2" fontId="47" fillId="0" borderId="0" xfId="0" applyNumberFormat="1" applyFont="1"/>
    <xf numFmtId="0" fontId="49" fillId="0" borderId="44" xfId="0" applyFont="1" applyBorder="1" applyAlignment="1">
      <alignment wrapText="1"/>
    </xf>
    <xf numFmtId="0" fontId="49" fillId="0" borderId="45" xfId="0" applyFont="1" applyBorder="1" applyAlignment="1">
      <alignment wrapText="1"/>
    </xf>
    <xf numFmtId="0" fontId="49" fillId="0" borderId="23" xfId="0" applyFont="1" applyBorder="1" applyAlignment="1">
      <alignment wrapText="1"/>
    </xf>
    <xf numFmtId="0" fontId="0" fillId="0" borderId="46" xfId="0" applyBorder="1"/>
    <xf numFmtId="164" fontId="0" fillId="0" borderId="47" xfId="42" applyFont="1" applyBorder="1"/>
    <xf numFmtId="164" fontId="0" fillId="0" borderId="47" xfId="42" applyFont="1" applyBorder="1" applyAlignment="1">
      <alignment horizontal="center" vertical="center" wrapText="1"/>
    </xf>
    <xf numFmtId="0" fontId="0" fillId="0" borderId="48" xfId="0" applyBorder="1"/>
    <xf numFmtId="0" fontId="0" fillId="0" borderId="49" xfId="42" applyNumberFormat="1" applyFont="1" applyBorder="1"/>
    <xf numFmtId="164" fontId="0" fillId="0" borderId="50" xfId="42" applyFont="1" applyBorder="1"/>
    <xf numFmtId="0" fontId="47" fillId="0" borderId="46" xfId="0" applyFont="1" applyBorder="1" applyAlignment="1">
      <alignment wrapText="1"/>
    </xf>
    <xf numFmtId="164" fontId="47" fillId="0" borderId="47" xfId="0" applyNumberFormat="1" applyFont="1" applyBorder="1"/>
    <xf numFmtId="0" fontId="47" fillId="0" borderId="48" xfId="0" applyFont="1" applyBorder="1"/>
    <xf numFmtId="0" fontId="47" fillId="0" borderId="49" xfId="0" applyFont="1" applyBorder="1"/>
    <xf numFmtId="164" fontId="47" fillId="0" borderId="50" xfId="0" applyNumberFormat="1" applyFont="1" applyBorder="1"/>
    <xf numFmtId="164" fontId="19" fillId="0" borderId="25" xfId="42" applyFont="1" applyFill="1" applyBorder="1" applyAlignment="1">
      <alignment horizontal="left" vertical="top" wrapText="1"/>
    </xf>
    <xf numFmtId="164" fontId="19" fillId="0" borderId="26" xfId="42" applyFont="1" applyFill="1" applyBorder="1" applyAlignment="1">
      <alignment horizontal="left" vertical="top" wrapText="1"/>
    </xf>
    <xf numFmtId="164" fontId="19" fillId="0" borderId="27" xfId="42" applyFont="1" applyFill="1" applyBorder="1" applyAlignment="1">
      <alignment horizontal="left" vertical="top" wrapText="1"/>
    </xf>
    <xf numFmtId="164" fontId="19" fillId="47" borderId="15" xfId="42" applyFont="1" applyFill="1" applyBorder="1" applyAlignment="1">
      <alignment horizontal="left" vertical="top" wrapText="1"/>
    </xf>
    <xf numFmtId="164" fontId="19" fillId="47" borderId="13" xfId="42" applyFont="1" applyFill="1" applyBorder="1" applyAlignment="1">
      <alignment horizontal="left" vertical="top" wrapText="1"/>
    </xf>
    <xf numFmtId="164" fontId="19" fillId="47" borderId="14" xfId="42" applyFont="1" applyFill="1" applyBorder="1" applyAlignment="1">
      <alignment horizontal="left" vertical="top" wrapText="1"/>
    </xf>
    <xf numFmtId="0" fontId="36" fillId="0" borderId="0" xfId="0" applyFont="1" applyAlignment="1">
      <alignment horizontal="center"/>
    </xf>
    <xf numFmtId="0" fontId="37" fillId="0" borderId="0" xfId="0" applyFont="1" applyAlignment="1">
      <alignment horizontal="center"/>
    </xf>
    <xf numFmtId="0" fontId="23" fillId="0" borderId="0" xfId="0" applyFont="1" applyAlignment="1">
      <alignment horizontal="center"/>
    </xf>
    <xf numFmtId="0" fontId="0" fillId="47" borderId="15" xfId="0" applyFill="1" applyBorder="1" applyAlignment="1">
      <alignment horizontal="center"/>
    </xf>
    <xf numFmtId="0" fontId="0" fillId="47" borderId="14" xfId="0" applyFill="1" applyBorder="1" applyAlignment="1">
      <alignment horizontal="center"/>
    </xf>
    <xf numFmtId="164" fontId="19" fillId="0" borderId="15" xfId="42" applyFont="1" applyFill="1" applyBorder="1" applyAlignment="1">
      <alignment horizontal="left" vertical="center" wrapText="1"/>
    </xf>
    <xf numFmtId="164" fontId="19" fillId="0" borderId="13" xfId="42" applyFont="1" applyFill="1" applyBorder="1" applyAlignment="1">
      <alignment horizontal="left" vertical="center" wrapText="1"/>
    </xf>
    <xf numFmtId="164" fontId="19" fillId="0" borderId="14" xfId="42" applyFont="1" applyFill="1" applyBorder="1" applyAlignment="1">
      <alignment horizontal="left" vertical="center" wrapText="1"/>
    </xf>
    <xf numFmtId="164" fontId="19" fillId="0" borderId="25" xfId="42" applyFont="1" applyFill="1" applyBorder="1" applyAlignment="1">
      <alignment horizontal="left" vertical="center" wrapText="1"/>
    </xf>
    <xf numFmtId="164" fontId="19" fillId="0" borderId="26" xfId="42" applyFont="1" applyFill="1" applyBorder="1" applyAlignment="1">
      <alignment horizontal="left" vertical="center" wrapText="1"/>
    </xf>
    <xf numFmtId="164" fontId="19" fillId="0" borderId="27" xfId="42" applyFont="1" applyFill="1" applyBorder="1" applyAlignment="1">
      <alignment horizontal="left" vertical="center" wrapText="1"/>
    </xf>
    <xf numFmtId="0" fontId="35" fillId="0" borderId="0" xfId="0" applyFont="1" applyAlignment="1">
      <alignment horizontal="center"/>
    </xf>
    <xf numFmtId="0" fontId="16" fillId="47" borderId="13" xfId="0" applyFont="1" applyFill="1" applyBorder="1" applyAlignment="1">
      <alignment horizontal="left"/>
    </xf>
    <xf numFmtId="0" fontId="16" fillId="47" borderId="14" xfId="0" applyFont="1" applyFill="1" applyBorder="1" applyAlignment="1">
      <alignment horizontal="left"/>
    </xf>
    <xf numFmtId="0" fontId="0" fillId="40" borderId="13" xfId="0" applyFill="1" applyBorder="1" applyAlignment="1">
      <alignment horizontal="left" vertical="center" wrapText="1"/>
    </xf>
    <xf numFmtId="0" fontId="0" fillId="40" borderId="14" xfId="0" applyFill="1" applyBorder="1" applyAlignment="1">
      <alignment horizontal="left" vertical="center" wrapText="1"/>
    </xf>
    <xf numFmtId="164" fontId="19" fillId="0" borderId="15" xfId="42" applyFont="1" applyFill="1" applyBorder="1" applyAlignment="1">
      <alignment horizontal="center" vertical="center" wrapText="1"/>
    </xf>
    <xf numFmtId="164" fontId="19" fillId="0" borderId="13" xfId="42" applyFont="1" applyFill="1" applyBorder="1" applyAlignment="1">
      <alignment horizontal="center" vertical="center" wrapText="1"/>
    </xf>
    <xf numFmtId="164" fontId="19" fillId="0" borderId="14" xfId="42" applyFont="1" applyFill="1" applyBorder="1" applyAlignment="1">
      <alignment horizontal="center" vertical="center" wrapText="1"/>
    </xf>
    <xf numFmtId="0" fontId="0" fillId="40" borderId="15" xfId="0" applyFill="1" applyBorder="1" applyAlignment="1">
      <alignment horizontal="center" vertical="center"/>
    </xf>
    <xf numFmtId="0" fontId="0" fillId="40" borderId="14" xfId="0" applyFill="1" applyBorder="1" applyAlignment="1">
      <alignment horizontal="center" vertical="center"/>
    </xf>
    <xf numFmtId="0" fontId="16" fillId="40" borderId="13" xfId="0" applyFont="1" applyFill="1" applyBorder="1" applyAlignment="1">
      <alignment horizontal="left"/>
    </xf>
    <xf numFmtId="0" fontId="16" fillId="40" borderId="13" xfId="0" applyFont="1" applyFill="1" applyBorder="1" applyAlignment="1">
      <alignment horizontal="center"/>
    </xf>
    <xf numFmtId="0" fontId="16" fillId="40" borderId="14" xfId="0" applyFont="1" applyFill="1" applyBorder="1" applyAlignment="1">
      <alignment horizontal="left"/>
    </xf>
    <xf numFmtId="0" fontId="30" fillId="0" borderId="15" xfId="0" applyFont="1" applyBorder="1" applyAlignment="1">
      <alignment horizontal="left"/>
    </xf>
    <xf numFmtId="0" fontId="30" fillId="0" borderId="14" xfId="0" applyFont="1" applyBorder="1" applyAlignment="1">
      <alignment horizontal="left"/>
    </xf>
    <xf numFmtId="0" fontId="30" fillId="0" borderId="13" xfId="0" applyFont="1" applyBorder="1" applyAlignment="1">
      <alignment horizontal="left"/>
    </xf>
    <xf numFmtId="164" fontId="19" fillId="47" borderId="13" xfId="42" applyFont="1" applyFill="1" applyBorder="1" applyAlignment="1">
      <alignment horizontal="left" vertical="center" wrapText="1"/>
    </xf>
    <xf numFmtId="164" fontId="19" fillId="47" borderId="14" xfId="42" applyFont="1" applyFill="1" applyBorder="1" applyAlignment="1">
      <alignment horizontal="left" vertical="center" wrapText="1"/>
    </xf>
    <xf numFmtId="0" fontId="46" fillId="0" borderId="0" xfId="0" applyFont="1" applyAlignment="1">
      <alignment horizontal="center" vertical="center" wrapText="1"/>
    </xf>
    <xf numFmtId="0" fontId="46" fillId="0" borderId="0" xfId="0" applyFont="1"/>
    <xf numFmtId="0" fontId="41" fillId="0" borderId="0" xfId="0" applyFont="1" applyAlignment="1">
      <alignment horizontal="center" vertical="center" wrapText="1"/>
    </xf>
    <xf numFmtId="0" fontId="41" fillId="0" borderId="0" xfId="0" applyFont="1"/>
    <xf numFmtId="0" fontId="0" fillId="0" borderId="19" xfId="0" applyBorder="1" applyAlignment="1">
      <alignment horizontal="center" vertical="center" wrapText="1"/>
    </xf>
    <xf numFmtId="0" fontId="44" fillId="0" borderId="19" xfId="0" applyFont="1"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justify" vertical="center" wrapText="1"/>
    </xf>
    <xf numFmtId="0" fontId="0" fillId="0" borderId="19" xfId="0" applyBorder="1" applyAlignment="1">
      <alignmen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EAFA9A"/>
      <color rgb="FFFFFFCC"/>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ES"/>
              <a:t>INFORME DE PROCESOS DE COMPRA JULIO- SEPTIEMBRE 2024</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MX"/>
        </a:p>
      </c:txPr>
    </c:title>
    <c:autoTitleDeleted val="0"/>
    <c:plotArea>
      <c:layout/>
      <c:barChart>
        <c:barDir val="col"/>
        <c:grouping val="clustered"/>
        <c:varyColors val="0"/>
        <c:ser>
          <c:idx val="1"/>
          <c:order val="1"/>
          <c:tx>
            <c:strRef>
              <c:f>'JULIO - SEPTIEMBRE'!$I$29</c:f>
              <c:strCache>
                <c:ptCount val="1"/>
                <c:pt idx="0">
                  <c:v>CANTIDAD DE PROCESOS</c:v>
                </c:pt>
              </c:strCache>
            </c:strRef>
          </c:tx>
          <c:spPr>
            <a:solidFill>
              <a:schemeClr val="accent5">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'JULIO - SEPTIEMBRE'!$H$30:$H$32</c:f>
              <c:strCache>
                <c:ptCount val="3"/>
                <c:pt idx="0">
                  <c:v>COMPARACIÓN DE PRECIOS</c:v>
                </c:pt>
                <c:pt idx="1">
                  <c:v>CONTRATACION DIRECTA</c:v>
                </c:pt>
                <c:pt idx="2">
                  <c:v>TOTAL</c:v>
                </c:pt>
              </c:strCache>
            </c:strRef>
          </c:cat>
          <c:val>
            <c:numRef>
              <c:f>'JULIO - SEPTIEMBRE'!$I$30:$I$32</c:f>
              <c:numCache>
                <c:formatCode>General</c:formatCode>
                <c:ptCount val="3"/>
                <c:pt idx="0">
                  <c:v>10</c:v>
                </c:pt>
                <c:pt idx="1">
                  <c:v>6</c:v>
                </c:pt>
                <c:pt idx="2">
                  <c:v>16</c:v>
                </c:pt>
              </c:numCache>
            </c:numRef>
          </c:val>
          <c:extLst>
            <c:ext xmlns:c16="http://schemas.microsoft.com/office/drawing/2014/chart" uri="{C3380CC4-5D6E-409C-BE32-E72D297353CC}">
              <c16:uniqueId val="{00000001-0BAE-47D6-8C7C-1AA10295B38F}"/>
            </c:ext>
          </c:extLst>
        </c:ser>
        <c:dLbls>
          <c:showLegendKey val="0"/>
          <c:showVal val="1"/>
          <c:showCatName val="0"/>
          <c:showSerName val="0"/>
          <c:showPercent val="0"/>
          <c:showBubbleSize val="0"/>
        </c:dLbls>
        <c:gapWidth val="269"/>
        <c:overlap val="-27"/>
        <c:axId val="1669930031"/>
        <c:axId val="1669925455"/>
        <c:extLst>
          <c:ext xmlns:c15="http://schemas.microsoft.com/office/drawing/2012/chart" uri="{02D57815-91ED-43cb-92C2-25804820EDAC}">
            <c15:filteredBarSeries>
              <c15:ser>
                <c:idx val="0"/>
                <c:order val="0"/>
                <c:tx>
                  <c:strRef>
                    <c:extLst>
                      <c:ext uri="{02D57815-91ED-43cb-92C2-25804820EDAC}">
                        <c15:formulaRef>
                          <c15:sqref>'JULIO - SEPTIEMBRE'!#REF!</c15:sqref>
                        </c15:formulaRef>
                      </c:ext>
                    </c:extLst>
                    <c:strCache>
                      <c:ptCount val="1"/>
                      <c:pt idx="0">
                        <c:v>#REF!</c:v>
                      </c:pt>
                    </c:strCache>
                  </c:strRef>
                </c:tx>
                <c:spPr>
                  <a:solidFill>
                    <a:schemeClr val="accent5">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'JULIO - SEPTIEMBRE'!$H$30:$H$32</c15:sqref>
                        </c15:formulaRef>
                      </c:ext>
                    </c:extLst>
                    <c:strCache>
                      <c:ptCount val="3"/>
                      <c:pt idx="0">
                        <c:v>COMPARACIÓN DE PRECIOS</c:v>
                      </c:pt>
                      <c:pt idx="1">
                        <c:v>CONTRATACION DIRECTA</c:v>
                      </c:pt>
                      <c:pt idx="2">
                        <c:v>TOTAL</c:v>
                      </c:pt>
                    </c:strCache>
                  </c:strRef>
                </c:cat>
                <c:val>
                  <c:numRef>
                    <c:extLst>
                      <c:ext uri="{02D57815-91ED-43cb-92C2-25804820EDAC}">
                        <c15:formulaRef>
                          <c15:sqref>'JULIO - SEPTIEMBRE'!#REF!</c15:sqref>
                        </c15:formulaRef>
                      </c:ext>
                    </c:extLst>
                    <c:numCache>
                      <c:formatCode>General</c:formatCode>
                      <c:ptCount val="1"/>
                      <c:pt idx="0">
                        <c:v>1</c:v>
                      </c:pt>
                    </c:numCache>
                  </c:numRef>
                </c:val>
                <c:extLst>
                  <c:ext xmlns:c16="http://schemas.microsoft.com/office/drawing/2014/chart" uri="{C3380CC4-5D6E-409C-BE32-E72D297353CC}">
                    <c16:uniqueId val="{00000000-0BAE-47D6-8C7C-1AA10295B38F}"/>
                  </c:ext>
                </c:extLst>
              </c15:ser>
            </c15:filteredBarSeries>
          </c:ext>
        </c:extLst>
      </c:barChart>
      <c:lineChart>
        <c:grouping val="standard"/>
        <c:varyColors val="0"/>
        <c:ser>
          <c:idx val="3"/>
          <c:order val="2"/>
          <c:tx>
            <c:strRef>
              <c:f>'JULIO - SEPTIEMBRE'!$J$29</c:f>
              <c:strCache>
                <c:ptCount val="1"/>
                <c:pt idx="0">
                  <c:v>MONTO ADJUDICADO</c:v>
                </c:pt>
              </c:strCache>
            </c:strRef>
          </c:tx>
          <c:spPr>
            <a:ln w="38100" cap="rnd">
              <a:solidFill>
                <a:schemeClr val="accent5">
                  <a:tint val="58000"/>
                </a:schemeClr>
              </a:solidFill>
              <a:round/>
            </a:ln>
            <a:effectLst/>
          </c:spPr>
          <c:marker>
            <c:symbol val="none"/>
          </c:marker>
          <c:dLbls>
            <c:dLbl>
              <c:idx val="0"/>
              <c:layout>
                <c:manualLayout>
                  <c:x val="4.5912901617630696E-2"/>
                  <c:y val="-4.4037187132012129E-2"/>
                </c:manualLayout>
              </c:layout>
              <c:tx>
                <c:rich>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mn-lt"/>
                        <a:ea typeface="+mn-ea"/>
                        <a:cs typeface="+mn-cs"/>
                      </a:defRPr>
                    </a:pPr>
                    <a:fld id="{BCE4A62E-F432-47C7-89BF-A46EE9B71EA9}" type="VALUE">
                      <a:rPr lang="en-US" sz="1600"/>
                      <a:pPr>
                        <a:defRPr sz="1600"/>
                      </a:pPr>
                      <a:t>[VALOR]</a:t>
                    </a:fld>
                    <a:endParaRPr lang="es-MX"/>
                  </a:p>
                </c:rich>
              </c:tx>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15:layout>
                    <c:manualLayout>
                      <c:w val="0.10819652181567375"/>
                      <c:h val="6.9236790915838106E-2"/>
                    </c:manualLayout>
                  </c15:layout>
                  <c15:dlblFieldTable/>
                  <c15:showDataLabelsRange val="0"/>
                </c:ext>
                <c:ext xmlns:c16="http://schemas.microsoft.com/office/drawing/2014/chart" uri="{C3380CC4-5D6E-409C-BE32-E72D297353CC}">
                  <c16:uniqueId val="{00000006-0BAE-47D6-8C7C-1AA10295B38F}"/>
                </c:ext>
              </c:extLst>
            </c:dLbl>
            <c:dLbl>
              <c:idx val="1"/>
              <c:layout>
                <c:manualLayout>
                  <c:x val="4.0584843559654138E-2"/>
                  <c:y val="-3.68023106506652E-2"/>
                </c:manualLayout>
              </c:layout>
              <c:tx>
                <c:rich>
                  <a:bodyPr/>
                  <a:lstStyle/>
                  <a:p>
                    <a:fld id="{DB7F9151-A228-4247-9AFB-AF3924D260BA}" type="VALUE">
                      <a:rPr lang="en-US" sz="1600"/>
                      <a:pPr/>
                      <a:t>[VALOR]</a:t>
                    </a:fld>
                    <a:endParaRPr lang="es-MX"/>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BAE-47D6-8C7C-1AA10295B38F}"/>
                </c:ext>
              </c:extLst>
            </c:dLbl>
            <c:dLbl>
              <c:idx val="2"/>
              <c:layout>
                <c:manualLayout>
                  <c:x val="4.0608052974366045E-2"/>
                  <c:y val="-3.6705224488261995E-2"/>
                </c:manualLayout>
              </c:layout>
              <c:tx>
                <c:rich>
                  <a:bodyPr/>
                  <a:lstStyle/>
                  <a:p>
                    <a:fld id="{8B639333-6AC5-46AB-891F-1BD11C33AB2E}" type="VALUE">
                      <a:rPr lang="en-US" sz="1600"/>
                      <a:pPr/>
                      <a:t>[VALOR]</a:t>
                    </a:fld>
                    <a:endParaRPr lang="es-MX"/>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0BAE-47D6-8C7C-1AA10295B38F}"/>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'JULIO - SEPTIEMBRE'!$H$30:$H$32</c:f>
              <c:strCache>
                <c:ptCount val="3"/>
                <c:pt idx="0">
                  <c:v>COMPARACIÓN DE PRECIOS</c:v>
                </c:pt>
                <c:pt idx="1">
                  <c:v>CONTRATACION DIRECTA</c:v>
                </c:pt>
                <c:pt idx="2">
                  <c:v>TOTAL</c:v>
                </c:pt>
              </c:strCache>
            </c:strRef>
          </c:cat>
          <c:val>
            <c:numRef>
              <c:f>'JULIO - SEPTIEMBRE'!$J$30:$J$32</c:f>
              <c:numCache>
                <c:formatCode>_("$"* #,##0.00_);_("$"* \(#,##0.00\);_("$"* "-"??_);_(@_)</c:formatCode>
                <c:ptCount val="3"/>
                <c:pt idx="0">
                  <c:v>384959.80000000005</c:v>
                </c:pt>
                <c:pt idx="1">
                  <c:v>220535.3</c:v>
                </c:pt>
                <c:pt idx="2">
                  <c:v>605495.10000000009</c:v>
                </c:pt>
              </c:numCache>
            </c:numRef>
          </c:val>
          <c:smooth val="0"/>
          <c:extLst>
            <c:ext xmlns:c16="http://schemas.microsoft.com/office/drawing/2014/chart" uri="{C3380CC4-5D6E-409C-BE32-E72D297353CC}">
              <c16:uniqueId val="{00000003-0BAE-47D6-8C7C-1AA10295B38F}"/>
            </c:ext>
          </c:extLst>
        </c:ser>
        <c:dLbls>
          <c:showLegendKey val="0"/>
          <c:showVal val="1"/>
          <c:showCatName val="0"/>
          <c:showSerName val="0"/>
          <c:showPercent val="0"/>
          <c:showBubbleSize val="0"/>
        </c:dLbls>
        <c:marker val="1"/>
        <c:smooth val="0"/>
        <c:axId val="1669922543"/>
        <c:axId val="1669926287"/>
      </c:lineChart>
      <c:catAx>
        <c:axId val="1669930031"/>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sz="1800"/>
                  <a:t>METODO DE CONTRATACION</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none" spc="0" normalizeH="0" baseline="0">
                <a:solidFill>
                  <a:schemeClr val="tx1">
                    <a:lumMod val="65000"/>
                    <a:lumOff val="35000"/>
                  </a:schemeClr>
                </a:solidFill>
                <a:latin typeface="+mn-lt"/>
                <a:ea typeface="+mn-ea"/>
                <a:cs typeface="+mn-cs"/>
              </a:defRPr>
            </a:pPr>
            <a:endParaRPr lang="es-MX"/>
          </a:p>
        </c:txPr>
        <c:crossAx val="1669925455"/>
        <c:crosses val="autoZero"/>
        <c:auto val="1"/>
        <c:lblAlgn val="ctr"/>
        <c:lblOffset val="100"/>
        <c:noMultiLvlLbl val="0"/>
      </c:catAx>
      <c:valAx>
        <c:axId val="1669925455"/>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sz="1200"/>
                  <a:t>CANTIDAD DE PROCESOS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9930031"/>
        <c:crosses val="autoZero"/>
        <c:crossBetween val="between"/>
      </c:valAx>
      <c:valAx>
        <c:axId val="1669926287"/>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sz="1200"/>
                  <a:t>MONTO ADJUDICADO</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9922543"/>
        <c:crosses val="max"/>
        <c:crossBetween val="between"/>
      </c:valAx>
      <c:catAx>
        <c:axId val="1669922543"/>
        <c:scaling>
          <c:orientation val="minMax"/>
        </c:scaling>
        <c:delete val="1"/>
        <c:axPos val="b"/>
        <c:numFmt formatCode="General" sourceLinked="1"/>
        <c:majorTickMark val="out"/>
        <c:minorTickMark val="none"/>
        <c:tickLblPos val="nextTo"/>
        <c:crossAx val="166992628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4803149606299213" l="0.70866141732283472" r="0.70866141732283472" t="0.74803149606299213"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ES"/>
              <a:t>CANTIDAD DE PROCESOS </a:t>
            </a:r>
          </a:p>
          <a:p>
            <a:pPr>
              <a:defRPr sz="1600"/>
            </a:pPr>
            <a:r>
              <a:rPr lang="es-ES"/>
              <a:t>JULIO</a:t>
            </a:r>
            <a:r>
              <a:rPr lang="es-ES" baseline="0"/>
              <a:t> - SEPTIEMBRE 2024</a:t>
            </a:r>
            <a:endParaRPr lang="es-ES"/>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'JULIO - SEPTIEMBRE'!$I$53</c:f>
              <c:strCache>
                <c:ptCount val="1"/>
                <c:pt idx="0">
                  <c:v>CANTIDAD DE PROCESOS</c:v>
                </c:pt>
              </c:strCache>
            </c:strRef>
          </c:tx>
          <c:spPr>
            <a:solidFill>
              <a:schemeClr val="accent1"/>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800" b="0" i="0" u="none" strike="noStrike" kern="1200" baseline="0">
                        <a:solidFill>
                          <a:schemeClr val="tx1">
                            <a:lumMod val="75000"/>
                            <a:lumOff val="25000"/>
                          </a:schemeClr>
                        </a:solidFill>
                        <a:latin typeface="+mn-lt"/>
                        <a:ea typeface="+mn-ea"/>
                        <a:cs typeface="+mn-cs"/>
                      </a:defRPr>
                    </a:pPr>
                    <a:fld id="{96754798-881E-4B95-AA2A-905921AFA812}" type="VALUE">
                      <a:rPr lang="en-US" sz="1800"/>
                      <a:pPr>
                        <a:defRPr sz="1800"/>
                      </a:pPr>
                      <a:t>[VALOR]</a:t>
                    </a:fld>
                    <a:endParaRPr lang="es-MX"/>
                  </a:p>
                </c:rich>
              </c:tx>
              <c:spPr>
                <a:noFill/>
                <a:ln>
                  <a:noFill/>
                </a:ln>
                <a:effectLst/>
              </c:spPr>
              <c:txPr>
                <a:bodyPr rot="0" spcFirstLastPara="1" vertOverflow="ellipsis" vert="horz" wrap="square" lIns="38100" tIns="19050" rIns="38100" bIns="19050" anchor="ctr" anchorCtr="1">
                  <a:noAutofit/>
                </a:bodyPr>
                <a:lstStyle/>
                <a:p>
                  <a:pPr>
                    <a:defRPr sz="18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extLst>
                <c:ext xmlns:c15="http://schemas.microsoft.com/office/drawing/2012/chart" uri="{CE6537A1-D6FC-4f65-9D91-7224C49458BB}">
                  <c15:layout>
                    <c:manualLayout>
                      <c:w val="2.7121308674706728E-2"/>
                      <c:h val="4.0816031103902646E-2"/>
                    </c:manualLayout>
                  </c15:layout>
                  <c15:dlblFieldTable/>
                  <c15:showDataLabelsRange val="0"/>
                </c:ext>
                <c:ext xmlns:c16="http://schemas.microsoft.com/office/drawing/2014/chart" uri="{C3380CC4-5D6E-409C-BE32-E72D297353CC}">
                  <c16:uniqueId val="{00000002-6E43-4435-870A-CCFA2421A407}"/>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extLst>
                <c:ext xmlns:c16="http://schemas.microsoft.com/office/drawing/2014/chart" uri="{C3380CC4-5D6E-409C-BE32-E72D297353CC}">
                  <c16:uniqueId val="{00000003-6E43-4435-870A-CCFA2421A407}"/>
                </c:ext>
              </c:extLst>
            </c:dLbl>
            <c:dLbl>
              <c:idx val="2"/>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extLst>
                <c:ext xmlns:c16="http://schemas.microsoft.com/office/drawing/2014/chart" uri="{C3380CC4-5D6E-409C-BE32-E72D297353CC}">
                  <c16:uniqueId val="{00000004-6E43-4435-870A-CCFA2421A407}"/>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extLst>
                <c:ext xmlns:c16="http://schemas.microsoft.com/office/drawing/2014/chart" uri="{C3380CC4-5D6E-409C-BE32-E72D297353CC}">
                  <c16:uniqueId val="{00000005-6E43-4435-870A-CCFA2421A4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 - SEPTIEMBRE'!$H$54:$H$57</c:f>
              <c:strCache>
                <c:ptCount val="4"/>
                <c:pt idx="0">
                  <c:v>JULIO</c:v>
                </c:pt>
                <c:pt idx="1">
                  <c:v>AGOSTO </c:v>
                </c:pt>
                <c:pt idx="2">
                  <c:v>SEPTIEMBRE</c:v>
                </c:pt>
                <c:pt idx="3">
                  <c:v>TOTAL</c:v>
                </c:pt>
              </c:strCache>
            </c:strRef>
          </c:cat>
          <c:val>
            <c:numRef>
              <c:f>'JULIO - SEPTIEMBRE'!$I$54:$I$57</c:f>
              <c:numCache>
                <c:formatCode>General</c:formatCode>
                <c:ptCount val="4"/>
                <c:pt idx="0">
                  <c:v>6</c:v>
                </c:pt>
                <c:pt idx="1">
                  <c:v>1</c:v>
                </c:pt>
                <c:pt idx="2">
                  <c:v>9</c:v>
                </c:pt>
                <c:pt idx="3">
                  <c:v>16</c:v>
                </c:pt>
              </c:numCache>
            </c:numRef>
          </c:val>
          <c:extLst>
            <c:ext xmlns:c16="http://schemas.microsoft.com/office/drawing/2014/chart" uri="{C3380CC4-5D6E-409C-BE32-E72D297353CC}">
              <c16:uniqueId val="{00000000-6E43-4435-870A-CCFA2421A407}"/>
            </c:ext>
          </c:extLst>
        </c:ser>
        <c:dLbls>
          <c:dLblPos val="outEnd"/>
          <c:showLegendKey val="0"/>
          <c:showVal val="1"/>
          <c:showCatName val="0"/>
          <c:showSerName val="0"/>
          <c:showPercent val="0"/>
          <c:showBubbleSize val="0"/>
        </c:dLbls>
        <c:gapWidth val="219"/>
        <c:overlap val="-27"/>
        <c:axId val="1372636112"/>
        <c:axId val="1372632368"/>
      </c:barChart>
      <c:catAx>
        <c:axId val="137263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1372632368"/>
        <c:crosses val="autoZero"/>
        <c:auto val="1"/>
        <c:lblAlgn val="ctr"/>
        <c:lblOffset val="100"/>
        <c:noMultiLvlLbl val="0"/>
      </c:catAx>
      <c:valAx>
        <c:axId val="1372632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72636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800" b="0" i="0" baseline="0">
                <a:effectLst/>
              </a:rPr>
              <a:t>CANTIDAD DE PROCESOS Y MONTOS ADJUDICADOS </a:t>
            </a:r>
            <a:endParaRPr lang="es-ES">
              <a:effectLst/>
            </a:endParaRPr>
          </a:p>
          <a:p>
            <a:pPr>
              <a:defRPr/>
            </a:pPr>
            <a:r>
              <a:rPr lang="es-ES" sz="1800" b="0" i="0" baseline="0">
                <a:effectLst/>
              </a:rPr>
              <a:t>JULIO - SEPTIEMBRE 2024</a:t>
            </a:r>
            <a:endParaRPr lang="es-E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'JULIO - SEPTIEMBRE'!$I$53</c:f>
              <c:strCache>
                <c:ptCount val="1"/>
                <c:pt idx="0">
                  <c:v>CANTIDAD DE PROCESOS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 - SEPTIEMBRE'!$H$54:$H$57</c:f>
              <c:strCache>
                <c:ptCount val="4"/>
                <c:pt idx="0">
                  <c:v>JULIO</c:v>
                </c:pt>
                <c:pt idx="1">
                  <c:v>AGOSTO </c:v>
                </c:pt>
                <c:pt idx="2">
                  <c:v>SEPTIEMBRE</c:v>
                </c:pt>
                <c:pt idx="3">
                  <c:v>TOTAL</c:v>
                </c:pt>
              </c:strCache>
            </c:strRef>
          </c:cat>
          <c:val>
            <c:numRef>
              <c:f>'JULIO - SEPTIEMBRE'!$I$54:$I$57</c:f>
              <c:numCache>
                <c:formatCode>General</c:formatCode>
                <c:ptCount val="4"/>
                <c:pt idx="0">
                  <c:v>6</c:v>
                </c:pt>
                <c:pt idx="1">
                  <c:v>1</c:v>
                </c:pt>
                <c:pt idx="2">
                  <c:v>9</c:v>
                </c:pt>
                <c:pt idx="3">
                  <c:v>16</c:v>
                </c:pt>
              </c:numCache>
            </c:numRef>
          </c:val>
          <c:extLst>
            <c:ext xmlns:c16="http://schemas.microsoft.com/office/drawing/2014/chart" uri="{C3380CC4-5D6E-409C-BE32-E72D297353CC}">
              <c16:uniqueId val="{00000000-0DD1-48E6-A7E6-79AF9B48CCF5}"/>
            </c:ext>
          </c:extLst>
        </c:ser>
        <c:ser>
          <c:idx val="1"/>
          <c:order val="1"/>
          <c:tx>
            <c:strRef>
              <c:f>'JULIO - SEPTIEMBRE'!$J$53</c:f>
              <c:strCache>
                <c:ptCount val="1"/>
                <c:pt idx="0">
                  <c:v>MONTO ADJUDICADO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 - SEPTIEMBRE'!$H$54:$H$57</c:f>
              <c:strCache>
                <c:ptCount val="4"/>
                <c:pt idx="0">
                  <c:v>JULIO</c:v>
                </c:pt>
                <c:pt idx="1">
                  <c:v>AGOSTO </c:v>
                </c:pt>
                <c:pt idx="2">
                  <c:v>SEPTIEMBRE</c:v>
                </c:pt>
                <c:pt idx="3">
                  <c:v>TOTAL</c:v>
                </c:pt>
              </c:strCache>
            </c:strRef>
          </c:cat>
          <c:val>
            <c:numRef>
              <c:f>'JULIO - SEPTIEMBRE'!$J$54:$J$57</c:f>
              <c:numCache>
                <c:formatCode>_("$"* #,##0.00_);_("$"* \(#,##0.00\);_("$"* "-"??_);_(@_)</c:formatCode>
                <c:ptCount val="4"/>
                <c:pt idx="0">
                  <c:v>220535.3</c:v>
                </c:pt>
                <c:pt idx="1">
                  <c:v>38948</c:v>
                </c:pt>
                <c:pt idx="2">
                  <c:v>346011.8</c:v>
                </c:pt>
                <c:pt idx="3">
                  <c:v>605495.1</c:v>
                </c:pt>
              </c:numCache>
            </c:numRef>
          </c:val>
          <c:extLst>
            <c:ext xmlns:c16="http://schemas.microsoft.com/office/drawing/2014/chart" uri="{C3380CC4-5D6E-409C-BE32-E72D297353CC}">
              <c16:uniqueId val="{00000001-0DD1-48E6-A7E6-79AF9B48CCF5}"/>
            </c:ext>
          </c:extLst>
        </c:ser>
        <c:dLbls>
          <c:dLblPos val="outEnd"/>
          <c:showLegendKey val="0"/>
          <c:showVal val="1"/>
          <c:showCatName val="0"/>
          <c:showSerName val="0"/>
          <c:showPercent val="0"/>
          <c:showBubbleSize val="0"/>
        </c:dLbls>
        <c:gapWidth val="219"/>
        <c:overlap val="-27"/>
        <c:axId val="1250899296"/>
        <c:axId val="1250897216"/>
      </c:barChart>
      <c:catAx>
        <c:axId val="1250899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50897216"/>
        <c:crosses val="autoZero"/>
        <c:auto val="1"/>
        <c:lblAlgn val="ctr"/>
        <c:lblOffset val="100"/>
        <c:noMultiLvlLbl val="0"/>
      </c:catAx>
      <c:valAx>
        <c:axId val="1250897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50899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paperSize="9" orientation="landscape" horizontalDpi="0" verticalDpi="0"/>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138545</xdr:colOff>
      <xdr:row>27</xdr:row>
      <xdr:rowOff>86591</xdr:rowOff>
    </xdr:from>
    <xdr:to>
      <xdr:col>6</xdr:col>
      <xdr:colOff>1246909</xdr:colOff>
      <xdr:row>50</xdr:row>
      <xdr:rowOff>173182</xdr:rowOff>
    </xdr:to>
    <xdr:graphicFrame macro="">
      <xdr:nvGraphicFramePr>
        <xdr:cNvPr id="3" name="Gráfico 2">
          <a:extLst>
            <a:ext uri="{FF2B5EF4-FFF2-40B4-BE49-F238E27FC236}">
              <a16:creationId xmlns:a16="http://schemas.microsoft.com/office/drawing/2014/main" id="{45482064-8EA6-49CE-B5D4-4380ABA9F4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173181</xdr:colOff>
      <xdr:row>52</xdr:row>
      <xdr:rowOff>83127</xdr:rowOff>
    </xdr:from>
    <xdr:to>
      <xdr:col>6</xdr:col>
      <xdr:colOff>1212273</xdr:colOff>
      <xdr:row>77</xdr:row>
      <xdr:rowOff>86590</xdr:rowOff>
    </xdr:to>
    <xdr:graphicFrame macro="">
      <xdr:nvGraphicFramePr>
        <xdr:cNvPr id="2" name="Gráfico 1">
          <a:extLst>
            <a:ext uri="{FF2B5EF4-FFF2-40B4-BE49-F238E27FC236}">
              <a16:creationId xmlns:a16="http://schemas.microsoft.com/office/drawing/2014/main" id="{5A14B71B-1A54-45D3-97F4-8CE07DACFE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157306</xdr:colOff>
      <xdr:row>77</xdr:row>
      <xdr:rowOff>174048</xdr:rowOff>
    </xdr:from>
    <xdr:to>
      <xdr:col>6</xdr:col>
      <xdr:colOff>1179078</xdr:colOff>
      <xdr:row>104</xdr:row>
      <xdr:rowOff>73601</xdr:rowOff>
    </xdr:to>
    <xdr:graphicFrame macro="">
      <xdr:nvGraphicFramePr>
        <xdr:cNvPr id="4" name="Gráfico 3">
          <a:extLst>
            <a:ext uri="{FF2B5EF4-FFF2-40B4-BE49-F238E27FC236}">
              <a16:creationId xmlns:a16="http://schemas.microsoft.com/office/drawing/2014/main" id="{EC12BA18-3D83-4206-ADC4-D2A08C5BAC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J221"/>
  <sheetViews>
    <sheetView showGridLines="0" zoomScaleNormal="100" workbookViewId="0">
      <selection activeCell="C13" sqref="C13"/>
    </sheetView>
  </sheetViews>
  <sheetFormatPr baseColWidth="10" defaultRowHeight="15" x14ac:dyDescent="0.25"/>
  <cols>
    <col min="1" max="1" width="12.28515625" customWidth="1"/>
    <col min="2" max="2" width="37.140625" customWidth="1"/>
    <col min="3" max="3" width="14.7109375" style="12" customWidth="1"/>
    <col min="4" max="4" width="16.42578125" style="12" customWidth="1"/>
    <col min="5" max="5" width="17" style="12" customWidth="1"/>
    <col min="6" max="6" width="34.85546875" style="12" customWidth="1"/>
    <col min="7" max="7" width="12.140625" customWidth="1"/>
    <col min="8" max="8" width="13.85546875" customWidth="1"/>
    <col min="9" max="9" width="12.140625" customWidth="1"/>
    <col min="10" max="10" width="17" customWidth="1"/>
  </cols>
  <sheetData>
    <row r="1" spans="1:10" ht="18" x14ac:dyDescent="0.3">
      <c r="A1" s="21"/>
    </row>
    <row r="3" spans="1:10" ht="35.25" customHeight="1" x14ac:dyDescent="0.25">
      <c r="A3" s="31" t="s">
        <v>0</v>
      </c>
      <c r="B3" s="31" t="s">
        <v>1</v>
      </c>
      <c r="C3" s="31" t="s">
        <v>211</v>
      </c>
      <c r="D3" s="31" t="s">
        <v>212</v>
      </c>
      <c r="E3" s="31" t="s">
        <v>212</v>
      </c>
      <c r="F3" s="31" t="s">
        <v>213</v>
      </c>
      <c r="G3" s="31" t="s">
        <v>2</v>
      </c>
      <c r="H3" s="31" t="s">
        <v>3</v>
      </c>
      <c r="I3" s="31" t="s">
        <v>4</v>
      </c>
      <c r="J3" s="9"/>
    </row>
    <row r="4" spans="1:10" s="3" customFormat="1" ht="18.75" customHeight="1" x14ac:dyDescent="0.25">
      <c r="A4" s="64">
        <v>383</v>
      </c>
      <c r="B4" s="64" t="s">
        <v>5</v>
      </c>
      <c r="C4" s="65">
        <v>54107</v>
      </c>
      <c r="D4" s="65">
        <v>83409001</v>
      </c>
      <c r="E4" s="64"/>
      <c r="F4" s="64" t="s">
        <v>217</v>
      </c>
      <c r="G4" s="64">
        <v>9</v>
      </c>
      <c r="H4" s="66">
        <v>9.59</v>
      </c>
      <c r="I4" s="66">
        <v>86.31</v>
      </c>
    </row>
    <row r="5" spans="1:10" s="3" customFormat="1" ht="18.75" customHeight="1" x14ac:dyDescent="0.25">
      <c r="A5" s="61">
        <v>74352</v>
      </c>
      <c r="B5" s="61" t="s">
        <v>6</v>
      </c>
      <c r="C5" s="62">
        <v>54114</v>
      </c>
      <c r="D5" s="62">
        <v>83405002</v>
      </c>
      <c r="E5" s="61"/>
      <c r="F5" s="61" t="s">
        <v>215</v>
      </c>
      <c r="G5" s="61">
        <v>16</v>
      </c>
      <c r="H5" s="63">
        <v>2.8440625000000002</v>
      </c>
      <c r="I5" s="63">
        <v>45.505000000000003</v>
      </c>
    </row>
    <row r="6" spans="1:10" s="3" customFormat="1" ht="18.75" customHeight="1" x14ac:dyDescent="0.25">
      <c r="A6" s="61">
        <v>401</v>
      </c>
      <c r="B6" s="61" t="s">
        <v>7</v>
      </c>
      <c r="C6" s="62">
        <v>54114</v>
      </c>
      <c r="D6" s="62">
        <v>83405002</v>
      </c>
      <c r="E6" s="61"/>
      <c r="F6" s="61" t="s">
        <v>215</v>
      </c>
      <c r="G6" s="61">
        <v>13</v>
      </c>
      <c r="H6" s="63">
        <v>5.7999999999999901</v>
      </c>
      <c r="I6" s="63">
        <v>75.399999999999906</v>
      </c>
    </row>
    <row r="7" spans="1:10" s="3" customFormat="1" ht="18.75" customHeight="1" x14ac:dyDescent="0.25">
      <c r="A7" s="61">
        <v>336</v>
      </c>
      <c r="B7" s="61" t="s">
        <v>8</v>
      </c>
      <c r="C7" s="62">
        <v>54114</v>
      </c>
      <c r="D7" s="62">
        <v>83405002</v>
      </c>
      <c r="E7" s="61"/>
      <c r="F7" s="61" t="s">
        <v>215</v>
      </c>
      <c r="G7" s="61">
        <v>1</v>
      </c>
      <c r="H7" s="63">
        <v>2.35</v>
      </c>
      <c r="I7" s="63">
        <v>2.35</v>
      </c>
    </row>
    <row r="8" spans="1:10" s="3" customFormat="1" ht="18.75" customHeight="1" x14ac:dyDescent="0.25">
      <c r="A8" s="61">
        <v>108</v>
      </c>
      <c r="B8" s="61" t="s">
        <v>9</v>
      </c>
      <c r="C8" s="62">
        <v>54114</v>
      </c>
      <c r="D8" s="62">
        <v>83405002</v>
      </c>
      <c r="E8" s="61"/>
      <c r="F8" s="61" t="s">
        <v>215</v>
      </c>
      <c r="G8" s="61">
        <v>22</v>
      </c>
      <c r="H8" s="63">
        <v>2.69</v>
      </c>
      <c r="I8" s="63">
        <v>59.18</v>
      </c>
    </row>
    <row r="9" spans="1:10" s="3" customFormat="1" ht="18.75" customHeight="1" x14ac:dyDescent="0.25">
      <c r="A9" s="61">
        <v>74994</v>
      </c>
      <c r="B9" s="61" t="s">
        <v>10</v>
      </c>
      <c r="C9" s="62">
        <v>54114</v>
      </c>
      <c r="D9" s="62">
        <v>83405002</v>
      </c>
      <c r="E9" s="61"/>
      <c r="F9" s="61" t="s">
        <v>215</v>
      </c>
      <c r="G9" s="61">
        <v>1</v>
      </c>
      <c r="H9" s="63">
        <v>18.399999999999999</v>
      </c>
      <c r="I9" s="63">
        <v>18.399999999999999</v>
      </c>
    </row>
    <row r="10" spans="1:10" s="3" customFormat="1" ht="18.75" customHeight="1" x14ac:dyDescent="0.25">
      <c r="A10" s="61">
        <v>74995</v>
      </c>
      <c r="B10" s="61" t="s">
        <v>11</v>
      </c>
      <c r="C10" s="62">
        <v>54114</v>
      </c>
      <c r="D10" s="62">
        <v>83405002</v>
      </c>
      <c r="E10" s="61"/>
      <c r="F10" s="61" t="s">
        <v>215</v>
      </c>
      <c r="G10" s="61">
        <v>1</v>
      </c>
      <c r="H10" s="63">
        <v>18.399999999999999</v>
      </c>
      <c r="I10" s="63">
        <v>18.399999999999999</v>
      </c>
    </row>
    <row r="11" spans="1:10" s="3" customFormat="1" ht="18.75" customHeight="1" x14ac:dyDescent="0.25">
      <c r="A11" s="73">
        <v>151</v>
      </c>
      <c r="B11" s="73" t="s">
        <v>12</v>
      </c>
      <c r="C11" s="74">
        <v>54101</v>
      </c>
      <c r="D11" s="74">
        <v>83401001</v>
      </c>
      <c r="E11" s="73"/>
      <c r="F11" s="73" t="s">
        <v>218</v>
      </c>
      <c r="G11" s="73">
        <v>300</v>
      </c>
      <c r="H11" s="75">
        <v>1.1202666666666601</v>
      </c>
      <c r="I11" s="75">
        <v>336.08</v>
      </c>
    </row>
    <row r="12" spans="1:10" s="3" customFormat="1" ht="18.75" customHeight="1" x14ac:dyDescent="0.25">
      <c r="A12" s="86">
        <v>74763</v>
      </c>
      <c r="B12" s="86" t="s">
        <v>13</v>
      </c>
      <c r="C12" s="87">
        <v>54112</v>
      </c>
      <c r="D12" s="87">
        <v>83411002</v>
      </c>
      <c r="E12" s="88"/>
      <c r="F12" s="88" t="s">
        <v>219</v>
      </c>
      <c r="G12" s="86">
        <v>8</v>
      </c>
      <c r="H12" s="89">
        <v>7.8125</v>
      </c>
      <c r="I12" s="89">
        <v>62.5</v>
      </c>
    </row>
    <row r="13" spans="1:10" s="3" customFormat="1" ht="18.75" customHeight="1" x14ac:dyDescent="0.25">
      <c r="A13" s="64">
        <v>341</v>
      </c>
      <c r="B13" s="64" t="s">
        <v>14</v>
      </c>
      <c r="C13" s="65">
        <v>54107</v>
      </c>
      <c r="D13" s="65">
        <v>83409001</v>
      </c>
      <c r="E13" s="64"/>
      <c r="F13" s="64" t="s">
        <v>220</v>
      </c>
      <c r="G13" s="64">
        <v>2</v>
      </c>
      <c r="H13" s="66">
        <v>7</v>
      </c>
      <c r="I13" s="66">
        <v>14</v>
      </c>
    </row>
    <row r="14" spans="1:10" s="3" customFormat="1" ht="18.75" customHeight="1" x14ac:dyDescent="0.25">
      <c r="A14" s="61">
        <v>348</v>
      </c>
      <c r="B14" s="61" t="s">
        <v>15</v>
      </c>
      <c r="C14" s="62">
        <v>54114</v>
      </c>
      <c r="D14" s="62">
        <v>83405002</v>
      </c>
      <c r="E14" s="61"/>
      <c r="F14" s="61" t="s">
        <v>215</v>
      </c>
      <c r="G14" s="61">
        <v>254</v>
      </c>
      <c r="H14" s="63">
        <v>0.13755905511811001</v>
      </c>
      <c r="I14" s="63">
        <v>34.94</v>
      </c>
    </row>
    <row r="15" spans="1:10" s="3" customFormat="1" ht="18.75" customHeight="1" x14ac:dyDescent="0.25">
      <c r="A15" s="61">
        <v>347</v>
      </c>
      <c r="B15" s="61" t="s">
        <v>16</v>
      </c>
      <c r="C15" s="62">
        <v>54114</v>
      </c>
      <c r="D15" s="62">
        <v>83405002</v>
      </c>
      <c r="E15" s="61"/>
      <c r="F15" s="61" t="s">
        <v>215</v>
      </c>
      <c r="G15" s="61">
        <v>326</v>
      </c>
      <c r="H15" s="63">
        <v>0.3</v>
      </c>
      <c r="I15" s="63">
        <v>97.8</v>
      </c>
    </row>
    <row r="16" spans="1:10" s="3" customFormat="1" ht="18.75" customHeight="1" x14ac:dyDescent="0.25">
      <c r="A16" s="61">
        <v>346</v>
      </c>
      <c r="B16" s="61" t="s">
        <v>17</v>
      </c>
      <c r="C16" s="62">
        <v>54114</v>
      </c>
      <c r="D16" s="62">
        <v>83405002</v>
      </c>
      <c r="E16" s="61"/>
      <c r="F16" s="61" t="s">
        <v>215</v>
      </c>
      <c r="G16" s="61">
        <v>38</v>
      </c>
      <c r="H16" s="63">
        <v>0.3</v>
      </c>
      <c r="I16" s="63">
        <v>11.4</v>
      </c>
    </row>
    <row r="17" spans="1:9" s="3" customFormat="1" ht="18.75" customHeight="1" x14ac:dyDescent="0.25">
      <c r="A17" s="73">
        <v>74888</v>
      </c>
      <c r="B17" s="73" t="s">
        <v>18</v>
      </c>
      <c r="C17" s="74">
        <v>54101</v>
      </c>
      <c r="D17" s="74">
        <v>83401001</v>
      </c>
      <c r="E17" s="73"/>
      <c r="F17" s="73" t="s">
        <v>218</v>
      </c>
      <c r="G17" s="73">
        <v>12</v>
      </c>
      <c r="H17" s="75">
        <v>0.77999999999999903</v>
      </c>
      <c r="I17" s="75">
        <v>9.36</v>
      </c>
    </row>
    <row r="18" spans="1:9" s="3" customFormat="1" ht="18.75" customHeight="1" x14ac:dyDescent="0.25">
      <c r="A18" s="64">
        <v>41</v>
      </c>
      <c r="B18" s="64" t="s">
        <v>19</v>
      </c>
      <c r="C18" s="84">
        <v>54107</v>
      </c>
      <c r="D18" s="84">
        <v>83409001</v>
      </c>
      <c r="E18" s="85"/>
      <c r="F18" s="85" t="s">
        <v>217</v>
      </c>
      <c r="G18" s="64">
        <v>120</v>
      </c>
      <c r="H18" s="66">
        <v>1.18075</v>
      </c>
      <c r="I18" s="66">
        <v>141.69</v>
      </c>
    </row>
    <row r="19" spans="1:9" s="3" customFormat="1" ht="18.75" customHeight="1" x14ac:dyDescent="0.25">
      <c r="A19" s="64">
        <v>42</v>
      </c>
      <c r="B19" s="64" t="s">
        <v>20</v>
      </c>
      <c r="C19" s="65">
        <v>54107</v>
      </c>
      <c r="D19" s="65">
        <v>83409001</v>
      </c>
      <c r="E19" s="64"/>
      <c r="F19" s="64" t="s">
        <v>217</v>
      </c>
      <c r="G19" s="64">
        <v>109</v>
      </c>
      <c r="H19" s="66">
        <v>0.84587155963302696</v>
      </c>
      <c r="I19" s="66">
        <v>92.2</v>
      </c>
    </row>
    <row r="20" spans="1:9" s="3" customFormat="1" ht="18.75" customHeight="1" x14ac:dyDescent="0.25">
      <c r="A20" s="64">
        <v>463</v>
      </c>
      <c r="B20" s="64" t="s">
        <v>21</v>
      </c>
      <c r="C20" s="65">
        <v>54107</v>
      </c>
      <c r="D20" s="65">
        <v>83409001</v>
      </c>
      <c r="E20" s="64"/>
      <c r="F20" s="64" t="s">
        <v>217</v>
      </c>
      <c r="G20" s="64">
        <v>22</v>
      </c>
      <c r="H20" s="66">
        <v>0.47</v>
      </c>
      <c r="I20" s="66">
        <v>10.34</v>
      </c>
    </row>
    <row r="21" spans="1:9" s="3" customFormat="1" ht="18.75" customHeight="1" x14ac:dyDescent="0.25">
      <c r="A21" s="64">
        <v>74760</v>
      </c>
      <c r="B21" s="64" t="s">
        <v>22</v>
      </c>
      <c r="C21" s="65">
        <v>54107</v>
      </c>
      <c r="D21" s="65">
        <v>83409001</v>
      </c>
      <c r="E21" s="64"/>
      <c r="F21" s="64" t="s">
        <v>217</v>
      </c>
      <c r="G21" s="64">
        <v>4</v>
      </c>
      <c r="H21" s="66">
        <v>5.79</v>
      </c>
      <c r="I21" s="66">
        <v>23.16</v>
      </c>
    </row>
    <row r="22" spans="1:9" s="3" customFormat="1" ht="18.75" customHeight="1" x14ac:dyDescent="0.25">
      <c r="A22" s="64">
        <v>74761</v>
      </c>
      <c r="B22" s="64" t="s">
        <v>23</v>
      </c>
      <c r="C22" s="65">
        <v>54107</v>
      </c>
      <c r="D22" s="65">
        <v>83409001</v>
      </c>
      <c r="E22" s="64"/>
      <c r="F22" s="64" t="s">
        <v>217</v>
      </c>
      <c r="G22" s="64">
        <v>5</v>
      </c>
      <c r="H22" s="66">
        <v>4.57</v>
      </c>
      <c r="I22" s="66">
        <v>22.85</v>
      </c>
    </row>
    <row r="23" spans="1:9" s="3" customFormat="1" ht="18.75" customHeight="1" x14ac:dyDescent="0.25">
      <c r="A23" s="61">
        <v>335</v>
      </c>
      <c r="B23" s="61" t="s">
        <v>24</v>
      </c>
      <c r="C23" s="62">
        <v>54114</v>
      </c>
      <c r="D23" s="62">
        <v>83405002</v>
      </c>
      <c r="E23" s="61"/>
      <c r="F23" s="61" t="s">
        <v>215</v>
      </c>
      <c r="G23" s="61">
        <v>4</v>
      </c>
      <c r="H23" s="63">
        <v>0.61</v>
      </c>
      <c r="I23" s="63">
        <v>2.44</v>
      </c>
    </row>
    <row r="24" spans="1:9" s="3" customFormat="1" ht="18.75" customHeight="1" x14ac:dyDescent="0.25">
      <c r="A24" s="61">
        <v>128</v>
      </c>
      <c r="B24" s="61" t="s">
        <v>25</v>
      </c>
      <c r="C24" s="62">
        <v>54114</v>
      </c>
      <c r="D24" s="62">
        <v>83405002</v>
      </c>
      <c r="E24" s="61"/>
      <c r="F24" s="61" t="s">
        <v>215</v>
      </c>
      <c r="G24" s="61">
        <v>7</v>
      </c>
      <c r="H24" s="63">
        <v>0.4</v>
      </c>
      <c r="I24" s="63">
        <v>2.8</v>
      </c>
    </row>
    <row r="25" spans="1:9" s="3" customFormat="1" ht="18.75" customHeight="1" x14ac:dyDescent="0.25">
      <c r="A25" s="73">
        <v>74611</v>
      </c>
      <c r="B25" s="73" t="s">
        <v>26</v>
      </c>
      <c r="C25" s="74">
        <v>54101</v>
      </c>
      <c r="D25" s="74">
        <v>83401001</v>
      </c>
      <c r="E25" s="73"/>
      <c r="F25" s="73" t="s">
        <v>218</v>
      </c>
      <c r="G25" s="73">
        <v>6</v>
      </c>
      <c r="H25" s="75">
        <v>5.9438000000000004</v>
      </c>
      <c r="I25" s="75">
        <v>35.662799999999997</v>
      </c>
    </row>
    <row r="26" spans="1:9" s="3" customFormat="1" ht="18.75" customHeight="1" x14ac:dyDescent="0.25">
      <c r="A26" s="73">
        <v>150</v>
      </c>
      <c r="B26" s="73" t="s">
        <v>27</v>
      </c>
      <c r="C26" s="74">
        <v>54101</v>
      </c>
      <c r="D26" s="74">
        <v>83401001</v>
      </c>
      <c r="E26" s="73"/>
      <c r="F26" s="73" t="s">
        <v>218</v>
      </c>
      <c r="G26" s="73">
        <v>42</v>
      </c>
      <c r="H26" s="75">
        <v>3.25</v>
      </c>
      <c r="I26" s="75">
        <v>136.5</v>
      </c>
    </row>
    <row r="27" spans="1:9" s="3" customFormat="1" ht="18.75" customHeight="1" x14ac:dyDescent="0.25">
      <c r="A27" s="73">
        <v>74940</v>
      </c>
      <c r="B27" s="73" t="s">
        <v>28</v>
      </c>
      <c r="C27" s="74">
        <v>54101</v>
      </c>
      <c r="D27" s="74">
        <v>83401001</v>
      </c>
      <c r="E27" s="73"/>
      <c r="F27" s="73" t="s">
        <v>218</v>
      </c>
      <c r="G27" s="73">
        <v>10</v>
      </c>
      <c r="H27" s="75">
        <v>5.7320000000000002</v>
      </c>
      <c r="I27" s="75">
        <v>57.32</v>
      </c>
    </row>
    <row r="28" spans="1:9" s="3" customFormat="1" ht="18.75" customHeight="1" x14ac:dyDescent="0.25">
      <c r="A28" s="61">
        <v>408</v>
      </c>
      <c r="B28" s="61" t="s">
        <v>29</v>
      </c>
      <c r="C28" s="62">
        <v>54114</v>
      </c>
      <c r="D28" s="62">
        <v>83405002</v>
      </c>
      <c r="E28" s="61"/>
      <c r="F28" s="61" t="s">
        <v>215</v>
      </c>
      <c r="G28" s="61">
        <v>4</v>
      </c>
      <c r="H28" s="63">
        <v>10.9</v>
      </c>
      <c r="I28" s="63">
        <v>43.6</v>
      </c>
    </row>
    <row r="29" spans="1:9" s="3" customFormat="1" ht="18.75" customHeight="1" x14ac:dyDescent="0.25">
      <c r="A29" s="61">
        <v>74756</v>
      </c>
      <c r="B29" s="61" t="s">
        <v>30</v>
      </c>
      <c r="C29" s="62">
        <v>54114</v>
      </c>
      <c r="D29" s="62">
        <v>83405002</v>
      </c>
      <c r="E29" s="61"/>
      <c r="F29" s="61" t="s">
        <v>215</v>
      </c>
      <c r="G29" s="61">
        <v>3</v>
      </c>
      <c r="H29" s="63">
        <v>2.4</v>
      </c>
      <c r="I29" s="63">
        <v>7.1999999999999904</v>
      </c>
    </row>
    <row r="30" spans="1:9" s="3" customFormat="1" ht="18.75" customHeight="1" x14ac:dyDescent="0.25">
      <c r="A30" s="61">
        <v>74980</v>
      </c>
      <c r="B30" s="61" t="s">
        <v>31</v>
      </c>
      <c r="C30" s="62">
        <v>54114</v>
      </c>
      <c r="D30" s="62">
        <v>83405002</v>
      </c>
      <c r="E30" s="61"/>
      <c r="F30" s="61" t="s">
        <v>215</v>
      </c>
      <c r="G30" s="61">
        <v>23</v>
      </c>
      <c r="H30" s="63">
        <v>5.96</v>
      </c>
      <c r="I30" s="63">
        <v>137.08000000000001</v>
      </c>
    </row>
    <row r="31" spans="1:9" s="3" customFormat="1" ht="18.75" customHeight="1" x14ac:dyDescent="0.25">
      <c r="A31" s="36">
        <v>74712</v>
      </c>
      <c r="B31" s="67" t="s">
        <v>32</v>
      </c>
      <c r="C31" s="68">
        <v>54105</v>
      </c>
      <c r="D31" s="68">
        <v>83405001</v>
      </c>
      <c r="E31" s="67"/>
      <c r="F31" s="67" t="s">
        <v>276</v>
      </c>
      <c r="G31" s="67">
        <v>0</v>
      </c>
      <c r="H31" s="69">
        <v>0</v>
      </c>
      <c r="I31" s="69">
        <v>0</v>
      </c>
    </row>
    <row r="32" spans="1:9" s="3" customFormat="1" ht="18.75" customHeight="1" x14ac:dyDescent="0.25">
      <c r="A32" s="58">
        <v>139</v>
      </c>
      <c r="B32" s="58" t="s">
        <v>33</v>
      </c>
      <c r="C32" s="59">
        <v>54115</v>
      </c>
      <c r="D32" s="59">
        <v>83413002</v>
      </c>
      <c r="E32" s="58"/>
      <c r="F32" s="58" t="s">
        <v>214</v>
      </c>
      <c r="G32" s="58">
        <v>150</v>
      </c>
      <c r="H32" s="60">
        <v>0.6</v>
      </c>
      <c r="I32" s="60">
        <v>90</v>
      </c>
    </row>
    <row r="33" spans="1:9" s="3" customFormat="1" ht="18.75" customHeight="1" x14ac:dyDescent="0.25">
      <c r="A33" s="76">
        <v>191</v>
      </c>
      <c r="B33" s="76" t="s">
        <v>34</v>
      </c>
      <c r="C33" s="77">
        <v>54199</v>
      </c>
      <c r="D33" s="77">
        <v>83415099</v>
      </c>
      <c r="E33" s="76"/>
      <c r="F33" s="76" t="s">
        <v>222</v>
      </c>
      <c r="G33" s="76">
        <v>3</v>
      </c>
      <c r="H33" s="78">
        <v>2.09</v>
      </c>
      <c r="I33" s="78">
        <v>6.27</v>
      </c>
    </row>
    <row r="34" spans="1:9" s="3" customFormat="1" ht="18.75" customHeight="1" x14ac:dyDescent="0.25">
      <c r="A34" s="64">
        <v>192</v>
      </c>
      <c r="B34" s="64" t="s">
        <v>35</v>
      </c>
      <c r="C34" s="65">
        <v>54107</v>
      </c>
      <c r="D34" s="65">
        <v>83409001</v>
      </c>
      <c r="E34" s="64"/>
      <c r="F34" s="64" t="s">
        <v>217</v>
      </c>
      <c r="G34" s="64">
        <v>8</v>
      </c>
      <c r="H34" s="66">
        <v>1.4</v>
      </c>
      <c r="I34" s="66">
        <v>11.2</v>
      </c>
    </row>
    <row r="35" spans="1:9" s="3" customFormat="1" ht="18.75" customHeight="1" x14ac:dyDescent="0.25">
      <c r="A35" s="61">
        <v>133</v>
      </c>
      <c r="B35" s="61" t="s">
        <v>36</v>
      </c>
      <c r="C35" s="62">
        <v>54114</v>
      </c>
      <c r="D35" s="62">
        <v>83405002</v>
      </c>
      <c r="E35" s="61"/>
      <c r="F35" s="61" t="s">
        <v>215</v>
      </c>
      <c r="G35" s="61">
        <v>19</v>
      </c>
      <c r="H35" s="63">
        <v>1.74</v>
      </c>
      <c r="I35" s="63">
        <v>33.06</v>
      </c>
    </row>
    <row r="36" spans="1:9" s="3" customFormat="1" ht="18.75" customHeight="1" x14ac:dyDescent="0.25">
      <c r="A36" s="61">
        <v>135</v>
      </c>
      <c r="B36" s="61" t="s">
        <v>37</v>
      </c>
      <c r="C36" s="62">
        <v>54114</v>
      </c>
      <c r="D36" s="62">
        <v>83405002</v>
      </c>
      <c r="E36" s="61"/>
      <c r="F36" s="61" t="s">
        <v>215</v>
      </c>
      <c r="G36" s="61">
        <v>0</v>
      </c>
      <c r="H36" s="63">
        <v>0</v>
      </c>
      <c r="I36" s="63">
        <v>0</v>
      </c>
    </row>
    <row r="37" spans="1:9" s="3" customFormat="1" ht="18.75" customHeight="1" x14ac:dyDescent="0.25">
      <c r="A37" s="61">
        <v>134</v>
      </c>
      <c r="B37" s="61" t="s">
        <v>38</v>
      </c>
      <c r="C37" s="62">
        <v>54114</v>
      </c>
      <c r="D37" s="62">
        <v>83405002</v>
      </c>
      <c r="E37" s="61"/>
      <c r="F37" s="61" t="s">
        <v>215</v>
      </c>
      <c r="G37" s="61">
        <v>1</v>
      </c>
      <c r="H37" s="63">
        <v>1.65</v>
      </c>
      <c r="I37" s="63">
        <v>1.65</v>
      </c>
    </row>
    <row r="38" spans="1:9" s="3" customFormat="1" ht="18.75" customHeight="1" x14ac:dyDescent="0.25">
      <c r="A38" s="61">
        <v>39</v>
      </c>
      <c r="B38" s="61" t="s">
        <v>39</v>
      </c>
      <c r="C38" s="62">
        <v>54114</v>
      </c>
      <c r="D38" s="62">
        <v>83405002</v>
      </c>
      <c r="E38" s="61"/>
      <c r="F38" s="61" t="s">
        <v>215</v>
      </c>
      <c r="G38" s="61">
        <v>86</v>
      </c>
      <c r="H38" s="63">
        <v>0.36</v>
      </c>
      <c r="I38" s="63">
        <v>30.959999999999901</v>
      </c>
    </row>
    <row r="39" spans="1:9" s="3" customFormat="1" ht="18.75" customHeight="1" x14ac:dyDescent="0.25">
      <c r="A39" s="61">
        <v>40</v>
      </c>
      <c r="B39" s="61" t="s">
        <v>40</v>
      </c>
      <c r="C39" s="62">
        <v>54114</v>
      </c>
      <c r="D39" s="62">
        <v>83405002</v>
      </c>
      <c r="E39" s="61"/>
      <c r="F39" s="61" t="s">
        <v>215</v>
      </c>
      <c r="G39" s="61">
        <v>0</v>
      </c>
      <c r="H39" s="63">
        <v>0</v>
      </c>
      <c r="I39" s="63">
        <v>0</v>
      </c>
    </row>
    <row r="40" spans="1:9" s="3" customFormat="1" ht="18.75" customHeight="1" x14ac:dyDescent="0.25">
      <c r="A40" s="61">
        <v>37</v>
      </c>
      <c r="B40" s="61" t="s">
        <v>43</v>
      </c>
      <c r="C40" s="62">
        <v>54114</v>
      </c>
      <c r="D40" s="62">
        <v>83405002</v>
      </c>
      <c r="E40" s="61"/>
      <c r="F40" s="61" t="s">
        <v>215</v>
      </c>
      <c r="G40" s="61">
        <v>12</v>
      </c>
      <c r="H40" s="63">
        <v>2.6</v>
      </c>
      <c r="I40" s="63">
        <v>31.2</v>
      </c>
    </row>
    <row r="41" spans="1:9" s="3" customFormat="1" ht="18.75" customHeight="1" x14ac:dyDescent="0.25">
      <c r="A41" s="61">
        <v>405</v>
      </c>
      <c r="B41" s="61" t="s">
        <v>44</v>
      </c>
      <c r="C41" s="62">
        <v>54114</v>
      </c>
      <c r="D41" s="62">
        <v>83405002</v>
      </c>
      <c r="E41" s="61"/>
      <c r="F41" s="61" t="s">
        <v>214</v>
      </c>
      <c r="G41" s="61">
        <v>16</v>
      </c>
      <c r="H41" s="63">
        <v>0.3</v>
      </c>
      <c r="I41" s="63">
        <v>4.8</v>
      </c>
    </row>
    <row r="42" spans="1:9" s="3" customFormat="1" ht="18.75" customHeight="1" x14ac:dyDescent="0.25">
      <c r="A42" s="61">
        <v>126</v>
      </c>
      <c r="B42" s="61" t="s">
        <v>45</v>
      </c>
      <c r="C42" s="62">
        <v>54114</v>
      </c>
      <c r="D42" s="62">
        <v>83405002</v>
      </c>
      <c r="E42" s="61"/>
      <c r="F42" s="61" t="s">
        <v>215</v>
      </c>
      <c r="G42" s="61">
        <v>47</v>
      </c>
      <c r="H42" s="63">
        <v>0.20425531914893599</v>
      </c>
      <c r="I42" s="63">
        <v>9.6</v>
      </c>
    </row>
    <row r="43" spans="1:9" s="3" customFormat="1" ht="18.75" customHeight="1" x14ac:dyDescent="0.25">
      <c r="A43" s="61">
        <v>121</v>
      </c>
      <c r="B43" s="61" t="s">
        <v>46</v>
      </c>
      <c r="C43" s="62">
        <v>54114</v>
      </c>
      <c r="D43" s="62">
        <v>83405002</v>
      </c>
      <c r="E43" s="61"/>
      <c r="F43" s="61" t="s">
        <v>215</v>
      </c>
      <c r="G43" s="61">
        <v>32</v>
      </c>
      <c r="H43" s="63">
        <v>0.6</v>
      </c>
      <c r="I43" s="63">
        <v>19.2</v>
      </c>
    </row>
    <row r="44" spans="1:9" s="3" customFormat="1" ht="18.75" customHeight="1" x14ac:dyDescent="0.25">
      <c r="A44" s="61">
        <v>125</v>
      </c>
      <c r="B44" s="61" t="s">
        <v>47</v>
      </c>
      <c r="C44" s="62">
        <v>54114</v>
      </c>
      <c r="D44" s="62">
        <v>83405002</v>
      </c>
      <c r="E44" s="61"/>
      <c r="F44" s="61" t="s">
        <v>215</v>
      </c>
      <c r="G44" s="61">
        <v>38</v>
      </c>
      <c r="H44" s="63">
        <v>0.25</v>
      </c>
      <c r="I44" s="63">
        <v>9.5</v>
      </c>
    </row>
    <row r="45" spans="1:9" s="3" customFormat="1" ht="18.75" customHeight="1" x14ac:dyDescent="0.25">
      <c r="A45" s="61">
        <v>74963</v>
      </c>
      <c r="B45" s="61" t="s">
        <v>48</v>
      </c>
      <c r="C45" s="62">
        <v>54114</v>
      </c>
      <c r="D45" s="62">
        <v>83405002</v>
      </c>
      <c r="E45" s="61"/>
      <c r="F45" s="61" t="s">
        <v>215</v>
      </c>
      <c r="G45" s="61">
        <v>4</v>
      </c>
      <c r="H45" s="63">
        <v>2.4</v>
      </c>
      <c r="I45" s="63">
        <v>9.6</v>
      </c>
    </row>
    <row r="46" spans="1:9" s="3" customFormat="1" ht="18.75" customHeight="1" x14ac:dyDescent="0.25">
      <c r="A46" s="76">
        <v>74689</v>
      </c>
      <c r="B46" s="76" t="s">
        <v>49</v>
      </c>
      <c r="C46" s="77">
        <v>54199</v>
      </c>
      <c r="D46" s="77">
        <v>83415099</v>
      </c>
      <c r="E46" s="76"/>
      <c r="F46" s="76" t="s">
        <v>222</v>
      </c>
      <c r="G46" s="76">
        <v>35</v>
      </c>
      <c r="H46" s="78">
        <v>2.0294571428571402</v>
      </c>
      <c r="I46" s="78">
        <v>71.030999999999906</v>
      </c>
    </row>
    <row r="47" spans="1:9" s="3" customFormat="1" ht="18.75" customHeight="1" x14ac:dyDescent="0.25">
      <c r="A47" s="61">
        <v>332</v>
      </c>
      <c r="B47" s="61" t="s">
        <v>50</v>
      </c>
      <c r="C47" s="62">
        <v>54114</v>
      </c>
      <c r="D47" s="62">
        <v>83405002</v>
      </c>
      <c r="E47" s="61"/>
      <c r="F47" s="61" t="s">
        <v>215</v>
      </c>
      <c r="G47" s="61">
        <v>1</v>
      </c>
      <c r="H47" s="63">
        <v>0.88</v>
      </c>
      <c r="I47" s="63">
        <v>0.88</v>
      </c>
    </row>
    <row r="48" spans="1:9" s="3" customFormat="1" ht="18.75" customHeight="1" x14ac:dyDescent="0.25">
      <c r="A48" s="61">
        <v>117</v>
      </c>
      <c r="B48" s="61" t="s">
        <v>51</v>
      </c>
      <c r="C48" s="62">
        <v>54114</v>
      </c>
      <c r="D48" s="62">
        <v>83405002</v>
      </c>
      <c r="E48" s="61"/>
      <c r="F48" s="61" t="s">
        <v>215</v>
      </c>
      <c r="G48" s="61">
        <v>8</v>
      </c>
      <c r="H48" s="63">
        <v>1.36375</v>
      </c>
      <c r="I48" s="63">
        <v>10.91</v>
      </c>
    </row>
    <row r="49" spans="1:9" s="3" customFormat="1" ht="18.75" customHeight="1" x14ac:dyDescent="0.25">
      <c r="A49" s="67">
        <v>93</v>
      </c>
      <c r="B49" s="67" t="s">
        <v>52</v>
      </c>
      <c r="C49" s="68">
        <v>54105</v>
      </c>
      <c r="D49" s="68">
        <v>83405001</v>
      </c>
      <c r="E49" s="67"/>
      <c r="F49" s="67" t="s">
        <v>223</v>
      </c>
      <c r="G49" s="67">
        <v>20</v>
      </c>
      <c r="H49" s="69">
        <v>1.69</v>
      </c>
      <c r="I49" s="69">
        <v>33.799999999999997</v>
      </c>
    </row>
    <row r="50" spans="1:9" s="3" customFormat="1" ht="18.75" customHeight="1" x14ac:dyDescent="0.25">
      <c r="A50" s="76">
        <v>74816</v>
      </c>
      <c r="B50" s="76" t="s">
        <v>53</v>
      </c>
      <c r="C50" s="77">
        <v>54199</v>
      </c>
      <c r="D50" s="77">
        <v>83415099</v>
      </c>
      <c r="E50" s="76"/>
      <c r="F50" s="76" t="s">
        <v>222</v>
      </c>
      <c r="G50" s="76">
        <v>1</v>
      </c>
      <c r="H50" s="78">
        <v>2.4500000000000002</v>
      </c>
      <c r="I50" s="78">
        <v>2.4500000000000002</v>
      </c>
    </row>
    <row r="51" spans="1:9" s="3" customFormat="1" ht="18.75" customHeight="1" x14ac:dyDescent="0.25">
      <c r="A51" s="76">
        <v>74931</v>
      </c>
      <c r="B51" s="76" t="s">
        <v>54</v>
      </c>
      <c r="C51" s="77">
        <v>54199</v>
      </c>
      <c r="D51" s="77">
        <v>83415099</v>
      </c>
      <c r="E51" s="76"/>
      <c r="F51" s="76" t="s">
        <v>222</v>
      </c>
      <c r="G51" s="76">
        <v>2</v>
      </c>
      <c r="H51" s="78">
        <v>17</v>
      </c>
      <c r="I51" s="78">
        <v>34</v>
      </c>
    </row>
    <row r="52" spans="1:9" s="3" customFormat="1" ht="18.75" customHeight="1" x14ac:dyDescent="0.25">
      <c r="A52" s="64">
        <v>64</v>
      </c>
      <c r="B52" s="64" t="s">
        <v>55</v>
      </c>
      <c r="C52" s="65">
        <v>54107</v>
      </c>
      <c r="D52" s="65">
        <v>83409001</v>
      </c>
      <c r="E52" s="64"/>
      <c r="F52" s="64" t="s">
        <v>273</v>
      </c>
      <c r="G52" s="64">
        <v>40</v>
      </c>
      <c r="H52" s="66">
        <v>2.403</v>
      </c>
      <c r="I52" s="66">
        <v>96.12</v>
      </c>
    </row>
    <row r="53" spans="1:9" s="3" customFormat="1" ht="18.75" customHeight="1" x14ac:dyDescent="0.25">
      <c r="A53" s="64">
        <v>43</v>
      </c>
      <c r="B53" s="64" t="s">
        <v>56</v>
      </c>
      <c r="C53" s="65">
        <v>54107</v>
      </c>
      <c r="D53" s="65">
        <v>83409001</v>
      </c>
      <c r="E53" s="64"/>
      <c r="F53" s="64" t="s">
        <v>273</v>
      </c>
      <c r="G53" s="64">
        <v>16</v>
      </c>
      <c r="H53" s="66">
        <v>2.2406250000000001</v>
      </c>
      <c r="I53" s="66">
        <v>35.85</v>
      </c>
    </row>
    <row r="54" spans="1:9" s="3" customFormat="1" ht="18.75" customHeight="1" x14ac:dyDescent="0.25">
      <c r="A54" s="64">
        <v>44</v>
      </c>
      <c r="B54" s="64" t="s">
        <v>57</v>
      </c>
      <c r="C54" s="65">
        <v>54107</v>
      </c>
      <c r="D54" s="65">
        <v>83409001</v>
      </c>
      <c r="E54" s="64"/>
      <c r="F54" s="64" t="s">
        <v>217</v>
      </c>
      <c r="G54" s="64">
        <v>34</v>
      </c>
      <c r="H54" s="66">
        <v>2.78117647058823</v>
      </c>
      <c r="I54" s="66">
        <v>94.559999999999903</v>
      </c>
    </row>
    <row r="55" spans="1:9" s="3" customFormat="1" ht="18.75" customHeight="1" x14ac:dyDescent="0.25">
      <c r="A55" s="64">
        <v>45</v>
      </c>
      <c r="B55" s="64" t="s">
        <v>58</v>
      </c>
      <c r="C55" s="65">
        <v>54107</v>
      </c>
      <c r="D55" s="65">
        <v>83409001</v>
      </c>
      <c r="E55" s="64"/>
      <c r="F55" s="64" t="s">
        <v>217</v>
      </c>
      <c r="G55" s="64">
        <v>10</v>
      </c>
      <c r="H55" s="66">
        <v>1.55</v>
      </c>
      <c r="I55" s="66">
        <v>15.5</v>
      </c>
    </row>
    <row r="56" spans="1:9" s="3" customFormat="1" ht="18.75" customHeight="1" x14ac:dyDescent="0.25">
      <c r="A56" s="61">
        <v>145</v>
      </c>
      <c r="B56" s="61" t="s">
        <v>59</v>
      </c>
      <c r="C56" s="62">
        <v>54114</v>
      </c>
      <c r="D56" s="62">
        <v>83405002</v>
      </c>
      <c r="E56" s="61"/>
      <c r="F56" s="61" t="s">
        <v>215</v>
      </c>
      <c r="G56" s="61">
        <v>5</v>
      </c>
      <c r="H56" s="63">
        <v>4.75</v>
      </c>
      <c r="I56" s="63">
        <v>23.75</v>
      </c>
    </row>
    <row r="57" spans="1:9" s="3" customFormat="1" ht="18.75" customHeight="1" x14ac:dyDescent="0.25">
      <c r="A57" s="58">
        <v>138</v>
      </c>
      <c r="B57" s="58" t="s">
        <v>60</v>
      </c>
      <c r="C57" s="59">
        <v>54115</v>
      </c>
      <c r="D57" s="59">
        <v>83413002</v>
      </c>
      <c r="E57" s="58"/>
      <c r="F57" s="58" t="s">
        <v>274</v>
      </c>
      <c r="G57" s="58">
        <v>20</v>
      </c>
      <c r="H57" s="60">
        <v>0.63</v>
      </c>
      <c r="I57" s="60">
        <v>12.6</v>
      </c>
    </row>
    <row r="58" spans="1:9" s="3" customFormat="1" ht="18.75" customHeight="1" x14ac:dyDescent="0.25">
      <c r="A58" s="61">
        <v>143</v>
      </c>
      <c r="B58" s="61" t="s">
        <v>61</v>
      </c>
      <c r="C58" s="62">
        <v>54114</v>
      </c>
      <c r="D58" s="62">
        <v>83405002</v>
      </c>
      <c r="E58" s="61"/>
      <c r="F58" s="61" t="s">
        <v>215</v>
      </c>
      <c r="G58" s="61">
        <v>1</v>
      </c>
      <c r="H58" s="63">
        <v>8.3000000000000007</v>
      </c>
      <c r="I58" s="63">
        <v>8.3000000000000007</v>
      </c>
    </row>
    <row r="59" spans="1:9" s="3" customFormat="1" ht="18.75" customHeight="1" x14ac:dyDescent="0.25">
      <c r="A59" s="61">
        <v>74473</v>
      </c>
      <c r="B59" s="61" t="s">
        <v>62</v>
      </c>
      <c r="C59" s="62">
        <v>54114</v>
      </c>
      <c r="D59" s="62">
        <v>83405002</v>
      </c>
      <c r="E59" s="61"/>
      <c r="F59" s="61" t="s">
        <v>214</v>
      </c>
      <c r="G59" s="61">
        <v>0</v>
      </c>
      <c r="H59" s="63">
        <v>0</v>
      </c>
      <c r="I59" s="63">
        <v>0</v>
      </c>
    </row>
    <row r="60" spans="1:9" s="3" customFormat="1" ht="18.75" customHeight="1" x14ac:dyDescent="0.25">
      <c r="A60" s="76">
        <v>46</v>
      </c>
      <c r="B60" s="76" t="s">
        <v>63</v>
      </c>
      <c r="C60" s="77">
        <v>54199</v>
      </c>
      <c r="D60" s="77">
        <v>83415099</v>
      </c>
      <c r="E60" s="76"/>
      <c r="F60" s="76" t="s">
        <v>222</v>
      </c>
      <c r="G60" s="76">
        <v>4</v>
      </c>
      <c r="H60" s="78">
        <v>1.64</v>
      </c>
      <c r="I60" s="78">
        <v>6.56</v>
      </c>
    </row>
    <row r="61" spans="1:9" s="3" customFormat="1" ht="18.75" customHeight="1" x14ac:dyDescent="0.25">
      <c r="A61" s="61">
        <v>120</v>
      </c>
      <c r="B61" s="61" t="s">
        <v>64</v>
      </c>
      <c r="C61" s="62">
        <v>54114</v>
      </c>
      <c r="D61" s="62">
        <v>83405002</v>
      </c>
      <c r="E61" s="61"/>
      <c r="F61" s="61" t="s">
        <v>215</v>
      </c>
      <c r="G61" s="61">
        <v>41</v>
      </c>
      <c r="H61" s="63">
        <v>1.8999999999999899</v>
      </c>
      <c r="I61" s="63">
        <v>77.899999999999906</v>
      </c>
    </row>
    <row r="62" spans="1:9" s="3" customFormat="1" ht="18.75" customHeight="1" x14ac:dyDescent="0.25">
      <c r="A62" s="76">
        <v>74523</v>
      </c>
      <c r="B62" s="76" t="s">
        <v>65</v>
      </c>
      <c r="C62" s="77">
        <v>54199</v>
      </c>
      <c r="D62" s="77">
        <v>83415099</v>
      </c>
      <c r="E62" s="76"/>
      <c r="F62" s="76" t="s">
        <v>222</v>
      </c>
      <c r="G62" s="76">
        <v>6</v>
      </c>
      <c r="H62" s="78">
        <v>1.78</v>
      </c>
      <c r="I62" s="78">
        <v>10.68</v>
      </c>
    </row>
    <row r="63" spans="1:9" s="3" customFormat="1" ht="18.75" customHeight="1" x14ac:dyDescent="0.25">
      <c r="A63" s="61">
        <v>106</v>
      </c>
      <c r="B63" s="61" t="s">
        <v>66</v>
      </c>
      <c r="C63" s="62">
        <v>54114</v>
      </c>
      <c r="D63" s="62">
        <v>83405002</v>
      </c>
      <c r="E63" s="61"/>
      <c r="F63" s="61" t="s">
        <v>215</v>
      </c>
      <c r="G63" s="61">
        <v>25</v>
      </c>
      <c r="H63" s="63">
        <v>0.45</v>
      </c>
      <c r="I63" s="63">
        <v>11.25</v>
      </c>
    </row>
    <row r="64" spans="1:9" s="3" customFormat="1" ht="18.75" customHeight="1" x14ac:dyDescent="0.25">
      <c r="A64" s="76">
        <v>74701</v>
      </c>
      <c r="B64" s="76" t="s">
        <v>67</v>
      </c>
      <c r="C64" s="77">
        <v>54199</v>
      </c>
      <c r="D64" s="77">
        <v>83415099</v>
      </c>
      <c r="E64" s="76"/>
      <c r="F64" s="76" t="s">
        <v>222</v>
      </c>
      <c r="G64" s="76">
        <v>25</v>
      </c>
      <c r="H64" s="78">
        <v>0.4</v>
      </c>
      <c r="I64" s="78">
        <v>10</v>
      </c>
    </row>
    <row r="65" spans="1:9" s="3" customFormat="1" ht="18.75" customHeight="1" x14ac:dyDescent="0.25">
      <c r="A65" s="61">
        <v>104</v>
      </c>
      <c r="B65" s="61" t="s">
        <v>68</v>
      </c>
      <c r="C65" s="62">
        <v>54114</v>
      </c>
      <c r="D65" s="62">
        <v>83405002</v>
      </c>
      <c r="E65" s="61"/>
      <c r="F65" s="61" t="s">
        <v>215</v>
      </c>
      <c r="G65" s="61">
        <v>50</v>
      </c>
      <c r="H65" s="63">
        <v>5.2999999999999999E-2</v>
      </c>
      <c r="I65" s="63">
        <v>2.65</v>
      </c>
    </row>
    <row r="66" spans="1:9" s="3" customFormat="1" ht="18.75" customHeight="1" x14ac:dyDescent="0.25">
      <c r="A66" s="61">
        <v>105</v>
      </c>
      <c r="B66" s="61" t="s">
        <v>69</v>
      </c>
      <c r="C66" s="62">
        <v>54114</v>
      </c>
      <c r="D66" s="62">
        <v>83405002</v>
      </c>
      <c r="E66" s="61"/>
      <c r="F66" s="61" t="s">
        <v>215</v>
      </c>
      <c r="G66" s="61">
        <v>475</v>
      </c>
      <c r="H66" s="63">
        <v>0.06</v>
      </c>
      <c r="I66" s="63">
        <v>28.5</v>
      </c>
    </row>
    <row r="67" spans="1:9" s="3" customFormat="1" ht="18.75" customHeight="1" x14ac:dyDescent="0.25">
      <c r="A67" s="79">
        <v>47</v>
      </c>
      <c r="B67" s="79" t="s">
        <v>70</v>
      </c>
      <c r="C67" s="80">
        <v>54104</v>
      </c>
      <c r="D67" s="80">
        <v>83403001</v>
      </c>
      <c r="E67" s="79"/>
      <c r="F67" s="79" t="s">
        <v>227</v>
      </c>
      <c r="G67" s="79">
        <v>83</v>
      </c>
      <c r="H67" s="81">
        <v>0.45385542168674697</v>
      </c>
      <c r="I67" s="81">
        <v>37.67</v>
      </c>
    </row>
    <row r="68" spans="1:9" s="3" customFormat="1" ht="18.75" customHeight="1" x14ac:dyDescent="0.25">
      <c r="A68" s="64">
        <v>130</v>
      </c>
      <c r="B68" s="64" t="s">
        <v>71</v>
      </c>
      <c r="C68" s="65">
        <v>54107</v>
      </c>
      <c r="D68" s="65">
        <v>83409001</v>
      </c>
      <c r="E68" s="64"/>
      <c r="F68" s="64" t="s">
        <v>217</v>
      </c>
      <c r="G68" s="64">
        <v>13</v>
      </c>
      <c r="H68" s="66">
        <v>1</v>
      </c>
      <c r="I68" s="66">
        <v>13</v>
      </c>
    </row>
    <row r="69" spans="1:9" s="3" customFormat="1" ht="18.75" customHeight="1" x14ac:dyDescent="0.25">
      <c r="A69" s="61">
        <v>123</v>
      </c>
      <c r="B69" s="61" t="s">
        <v>72</v>
      </c>
      <c r="C69" s="62">
        <v>54114</v>
      </c>
      <c r="D69" s="62">
        <v>83405002</v>
      </c>
      <c r="E69" s="61"/>
      <c r="F69" s="61" t="s">
        <v>215</v>
      </c>
      <c r="G69" s="61">
        <v>66</v>
      </c>
      <c r="H69" s="63">
        <v>1.45</v>
      </c>
      <c r="I69" s="63">
        <v>95.7</v>
      </c>
    </row>
    <row r="70" spans="1:9" s="3" customFormat="1" ht="18.75" customHeight="1" x14ac:dyDescent="0.25">
      <c r="A70" s="61">
        <v>124</v>
      </c>
      <c r="B70" s="61" t="s">
        <v>73</v>
      </c>
      <c r="C70" s="62">
        <v>54114</v>
      </c>
      <c r="D70" s="62">
        <v>83405002</v>
      </c>
      <c r="E70" s="61"/>
      <c r="F70" s="61" t="s">
        <v>215</v>
      </c>
      <c r="G70" s="61">
        <v>0</v>
      </c>
      <c r="H70" s="63">
        <v>0</v>
      </c>
      <c r="I70" s="63">
        <v>0</v>
      </c>
    </row>
    <row r="71" spans="1:9" s="3" customFormat="1" ht="18.75" customHeight="1" x14ac:dyDescent="0.25">
      <c r="A71" s="64">
        <v>48</v>
      </c>
      <c r="B71" s="64" t="s">
        <v>74</v>
      </c>
      <c r="C71" s="65">
        <v>54107</v>
      </c>
      <c r="D71" s="65">
        <v>83409001</v>
      </c>
      <c r="E71" s="64"/>
      <c r="F71" s="64" t="s">
        <v>217</v>
      </c>
      <c r="G71" s="64">
        <v>15</v>
      </c>
      <c r="H71" s="66">
        <v>1.6</v>
      </c>
      <c r="I71" s="66">
        <v>24</v>
      </c>
    </row>
    <row r="72" spans="1:9" s="3" customFormat="1" ht="18.75" customHeight="1" x14ac:dyDescent="0.25">
      <c r="A72" s="64">
        <v>49</v>
      </c>
      <c r="B72" s="64" t="s">
        <v>75</v>
      </c>
      <c r="C72" s="65">
        <v>54107</v>
      </c>
      <c r="D72" s="65">
        <v>83409001</v>
      </c>
      <c r="E72" s="64"/>
      <c r="F72" s="64" t="s">
        <v>217</v>
      </c>
      <c r="G72" s="64">
        <v>14</v>
      </c>
      <c r="H72" s="66">
        <v>4.76</v>
      </c>
      <c r="I72" s="66">
        <v>66.64</v>
      </c>
    </row>
    <row r="73" spans="1:9" s="3" customFormat="1" ht="18.75" customHeight="1" x14ac:dyDescent="0.25">
      <c r="A73" s="64">
        <v>52</v>
      </c>
      <c r="B73" s="64" t="s">
        <v>76</v>
      </c>
      <c r="C73" s="65">
        <v>54107</v>
      </c>
      <c r="D73" s="65">
        <v>83409001</v>
      </c>
      <c r="E73" s="64"/>
      <c r="F73" s="64" t="s">
        <v>217</v>
      </c>
      <c r="G73" s="64">
        <v>118</v>
      </c>
      <c r="H73" s="66">
        <v>0.94909576271186402</v>
      </c>
      <c r="I73" s="66">
        <v>111.9933</v>
      </c>
    </row>
    <row r="74" spans="1:9" s="3" customFormat="1" ht="18.75" customHeight="1" x14ac:dyDescent="0.25">
      <c r="A74" s="64">
        <v>50</v>
      </c>
      <c r="B74" s="64" t="s">
        <v>77</v>
      </c>
      <c r="C74" s="65">
        <v>54107</v>
      </c>
      <c r="D74" s="65">
        <v>83409001</v>
      </c>
      <c r="E74" s="64"/>
      <c r="F74" s="64" t="s">
        <v>217</v>
      </c>
      <c r="G74" s="64">
        <v>17</v>
      </c>
      <c r="H74" s="66">
        <v>3.47</v>
      </c>
      <c r="I74" s="66">
        <v>58.99</v>
      </c>
    </row>
    <row r="75" spans="1:9" s="3" customFormat="1" ht="18.75" customHeight="1" x14ac:dyDescent="0.25">
      <c r="A75" s="64">
        <v>51</v>
      </c>
      <c r="B75" s="64" t="s">
        <v>78</v>
      </c>
      <c r="C75" s="65">
        <v>54107</v>
      </c>
      <c r="D75" s="65">
        <v>83409001</v>
      </c>
      <c r="E75" s="64"/>
      <c r="F75" s="64" t="s">
        <v>217</v>
      </c>
      <c r="G75" s="64">
        <v>17</v>
      </c>
      <c r="H75" s="66">
        <v>3.45411764705882</v>
      </c>
      <c r="I75" s="66">
        <v>58.72</v>
      </c>
    </row>
    <row r="76" spans="1:9" s="3" customFormat="1" ht="18.75" customHeight="1" x14ac:dyDescent="0.25">
      <c r="A76" s="61">
        <v>116</v>
      </c>
      <c r="B76" s="61" t="s">
        <v>79</v>
      </c>
      <c r="C76" s="62">
        <v>54114</v>
      </c>
      <c r="D76" s="62">
        <v>83405002</v>
      </c>
      <c r="E76" s="61"/>
      <c r="F76" s="61" t="s">
        <v>215</v>
      </c>
      <c r="G76" s="61">
        <v>32</v>
      </c>
      <c r="H76" s="63">
        <v>0.3</v>
      </c>
      <c r="I76" s="63">
        <v>9.6</v>
      </c>
    </row>
    <row r="77" spans="1:9" s="3" customFormat="1" ht="18.75" customHeight="1" x14ac:dyDescent="0.25">
      <c r="A77" s="61">
        <v>304</v>
      </c>
      <c r="B77" s="61" t="s">
        <v>80</v>
      </c>
      <c r="C77" s="62">
        <v>54114</v>
      </c>
      <c r="D77" s="62">
        <v>83405002</v>
      </c>
      <c r="E77" s="61"/>
      <c r="F77" s="61" t="s">
        <v>215</v>
      </c>
      <c r="G77" s="61">
        <v>18</v>
      </c>
      <c r="H77" s="63">
        <v>0.12</v>
      </c>
      <c r="I77" s="63">
        <v>2.16</v>
      </c>
    </row>
    <row r="78" spans="1:9" s="3" customFormat="1" ht="18.75" customHeight="1" x14ac:dyDescent="0.25">
      <c r="A78" s="61">
        <v>324</v>
      </c>
      <c r="B78" s="61" t="s">
        <v>81</v>
      </c>
      <c r="C78" s="62">
        <v>54114</v>
      </c>
      <c r="D78" s="62">
        <v>83405002</v>
      </c>
      <c r="E78" s="61"/>
      <c r="F78" s="61" t="s">
        <v>215</v>
      </c>
      <c r="G78" s="61">
        <v>1</v>
      </c>
      <c r="H78" s="63">
        <v>1.9</v>
      </c>
      <c r="I78" s="63">
        <v>1.9</v>
      </c>
    </row>
    <row r="79" spans="1:9" s="3" customFormat="1" ht="18.75" customHeight="1" x14ac:dyDescent="0.25">
      <c r="A79" s="64">
        <v>53</v>
      </c>
      <c r="B79" s="64" t="s">
        <v>82</v>
      </c>
      <c r="C79" s="65">
        <v>54107</v>
      </c>
      <c r="D79" s="65">
        <v>83409001</v>
      </c>
      <c r="E79" s="64"/>
      <c r="F79" s="64" t="s">
        <v>217</v>
      </c>
      <c r="G79" s="64">
        <v>9</v>
      </c>
      <c r="H79" s="66">
        <v>1.75444444444444</v>
      </c>
      <c r="I79" s="66">
        <v>15.79</v>
      </c>
    </row>
    <row r="80" spans="1:9" s="3" customFormat="1" ht="18.75" customHeight="1" x14ac:dyDescent="0.25">
      <c r="A80" s="67">
        <v>71</v>
      </c>
      <c r="B80" s="67" t="s">
        <v>83</v>
      </c>
      <c r="C80" s="68">
        <v>54105</v>
      </c>
      <c r="D80" s="68">
        <v>83405001</v>
      </c>
      <c r="E80" s="67"/>
      <c r="F80" s="67" t="s">
        <v>225</v>
      </c>
      <c r="G80" s="67">
        <v>2</v>
      </c>
      <c r="H80" s="69">
        <v>1.075</v>
      </c>
      <c r="I80" s="69">
        <v>2.15</v>
      </c>
    </row>
    <row r="81" spans="1:9" s="3" customFormat="1" ht="18.75" customHeight="1" x14ac:dyDescent="0.25">
      <c r="A81" s="67">
        <v>72</v>
      </c>
      <c r="B81" s="67" t="s">
        <v>84</v>
      </c>
      <c r="C81" s="68">
        <v>54105</v>
      </c>
      <c r="D81" s="68">
        <v>83405001</v>
      </c>
      <c r="E81" s="67"/>
      <c r="F81" s="67" t="s">
        <v>275</v>
      </c>
      <c r="G81" s="67">
        <v>26</v>
      </c>
      <c r="H81" s="69">
        <v>0.75115384615384595</v>
      </c>
      <c r="I81" s="69">
        <v>19.53</v>
      </c>
    </row>
    <row r="82" spans="1:9" s="3" customFormat="1" ht="18.75" customHeight="1" x14ac:dyDescent="0.25">
      <c r="A82" s="67">
        <v>74921</v>
      </c>
      <c r="B82" s="67" t="s">
        <v>85</v>
      </c>
      <c r="C82" s="68">
        <v>54105</v>
      </c>
      <c r="D82" s="68">
        <v>83405001</v>
      </c>
      <c r="E82" s="67"/>
      <c r="F82" s="67" t="s">
        <v>225</v>
      </c>
      <c r="G82" s="67">
        <v>0</v>
      </c>
      <c r="H82" s="69">
        <v>0</v>
      </c>
      <c r="I82" s="69">
        <v>0</v>
      </c>
    </row>
    <row r="83" spans="1:9" s="3" customFormat="1" ht="18.75" customHeight="1" x14ac:dyDescent="0.25">
      <c r="A83" s="67">
        <v>74960</v>
      </c>
      <c r="B83" s="67" t="s">
        <v>86</v>
      </c>
      <c r="C83" s="68">
        <v>54105</v>
      </c>
      <c r="D83" s="68">
        <v>83405001</v>
      </c>
      <c r="E83" s="67"/>
      <c r="F83" s="67" t="s">
        <v>225</v>
      </c>
      <c r="G83" s="67">
        <v>0</v>
      </c>
      <c r="H83" s="69">
        <v>0</v>
      </c>
      <c r="I83" s="69">
        <v>0</v>
      </c>
    </row>
    <row r="84" spans="1:9" s="3" customFormat="1" ht="18.75" customHeight="1" x14ac:dyDescent="0.25">
      <c r="A84" s="67">
        <v>74757</v>
      </c>
      <c r="B84" s="67" t="s">
        <v>87</v>
      </c>
      <c r="C84" s="68">
        <v>54105</v>
      </c>
      <c r="D84" s="68">
        <v>83405001</v>
      </c>
      <c r="E84" s="67"/>
      <c r="F84" s="67" t="s">
        <v>225</v>
      </c>
      <c r="G84" s="67">
        <v>0</v>
      </c>
      <c r="H84" s="69">
        <v>0</v>
      </c>
      <c r="I84" s="69">
        <v>0</v>
      </c>
    </row>
    <row r="85" spans="1:9" s="3" customFormat="1" ht="18.75" customHeight="1" x14ac:dyDescent="0.25">
      <c r="A85" s="67">
        <v>87</v>
      </c>
      <c r="B85" s="67" t="s">
        <v>88</v>
      </c>
      <c r="C85" s="68">
        <v>54105</v>
      </c>
      <c r="D85" s="68">
        <v>83405001</v>
      </c>
      <c r="E85" s="67"/>
      <c r="F85" s="67" t="s">
        <v>225</v>
      </c>
      <c r="G85" s="67">
        <v>27</v>
      </c>
      <c r="H85" s="69">
        <v>1.9814814814814801</v>
      </c>
      <c r="I85" s="69">
        <v>53.5</v>
      </c>
    </row>
    <row r="86" spans="1:9" s="3" customFormat="1" ht="18.75" customHeight="1" x14ac:dyDescent="0.25">
      <c r="A86" s="67">
        <v>88</v>
      </c>
      <c r="B86" s="67" t="s">
        <v>89</v>
      </c>
      <c r="C86" s="68">
        <v>54105</v>
      </c>
      <c r="D86" s="68">
        <v>83405001</v>
      </c>
      <c r="E86" s="67"/>
      <c r="F86" s="67" t="s">
        <v>225</v>
      </c>
      <c r="G86" s="67">
        <v>0</v>
      </c>
      <c r="H86" s="69">
        <v>0</v>
      </c>
      <c r="I86" s="69">
        <v>0</v>
      </c>
    </row>
    <row r="87" spans="1:9" s="3" customFormat="1" ht="18.75" customHeight="1" x14ac:dyDescent="0.25">
      <c r="A87" s="67">
        <v>86</v>
      </c>
      <c r="B87" s="67" t="s">
        <v>90</v>
      </c>
      <c r="C87" s="68">
        <v>54105</v>
      </c>
      <c r="D87" s="68">
        <v>83405001</v>
      </c>
      <c r="E87" s="67"/>
      <c r="F87" s="67" t="s">
        <v>225</v>
      </c>
      <c r="G87" s="67">
        <v>1</v>
      </c>
      <c r="H87" s="69">
        <v>4.09</v>
      </c>
      <c r="I87" s="69">
        <v>4.09</v>
      </c>
    </row>
    <row r="88" spans="1:9" s="3" customFormat="1" ht="18.75" customHeight="1" x14ac:dyDescent="0.25">
      <c r="A88" s="64">
        <v>65</v>
      </c>
      <c r="B88" s="64" t="s">
        <v>91</v>
      </c>
      <c r="C88" s="65">
        <v>54107</v>
      </c>
      <c r="D88" s="65">
        <v>83409001</v>
      </c>
      <c r="E88" s="64"/>
      <c r="F88" s="64" t="s">
        <v>217</v>
      </c>
      <c r="G88" s="64">
        <v>8</v>
      </c>
      <c r="H88" s="66">
        <v>5</v>
      </c>
      <c r="I88" s="66">
        <v>40</v>
      </c>
    </row>
    <row r="89" spans="1:9" s="3" customFormat="1" ht="18.75" customHeight="1" x14ac:dyDescent="0.25">
      <c r="A89" s="64">
        <v>74718</v>
      </c>
      <c r="B89" s="64" t="s">
        <v>92</v>
      </c>
      <c r="C89" s="65">
        <v>54107</v>
      </c>
      <c r="D89" s="65">
        <v>83409001</v>
      </c>
      <c r="E89" s="64"/>
      <c r="F89" s="64" t="s">
        <v>217</v>
      </c>
      <c r="G89" s="64">
        <v>0</v>
      </c>
      <c r="H89" s="66">
        <v>0</v>
      </c>
      <c r="I89" s="66">
        <v>0</v>
      </c>
    </row>
    <row r="90" spans="1:9" s="3" customFormat="1" ht="18.75" customHeight="1" x14ac:dyDescent="0.25">
      <c r="A90" s="64">
        <v>74959</v>
      </c>
      <c r="B90" s="64" t="s">
        <v>93</v>
      </c>
      <c r="C90" s="65">
        <v>54107</v>
      </c>
      <c r="D90" s="65">
        <v>83409001</v>
      </c>
      <c r="E90" s="64"/>
      <c r="F90" s="64" t="s">
        <v>217</v>
      </c>
      <c r="G90" s="64">
        <v>4</v>
      </c>
      <c r="H90" s="66">
        <v>4</v>
      </c>
      <c r="I90" s="66">
        <v>16</v>
      </c>
    </row>
    <row r="91" spans="1:9" s="3" customFormat="1" ht="18.75" customHeight="1" x14ac:dyDescent="0.25">
      <c r="A91" s="64">
        <v>55</v>
      </c>
      <c r="B91" s="64" t="s">
        <v>94</v>
      </c>
      <c r="C91" s="65">
        <v>54107</v>
      </c>
      <c r="D91" s="65">
        <v>83409001</v>
      </c>
      <c r="E91" s="64"/>
      <c r="F91" s="64" t="s">
        <v>217</v>
      </c>
      <c r="G91" s="64">
        <v>6</v>
      </c>
      <c r="H91" s="66">
        <v>5.9509999999999996</v>
      </c>
      <c r="I91" s="66">
        <v>35.705999999999896</v>
      </c>
    </row>
    <row r="92" spans="1:9" s="3" customFormat="1" ht="18.75" customHeight="1" x14ac:dyDescent="0.25">
      <c r="A92" s="76">
        <v>56</v>
      </c>
      <c r="B92" s="76" t="s">
        <v>95</v>
      </c>
      <c r="C92" s="77">
        <v>54199</v>
      </c>
      <c r="D92" s="77">
        <v>83415099</v>
      </c>
      <c r="E92" s="76"/>
      <c r="F92" s="76" t="s">
        <v>222</v>
      </c>
      <c r="G92" s="76">
        <v>43</v>
      </c>
      <c r="H92" s="78">
        <v>0.71860465116279004</v>
      </c>
      <c r="I92" s="78">
        <v>30.9</v>
      </c>
    </row>
    <row r="93" spans="1:9" s="3" customFormat="1" ht="18.75" customHeight="1" x14ac:dyDescent="0.25">
      <c r="A93" s="58">
        <v>74770</v>
      </c>
      <c r="B93" s="58" t="s">
        <v>96</v>
      </c>
      <c r="C93" s="59">
        <v>54115</v>
      </c>
      <c r="D93" s="59">
        <v>83413002</v>
      </c>
      <c r="E93" s="58"/>
      <c r="F93" s="58" t="s">
        <v>214</v>
      </c>
      <c r="G93" s="58">
        <v>43</v>
      </c>
      <c r="H93" s="60">
        <v>5.9</v>
      </c>
      <c r="I93" s="60">
        <v>253.7</v>
      </c>
    </row>
    <row r="94" spans="1:9" s="3" customFormat="1" ht="18.75" customHeight="1" x14ac:dyDescent="0.25">
      <c r="A94" s="61">
        <v>323</v>
      </c>
      <c r="B94" s="61" t="s">
        <v>97</v>
      </c>
      <c r="C94" s="62">
        <v>54114</v>
      </c>
      <c r="D94" s="62">
        <v>83405002</v>
      </c>
      <c r="E94" s="61"/>
      <c r="F94" s="61" t="s">
        <v>215</v>
      </c>
      <c r="G94" s="61">
        <v>10</v>
      </c>
      <c r="H94" s="63">
        <v>0.869999999999999</v>
      </c>
      <c r="I94" s="63">
        <v>8.6999999999999993</v>
      </c>
    </row>
    <row r="95" spans="1:9" s="3" customFormat="1" ht="18.75" customHeight="1" x14ac:dyDescent="0.25">
      <c r="A95" s="64">
        <v>74842</v>
      </c>
      <c r="B95" s="64" t="s">
        <v>98</v>
      </c>
      <c r="C95" s="65">
        <v>54107</v>
      </c>
      <c r="D95" s="65">
        <v>83409001</v>
      </c>
      <c r="E95" s="64"/>
      <c r="F95" s="64" t="s">
        <v>217</v>
      </c>
      <c r="G95" s="64">
        <v>0</v>
      </c>
      <c r="H95" s="66">
        <v>0</v>
      </c>
      <c r="I95" s="66">
        <v>0</v>
      </c>
    </row>
    <row r="96" spans="1:9" s="3" customFormat="1" ht="18.75" customHeight="1" x14ac:dyDescent="0.25">
      <c r="A96" s="64">
        <v>57</v>
      </c>
      <c r="B96" s="64" t="s">
        <v>99</v>
      </c>
      <c r="C96" s="65">
        <v>54107</v>
      </c>
      <c r="D96" s="65">
        <v>83409001</v>
      </c>
      <c r="E96" s="64"/>
      <c r="F96" s="64" t="s">
        <v>217</v>
      </c>
      <c r="G96" s="64">
        <v>18</v>
      </c>
      <c r="H96" s="66">
        <v>1.72</v>
      </c>
      <c r="I96" s="66">
        <v>30.96</v>
      </c>
    </row>
    <row r="97" spans="1:9" s="3" customFormat="1" ht="18.75" customHeight="1" x14ac:dyDescent="0.25">
      <c r="A97" s="67">
        <v>1</v>
      </c>
      <c r="B97" s="67" t="s">
        <v>100</v>
      </c>
      <c r="C97" s="68">
        <v>54105</v>
      </c>
      <c r="D97" s="68">
        <v>23105001</v>
      </c>
      <c r="E97" s="67">
        <v>23105001</v>
      </c>
      <c r="F97" s="67" t="s">
        <v>225</v>
      </c>
      <c r="G97" s="67">
        <v>415</v>
      </c>
      <c r="H97" s="69">
        <v>3.0563855421686701</v>
      </c>
      <c r="I97" s="69">
        <v>1268.3999999999901</v>
      </c>
    </row>
    <row r="98" spans="1:9" s="3" customFormat="1" ht="18.75" customHeight="1" x14ac:dyDescent="0.25">
      <c r="A98" s="67">
        <v>3</v>
      </c>
      <c r="B98" s="67" t="s">
        <v>101</v>
      </c>
      <c r="C98" s="68">
        <v>54105</v>
      </c>
      <c r="D98" s="68">
        <v>23105001</v>
      </c>
      <c r="E98" s="67">
        <v>23105001</v>
      </c>
      <c r="F98" s="67" t="s">
        <v>225</v>
      </c>
      <c r="G98" s="67">
        <v>10</v>
      </c>
      <c r="H98" s="69">
        <v>6.12</v>
      </c>
      <c r="I98" s="69">
        <v>61.2</v>
      </c>
    </row>
    <row r="99" spans="1:9" s="3" customFormat="1" ht="18.75" customHeight="1" x14ac:dyDescent="0.25">
      <c r="A99" s="67">
        <v>2</v>
      </c>
      <c r="B99" s="67" t="s">
        <v>102</v>
      </c>
      <c r="C99" s="68">
        <v>54105</v>
      </c>
      <c r="D99" s="68">
        <v>23105001</v>
      </c>
      <c r="E99" s="67">
        <v>23105001</v>
      </c>
      <c r="F99" s="67" t="s">
        <v>225</v>
      </c>
      <c r="G99" s="67">
        <v>46</v>
      </c>
      <c r="H99" s="69">
        <v>3.9010869565217301</v>
      </c>
      <c r="I99" s="69">
        <v>179.45</v>
      </c>
    </row>
    <row r="100" spans="1:9" s="3" customFormat="1" ht="18.75" customHeight="1" x14ac:dyDescent="0.25">
      <c r="A100" s="67">
        <v>109</v>
      </c>
      <c r="B100" s="67" t="s">
        <v>103</v>
      </c>
      <c r="C100" s="68">
        <v>54105</v>
      </c>
      <c r="D100" s="68">
        <v>83405001</v>
      </c>
      <c r="E100" s="67"/>
      <c r="F100" s="67" t="s">
        <v>225</v>
      </c>
      <c r="G100" s="67">
        <v>4</v>
      </c>
      <c r="H100" s="69">
        <v>3.45</v>
      </c>
      <c r="I100" s="69">
        <v>13.8</v>
      </c>
    </row>
    <row r="101" spans="1:9" s="3" customFormat="1" ht="18.75" customHeight="1" x14ac:dyDescent="0.25">
      <c r="A101" s="67">
        <v>435</v>
      </c>
      <c r="B101" s="67" t="s">
        <v>104</v>
      </c>
      <c r="C101" s="68">
        <v>54105</v>
      </c>
      <c r="D101" s="68">
        <v>83405001</v>
      </c>
      <c r="E101" s="67"/>
      <c r="F101" s="67" t="s">
        <v>225</v>
      </c>
      <c r="G101" s="67">
        <v>0</v>
      </c>
      <c r="H101" s="69">
        <v>0</v>
      </c>
      <c r="I101" s="69">
        <v>0</v>
      </c>
    </row>
    <row r="102" spans="1:9" s="3" customFormat="1" ht="18.75" customHeight="1" x14ac:dyDescent="0.25">
      <c r="A102" s="67">
        <v>66</v>
      </c>
      <c r="B102" s="67" t="s">
        <v>105</v>
      </c>
      <c r="C102" s="68">
        <v>54105</v>
      </c>
      <c r="D102" s="68">
        <v>83405001</v>
      </c>
      <c r="E102" s="67"/>
      <c r="F102" s="67" t="s">
        <v>225</v>
      </c>
      <c r="G102" s="67">
        <v>41</v>
      </c>
      <c r="H102" s="69">
        <v>2.1242024390243901</v>
      </c>
      <c r="I102" s="69">
        <v>87.092299999999994</v>
      </c>
    </row>
    <row r="103" spans="1:9" s="3" customFormat="1" ht="18.75" customHeight="1" x14ac:dyDescent="0.25">
      <c r="A103" s="67">
        <v>403</v>
      </c>
      <c r="B103" s="67" t="s">
        <v>106</v>
      </c>
      <c r="C103" s="68">
        <v>54105</v>
      </c>
      <c r="D103" s="68">
        <v>83405001</v>
      </c>
      <c r="E103" s="67"/>
      <c r="F103" s="67" t="s">
        <v>225</v>
      </c>
      <c r="G103" s="67">
        <v>2200</v>
      </c>
      <c r="H103" s="69">
        <v>9.1600000000000001E-2</v>
      </c>
      <c r="I103" s="69">
        <v>201.52</v>
      </c>
    </row>
    <row r="104" spans="1:9" s="3" customFormat="1" ht="18.75" customHeight="1" x14ac:dyDescent="0.25">
      <c r="A104" s="67">
        <v>149</v>
      </c>
      <c r="B104" s="67" t="s">
        <v>107</v>
      </c>
      <c r="C104" s="68">
        <v>54105</v>
      </c>
      <c r="D104" s="68">
        <v>83405001</v>
      </c>
      <c r="E104" s="67"/>
      <c r="F104" s="67" t="s">
        <v>225</v>
      </c>
      <c r="G104" s="67">
        <v>70</v>
      </c>
      <c r="H104" s="69">
        <v>0.25</v>
      </c>
      <c r="I104" s="69">
        <v>17.5</v>
      </c>
    </row>
    <row r="105" spans="1:9" s="3" customFormat="1" ht="18.75" customHeight="1" x14ac:dyDescent="0.25">
      <c r="A105" s="67">
        <v>148</v>
      </c>
      <c r="B105" s="67" t="s">
        <v>108</v>
      </c>
      <c r="C105" s="68">
        <v>54105</v>
      </c>
      <c r="D105" s="68">
        <v>83405001</v>
      </c>
      <c r="E105" s="67"/>
      <c r="F105" s="67" t="s">
        <v>225</v>
      </c>
      <c r="G105" s="67">
        <v>33</v>
      </c>
      <c r="H105" s="69">
        <v>2.2999999999999998</v>
      </c>
      <c r="I105" s="69">
        <v>75.899999999999906</v>
      </c>
    </row>
    <row r="106" spans="1:9" s="3" customFormat="1" ht="18.75" customHeight="1" x14ac:dyDescent="0.25">
      <c r="A106" s="67">
        <v>61</v>
      </c>
      <c r="B106" s="67" t="s">
        <v>109</v>
      </c>
      <c r="C106" s="68">
        <v>54105</v>
      </c>
      <c r="D106" s="68">
        <v>83405001</v>
      </c>
      <c r="E106" s="67"/>
      <c r="F106" s="67" t="s">
        <v>225</v>
      </c>
      <c r="G106" s="67">
        <v>222</v>
      </c>
      <c r="H106" s="69">
        <v>0.75329999999999997</v>
      </c>
      <c r="I106" s="69">
        <v>167.23259999999999</v>
      </c>
    </row>
    <row r="107" spans="1:9" s="3" customFormat="1" ht="18.75" customHeight="1" x14ac:dyDescent="0.25">
      <c r="A107" s="64">
        <v>409</v>
      </c>
      <c r="B107" s="64" t="s">
        <v>110</v>
      </c>
      <c r="C107" s="65">
        <v>54107</v>
      </c>
      <c r="D107" s="65">
        <v>83409001</v>
      </c>
      <c r="E107" s="64"/>
      <c r="F107" s="64" t="s">
        <v>217</v>
      </c>
      <c r="G107" s="64">
        <v>11</v>
      </c>
      <c r="H107" s="66">
        <v>3</v>
      </c>
      <c r="I107" s="66">
        <v>33</v>
      </c>
    </row>
    <row r="108" spans="1:9" s="3" customFormat="1" ht="18.75" customHeight="1" x14ac:dyDescent="0.25">
      <c r="A108" s="64">
        <v>131</v>
      </c>
      <c r="B108" s="64" t="s">
        <v>111</v>
      </c>
      <c r="C108" s="65">
        <v>54107</v>
      </c>
      <c r="D108" s="65">
        <v>83409001</v>
      </c>
      <c r="E108" s="64"/>
      <c r="F108" s="64" t="s">
        <v>217</v>
      </c>
      <c r="G108" s="64">
        <v>32</v>
      </c>
      <c r="H108" s="66">
        <v>1.38</v>
      </c>
      <c r="I108" s="66">
        <v>44.16</v>
      </c>
    </row>
    <row r="109" spans="1:9" s="3" customFormat="1" ht="18.75" customHeight="1" x14ac:dyDescent="0.25">
      <c r="A109" s="64">
        <v>132</v>
      </c>
      <c r="B109" s="64" t="s">
        <v>112</v>
      </c>
      <c r="C109" s="65">
        <v>54107</v>
      </c>
      <c r="D109" s="65">
        <v>83409001</v>
      </c>
      <c r="E109" s="64"/>
      <c r="F109" s="64" t="s">
        <v>217</v>
      </c>
      <c r="G109" s="64">
        <v>10</v>
      </c>
      <c r="H109" s="66">
        <v>1.9550000000000001</v>
      </c>
      <c r="I109" s="66">
        <v>19.55</v>
      </c>
    </row>
    <row r="110" spans="1:9" s="3" customFormat="1" ht="18.75" customHeight="1" x14ac:dyDescent="0.25">
      <c r="A110" s="61">
        <v>74797</v>
      </c>
      <c r="B110" s="61" t="s">
        <v>113</v>
      </c>
      <c r="C110" s="62">
        <v>54114</v>
      </c>
      <c r="D110" s="62">
        <v>83405002</v>
      </c>
      <c r="E110" s="61"/>
      <c r="F110" s="61" t="s">
        <v>215</v>
      </c>
      <c r="G110" s="61">
        <v>1</v>
      </c>
      <c r="H110" s="63">
        <v>5.5</v>
      </c>
      <c r="I110" s="63">
        <v>5.5</v>
      </c>
    </row>
    <row r="111" spans="1:9" s="3" customFormat="1" ht="18.75" customHeight="1" x14ac:dyDescent="0.25">
      <c r="A111" s="61">
        <v>74516</v>
      </c>
      <c r="B111" s="61" t="s">
        <v>114</v>
      </c>
      <c r="C111" s="62">
        <v>54114</v>
      </c>
      <c r="D111" s="62">
        <v>83405002</v>
      </c>
      <c r="E111" s="61"/>
      <c r="F111" s="61" t="s">
        <v>215</v>
      </c>
      <c r="G111" s="61">
        <v>0</v>
      </c>
      <c r="H111" s="63">
        <v>0</v>
      </c>
      <c r="I111" s="63">
        <v>0</v>
      </c>
    </row>
    <row r="112" spans="1:9" s="3" customFormat="1" ht="18.75" customHeight="1" x14ac:dyDescent="0.25">
      <c r="A112" s="61">
        <v>74764</v>
      </c>
      <c r="B112" s="61" t="s">
        <v>115</v>
      </c>
      <c r="C112" s="62">
        <v>54114</v>
      </c>
      <c r="D112" s="62">
        <v>83405002</v>
      </c>
      <c r="E112" s="61"/>
      <c r="F112" s="61" t="s">
        <v>215</v>
      </c>
      <c r="G112" s="61">
        <v>10</v>
      </c>
      <c r="H112" s="63">
        <v>6.4</v>
      </c>
      <c r="I112" s="63">
        <v>64</v>
      </c>
    </row>
    <row r="113" spans="1:9" s="3" customFormat="1" ht="18.75" customHeight="1" x14ac:dyDescent="0.25">
      <c r="A113" s="61">
        <v>438</v>
      </c>
      <c r="B113" s="61" t="s">
        <v>116</v>
      </c>
      <c r="C113" s="62">
        <v>54114</v>
      </c>
      <c r="D113" s="62">
        <v>83405002</v>
      </c>
      <c r="E113" s="61"/>
      <c r="F113" s="61" t="s">
        <v>215</v>
      </c>
      <c r="G113" s="61">
        <v>0</v>
      </c>
      <c r="H113" s="63">
        <v>0</v>
      </c>
      <c r="I113" s="63">
        <v>0</v>
      </c>
    </row>
    <row r="114" spans="1:9" s="3" customFormat="1" ht="18.75" customHeight="1" x14ac:dyDescent="0.25">
      <c r="A114" s="61">
        <v>437</v>
      </c>
      <c r="B114" s="61" t="s">
        <v>117</v>
      </c>
      <c r="C114" s="62">
        <v>54114</v>
      </c>
      <c r="D114" s="62">
        <v>83405002</v>
      </c>
      <c r="E114" s="61"/>
      <c r="F114" s="61" t="s">
        <v>215</v>
      </c>
      <c r="G114" s="61">
        <v>1</v>
      </c>
      <c r="H114" s="63">
        <v>4.3</v>
      </c>
      <c r="I114" s="63">
        <v>4.3</v>
      </c>
    </row>
    <row r="115" spans="1:9" s="3" customFormat="1" ht="18.75" customHeight="1" x14ac:dyDescent="0.25">
      <c r="A115" s="64">
        <v>74744</v>
      </c>
      <c r="B115" s="64" t="s">
        <v>118</v>
      </c>
      <c r="C115" s="65">
        <v>54107</v>
      </c>
      <c r="D115" s="65">
        <v>23109001</v>
      </c>
      <c r="E115" s="64">
        <v>23109001</v>
      </c>
      <c r="F115" s="64" t="s">
        <v>217</v>
      </c>
      <c r="G115" s="64">
        <v>40</v>
      </c>
      <c r="H115" s="66">
        <v>21.15</v>
      </c>
      <c r="I115" s="66">
        <v>846</v>
      </c>
    </row>
    <row r="116" spans="1:9" s="3" customFormat="1" ht="18.75" customHeight="1" x14ac:dyDescent="0.25">
      <c r="A116" s="61">
        <v>112</v>
      </c>
      <c r="B116" s="61" t="s">
        <v>119</v>
      </c>
      <c r="C116" s="62">
        <v>54114</v>
      </c>
      <c r="D116" s="62">
        <v>83405002</v>
      </c>
      <c r="E116" s="61"/>
      <c r="F116" s="61" t="s">
        <v>215</v>
      </c>
      <c r="G116" s="61">
        <v>0</v>
      </c>
      <c r="H116" s="63">
        <v>0</v>
      </c>
      <c r="I116" s="63">
        <v>0</v>
      </c>
    </row>
    <row r="117" spans="1:9" s="3" customFormat="1" ht="18.75" customHeight="1" x14ac:dyDescent="0.25">
      <c r="A117" s="61">
        <v>119</v>
      </c>
      <c r="B117" s="61" t="s">
        <v>120</v>
      </c>
      <c r="C117" s="62">
        <v>54114</v>
      </c>
      <c r="D117" s="62">
        <v>83405002</v>
      </c>
      <c r="E117" s="61"/>
      <c r="F117" s="61" t="s">
        <v>215</v>
      </c>
      <c r="G117" s="61">
        <v>32</v>
      </c>
      <c r="H117" s="63">
        <v>0.65</v>
      </c>
      <c r="I117" s="63">
        <v>20.8</v>
      </c>
    </row>
    <row r="118" spans="1:9" s="3" customFormat="1" ht="18.75" customHeight="1" x14ac:dyDescent="0.25">
      <c r="A118" s="61">
        <v>110</v>
      </c>
      <c r="B118" s="61" t="s">
        <v>121</v>
      </c>
      <c r="C118" s="62">
        <v>54114</v>
      </c>
      <c r="D118" s="62">
        <v>83405002</v>
      </c>
      <c r="E118" s="61"/>
      <c r="F118" s="61" t="s">
        <v>215</v>
      </c>
      <c r="G118" s="61">
        <v>34</v>
      </c>
      <c r="H118" s="63">
        <v>0.72</v>
      </c>
      <c r="I118" s="63">
        <v>24.48</v>
      </c>
    </row>
    <row r="119" spans="1:9" s="3" customFormat="1" ht="18.75" customHeight="1" x14ac:dyDescent="0.25">
      <c r="A119" s="61">
        <v>111</v>
      </c>
      <c r="B119" s="61" t="s">
        <v>122</v>
      </c>
      <c r="C119" s="62">
        <v>54114</v>
      </c>
      <c r="D119" s="62">
        <v>83405002</v>
      </c>
      <c r="E119" s="61"/>
      <c r="F119" s="61" t="s">
        <v>215</v>
      </c>
      <c r="G119" s="61">
        <v>192</v>
      </c>
      <c r="H119" s="63">
        <v>0.89</v>
      </c>
      <c r="I119" s="63">
        <v>170.88</v>
      </c>
    </row>
    <row r="120" spans="1:9" s="3" customFormat="1" ht="18.75" customHeight="1" x14ac:dyDescent="0.25">
      <c r="A120" s="61">
        <v>329</v>
      </c>
      <c r="B120" s="61" t="s">
        <v>123</v>
      </c>
      <c r="C120" s="62">
        <v>54114</v>
      </c>
      <c r="D120" s="62">
        <v>83405002</v>
      </c>
      <c r="E120" s="61"/>
      <c r="F120" s="61" t="s">
        <v>215</v>
      </c>
      <c r="G120" s="61">
        <v>9</v>
      </c>
      <c r="H120" s="63">
        <v>0.83</v>
      </c>
      <c r="I120" s="63">
        <v>7.47</v>
      </c>
    </row>
    <row r="121" spans="1:9" s="3" customFormat="1" ht="18.75" customHeight="1" x14ac:dyDescent="0.25">
      <c r="A121" s="61">
        <v>74755</v>
      </c>
      <c r="B121" s="61" t="s">
        <v>124</v>
      </c>
      <c r="C121" s="62">
        <v>54114</v>
      </c>
      <c r="D121" s="62">
        <v>83405002</v>
      </c>
      <c r="E121" s="61"/>
      <c r="F121" s="61" t="s">
        <v>215</v>
      </c>
      <c r="G121" s="61">
        <v>9</v>
      </c>
      <c r="H121" s="63">
        <v>0.206666666666666</v>
      </c>
      <c r="I121" s="63">
        <v>1.8599999999999901</v>
      </c>
    </row>
    <row r="122" spans="1:9" s="3" customFormat="1" ht="18.75" customHeight="1" x14ac:dyDescent="0.25">
      <c r="A122" s="61">
        <v>74858</v>
      </c>
      <c r="B122" s="61" t="s">
        <v>125</v>
      </c>
      <c r="C122" s="62">
        <v>54114</v>
      </c>
      <c r="D122" s="62">
        <v>83405002</v>
      </c>
      <c r="E122" s="61"/>
      <c r="F122" s="61" t="s">
        <v>215</v>
      </c>
      <c r="G122" s="61">
        <v>1</v>
      </c>
      <c r="H122" s="63">
        <v>3.45</v>
      </c>
      <c r="I122" s="63">
        <v>3.45</v>
      </c>
    </row>
    <row r="123" spans="1:9" s="3" customFormat="1" ht="18.75" customHeight="1" x14ac:dyDescent="0.25">
      <c r="A123" s="61">
        <v>140</v>
      </c>
      <c r="B123" s="61" t="s">
        <v>126</v>
      </c>
      <c r="C123" s="62">
        <v>54114</v>
      </c>
      <c r="D123" s="62">
        <v>83405002</v>
      </c>
      <c r="E123" s="61"/>
      <c r="F123" s="61" t="s">
        <v>215</v>
      </c>
      <c r="G123" s="61">
        <v>44</v>
      </c>
      <c r="H123" s="63">
        <v>2.9</v>
      </c>
      <c r="I123" s="63">
        <v>127.6</v>
      </c>
    </row>
    <row r="124" spans="1:9" s="3" customFormat="1" ht="18.75" customHeight="1" x14ac:dyDescent="0.25">
      <c r="A124" s="61">
        <v>146</v>
      </c>
      <c r="B124" s="61" t="s">
        <v>127</v>
      </c>
      <c r="C124" s="62">
        <v>54114</v>
      </c>
      <c r="D124" s="62">
        <v>83405002</v>
      </c>
      <c r="E124" s="61"/>
      <c r="F124" s="61" t="s">
        <v>215</v>
      </c>
      <c r="G124" s="61">
        <v>47</v>
      </c>
      <c r="H124" s="63">
        <v>0.25</v>
      </c>
      <c r="I124" s="63">
        <v>11.75</v>
      </c>
    </row>
    <row r="125" spans="1:9" s="3" customFormat="1" ht="18.75" customHeight="1" x14ac:dyDescent="0.25">
      <c r="A125" s="64">
        <v>74722</v>
      </c>
      <c r="B125" s="64" t="s">
        <v>128</v>
      </c>
      <c r="C125" s="35">
        <v>54107</v>
      </c>
      <c r="D125" s="35">
        <v>83409001</v>
      </c>
      <c r="E125" s="36"/>
      <c r="F125" s="36" t="s">
        <v>217</v>
      </c>
      <c r="G125" s="64">
        <v>7</v>
      </c>
      <c r="H125" s="66">
        <v>0.85</v>
      </c>
      <c r="I125" s="66">
        <v>5.95</v>
      </c>
    </row>
    <row r="126" spans="1:9" s="3" customFormat="1" ht="18.75" customHeight="1" x14ac:dyDescent="0.25">
      <c r="A126" s="90">
        <v>74932</v>
      </c>
      <c r="B126" s="90" t="s">
        <v>129</v>
      </c>
      <c r="C126" s="91">
        <v>54118</v>
      </c>
      <c r="D126" s="91">
        <v>83415001</v>
      </c>
      <c r="E126" s="90"/>
      <c r="F126" s="90" t="s">
        <v>226</v>
      </c>
      <c r="G126" s="90">
        <v>3</v>
      </c>
      <c r="H126" s="92">
        <v>9.9499999999999993</v>
      </c>
      <c r="I126" s="92">
        <v>29.849999999999898</v>
      </c>
    </row>
    <row r="127" spans="1:9" s="3" customFormat="1" ht="18.75" customHeight="1" x14ac:dyDescent="0.25">
      <c r="A127" s="58">
        <v>338</v>
      </c>
      <c r="B127" s="58" t="s">
        <v>229</v>
      </c>
      <c r="C127" s="59">
        <v>54115</v>
      </c>
      <c r="D127" s="59">
        <v>23113002</v>
      </c>
      <c r="E127" s="58">
        <v>23113002</v>
      </c>
      <c r="F127" s="58" t="s">
        <v>214</v>
      </c>
      <c r="G127" s="58">
        <v>8</v>
      </c>
      <c r="H127" s="60">
        <v>6.5</v>
      </c>
      <c r="I127" s="60">
        <v>52</v>
      </c>
    </row>
    <row r="128" spans="1:9" s="3" customFormat="1" ht="24" customHeight="1" x14ac:dyDescent="0.25">
      <c r="A128" s="58">
        <v>285</v>
      </c>
      <c r="B128" s="58" t="s">
        <v>230</v>
      </c>
      <c r="C128" s="59">
        <v>54115</v>
      </c>
      <c r="D128" s="59">
        <v>23113002</v>
      </c>
      <c r="E128" s="58">
        <v>23113002</v>
      </c>
      <c r="F128" s="58" t="s">
        <v>214</v>
      </c>
      <c r="G128" s="58">
        <v>18</v>
      </c>
      <c r="H128" s="60">
        <v>159.94</v>
      </c>
      <c r="I128" s="60">
        <v>2878.92</v>
      </c>
    </row>
    <row r="129" spans="1:9" s="3" customFormat="1" ht="18.75" customHeight="1" x14ac:dyDescent="0.25">
      <c r="A129" s="58">
        <v>74632</v>
      </c>
      <c r="B129" s="58" t="s">
        <v>231</v>
      </c>
      <c r="C129" s="59">
        <v>54115</v>
      </c>
      <c r="D129" s="59">
        <v>23113002</v>
      </c>
      <c r="E129" s="58">
        <v>23113002</v>
      </c>
      <c r="F129" s="58" t="s">
        <v>214</v>
      </c>
      <c r="G129" s="58">
        <v>7</v>
      </c>
      <c r="H129" s="60">
        <v>14.5</v>
      </c>
      <c r="I129" s="60">
        <v>101.5</v>
      </c>
    </row>
    <row r="130" spans="1:9" s="3" customFormat="1" ht="18.75" customHeight="1" x14ac:dyDescent="0.25">
      <c r="A130" s="58">
        <v>74633</v>
      </c>
      <c r="B130" s="58" t="s">
        <v>232</v>
      </c>
      <c r="C130" s="59">
        <v>54115</v>
      </c>
      <c r="D130" s="59">
        <v>23113002</v>
      </c>
      <c r="E130" s="58">
        <v>23113002</v>
      </c>
      <c r="F130" s="58" t="s">
        <v>214</v>
      </c>
      <c r="G130" s="58">
        <v>4</v>
      </c>
      <c r="H130" s="60">
        <v>14.5</v>
      </c>
      <c r="I130" s="60">
        <v>58</v>
      </c>
    </row>
    <row r="131" spans="1:9" s="3" customFormat="1" ht="18.75" customHeight="1" x14ac:dyDescent="0.25">
      <c r="A131" s="58">
        <v>74634</v>
      </c>
      <c r="B131" s="58" t="s">
        <v>233</v>
      </c>
      <c r="C131" s="59">
        <v>54115</v>
      </c>
      <c r="D131" s="59">
        <v>23113002</v>
      </c>
      <c r="E131" s="58">
        <v>23113002</v>
      </c>
      <c r="F131" s="58" t="s">
        <v>214</v>
      </c>
      <c r="G131" s="58">
        <v>5</v>
      </c>
      <c r="H131" s="60">
        <v>14.5</v>
      </c>
      <c r="I131" s="60">
        <v>72.5</v>
      </c>
    </row>
    <row r="132" spans="1:9" s="3" customFormat="1" ht="18.75" customHeight="1" x14ac:dyDescent="0.25">
      <c r="A132" s="58">
        <v>74635</v>
      </c>
      <c r="B132" s="58" t="s">
        <v>234</v>
      </c>
      <c r="C132" s="59">
        <v>54115</v>
      </c>
      <c r="D132" s="59">
        <v>23113002</v>
      </c>
      <c r="E132" s="58">
        <v>23113002</v>
      </c>
      <c r="F132" s="58" t="s">
        <v>214</v>
      </c>
      <c r="G132" s="58">
        <v>5</v>
      </c>
      <c r="H132" s="60">
        <v>14.5</v>
      </c>
      <c r="I132" s="60">
        <v>72.5</v>
      </c>
    </row>
    <row r="133" spans="1:9" s="3" customFormat="1" ht="18.75" customHeight="1" x14ac:dyDescent="0.25">
      <c r="A133" s="58">
        <v>74521</v>
      </c>
      <c r="B133" s="58" t="s">
        <v>235</v>
      </c>
      <c r="C133" s="59">
        <v>54115</v>
      </c>
      <c r="D133" s="59">
        <v>23113002</v>
      </c>
      <c r="E133" s="58">
        <v>23113002</v>
      </c>
      <c r="F133" s="58" t="s">
        <v>214</v>
      </c>
      <c r="G133" s="58">
        <v>2</v>
      </c>
      <c r="H133" s="60">
        <v>27.19</v>
      </c>
      <c r="I133" s="60">
        <v>54.38</v>
      </c>
    </row>
    <row r="134" spans="1:9" s="3" customFormat="1" ht="18.75" customHeight="1" x14ac:dyDescent="0.25">
      <c r="A134" s="58">
        <v>74529</v>
      </c>
      <c r="B134" s="58" t="s">
        <v>236</v>
      </c>
      <c r="C134" s="59">
        <v>54115</v>
      </c>
      <c r="D134" s="59">
        <v>23113002</v>
      </c>
      <c r="E134" s="58">
        <v>23113002</v>
      </c>
      <c r="F134" s="58" t="s">
        <v>214</v>
      </c>
      <c r="G134" s="58">
        <v>4</v>
      </c>
      <c r="H134" s="60">
        <v>15.42</v>
      </c>
      <c r="I134" s="60">
        <v>61.68</v>
      </c>
    </row>
    <row r="135" spans="1:9" s="3" customFormat="1" ht="18.75" customHeight="1" x14ac:dyDescent="0.25">
      <c r="A135" s="58">
        <v>74519</v>
      </c>
      <c r="B135" s="58" t="s">
        <v>237</v>
      </c>
      <c r="C135" s="59">
        <v>54115</v>
      </c>
      <c r="D135" s="59">
        <v>23113002</v>
      </c>
      <c r="E135" s="58">
        <v>23113002</v>
      </c>
      <c r="F135" s="58" t="s">
        <v>214</v>
      </c>
      <c r="G135" s="58">
        <v>4</v>
      </c>
      <c r="H135" s="60">
        <v>15.42</v>
      </c>
      <c r="I135" s="60">
        <v>61.68</v>
      </c>
    </row>
    <row r="136" spans="1:9" s="3" customFormat="1" ht="18.75" customHeight="1" x14ac:dyDescent="0.25">
      <c r="A136" s="58">
        <v>74520</v>
      </c>
      <c r="B136" s="58" t="s">
        <v>238</v>
      </c>
      <c r="C136" s="59">
        <v>54115</v>
      </c>
      <c r="D136" s="59">
        <v>23113002</v>
      </c>
      <c r="E136" s="58">
        <v>23113002</v>
      </c>
      <c r="F136" s="58" t="s">
        <v>214</v>
      </c>
      <c r="G136" s="58">
        <v>4</v>
      </c>
      <c r="H136" s="60">
        <v>15.42</v>
      </c>
      <c r="I136" s="60">
        <v>61.68</v>
      </c>
    </row>
    <row r="137" spans="1:9" s="3" customFormat="1" ht="18.75" customHeight="1" x14ac:dyDescent="0.25">
      <c r="A137" s="58">
        <v>10</v>
      </c>
      <c r="B137" s="58" t="s">
        <v>239</v>
      </c>
      <c r="C137" s="59">
        <v>54115</v>
      </c>
      <c r="D137" s="59">
        <v>23113002</v>
      </c>
      <c r="E137" s="58">
        <v>23113002</v>
      </c>
      <c r="F137" s="58" t="s">
        <v>214</v>
      </c>
      <c r="G137" s="58">
        <v>2</v>
      </c>
      <c r="H137" s="60">
        <v>18.7</v>
      </c>
      <c r="I137" s="60">
        <v>37.4</v>
      </c>
    </row>
    <row r="138" spans="1:9" s="3" customFormat="1" ht="18.75" customHeight="1" x14ac:dyDescent="0.25">
      <c r="A138" s="58">
        <v>9</v>
      </c>
      <c r="B138" s="58" t="s">
        <v>240</v>
      </c>
      <c r="C138" s="59">
        <v>54115</v>
      </c>
      <c r="D138" s="59">
        <v>23113002</v>
      </c>
      <c r="E138" s="58">
        <v>23113002</v>
      </c>
      <c r="F138" s="58" t="s">
        <v>214</v>
      </c>
      <c r="G138" s="58">
        <v>3</v>
      </c>
      <c r="H138" s="60">
        <v>22.8666666666666</v>
      </c>
      <c r="I138" s="60">
        <v>68.599999999999994</v>
      </c>
    </row>
    <row r="139" spans="1:9" s="3" customFormat="1" ht="18.75" customHeight="1" x14ac:dyDescent="0.25">
      <c r="A139" s="58">
        <v>8</v>
      </c>
      <c r="B139" s="58" t="s">
        <v>241</v>
      </c>
      <c r="C139" s="59">
        <v>54115</v>
      </c>
      <c r="D139" s="59">
        <v>23113002</v>
      </c>
      <c r="E139" s="58">
        <v>23113002</v>
      </c>
      <c r="F139" s="58" t="s">
        <v>214</v>
      </c>
      <c r="G139" s="58">
        <v>3</v>
      </c>
      <c r="H139" s="60">
        <v>23.226666666666599</v>
      </c>
      <c r="I139" s="60">
        <v>69.680000000000007</v>
      </c>
    </row>
    <row r="140" spans="1:9" s="3" customFormat="1" ht="18.75" customHeight="1" x14ac:dyDescent="0.25">
      <c r="A140" s="58">
        <v>7</v>
      </c>
      <c r="B140" s="58" t="s">
        <v>242</v>
      </c>
      <c r="C140" s="59">
        <v>54115</v>
      </c>
      <c r="D140" s="59">
        <v>23113002</v>
      </c>
      <c r="E140" s="58">
        <v>23113002</v>
      </c>
      <c r="F140" s="58" t="s">
        <v>214</v>
      </c>
      <c r="G140" s="58">
        <v>3</v>
      </c>
      <c r="H140" s="60">
        <v>28.706666666666599</v>
      </c>
      <c r="I140" s="60">
        <v>86.12</v>
      </c>
    </row>
    <row r="141" spans="1:9" s="3" customFormat="1" ht="18.75" customHeight="1" x14ac:dyDescent="0.25">
      <c r="A141" s="58">
        <v>74528</v>
      </c>
      <c r="B141" s="58" t="s">
        <v>243</v>
      </c>
      <c r="C141" s="59">
        <v>54115</v>
      </c>
      <c r="D141" s="59">
        <v>23113002</v>
      </c>
      <c r="E141" s="58">
        <v>23113002</v>
      </c>
      <c r="F141" s="58" t="s">
        <v>214</v>
      </c>
      <c r="G141" s="58">
        <v>1</v>
      </c>
      <c r="H141" s="60">
        <v>14.18</v>
      </c>
      <c r="I141" s="60">
        <v>14.18</v>
      </c>
    </row>
    <row r="142" spans="1:9" s="3" customFormat="1" ht="18.75" customHeight="1" x14ac:dyDescent="0.25">
      <c r="A142" s="58">
        <v>74526</v>
      </c>
      <c r="B142" s="58" t="s">
        <v>244</v>
      </c>
      <c r="C142" s="59">
        <v>54115</v>
      </c>
      <c r="D142" s="59">
        <v>23113002</v>
      </c>
      <c r="E142" s="58">
        <v>23113002</v>
      </c>
      <c r="F142" s="58" t="s">
        <v>214</v>
      </c>
      <c r="G142" s="58">
        <v>3</v>
      </c>
      <c r="H142" s="60">
        <v>11.55</v>
      </c>
      <c r="I142" s="60">
        <v>34.65</v>
      </c>
    </row>
    <row r="143" spans="1:9" s="3" customFormat="1" ht="18.75" customHeight="1" x14ac:dyDescent="0.25">
      <c r="A143" s="58">
        <v>74527</v>
      </c>
      <c r="B143" s="58" t="s">
        <v>245</v>
      </c>
      <c r="C143" s="59">
        <v>54115</v>
      </c>
      <c r="D143" s="59">
        <v>23113002</v>
      </c>
      <c r="E143" s="58">
        <v>23113002</v>
      </c>
      <c r="F143" s="58" t="s">
        <v>214</v>
      </c>
      <c r="G143" s="58">
        <v>3</v>
      </c>
      <c r="H143" s="60">
        <v>11.55</v>
      </c>
      <c r="I143" s="60">
        <v>34.65</v>
      </c>
    </row>
    <row r="144" spans="1:9" s="3" customFormat="1" ht="18.75" customHeight="1" x14ac:dyDescent="0.25">
      <c r="A144" s="58">
        <v>74604</v>
      </c>
      <c r="B144" s="58" t="s">
        <v>246</v>
      </c>
      <c r="C144" s="59">
        <v>54115</v>
      </c>
      <c r="D144" s="59">
        <v>23113002</v>
      </c>
      <c r="E144" s="58">
        <v>23113002</v>
      </c>
      <c r="F144" s="58" t="s">
        <v>214</v>
      </c>
      <c r="G144" s="58">
        <v>3</v>
      </c>
      <c r="H144" s="60">
        <v>11.55</v>
      </c>
      <c r="I144" s="60">
        <v>34.65</v>
      </c>
    </row>
    <row r="145" spans="1:9" s="3" customFormat="1" ht="18.75" customHeight="1" x14ac:dyDescent="0.25">
      <c r="A145" s="58">
        <v>74874</v>
      </c>
      <c r="B145" s="58" t="s">
        <v>247</v>
      </c>
      <c r="C145" s="59">
        <v>54115</v>
      </c>
      <c r="D145" s="59">
        <v>23113002</v>
      </c>
      <c r="E145" s="58">
        <v>23113002</v>
      </c>
      <c r="F145" s="58" t="s">
        <v>214</v>
      </c>
      <c r="G145" s="58">
        <v>2</v>
      </c>
      <c r="H145" s="60">
        <v>9.0500000000000007</v>
      </c>
      <c r="I145" s="60">
        <v>18.100000000000001</v>
      </c>
    </row>
    <row r="146" spans="1:9" s="3" customFormat="1" ht="18.75" customHeight="1" x14ac:dyDescent="0.25">
      <c r="A146" s="58">
        <v>74873</v>
      </c>
      <c r="B146" s="58" t="s">
        <v>248</v>
      </c>
      <c r="C146" s="59">
        <v>54115</v>
      </c>
      <c r="D146" s="59">
        <v>23113002</v>
      </c>
      <c r="E146" s="58">
        <v>23113002</v>
      </c>
      <c r="F146" s="58" t="s">
        <v>214</v>
      </c>
      <c r="G146" s="58">
        <v>2</v>
      </c>
      <c r="H146" s="60">
        <v>9.25</v>
      </c>
      <c r="I146" s="60">
        <v>18.5</v>
      </c>
    </row>
    <row r="147" spans="1:9" s="3" customFormat="1" ht="18.75" customHeight="1" x14ac:dyDescent="0.25">
      <c r="A147" s="58">
        <v>12</v>
      </c>
      <c r="B147" s="58" t="s">
        <v>249</v>
      </c>
      <c r="C147" s="59">
        <v>54115</v>
      </c>
      <c r="D147" s="59">
        <v>23113002</v>
      </c>
      <c r="E147" s="58">
        <v>23113002</v>
      </c>
      <c r="F147" s="58" t="s">
        <v>214</v>
      </c>
      <c r="G147" s="58">
        <v>2</v>
      </c>
      <c r="H147" s="60">
        <v>32</v>
      </c>
      <c r="I147" s="60">
        <v>64</v>
      </c>
    </row>
    <row r="148" spans="1:9" s="3" customFormat="1" ht="18.75" customHeight="1" x14ac:dyDescent="0.25">
      <c r="A148" s="58">
        <v>13</v>
      </c>
      <c r="B148" s="58" t="s">
        <v>250</v>
      </c>
      <c r="C148" s="59">
        <v>54115</v>
      </c>
      <c r="D148" s="59">
        <v>23113002</v>
      </c>
      <c r="E148" s="58">
        <v>23113002</v>
      </c>
      <c r="F148" s="58" t="s">
        <v>214</v>
      </c>
      <c r="G148" s="58">
        <v>3</v>
      </c>
      <c r="H148" s="60">
        <v>30</v>
      </c>
      <c r="I148" s="60">
        <v>90</v>
      </c>
    </row>
    <row r="149" spans="1:9" s="3" customFormat="1" ht="18.75" customHeight="1" x14ac:dyDescent="0.25">
      <c r="A149" s="58">
        <v>74750</v>
      </c>
      <c r="B149" s="58" t="s">
        <v>251</v>
      </c>
      <c r="C149" s="59">
        <v>54115</v>
      </c>
      <c r="D149" s="59">
        <v>23113002</v>
      </c>
      <c r="E149" s="58">
        <v>23113002</v>
      </c>
      <c r="F149" s="58" t="s">
        <v>214</v>
      </c>
      <c r="G149" s="58">
        <v>19</v>
      </c>
      <c r="H149" s="60">
        <v>99.99</v>
      </c>
      <c r="I149" s="60">
        <v>1899.81</v>
      </c>
    </row>
    <row r="150" spans="1:9" s="3" customFormat="1" ht="18.75" customHeight="1" x14ac:dyDescent="0.25">
      <c r="A150" s="58">
        <v>74911</v>
      </c>
      <c r="B150" s="58" t="s">
        <v>252</v>
      </c>
      <c r="C150" s="59">
        <v>54115</v>
      </c>
      <c r="D150" s="59">
        <v>23113002</v>
      </c>
      <c r="E150" s="58">
        <v>23113002</v>
      </c>
      <c r="F150" s="58" t="s">
        <v>214</v>
      </c>
      <c r="G150" s="58">
        <v>3</v>
      </c>
      <c r="H150" s="60">
        <v>110</v>
      </c>
      <c r="I150" s="60">
        <v>330</v>
      </c>
    </row>
    <row r="151" spans="1:9" s="3" customFormat="1" ht="18.75" customHeight="1" x14ac:dyDescent="0.25">
      <c r="A151" s="58">
        <v>74910</v>
      </c>
      <c r="B151" s="58" t="s">
        <v>253</v>
      </c>
      <c r="C151" s="59">
        <v>54115</v>
      </c>
      <c r="D151" s="59">
        <v>23113002</v>
      </c>
      <c r="E151" s="58">
        <v>23113002</v>
      </c>
      <c r="F151" s="58" t="s">
        <v>214</v>
      </c>
      <c r="G151" s="58">
        <v>3</v>
      </c>
      <c r="H151" s="60">
        <v>121.65</v>
      </c>
      <c r="I151" s="60">
        <v>364.95</v>
      </c>
    </row>
    <row r="152" spans="1:9" s="3" customFormat="1" ht="18.75" customHeight="1" x14ac:dyDescent="0.25">
      <c r="A152" s="58">
        <v>74912</v>
      </c>
      <c r="B152" s="58" t="s">
        <v>254</v>
      </c>
      <c r="C152" s="59">
        <v>54115</v>
      </c>
      <c r="D152" s="59">
        <v>23113002</v>
      </c>
      <c r="E152" s="58">
        <v>23113002</v>
      </c>
      <c r="F152" s="58" t="s">
        <v>214</v>
      </c>
      <c r="G152" s="58">
        <v>3</v>
      </c>
      <c r="H152" s="60">
        <v>121.65</v>
      </c>
      <c r="I152" s="60">
        <v>364.95</v>
      </c>
    </row>
    <row r="153" spans="1:9" s="3" customFormat="1" ht="18.75" customHeight="1" x14ac:dyDescent="0.25">
      <c r="A153" s="58">
        <v>74909</v>
      </c>
      <c r="B153" s="58" t="s">
        <v>255</v>
      </c>
      <c r="C153" s="59">
        <v>54115</v>
      </c>
      <c r="D153" s="59">
        <v>23113002</v>
      </c>
      <c r="E153" s="58">
        <v>23113002</v>
      </c>
      <c r="F153" s="58" t="s">
        <v>214</v>
      </c>
      <c r="G153" s="58">
        <v>3</v>
      </c>
      <c r="H153" s="60">
        <v>90.55</v>
      </c>
      <c r="I153" s="60">
        <v>271.64999999999998</v>
      </c>
    </row>
    <row r="154" spans="1:9" s="3" customFormat="1" ht="18.75" customHeight="1" x14ac:dyDescent="0.25">
      <c r="A154" s="58">
        <v>475</v>
      </c>
      <c r="B154" s="58" t="s">
        <v>256</v>
      </c>
      <c r="C154" s="59">
        <v>54115</v>
      </c>
      <c r="D154" s="59">
        <v>23113002</v>
      </c>
      <c r="E154" s="58">
        <v>23113002</v>
      </c>
      <c r="F154" s="58" t="s">
        <v>214</v>
      </c>
      <c r="G154" s="58">
        <v>6</v>
      </c>
      <c r="H154" s="60">
        <v>148.023333333333</v>
      </c>
      <c r="I154" s="60">
        <v>888.14</v>
      </c>
    </row>
    <row r="155" spans="1:9" s="3" customFormat="1" ht="18.75" customHeight="1" x14ac:dyDescent="0.25">
      <c r="A155" s="58">
        <v>74394</v>
      </c>
      <c r="B155" s="58" t="s">
        <v>257</v>
      </c>
      <c r="C155" s="59">
        <v>54115</v>
      </c>
      <c r="D155" s="59">
        <v>23113002</v>
      </c>
      <c r="E155" s="58">
        <v>23113002</v>
      </c>
      <c r="F155" s="58" t="s">
        <v>214</v>
      </c>
      <c r="G155" s="58">
        <v>4</v>
      </c>
      <c r="H155" s="60">
        <v>209.29</v>
      </c>
      <c r="I155" s="60">
        <v>837.16</v>
      </c>
    </row>
    <row r="156" spans="1:9" s="3" customFormat="1" ht="18.75" customHeight="1" x14ac:dyDescent="0.25">
      <c r="A156" s="58">
        <v>74393</v>
      </c>
      <c r="B156" s="58" t="s">
        <v>258</v>
      </c>
      <c r="C156" s="59">
        <v>54115</v>
      </c>
      <c r="D156" s="59">
        <v>23113002</v>
      </c>
      <c r="E156" s="58">
        <v>23113002</v>
      </c>
      <c r="F156" s="58" t="s">
        <v>214</v>
      </c>
      <c r="G156" s="58">
        <v>4</v>
      </c>
      <c r="H156" s="60">
        <v>209.29</v>
      </c>
      <c r="I156" s="60">
        <v>837.16</v>
      </c>
    </row>
    <row r="157" spans="1:9" s="3" customFormat="1" ht="18.75" customHeight="1" x14ac:dyDescent="0.25">
      <c r="A157" s="58">
        <v>74392</v>
      </c>
      <c r="B157" s="58" t="s">
        <v>259</v>
      </c>
      <c r="C157" s="59">
        <v>54115</v>
      </c>
      <c r="D157" s="59">
        <v>23113002</v>
      </c>
      <c r="E157" s="58">
        <v>23113002</v>
      </c>
      <c r="F157" s="58" t="s">
        <v>214</v>
      </c>
      <c r="G157" s="58">
        <v>4</v>
      </c>
      <c r="H157" s="60">
        <v>209.29</v>
      </c>
      <c r="I157" s="60">
        <v>837.16</v>
      </c>
    </row>
    <row r="158" spans="1:9" s="3" customFormat="1" ht="18.75" customHeight="1" x14ac:dyDescent="0.25">
      <c r="A158" s="58">
        <v>74749</v>
      </c>
      <c r="B158" s="58" t="s">
        <v>260</v>
      </c>
      <c r="C158" s="59">
        <v>54115</v>
      </c>
      <c r="D158" s="59">
        <v>23113002</v>
      </c>
      <c r="E158" s="58">
        <v>23113002</v>
      </c>
      <c r="F158" s="58" t="s">
        <v>214</v>
      </c>
      <c r="G158" s="58">
        <v>17</v>
      </c>
      <c r="H158" s="60">
        <v>64.149999999999906</v>
      </c>
      <c r="I158" s="60">
        <v>1090.55</v>
      </c>
    </row>
    <row r="159" spans="1:9" s="3" customFormat="1" ht="18.75" customHeight="1" x14ac:dyDescent="0.25">
      <c r="A159" s="58">
        <v>74630</v>
      </c>
      <c r="B159" s="58" t="s">
        <v>261</v>
      </c>
      <c r="C159" s="59">
        <v>54115</v>
      </c>
      <c r="D159" s="59">
        <v>23113002</v>
      </c>
      <c r="E159" s="58">
        <v>23113002</v>
      </c>
      <c r="F159" s="58" t="s">
        <v>214</v>
      </c>
      <c r="G159" s="58">
        <v>2</v>
      </c>
      <c r="H159" s="60">
        <v>211</v>
      </c>
      <c r="I159" s="60">
        <v>422</v>
      </c>
    </row>
    <row r="160" spans="1:9" s="3" customFormat="1" ht="18.75" customHeight="1" x14ac:dyDescent="0.25">
      <c r="A160" s="58">
        <v>471</v>
      </c>
      <c r="B160" s="58" t="s">
        <v>262</v>
      </c>
      <c r="C160" s="59">
        <v>54115</v>
      </c>
      <c r="D160" s="59">
        <v>23113002</v>
      </c>
      <c r="E160" s="58">
        <v>23113002</v>
      </c>
      <c r="F160" s="58" t="s">
        <v>214</v>
      </c>
      <c r="G160" s="58">
        <v>7</v>
      </c>
      <c r="H160" s="60">
        <v>61.514285714285698</v>
      </c>
      <c r="I160" s="60">
        <v>430.6</v>
      </c>
    </row>
    <row r="161" spans="1:9" s="3" customFormat="1" ht="18.75" customHeight="1" x14ac:dyDescent="0.25">
      <c r="A161" s="58">
        <v>25</v>
      </c>
      <c r="B161" s="58" t="s">
        <v>263</v>
      </c>
      <c r="C161" s="59">
        <v>54115</v>
      </c>
      <c r="D161" s="59">
        <v>23113002</v>
      </c>
      <c r="E161" s="58">
        <v>23113002</v>
      </c>
      <c r="F161" s="58" t="s">
        <v>214</v>
      </c>
      <c r="G161" s="58">
        <v>5</v>
      </c>
      <c r="H161" s="60">
        <v>63.279999999999902</v>
      </c>
      <c r="I161" s="60">
        <v>316.39999999999998</v>
      </c>
    </row>
    <row r="162" spans="1:9" s="3" customFormat="1" ht="18.75" customHeight="1" x14ac:dyDescent="0.25">
      <c r="A162" s="58">
        <v>26</v>
      </c>
      <c r="B162" s="58" t="s">
        <v>264</v>
      </c>
      <c r="C162" s="59">
        <v>54115</v>
      </c>
      <c r="D162" s="59">
        <v>23113002</v>
      </c>
      <c r="E162" s="58">
        <v>23113002</v>
      </c>
      <c r="F162" s="58" t="s">
        <v>214</v>
      </c>
      <c r="G162" s="58">
        <v>0</v>
      </c>
      <c r="H162" s="60">
        <v>0</v>
      </c>
      <c r="I162" s="60">
        <v>0</v>
      </c>
    </row>
    <row r="163" spans="1:9" s="3" customFormat="1" ht="18.75" customHeight="1" x14ac:dyDescent="0.25">
      <c r="A163" s="58">
        <v>74525</v>
      </c>
      <c r="B163" s="58" t="s">
        <v>265</v>
      </c>
      <c r="C163" s="59">
        <v>54115</v>
      </c>
      <c r="D163" s="59">
        <v>23113002</v>
      </c>
      <c r="E163" s="58">
        <v>23113002</v>
      </c>
      <c r="F163" s="58" t="s">
        <v>214</v>
      </c>
      <c r="G163" s="58">
        <v>5</v>
      </c>
      <c r="H163" s="60">
        <v>172.75</v>
      </c>
      <c r="I163" s="60">
        <v>863.75</v>
      </c>
    </row>
    <row r="164" spans="1:9" s="3" customFormat="1" ht="18.75" customHeight="1" x14ac:dyDescent="0.25">
      <c r="A164" s="58">
        <v>74465</v>
      </c>
      <c r="B164" s="58" t="s">
        <v>266</v>
      </c>
      <c r="C164" s="59">
        <v>54115</v>
      </c>
      <c r="D164" s="59">
        <v>23113002</v>
      </c>
      <c r="E164" s="58">
        <v>23113002</v>
      </c>
      <c r="F164" s="58" t="s">
        <v>214</v>
      </c>
      <c r="G164" s="58">
        <v>5</v>
      </c>
      <c r="H164" s="60">
        <v>224.9</v>
      </c>
      <c r="I164" s="60">
        <v>1124.5</v>
      </c>
    </row>
    <row r="165" spans="1:9" s="3" customFormat="1" ht="18.75" customHeight="1" x14ac:dyDescent="0.25">
      <c r="A165" s="58">
        <v>28</v>
      </c>
      <c r="B165" s="58" t="s">
        <v>267</v>
      </c>
      <c r="C165" s="59">
        <v>54115</v>
      </c>
      <c r="D165" s="59">
        <v>23113002</v>
      </c>
      <c r="E165" s="58">
        <v>23113002</v>
      </c>
      <c r="F165" s="58" t="s">
        <v>214</v>
      </c>
      <c r="G165" s="58">
        <v>2</v>
      </c>
      <c r="H165" s="60">
        <v>100</v>
      </c>
      <c r="I165" s="60">
        <v>200</v>
      </c>
    </row>
    <row r="166" spans="1:9" s="3" customFormat="1" ht="18.75" customHeight="1" x14ac:dyDescent="0.25">
      <c r="A166" s="58">
        <v>74777</v>
      </c>
      <c r="B166" s="58" t="s">
        <v>268</v>
      </c>
      <c r="C166" s="59">
        <v>54115</v>
      </c>
      <c r="D166" s="59">
        <v>23113002</v>
      </c>
      <c r="E166" s="58">
        <v>23113002</v>
      </c>
      <c r="F166" s="58" t="s">
        <v>214</v>
      </c>
      <c r="G166" s="58">
        <v>3</v>
      </c>
      <c r="H166" s="60">
        <v>135</v>
      </c>
      <c r="I166" s="60">
        <v>405</v>
      </c>
    </row>
    <row r="167" spans="1:9" s="3" customFormat="1" ht="18.75" customHeight="1" x14ac:dyDescent="0.25">
      <c r="A167" s="58">
        <v>74775</v>
      </c>
      <c r="B167" s="58" t="s">
        <v>269</v>
      </c>
      <c r="C167" s="59">
        <v>54115</v>
      </c>
      <c r="D167" s="59">
        <v>23113002</v>
      </c>
      <c r="E167" s="58">
        <v>23113002</v>
      </c>
      <c r="F167" s="58" t="s">
        <v>214</v>
      </c>
      <c r="G167" s="58">
        <v>2</v>
      </c>
      <c r="H167" s="60">
        <v>135</v>
      </c>
      <c r="I167" s="60">
        <v>270</v>
      </c>
    </row>
    <row r="168" spans="1:9" s="3" customFormat="1" ht="18.75" customHeight="1" x14ac:dyDescent="0.25">
      <c r="A168" s="58">
        <v>74776</v>
      </c>
      <c r="B168" s="58" t="s">
        <v>270</v>
      </c>
      <c r="C168" s="59">
        <v>54115</v>
      </c>
      <c r="D168" s="59">
        <v>23113002</v>
      </c>
      <c r="E168" s="58">
        <v>23113002</v>
      </c>
      <c r="F168" s="58" t="s">
        <v>214</v>
      </c>
      <c r="G168" s="58">
        <v>4</v>
      </c>
      <c r="H168" s="60">
        <v>135</v>
      </c>
      <c r="I168" s="60">
        <v>540</v>
      </c>
    </row>
    <row r="169" spans="1:9" s="3" customFormat="1" ht="18.75" customHeight="1" x14ac:dyDescent="0.25">
      <c r="A169" s="58">
        <v>74778</v>
      </c>
      <c r="B169" s="58" t="s">
        <v>271</v>
      </c>
      <c r="C169" s="59">
        <v>54115</v>
      </c>
      <c r="D169" s="59">
        <v>23113002</v>
      </c>
      <c r="E169" s="58">
        <v>23113002</v>
      </c>
      <c r="F169" s="58" t="s">
        <v>214</v>
      </c>
      <c r="G169" s="58">
        <v>5</v>
      </c>
      <c r="H169" s="60">
        <v>134.40600000000001</v>
      </c>
      <c r="I169" s="60">
        <v>672.03</v>
      </c>
    </row>
    <row r="170" spans="1:9" s="3" customFormat="1" ht="18.75" customHeight="1" x14ac:dyDescent="0.25">
      <c r="A170" s="61">
        <v>122</v>
      </c>
      <c r="B170" s="61" t="s">
        <v>130</v>
      </c>
      <c r="C170" s="62">
        <v>54114</v>
      </c>
      <c r="D170" s="62">
        <v>83405002</v>
      </c>
      <c r="E170" s="61"/>
      <c r="F170" s="61" t="s">
        <v>215</v>
      </c>
      <c r="G170" s="61">
        <v>7</v>
      </c>
      <c r="H170" s="63">
        <v>0.66428571428571404</v>
      </c>
      <c r="I170" s="63">
        <v>4.6500000000000004</v>
      </c>
    </row>
    <row r="171" spans="1:9" s="3" customFormat="1" ht="18.75" customHeight="1" x14ac:dyDescent="0.25">
      <c r="A171" s="61">
        <v>406</v>
      </c>
      <c r="B171" s="61" t="s">
        <v>131</v>
      </c>
      <c r="C171" s="62">
        <v>54114</v>
      </c>
      <c r="D171" s="62">
        <v>83405002</v>
      </c>
      <c r="E171" s="61"/>
      <c r="F171" s="61" t="s">
        <v>215</v>
      </c>
      <c r="G171" s="61">
        <v>0</v>
      </c>
      <c r="H171" s="63">
        <v>0</v>
      </c>
      <c r="I171" s="63">
        <v>0</v>
      </c>
    </row>
    <row r="172" spans="1:9" s="3" customFormat="1" ht="18.75" customHeight="1" x14ac:dyDescent="0.25">
      <c r="A172" s="61">
        <v>282</v>
      </c>
      <c r="B172" s="61" t="s">
        <v>132</v>
      </c>
      <c r="C172" s="62">
        <v>54114</v>
      </c>
      <c r="D172" s="62">
        <v>83405002</v>
      </c>
      <c r="E172" s="61"/>
      <c r="F172" s="61" t="s">
        <v>215</v>
      </c>
      <c r="G172" s="61">
        <v>6</v>
      </c>
      <c r="H172" s="63">
        <v>2.75</v>
      </c>
      <c r="I172" s="63">
        <v>16.5</v>
      </c>
    </row>
    <row r="173" spans="1:9" s="3" customFormat="1" ht="18.75" customHeight="1" x14ac:dyDescent="0.25">
      <c r="A173" s="67">
        <v>62</v>
      </c>
      <c r="B173" s="67" t="s">
        <v>133</v>
      </c>
      <c r="C173" s="68">
        <v>54105</v>
      </c>
      <c r="D173" s="68">
        <v>83405001</v>
      </c>
      <c r="E173" s="67"/>
      <c r="F173" s="67" t="s">
        <v>225</v>
      </c>
      <c r="G173" s="67">
        <v>259</v>
      </c>
      <c r="H173" s="69">
        <v>0.32974942084941999</v>
      </c>
      <c r="I173" s="69">
        <v>85.405100000000004</v>
      </c>
    </row>
    <row r="174" spans="1:9" s="3" customFormat="1" ht="18.75" customHeight="1" x14ac:dyDescent="0.25">
      <c r="A174" s="67">
        <v>98</v>
      </c>
      <c r="B174" s="67" t="s">
        <v>134</v>
      </c>
      <c r="C174" s="68">
        <v>54105</v>
      </c>
      <c r="D174" s="68">
        <v>83405001</v>
      </c>
      <c r="E174" s="67"/>
      <c r="F174" s="67" t="s">
        <v>225</v>
      </c>
      <c r="G174" s="67">
        <v>885</v>
      </c>
      <c r="H174" s="69">
        <v>2.5999999999999999E-2</v>
      </c>
      <c r="I174" s="69">
        <v>23.009999999999899</v>
      </c>
    </row>
    <row r="175" spans="1:9" s="3" customFormat="1" ht="18.75" customHeight="1" x14ac:dyDescent="0.25">
      <c r="A175" s="67">
        <v>99</v>
      </c>
      <c r="B175" s="67" t="s">
        <v>135</v>
      </c>
      <c r="C175" s="68">
        <v>54105</v>
      </c>
      <c r="D175" s="68">
        <v>83405001</v>
      </c>
      <c r="E175" s="67"/>
      <c r="F175" s="67" t="s">
        <v>225</v>
      </c>
      <c r="G175" s="67">
        <v>87</v>
      </c>
      <c r="H175" s="69">
        <v>2.3E-2</v>
      </c>
      <c r="I175" s="69">
        <v>2.0009999999999999</v>
      </c>
    </row>
    <row r="176" spans="1:9" s="3" customFormat="1" ht="18.75" customHeight="1" x14ac:dyDescent="0.25">
      <c r="A176" s="67">
        <v>100</v>
      </c>
      <c r="B176" s="67" t="s">
        <v>136</v>
      </c>
      <c r="C176" s="68">
        <v>54105</v>
      </c>
      <c r="D176" s="68">
        <v>83405001</v>
      </c>
      <c r="E176" s="67"/>
      <c r="F176" s="67" t="s">
        <v>225</v>
      </c>
      <c r="G176" s="67">
        <v>755</v>
      </c>
      <c r="H176" s="69">
        <v>1.7000000000000001E-2</v>
      </c>
      <c r="I176" s="69">
        <v>12.835000000000001</v>
      </c>
    </row>
    <row r="177" spans="1:9" s="3" customFormat="1" ht="18.75" customHeight="1" x14ac:dyDescent="0.25">
      <c r="A177" s="67">
        <v>94</v>
      </c>
      <c r="B177" s="67" t="s">
        <v>137</v>
      </c>
      <c r="C177" s="68">
        <v>54105</v>
      </c>
      <c r="D177" s="68">
        <v>83405001</v>
      </c>
      <c r="E177" s="67"/>
      <c r="F177" s="67" t="s">
        <v>225</v>
      </c>
      <c r="G177" s="67">
        <v>263</v>
      </c>
      <c r="H177" s="69">
        <v>7.8E-2</v>
      </c>
      <c r="I177" s="69">
        <v>20.513999999999999</v>
      </c>
    </row>
    <row r="178" spans="1:9" s="3" customFormat="1" ht="18.75" customHeight="1" x14ac:dyDescent="0.25">
      <c r="A178" s="67">
        <v>97</v>
      </c>
      <c r="B178" s="67" t="s">
        <v>138</v>
      </c>
      <c r="C178" s="68">
        <v>54105</v>
      </c>
      <c r="D178" s="68">
        <v>83405001</v>
      </c>
      <c r="E178" s="67"/>
      <c r="F178" s="67" t="s">
        <v>225</v>
      </c>
      <c r="G178" s="67">
        <v>280</v>
      </c>
      <c r="H178" s="69">
        <v>0.11</v>
      </c>
      <c r="I178" s="69">
        <v>30.8</v>
      </c>
    </row>
    <row r="179" spans="1:9" s="3" customFormat="1" ht="18.75" customHeight="1" x14ac:dyDescent="0.25">
      <c r="A179" s="67">
        <v>96</v>
      </c>
      <c r="B179" s="67" t="s">
        <v>139</v>
      </c>
      <c r="C179" s="68">
        <v>54105</v>
      </c>
      <c r="D179" s="68">
        <v>83405001</v>
      </c>
      <c r="E179" s="67"/>
      <c r="F179" s="67" t="s">
        <v>225</v>
      </c>
      <c r="G179" s="67">
        <v>136</v>
      </c>
      <c r="H179" s="69">
        <v>7.1999999999999995E-2</v>
      </c>
      <c r="I179" s="69">
        <v>9.7919999999999998</v>
      </c>
    </row>
    <row r="180" spans="1:9" s="3" customFormat="1" ht="18.75" customHeight="1" x14ac:dyDescent="0.25">
      <c r="A180" s="67">
        <v>95</v>
      </c>
      <c r="B180" s="67" t="s">
        <v>140</v>
      </c>
      <c r="C180" s="68">
        <v>54105</v>
      </c>
      <c r="D180" s="68">
        <v>83405001</v>
      </c>
      <c r="E180" s="67"/>
      <c r="F180" s="67" t="s">
        <v>225</v>
      </c>
      <c r="G180" s="67">
        <v>475</v>
      </c>
      <c r="H180" s="69">
        <v>9.6000000000000002E-2</v>
      </c>
      <c r="I180" s="69">
        <v>45.6</v>
      </c>
    </row>
    <row r="181" spans="1:9" s="3" customFormat="1" ht="18.75" customHeight="1" x14ac:dyDescent="0.25">
      <c r="A181" s="61">
        <v>127</v>
      </c>
      <c r="B181" s="61" t="s">
        <v>141</v>
      </c>
      <c r="C181" s="62">
        <v>54114</v>
      </c>
      <c r="D181" s="62">
        <v>83405002</v>
      </c>
      <c r="E181" s="61"/>
      <c r="F181" s="61" t="s">
        <v>215</v>
      </c>
      <c r="G181" s="61">
        <v>6</v>
      </c>
      <c r="H181" s="63">
        <v>0.67</v>
      </c>
      <c r="I181" s="63">
        <v>4.0199999999999996</v>
      </c>
    </row>
    <row r="182" spans="1:9" s="3" customFormat="1" ht="18.75" customHeight="1" x14ac:dyDescent="0.25">
      <c r="A182" s="64">
        <v>292</v>
      </c>
      <c r="B182" s="64" t="s">
        <v>142</v>
      </c>
      <c r="C182" s="65">
        <v>54107</v>
      </c>
      <c r="D182" s="65">
        <v>23109001</v>
      </c>
      <c r="E182" s="64"/>
      <c r="F182" s="64" t="s">
        <v>217</v>
      </c>
      <c r="G182" s="64">
        <v>2500</v>
      </c>
      <c r="H182" s="66">
        <v>0.09</v>
      </c>
      <c r="I182" s="66">
        <v>225</v>
      </c>
    </row>
    <row r="183" spans="1:9" s="3" customFormat="1" ht="18.75" customHeight="1" x14ac:dyDescent="0.25">
      <c r="A183" s="61">
        <v>305</v>
      </c>
      <c r="B183" s="61" t="s">
        <v>143</v>
      </c>
      <c r="C183" s="62">
        <v>54114</v>
      </c>
      <c r="D183" s="62">
        <v>83405002</v>
      </c>
      <c r="E183" s="61"/>
      <c r="F183" s="61" t="s">
        <v>215</v>
      </c>
      <c r="G183" s="61">
        <v>10</v>
      </c>
      <c r="H183" s="63">
        <v>1.9</v>
      </c>
      <c r="I183" s="63">
        <v>19</v>
      </c>
    </row>
    <row r="184" spans="1:9" s="3" customFormat="1" ht="18.75" customHeight="1" x14ac:dyDescent="0.25">
      <c r="A184" s="70">
        <v>141</v>
      </c>
      <c r="B184" s="70" t="s">
        <v>164</v>
      </c>
      <c r="C184" s="71">
        <v>54107</v>
      </c>
      <c r="D184" s="71">
        <v>83409001</v>
      </c>
      <c r="E184" s="70"/>
      <c r="F184" s="70" t="s">
        <v>217</v>
      </c>
      <c r="G184" s="70">
        <v>90</v>
      </c>
      <c r="H184" s="72">
        <v>1.36</v>
      </c>
      <c r="I184" s="72">
        <v>122.4</v>
      </c>
    </row>
    <row r="185" spans="1:9" s="3" customFormat="1" ht="18.75" customHeight="1" x14ac:dyDescent="0.25">
      <c r="A185" s="70">
        <v>142</v>
      </c>
      <c r="B185" s="70" t="s">
        <v>165</v>
      </c>
      <c r="C185" s="71">
        <v>54107</v>
      </c>
      <c r="D185" s="71">
        <v>83409001</v>
      </c>
      <c r="E185" s="70"/>
      <c r="F185" s="70" t="s">
        <v>217</v>
      </c>
      <c r="G185" s="70">
        <v>5</v>
      </c>
      <c r="H185" s="72">
        <v>3.25</v>
      </c>
      <c r="I185" s="72">
        <v>16.25</v>
      </c>
    </row>
    <row r="186" spans="1:9" s="3" customFormat="1" ht="18.75" customHeight="1" x14ac:dyDescent="0.25">
      <c r="A186" s="61">
        <v>136</v>
      </c>
      <c r="B186" s="61" t="s">
        <v>166</v>
      </c>
      <c r="C186" s="62">
        <v>54114</v>
      </c>
      <c r="D186" s="62">
        <v>83405002</v>
      </c>
      <c r="E186" s="61"/>
      <c r="F186" s="61" t="s">
        <v>215</v>
      </c>
      <c r="G186" s="61">
        <v>24</v>
      </c>
      <c r="H186" s="63">
        <v>0.69999999999999896</v>
      </c>
      <c r="I186" s="63">
        <v>16.799999999999901</v>
      </c>
    </row>
    <row r="187" spans="1:9" s="3" customFormat="1" ht="18.75" customHeight="1" x14ac:dyDescent="0.25">
      <c r="A187" s="79">
        <v>74844</v>
      </c>
      <c r="B187" s="79" t="s">
        <v>167</v>
      </c>
      <c r="C187" s="80">
        <v>54104</v>
      </c>
      <c r="D187" s="80">
        <v>83403001</v>
      </c>
      <c r="E187" s="79"/>
      <c r="F187" s="79" t="s">
        <v>227</v>
      </c>
      <c r="G187" s="79">
        <v>4</v>
      </c>
      <c r="H187" s="81">
        <v>1.5</v>
      </c>
      <c r="I187" s="81">
        <v>6</v>
      </c>
    </row>
    <row r="188" spans="1:9" s="3" customFormat="1" ht="18.75" customHeight="1" x14ac:dyDescent="0.25">
      <c r="A188" s="76">
        <v>436</v>
      </c>
      <c r="B188" s="76" t="s">
        <v>189</v>
      </c>
      <c r="C188" s="77">
        <v>54199</v>
      </c>
      <c r="D188" s="77">
        <v>83415099</v>
      </c>
      <c r="E188" s="76"/>
      <c r="F188" s="76" t="s">
        <v>222</v>
      </c>
      <c r="G188" s="76">
        <v>10</v>
      </c>
      <c r="H188" s="78">
        <v>2.5</v>
      </c>
      <c r="I188" s="78">
        <v>25</v>
      </c>
    </row>
    <row r="189" spans="1:9" s="3" customFormat="1" ht="18.75" customHeight="1" x14ac:dyDescent="0.25">
      <c r="A189" s="79">
        <v>63</v>
      </c>
      <c r="B189" s="79" t="s">
        <v>190</v>
      </c>
      <c r="C189" s="80">
        <v>54104</v>
      </c>
      <c r="D189" s="80">
        <v>83409001</v>
      </c>
      <c r="E189" s="79"/>
      <c r="F189" s="79" t="s">
        <v>227</v>
      </c>
      <c r="G189" s="79">
        <v>35</v>
      </c>
      <c r="H189" s="81">
        <v>1.6</v>
      </c>
      <c r="I189" s="81">
        <v>56</v>
      </c>
    </row>
    <row r="190" spans="1:9" s="3" customFormat="1" ht="18.75" customHeight="1" x14ac:dyDescent="0.25">
      <c r="A190" s="36">
        <v>74784</v>
      </c>
      <c r="B190" s="36" t="s">
        <v>191</v>
      </c>
      <c r="C190" s="35">
        <v>54106</v>
      </c>
      <c r="D190" s="35">
        <v>23107001</v>
      </c>
      <c r="E190" s="36">
        <v>23107001</v>
      </c>
      <c r="F190" s="36" t="s">
        <v>216</v>
      </c>
      <c r="G190" s="36">
        <v>350</v>
      </c>
      <c r="H190" s="38">
        <v>5.46</v>
      </c>
      <c r="I190" s="38">
        <v>1911</v>
      </c>
    </row>
    <row r="191" spans="1:9" s="3" customFormat="1" ht="18.75" customHeight="1" x14ac:dyDescent="0.25">
      <c r="A191" s="36">
        <v>74936</v>
      </c>
      <c r="B191" s="36" t="s">
        <v>192</v>
      </c>
      <c r="C191" s="35">
        <v>54106</v>
      </c>
      <c r="D191" s="35">
        <v>23107001</v>
      </c>
      <c r="E191" s="36">
        <v>23107001</v>
      </c>
      <c r="F191" s="36" t="s">
        <v>216</v>
      </c>
      <c r="G191" s="36">
        <v>300</v>
      </c>
      <c r="H191" s="38">
        <v>5.46</v>
      </c>
      <c r="I191" s="38">
        <v>1638</v>
      </c>
    </row>
    <row r="192" spans="1:9" s="3" customFormat="1" ht="18.75" customHeight="1" x14ac:dyDescent="0.25">
      <c r="A192" s="36">
        <v>74809</v>
      </c>
      <c r="B192" s="36" t="s">
        <v>193</v>
      </c>
      <c r="C192" s="35">
        <v>54106</v>
      </c>
      <c r="D192" s="35">
        <v>23107001</v>
      </c>
      <c r="E192" s="36">
        <v>23107001</v>
      </c>
      <c r="F192" s="36" t="s">
        <v>216</v>
      </c>
      <c r="G192" s="36">
        <v>200</v>
      </c>
      <c r="H192" s="38">
        <v>5.46</v>
      </c>
      <c r="I192" s="38">
        <v>1092</v>
      </c>
    </row>
    <row r="193" spans="1:9" s="3" customFormat="1" ht="18.75" customHeight="1" x14ac:dyDescent="0.25">
      <c r="A193" s="36">
        <v>74786</v>
      </c>
      <c r="B193" s="36" t="s">
        <v>194</v>
      </c>
      <c r="C193" s="35">
        <v>54106</v>
      </c>
      <c r="D193" s="35">
        <v>23107001</v>
      </c>
      <c r="E193" s="36">
        <v>23107001</v>
      </c>
      <c r="F193" s="36" t="s">
        <v>216</v>
      </c>
      <c r="G193" s="36">
        <v>200</v>
      </c>
      <c r="H193" s="38">
        <v>5.46</v>
      </c>
      <c r="I193" s="38">
        <v>1092</v>
      </c>
    </row>
    <row r="194" spans="1:9" s="3" customFormat="1" ht="18.75" customHeight="1" x14ac:dyDescent="0.25">
      <c r="A194" s="36">
        <v>74739</v>
      </c>
      <c r="B194" s="36" t="s">
        <v>195</v>
      </c>
      <c r="C194" s="35">
        <v>54106</v>
      </c>
      <c r="D194" s="35">
        <v>23107001</v>
      </c>
      <c r="E194" s="36">
        <v>23107001</v>
      </c>
      <c r="F194" s="36" t="s">
        <v>216</v>
      </c>
      <c r="G194" s="36">
        <v>200</v>
      </c>
      <c r="H194" s="38">
        <v>5.46</v>
      </c>
      <c r="I194" s="38">
        <v>1092</v>
      </c>
    </row>
    <row r="195" spans="1:9" s="3" customFormat="1" ht="18.75" customHeight="1" x14ac:dyDescent="0.25">
      <c r="A195" s="36">
        <v>74935</v>
      </c>
      <c r="B195" s="36" t="s">
        <v>196</v>
      </c>
      <c r="C195" s="35">
        <v>54106</v>
      </c>
      <c r="D195" s="35">
        <v>23107001</v>
      </c>
      <c r="E195" s="36">
        <v>23107001</v>
      </c>
      <c r="F195" s="36" t="s">
        <v>216</v>
      </c>
      <c r="G195" s="36">
        <v>250</v>
      </c>
      <c r="H195" s="38">
        <v>5.46</v>
      </c>
      <c r="I195" s="38">
        <v>1365</v>
      </c>
    </row>
    <row r="196" spans="1:9" s="3" customFormat="1" ht="18.75" customHeight="1" x14ac:dyDescent="0.25">
      <c r="A196" s="36">
        <v>74962</v>
      </c>
      <c r="B196" s="36" t="s">
        <v>197</v>
      </c>
      <c r="C196" s="35">
        <v>54106</v>
      </c>
      <c r="D196" s="35">
        <v>23107001</v>
      </c>
      <c r="E196" s="36">
        <v>23107001</v>
      </c>
      <c r="F196" s="36" t="s">
        <v>216</v>
      </c>
      <c r="G196" s="36">
        <v>50</v>
      </c>
      <c r="H196" s="38">
        <v>5.46</v>
      </c>
      <c r="I196" s="38">
        <v>273</v>
      </c>
    </row>
    <row r="197" spans="1:9" s="3" customFormat="1" ht="18.75" customHeight="1" x14ac:dyDescent="0.25">
      <c r="A197" s="36">
        <v>74785</v>
      </c>
      <c r="B197" s="36" t="s">
        <v>198</v>
      </c>
      <c r="C197" s="35">
        <v>54106</v>
      </c>
      <c r="D197" s="35">
        <v>23107001</v>
      </c>
      <c r="E197" s="36">
        <v>23107001</v>
      </c>
      <c r="F197" s="36" t="s">
        <v>216</v>
      </c>
      <c r="G197" s="36">
        <v>200</v>
      </c>
      <c r="H197" s="38">
        <v>5.46</v>
      </c>
      <c r="I197" s="38">
        <v>1092</v>
      </c>
    </row>
    <row r="198" spans="1:9" s="3" customFormat="1" ht="18.75" customHeight="1" x14ac:dyDescent="0.25">
      <c r="A198" s="36">
        <v>74961</v>
      </c>
      <c r="B198" s="36" t="s">
        <v>199</v>
      </c>
      <c r="C198" s="35">
        <v>54106</v>
      </c>
      <c r="D198" s="35">
        <v>23107001</v>
      </c>
      <c r="E198" s="36">
        <v>23107001</v>
      </c>
      <c r="F198" s="36" t="s">
        <v>216</v>
      </c>
      <c r="G198" s="36">
        <v>100</v>
      </c>
      <c r="H198" s="38">
        <v>5.46</v>
      </c>
      <c r="I198" s="38">
        <v>546</v>
      </c>
    </row>
    <row r="199" spans="1:9" s="3" customFormat="1" ht="18.75" customHeight="1" x14ac:dyDescent="0.25">
      <c r="A199" s="36">
        <v>74794</v>
      </c>
      <c r="B199" s="36" t="s">
        <v>200</v>
      </c>
      <c r="C199" s="35">
        <v>54106</v>
      </c>
      <c r="D199" s="35">
        <v>23107001</v>
      </c>
      <c r="E199" s="36">
        <v>23107001</v>
      </c>
      <c r="F199" s="36" t="s">
        <v>216</v>
      </c>
      <c r="G199" s="36">
        <v>250</v>
      </c>
      <c r="H199" s="38">
        <v>7.89</v>
      </c>
      <c r="I199" s="38">
        <v>1972.5</v>
      </c>
    </row>
    <row r="200" spans="1:9" s="3" customFormat="1" ht="18.75" customHeight="1" x14ac:dyDescent="0.25">
      <c r="A200" s="36">
        <v>74795</v>
      </c>
      <c r="B200" s="36" t="s">
        <v>201</v>
      </c>
      <c r="C200" s="35">
        <v>54106</v>
      </c>
      <c r="D200" s="35">
        <v>23107001</v>
      </c>
      <c r="E200" s="36">
        <v>23107001</v>
      </c>
      <c r="F200" s="36" t="s">
        <v>216</v>
      </c>
      <c r="G200" s="36">
        <v>320</v>
      </c>
      <c r="H200" s="38">
        <v>7.8899999999999899</v>
      </c>
      <c r="I200" s="38">
        <v>2524.7999999999902</v>
      </c>
    </row>
    <row r="201" spans="1:9" s="3" customFormat="1" ht="18.75" customHeight="1" x14ac:dyDescent="0.25">
      <c r="A201" s="36">
        <v>74812</v>
      </c>
      <c r="B201" s="36" t="s">
        <v>202</v>
      </c>
      <c r="C201" s="35">
        <v>54106</v>
      </c>
      <c r="D201" s="35">
        <v>23107001</v>
      </c>
      <c r="E201" s="36">
        <v>23107001</v>
      </c>
      <c r="F201" s="36" t="s">
        <v>216</v>
      </c>
      <c r="G201" s="36">
        <v>150</v>
      </c>
      <c r="H201" s="38">
        <v>3.57</v>
      </c>
      <c r="I201" s="38">
        <v>535.5</v>
      </c>
    </row>
    <row r="202" spans="1:9" s="3" customFormat="1" ht="18.75" customHeight="1" x14ac:dyDescent="0.25">
      <c r="A202" s="36">
        <v>74810</v>
      </c>
      <c r="B202" s="36" t="s">
        <v>203</v>
      </c>
      <c r="C202" s="35">
        <v>54106</v>
      </c>
      <c r="D202" s="35">
        <v>23107001</v>
      </c>
      <c r="E202" s="36">
        <v>23107001</v>
      </c>
      <c r="F202" s="36" t="s">
        <v>216</v>
      </c>
      <c r="G202" s="36">
        <v>200</v>
      </c>
      <c r="H202" s="38">
        <v>3.57</v>
      </c>
      <c r="I202" s="38">
        <v>714</v>
      </c>
    </row>
    <row r="203" spans="1:9" s="3" customFormat="1" ht="18.75" customHeight="1" x14ac:dyDescent="0.25">
      <c r="A203" s="36">
        <v>74811</v>
      </c>
      <c r="B203" s="36" t="s">
        <v>204</v>
      </c>
      <c r="C203" s="35">
        <v>54106</v>
      </c>
      <c r="D203" s="35">
        <v>23107001</v>
      </c>
      <c r="E203" s="36">
        <v>23107001</v>
      </c>
      <c r="F203" s="36" t="s">
        <v>216</v>
      </c>
      <c r="G203" s="36">
        <v>200</v>
      </c>
      <c r="H203" s="38">
        <v>3.57</v>
      </c>
      <c r="I203" s="38">
        <v>714</v>
      </c>
    </row>
    <row r="204" spans="1:9" s="3" customFormat="1" ht="18.75" customHeight="1" x14ac:dyDescent="0.25">
      <c r="A204" s="36">
        <v>74787</v>
      </c>
      <c r="B204" s="36" t="s">
        <v>205</v>
      </c>
      <c r="C204" s="35">
        <v>54106</v>
      </c>
      <c r="D204" s="35">
        <v>23107001</v>
      </c>
      <c r="E204" s="36">
        <v>23107001</v>
      </c>
      <c r="F204" s="36" t="s">
        <v>216</v>
      </c>
      <c r="G204" s="36">
        <v>150</v>
      </c>
      <c r="H204" s="38">
        <v>3.57</v>
      </c>
      <c r="I204" s="38">
        <v>535.5</v>
      </c>
    </row>
    <row r="205" spans="1:9" s="3" customFormat="1" ht="18.75" customHeight="1" x14ac:dyDescent="0.25">
      <c r="A205" s="36">
        <v>74788</v>
      </c>
      <c r="B205" s="36" t="s">
        <v>206</v>
      </c>
      <c r="C205" s="35">
        <v>54106</v>
      </c>
      <c r="D205" s="35">
        <v>23107001</v>
      </c>
      <c r="E205" s="36">
        <v>23107001</v>
      </c>
      <c r="F205" s="36" t="s">
        <v>216</v>
      </c>
      <c r="G205" s="36">
        <v>200</v>
      </c>
      <c r="H205" s="38">
        <v>3.57</v>
      </c>
      <c r="I205" s="38">
        <v>714</v>
      </c>
    </row>
    <row r="206" spans="1:9" s="3" customFormat="1" ht="18.75" customHeight="1" x14ac:dyDescent="0.25">
      <c r="A206" s="61">
        <v>147</v>
      </c>
      <c r="B206" s="61" t="s">
        <v>207</v>
      </c>
      <c r="C206" s="62">
        <v>54114</v>
      </c>
      <c r="D206" s="62">
        <v>83405002</v>
      </c>
      <c r="E206" s="61"/>
      <c r="F206" s="61" t="s">
        <v>215</v>
      </c>
      <c r="G206" s="61">
        <v>10</v>
      </c>
      <c r="H206" s="63">
        <v>0.63</v>
      </c>
      <c r="I206" s="63">
        <v>6.3</v>
      </c>
    </row>
    <row r="207" spans="1:9" s="3" customFormat="1" ht="18.75" customHeight="1" x14ac:dyDescent="0.25">
      <c r="A207" s="61">
        <v>74804</v>
      </c>
      <c r="B207" s="61" t="s">
        <v>208</v>
      </c>
      <c r="C207" s="62">
        <v>54114</v>
      </c>
      <c r="D207" s="62">
        <v>83405002</v>
      </c>
      <c r="E207" s="61"/>
      <c r="F207" s="61" t="s">
        <v>215</v>
      </c>
      <c r="G207" s="61">
        <v>0</v>
      </c>
      <c r="H207" s="63">
        <v>0</v>
      </c>
      <c r="I207" s="63">
        <v>0</v>
      </c>
    </row>
    <row r="208" spans="1:9" s="3" customFormat="1" ht="26.25" customHeight="1" thickBot="1" x14ac:dyDescent="0.3">
      <c r="A208" s="79">
        <v>74843</v>
      </c>
      <c r="B208" s="79" t="s">
        <v>209</v>
      </c>
      <c r="C208" s="80">
        <v>54104</v>
      </c>
      <c r="D208" s="80">
        <v>83403001</v>
      </c>
      <c r="E208" s="79"/>
      <c r="F208" s="79" t="s">
        <v>227</v>
      </c>
      <c r="G208" s="82">
        <v>4</v>
      </c>
      <c r="H208" s="83">
        <v>1.25</v>
      </c>
      <c r="I208" s="83">
        <v>5</v>
      </c>
    </row>
    <row r="209" spans="3:9" ht="24.75" customHeight="1" thickBot="1" x14ac:dyDescent="0.3">
      <c r="C209" s="6"/>
      <c r="D209" s="7"/>
      <c r="E209" s="7"/>
      <c r="F209" s="7"/>
      <c r="G209" s="32">
        <f>SUM(G4:G208)</f>
        <v>16080</v>
      </c>
      <c r="H209" s="33">
        <f>SUM(H4:H208)</f>
        <v>3713.4587227558477</v>
      </c>
      <c r="I209" s="277">
        <f>SUM(I4:I208)</f>
        <v>42488.250099999976</v>
      </c>
    </row>
    <row r="210" spans="3:9" ht="24.75" customHeight="1" x14ac:dyDescent="0.25">
      <c r="C210" s="95"/>
      <c r="D210" s="95"/>
      <c r="E210" s="95"/>
      <c r="F210" s="95"/>
      <c r="G210" s="3"/>
      <c r="H210" s="100"/>
      <c r="I210" s="100"/>
    </row>
    <row r="211" spans="3:9" ht="24.75" customHeight="1" x14ac:dyDescent="0.25">
      <c r="C211" s="95"/>
      <c r="D211" s="95"/>
      <c r="E211" s="95"/>
      <c r="F211" s="95"/>
      <c r="G211" s="3"/>
      <c r="H211" s="101">
        <v>54101</v>
      </c>
      <c r="I211" s="163">
        <f>I11+I17+I25+I26+I27</f>
        <v>574.92280000000005</v>
      </c>
    </row>
    <row r="212" spans="3:9" x14ac:dyDescent="0.25">
      <c r="H212" s="96">
        <v>54104</v>
      </c>
      <c r="I212" s="164">
        <f>I67+I187+I189+I208</f>
        <v>104.67</v>
      </c>
    </row>
    <row r="213" spans="3:9" x14ac:dyDescent="0.25">
      <c r="H213" s="162">
        <v>54105</v>
      </c>
      <c r="I213" s="164">
        <f>I31+I49+I80+I81+I83+I82+I84+I85+I86+I87+I97+I98+I99+I100+I101+I102+I103+I105+I104+I106+I173+I174+I175+I176+I177+I178+I179+I180</f>
        <v>2415.1219999999898</v>
      </c>
    </row>
    <row r="214" spans="3:9" x14ac:dyDescent="0.25">
      <c r="H214" s="96">
        <v>54106</v>
      </c>
      <c r="I214" s="164">
        <f>I190+I191+I192+I193+I194+I195+I196+I197+I198+I199+I200+I201+I202+I203+I204+I205</f>
        <v>17811.299999999988</v>
      </c>
    </row>
    <row r="215" spans="3:9" x14ac:dyDescent="0.25">
      <c r="H215" s="96">
        <v>54107</v>
      </c>
      <c r="I215" s="26">
        <f>I4+I13+I18+I19+I20+I21+I22+I34+I52+I53+I54+I55+I68+I71+I72+I73+I74+I75+I79+I88+I89+I90+I91+I95+I96+I107+I108+I109+I115+I125+I182+I184+I185</f>
        <v>2427.8892999999998</v>
      </c>
    </row>
    <row r="216" spans="3:9" x14ac:dyDescent="0.25">
      <c r="H216" s="96">
        <v>54112</v>
      </c>
      <c r="I216" s="26">
        <v>62.5</v>
      </c>
    </row>
    <row r="217" spans="3:9" x14ac:dyDescent="0.25">
      <c r="H217" s="96">
        <v>54114</v>
      </c>
      <c r="I217" s="26">
        <f>I5+I6+I7+I8+I9+I10+I14+I15+I16+I23+I24+I28+I29+I30+I35+I36+I37+I38+I39+I40+I41+I42+I43+I44+I45+I47+I48+I56+I58+I59+I61+I63+I65+I66+I69+I70+I76+I77+I78+I94+I110+I111+I112+I113+I114+I116+I117+I118+I119+I120+I121+I122+I123+I124+I170+I171+I172+I181+I183+I186+I206</f>
        <v>1497.6249999999993</v>
      </c>
    </row>
    <row r="218" spans="3:9" x14ac:dyDescent="0.25">
      <c r="H218" s="96">
        <v>54115</v>
      </c>
      <c r="I218" s="26">
        <f>I32+I57+I93+I127+I128+I129+I130+I131+I132+I133+I134+I135+I136+I137+I138+I139+I140+I141+I142+I143+I144+I145+I146+I147+I148+I149+I150+I151+I152+I153+I154+I155+I156+I157+I158+I159+I160+I161+I162+I163+I164+I165+I166+I167+I168+I169</f>
        <v>17367.479999999996</v>
      </c>
    </row>
    <row r="219" spans="3:9" x14ac:dyDescent="0.25">
      <c r="H219" s="96">
        <v>54118</v>
      </c>
      <c r="I219" s="26">
        <f>I126</f>
        <v>29.849999999999898</v>
      </c>
    </row>
    <row r="220" spans="3:9" x14ac:dyDescent="0.25">
      <c r="H220" s="96">
        <v>54199</v>
      </c>
      <c r="I220" s="26">
        <f>I33+I46+I50+I51+I60+I62+I64+I92+I188</f>
        <v>196.89099999999991</v>
      </c>
    </row>
    <row r="221" spans="3:9" x14ac:dyDescent="0.25">
      <c r="I221" s="26">
        <f>SUBTOTAL(9,I211:I220)</f>
        <v>42488.250099999976</v>
      </c>
    </row>
  </sheetData>
  <autoFilter ref="A3:I209" xr:uid="{00000000-0009-0000-0000-000000000000}"/>
  <printOptions horizontalCentered="1"/>
  <pageMargins left="0.74803149606299213" right="0.74803149606299213" top="0.98425196850393704" bottom="0.98425196850393704" header="0.51181102362204722" footer="0.51181102362204722"/>
  <pageSetup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L18"/>
  <sheetViews>
    <sheetView showGridLines="0" zoomScaleNormal="100" workbookViewId="0">
      <pane xSplit="2" ySplit="6" topLeftCell="C13" activePane="bottomRight" state="frozen"/>
      <selection pane="topRight" activeCell="D1" sqref="D1"/>
      <selection pane="bottomLeft" activeCell="A4" sqref="A4"/>
      <selection pane="bottomRight" activeCell="I11" sqref="I11"/>
    </sheetView>
  </sheetViews>
  <sheetFormatPr baseColWidth="10" defaultRowHeight="15" x14ac:dyDescent="0.25"/>
  <cols>
    <col min="1" max="1" width="12.28515625" customWidth="1"/>
    <col min="2" max="2" width="37.140625" customWidth="1"/>
    <col min="3" max="3" width="17" style="12" customWidth="1"/>
    <col min="4" max="4" width="34.85546875" style="12" customWidth="1"/>
    <col min="5" max="5" width="12.140625" customWidth="1"/>
    <col min="6" max="6" width="13.85546875" customWidth="1"/>
    <col min="7" max="7" width="12.140625" customWidth="1"/>
    <col min="8" max="8" width="13.85546875" customWidth="1"/>
    <col min="10" max="10" width="13.140625" customWidth="1"/>
  </cols>
  <sheetData>
    <row r="1" spans="1:12" ht="26.25" x14ac:dyDescent="0.4">
      <c r="A1" s="312" t="s">
        <v>293</v>
      </c>
      <c r="B1" s="312"/>
      <c r="C1" s="312"/>
      <c r="D1" s="312"/>
      <c r="E1" s="312"/>
      <c r="F1" s="312"/>
      <c r="G1" s="312"/>
    </row>
    <row r="2" spans="1:12" ht="26.25" x14ac:dyDescent="0.4">
      <c r="A2" s="312" t="s">
        <v>294</v>
      </c>
      <c r="B2" s="312"/>
      <c r="C2" s="312"/>
      <c r="D2" s="312"/>
      <c r="E2" s="312"/>
      <c r="F2" s="312"/>
      <c r="G2" s="312"/>
    </row>
    <row r="3" spans="1:12" ht="26.25" x14ac:dyDescent="0.4">
      <c r="A3" s="312" t="s">
        <v>295</v>
      </c>
      <c r="B3" s="312"/>
      <c r="C3" s="312"/>
      <c r="D3" s="312"/>
      <c r="E3" s="312"/>
      <c r="F3" s="312"/>
      <c r="G3" s="312"/>
    </row>
    <row r="4" spans="1:12" ht="21" x14ac:dyDescent="0.35">
      <c r="A4" s="313" t="s">
        <v>300</v>
      </c>
      <c r="B4" s="313"/>
      <c r="C4" s="313"/>
      <c r="D4" s="313"/>
      <c r="E4" s="313"/>
      <c r="F4" s="313"/>
      <c r="G4" s="313"/>
    </row>
    <row r="6" spans="1:12" ht="35.25" customHeight="1" thickBot="1" x14ac:dyDescent="0.3">
      <c r="A6" s="265" t="s">
        <v>0</v>
      </c>
      <c r="B6" s="265" t="s">
        <v>1</v>
      </c>
      <c r="C6" s="265" t="s">
        <v>212</v>
      </c>
      <c r="D6" s="265" t="s">
        <v>301</v>
      </c>
      <c r="E6" s="265" t="s">
        <v>2</v>
      </c>
      <c r="F6" s="265" t="s">
        <v>3</v>
      </c>
      <c r="G6" s="265" t="s">
        <v>4</v>
      </c>
      <c r="H6" s="110" t="s">
        <v>277</v>
      </c>
      <c r="I6" s="110" t="s">
        <v>278</v>
      </c>
      <c r="J6" s="120" t="s">
        <v>283</v>
      </c>
      <c r="K6" s="110" t="s">
        <v>279</v>
      </c>
      <c r="L6" s="110" t="s">
        <v>280</v>
      </c>
    </row>
    <row r="7" spans="1:12" s="3" customFormat="1" ht="18.75" customHeight="1" x14ac:dyDescent="0.25">
      <c r="A7" s="185">
        <v>47</v>
      </c>
      <c r="B7" s="186" t="s">
        <v>70</v>
      </c>
      <c r="C7" s="187">
        <v>23103001</v>
      </c>
      <c r="D7" s="186" t="s">
        <v>227</v>
      </c>
      <c r="E7" s="187">
        <v>83</v>
      </c>
      <c r="F7" s="188">
        <v>0.45385542168674697</v>
      </c>
      <c r="G7" s="189">
        <v>37.67</v>
      </c>
      <c r="H7" s="167"/>
      <c r="I7" s="106"/>
      <c r="J7" s="106"/>
      <c r="K7" s="106"/>
      <c r="L7" s="106"/>
    </row>
    <row r="8" spans="1:12" s="3" customFormat="1" ht="18.75" customHeight="1" x14ac:dyDescent="0.25">
      <c r="A8" s="178">
        <v>74844</v>
      </c>
      <c r="B8" s="36" t="s">
        <v>167</v>
      </c>
      <c r="C8" s="35">
        <v>23103001</v>
      </c>
      <c r="D8" s="36" t="s">
        <v>227</v>
      </c>
      <c r="E8" s="35">
        <v>4</v>
      </c>
      <c r="F8" s="102">
        <v>1.5</v>
      </c>
      <c r="G8" s="179">
        <v>6</v>
      </c>
      <c r="H8" s="167"/>
      <c r="I8" s="106"/>
      <c r="J8" s="106"/>
      <c r="K8" s="106"/>
      <c r="L8" s="106"/>
    </row>
    <row r="9" spans="1:12" s="3" customFormat="1" ht="26.25" customHeight="1" thickBot="1" x14ac:dyDescent="0.3">
      <c r="A9" s="180">
        <v>74843</v>
      </c>
      <c r="B9" s="181" t="s">
        <v>209</v>
      </c>
      <c r="C9" s="182">
        <v>23103001</v>
      </c>
      <c r="D9" s="181" t="s">
        <v>227</v>
      </c>
      <c r="E9" s="182">
        <v>4</v>
      </c>
      <c r="F9" s="183">
        <v>1.25</v>
      </c>
      <c r="G9" s="184">
        <v>5</v>
      </c>
      <c r="H9" s="267"/>
      <c r="I9" s="106"/>
      <c r="J9" s="106"/>
      <c r="K9" s="106"/>
      <c r="L9" s="106"/>
    </row>
    <row r="10" spans="1:12" ht="24.75" customHeight="1" thickBot="1" x14ac:dyDescent="0.3">
      <c r="C10" s="320" t="s">
        <v>4</v>
      </c>
      <c r="D10" s="322"/>
      <c r="E10" s="172">
        <f>SUM(E7:E9)</f>
        <v>91</v>
      </c>
      <c r="F10" s="195">
        <f>SUM(F7:F9)</f>
        <v>3.2038554216867468</v>
      </c>
      <c r="G10" s="196">
        <f>SUM(G7:G9)</f>
        <v>48.67</v>
      </c>
      <c r="H10" s="22"/>
      <c r="I10" s="22"/>
      <c r="J10" s="22"/>
    </row>
    <row r="12" spans="1:12" ht="15.75" thickBot="1" x14ac:dyDescent="0.3"/>
    <row r="13" spans="1:12" s="3" customFormat="1" ht="18.75" customHeight="1" thickBot="1" x14ac:dyDescent="0.3">
      <c r="A13" s="268">
        <v>63</v>
      </c>
      <c r="B13" s="269" t="s">
        <v>190</v>
      </c>
      <c r="C13" s="35">
        <v>23103001</v>
      </c>
      <c r="D13" s="269" t="s">
        <v>227</v>
      </c>
      <c r="E13" s="270">
        <v>35</v>
      </c>
      <c r="F13" s="271">
        <v>1.6</v>
      </c>
      <c r="G13" s="272">
        <v>56</v>
      </c>
      <c r="H13" s="167"/>
      <c r="I13" s="104">
        <v>35</v>
      </c>
      <c r="J13" s="127">
        <f>I13*F13</f>
        <v>56</v>
      </c>
      <c r="K13" s="106">
        <v>2218</v>
      </c>
      <c r="L13" s="108" t="s">
        <v>281</v>
      </c>
    </row>
    <row r="14" spans="1:12" ht="15.75" thickBot="1" x14ac:dyDescent="0.3">
      <c r="C14" s="320" t="s">
        <v>4</v>
      </c>
      <c r="D14" s="322"/>
      <c r="E14" s="172">
        <f>SUM(E13)</f>
        <v>35</v>
      </c>
      <c r="F14" s="174">
        <f>SUM(F13)</f>
        <v>1.6</v>
      </c>
      <c r="G14" s="266">
        <f>SUM(G13)</f>
        <v>56</v>
      </c>
      <c r="H14" s="22"/>
      <c r="I14" s="11">
        <f>SUM(I13)</f>
        <v>35</v>
      </c>
      <c r="J14" s="154">
        <f>SUM(J13)</f>
        <v>56</v>
      </c>
    </row>
    <row r="17" spans="3:7" ht="15.75" thickBot="1" x14ac:dyDescent="0.3"/>
    <row r="18" spans="3:7" ht="15.75" thickBot="1" x14ac:dyDescent="0.3">
      <c r="C18" s="339"/>
      <c r="D18" s="339"/>
      <c r="E18" s="339"/>
      <c r="F18" s="340"/>
      <c r="G18" s="155">
        <f>SUM(G10+G14)</f>
        <v>104.67</v>
      </c>
    </row>
  </sheetData>
  <mergeCells count="7">
    <mergeCell ref="C10:D10"/>
    <mergeCell ref="C14:D14"/>
    <mergeCell ref="C18:F18"/>
    <mergeCell ref="A1:G1"/>
    <mergeCell ref="A2:G2"/>
    <mergeCell ref="A3:G3"/>
    <mergeCell ref="A4:G4"/>
  </mergeCells>
  <printOptions horizontalCentered="1"/>
  <pageMargins left="0.74803149606299213" right="0.74803149606299213" top="0.98425196850393704" bottom="0.98425196850393704" header="0.51181102362204722" footer="0.51181102362204722"/>
  <pageSetup scale="54"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M15"/>
  <sheetViews>
    <sheetView showGridLines="0" zoomScaleNormal="100" workbookViewId="0">
      <pane xSplit="2" ySplit="6" topLeftCell="C7" activePane="bottomRight" state="frozen"/>
      <selection pane="topRight" activeCell="D1" sqref="D1"/>
      <selection pane="bottomLeft" activeCell="A4" sqref="A4"/>
      <selection pane="bottomRight" activeCell="G15" sqref="G15"/>
    </sheetView>
  </sheetViews>
  <sheetFormatPr baseColWidth="10" defaultRowHeight="15" x14ac:dyDescent="0.25"/>
  <cols>
    <col min="1" max="1" width="12.28515625" customWidth="1"/>
    <col min="2" max="2" width="37.140625" customWidth="1"/>
    <col min="3" max="3" width="17" style="12" customWidth="1"/>
    <col min="4" max="4" width="34.85546875" style="12" customWidth="1"/>
    <col min="5" max="5" width="12.140625" customWidth="1"/>
    <col min="6" max="6" width="13.85546875" customWidth="1"/>
    <col min="7" max="7" width="12.140625" customWidth="1"/>
    <col min="8" max="8" width="13.85546875" customWidth="1"/>
    <col min="10" max="10" width="13.140625" customWidth="1"/>
    <col min="13" max="13" width="17" customWidth="1"/>
  </cols>
  <sheetData>
    <row r="1" spans="1:13" ht="26.25" x14ac:dyDescent="0.4">
      <c r="A1" s="312" t="s">
        <v>293</v>
      </c>
      <c r="B1" s="312"/>
      <c r="C1" s="312"/>
      <c r="D1" s="312"/>
      <c r="E1" s="312"/>
      <c r="F1" s="312"/>
      <c r="G1" s="312"/>
    </row>
    <row r="2" spans="1:13" ht="26.25" x14ac:dyDescent="0.4">
      <c r="A2" s="312" t="s">
        <v>294</v>
      </c>
      <c r="B2" s="312"/>
      <c r="C2" s="312"/>
      <c r="D2" s="312"/>
      <c r="E2" s="312"/>
      <c r="F2" s="312"/>
      <c r="G2" s="312"/>
    </row>
    <row r="3" spans="1:13" ht="26.25" x14ac:dyDescent="0.4">
      <c r="A3" s="312" t="s">
        <v>295</v>
      </c>
      <c r="B3" s="312"/>
      <c r="C3" s="312"/>
      <c r="D3" s="312"/>
      <c r="E3" s="312"/>
      <c r="F3" s="312"/>
      <c r="G3" s="312"/>
    </row>
    <row r="4" spans="1:13" ht="21" x14ac:dyDescent="0.35">
      <c r="A4" s="313" t="s">
        <v>300</v>
      </c>
      <c r="B4" s="313"/>
      <c r="C4" s="313"/>
      <c r="D4" s="313"/>
      <c r="E4" s="313"/>
      <c r="F4" s="313"/>
      <c r="G4" s="313"/>
    </row>
    <row r="6" spans="1:13" ht="35.25" customHeight="1" x14ac:dyDescent="0.25">
      <c r="A6" s="31" t="s">
        <v>0</v>
      </c>
      <c r="B6" s="31" t="s">
        <v>1</v>
      </c>
      <c r="C6" s="31" t="s">
        <v>212</v>
      </c>
      <c r="D6" s="31" t="s">
        <v>301</v>
      </c>
      <c r="E6" s="31" t="s">
        <v>2</v>
      </c>
      <c r="F6" s="31" t="s">
        <v>3</v>
      </c>
      <c r="G6" s="31" t="s">
        <v>4</v>
      </c>
      <c r="H6" s="110" t="s">
        <v>277</v>
      </c>
      <c r="I6" s="110" t="s">
        <v>278</v>
      </c>
      <c r="J6" s="120" t="s">
        <v>283</v>
      </c>
      <c r="K6" s="110" t="s">
        <v>279</v>
      </c>
      <c r="L6" s="110" t="s">
        <v>280</v>
      </c>
      <c r="M6" s="9"/>
    </row>
    <row r="7" spans="1:13" s="3" customFormat="1" ht="18.75" customHeight="1" x14ac:dyDescent="0.25">
      <c r="A7" s="36">
        <v>74888</v>
      </c>
      <c r="B7" s="36" t="s">
        <v>18</v>
      </c>
      <c r="C7" s="35">
        <v>23101001</v>
      </c>
      <c r="D7" s="36" t="s">
        <v>218</v>
      </c>
      <c r="E7" s="36">
        <v>12</v>
      </c>
      <c r="F7" s="102">
        <v>0.77999999999999903</v>
      </c>
      <c r="G7" s="102">
        <v>9.36</v>
      </c>
      <c r="H7" s="104"/>
      <c r="I7" s="104"/>
      <c r="J7" s="104"/>
      <c r="K7" s="104"/>
      <c r="L7" s="108"/>
    </row>
    <row r="8" spans="1:13" s="3" customFormat="1" ht="18.75" customHeight="1" x14ac:dyDescent="0.25">
      <c r="A8" s="36">
        <v>151</v>
      </c>
      <c r="B8" s="36" t="s">
        <v>12</v>
      </c>
      <c r="C8" s="35">
        <v>23101001</v>
      </c>
      <c r="D8" s="36" t="s">
        <v>218</v>
      </c>
      <c r="E8" s="36">
        <v>300</v>
      </c>
      <c r="F8" s="102">
        <v>1.1202666666666601</v>
      </c>
      <c r="G8" s="102">
        <v>336.08</v>
      </c>
      <c r="H8" s="104"/>
      <c r="I8" s="104">
        <v>150</v>
      </c>
      <c r="J8" s="107">
        <f>I8*F8</f>
        <v>168.03999999999903</v>
      </c>
      <c r="K8" s="104">
        <v>2218</v>
      </c>
      <c r="L8" s="108" t="s">
        <v>281</v>
      </c>
    </row>
    <row r="9" spans="1:13" s="3" customFormat="1" ht="18.75" customHeight="1" x14ac:dyDescent="0.25">
      <c r="A9" s="36">
        <v>74611</v>
      </c>
      <c r="B9" s="36" t="s">
        <v>26</v>
      </c>
      <c r="C9" s="35">
        <v>23101001</v>
      </c>
      <c r="D9" s="36" t="s">
        <v>218</v>
      </c>
      <c r="E9" s="36">
        <v>6</v>
      </c>
      <c r="F9" s="102">
        <v>5.9438000000000004</v>
      </c>
      <c r="G9" s="165">
        <v>35.662799999999997</v>
      </c>
      <c r="H9" s="104"/>
      <c r="I9" s="104">
        <v>6</v>
      </c>
      <c r="J9" s="107">
        <f>I9*F9</f>
        <v>35.662800000000004</v>
      </c>
      <c r="K9" s="104">
        <v>2218</v>
      </c>
      <c r="L9" s="108" t="s">
        <v>281</v>
      </c>
    </row>
    <row r="10" spans="1:13" s="3" customFormat="1" ht="18.75" customHeight="1" x14ac:dyDescent="0.25">
      <c r="A10" s="36">
        <v>150</v>
      </c>
      <c r="B10" s="36" t="s">
        <v>27</v>
      </c>
      <c r="C10" s="35">
        <v>23101001</v>
      </c>
      <c r="D10" s="36" t="s">
        <v>218</v>
      </c>
      <c r="E10" s="36">
        <v>42</v>
      </c>
      <c r="F10" s="102">
        <v>3.25</v>
      </c>
      <c r="G10" s="165">
        <v>136.5</v>
      </c>
      <c r="H10" s="104"/>
      <c r="I10" s="104">
        <v>300</v>
      </c>
      <c r="J10" s="107">
        <f>I10*F10</f>
        <v>975</v>
      </c>
      <c r="K10" s="104">
        <v>13311</v>
      </c>
      <c r="L10" s="108" t="s">
        <v>282</v>
      </c>
    </row>
    <row r="11" spans="1:13" s="3" customFormat="1" ht="18.75" customHeight="1" thickBot="1" x14ac:dyDescent="0.3">
      <c r="A11" s="36">
        <v>74940</v>
      </c>
      <c r="B11" s="36" t="s">
        <v>28</v>
      </c>
      <c r="C11" s="35">
        <v>23101001</v>
      </c>
      <c r="D11" s="36" t="s">
        <v>218</v>
      </c>
      <c r="E11" s="36">
        <v>10</v>
      </c>
      <c r="F11" s="102">
        <v>5.7320000000000002</v>
      </c>
      <c r="G11" s="165">
        <v>57.32</v>
      </c>
      <c r="H11" s="104"/>
      <c r="I11" s="104">
        <v>6</v>
      </c>
      <c r="J11" s="107">
        <f>I11*F11</f>
        <v>34.392000000000003</v>
      </c>
      <c r="K11" s="104">
        <v>2218</v>
      </c>
      <c r="L11" s="108" t="s">
        <v>281</v>
      </c>
    </row>
    <row r="12" spans="1:13" ht="25.5" customHeight="1" thickBot="1" x14ac:dyDescent="0.3">
      <c r="C12" s="328" t="s">
        <v>4</v>
      </c>
      <c r="D12" s="329"/>
      <c r="E12" s="329"/>
      <c r="F12" s="330"/>
      <c r="G12" s="25">
        <f>SUM(G7:G11)</f>
        <v>574.92280000000005</v>
      </c>
      <c r="H12" s="11"/>
      <c r="I12" s="11">
        <f>SUM(I8:I11)</f>
        <v>462</v>
      </c>
      <c r="J12" s="129">
        <f>SUM(J8:J11)</f>
        <v>1213.0947999999992</v>
      </c>
    </row>
    <row r="14" spans="1:13" ht="15.75" thickBot="1" x14ac:dyDescent="0.3"/>
    <row r="15" spans="1:13" ht="15.75" thickBot="1" x14ac:dyDescent="0.3">
      <c r="C15" s="339"/>
      <c r="D15" s="339"/>
      <c r="E15" s="339"/>
      <c r="F15" s="340"/>
      <c r="G15" s="157"/>
    </row>
  </sheetData>
  <mergeCells count="6">
    <mergeCell ref="C15:F15"/>
    <mergeCell ref="C12:F12"/>
    <mergeCell ref="A1:G1"/>
    <mergeCell ref="A2:G2"/>
    <mergeCell ref="A3:G3"/>
    <mergeCell ref="A4:G4"/>
  </mergeCells>
  <printOptions horizontalCentered="1"/>
  <pageMargins left="0.74803149606299213" right="0.74803149606299213" top="0.98425196850393704" bottom="0.98425196850393704" header="0.51181102362204722" footer="0.51181102362204722"/>
  <pageSetup scale="64"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6A31A-0A14-47C6-A280-7454C8CEE96A}">
  <dimension ref="A1:K57"/>
  <sheetViews>
    <sheetView tabSelected="1" zoomScale="60" zoomScaleNormal="60" workbookViewId="0">
      <pane ySplit="3" topLeftCell="A38" activePane="bottomLeft" state="frozen"/>
      <selection pane="bottomLeft" activeCell="J44" sqref="J44"/>
    </sheetView>
  </sheetViews>
  <sheetFormatPr baseColWidth="10" defaultRowHeight="15" x14ac:dyDescent="0.25"/>
  <cols>
    <col min="1" max="1" width="4" customWidth="1"/>
    <col min="2" max="2" width="9.28515625" bestFit="1" customWidth="1"/>
    <col min="3" max="3" width="65.28515625" customWidth="1"/>
    <col min="4" max="4" width="22.5703125" customWidth="1"/>
    <col min="5" max="5" width="21.140625" customWidth="1"/>
    <col min="6" max="6" width="21.5703125" customWidth="1"/>
    <col min="7" max="7" width="19.85546875" customWidth="1"/>
    <col min="8" max="8" width="22.7109375" customWidth="1"/>
    <col min="9" max="9" width="17.42578125" customWidth="1"/>
    <col min="10" max="10" width="20.28515625" customWidth="1"/>
    <col min="11" max="11" width="17.140625" customWidth="1"/>
    <col min="12" max="12" width="11.42578125" customWidth="1"/>
    <col min="14" max="14" width="15.42578125" bestFit="1" customWidth="1"/>
  </cols>
  <sheetData>
    <row r="1" spans="1:7" ht="21" x14ac:dyDescent="0.35">
      <c r="A1" s="341" t="s">
        <v>397</v>
      </c>
      <c r="B1" s="342"/>
      <c r="C1" s="342"/>
      <c r="D1" s="342"/>
      <c r="E1" s="342"/>
      <c r="F1" s="342"/>
      <c r="G1" s="342"/>
    </row>
    <row r="2" spans="1:7" ht="19.5" thickBot="1" x14ac:dyDescent="0.35">
      <c r="A2" s="343" t="s">
        <v>361</v>
      </c>
      <c r="B2" s="344"/>
      <c r="C2" s="344"/>
      <c r="D2" s="344"/>
      <c r="E2" s="344"/>
      <c r="F2" s="344"/>
      <c r="G2" s="344"/>
    </row>
    <row r="3" spans="1:7" ht="69" customHeight="1" x14ac:dyDescent="0.25">
      <c r="A3" s="285" t="s">
        <v>307</v>
      </c>
      <c r="B3" s="286" t="s">
        <v>308</v>
      </c>
      <c r="C3" s="285" t="s">
        <v>304</v>
      </c>
      <c r="D3" s="286" t="s">
        <v>305</v>
      </c>
      <c r="E3" s="286" t="s">
        <v>316</v>
      </c>
      <c r="F3" s="286" t="s">
        <v>318</v>
      </c>
      <c r="G3" s="287" t="s">
        <v>306</v>
      </c>
    </row>
    <row r="4" spans="1:7" ht="105" x14ac:dyDescent="0.25">
      <c r="A4" s="281">
        <v>1</v>
      </c>
      <c r="B4" s="281" t="s">
        <v>309</v>
      </c>
      <c r="C4" s="282" t="s">
        <v>325</v>
      </c>
      <c r="D4" s="281" t="s">
        <v>310</v>
      </c>
      <c r="E4" s="284" t="s">
        <v>326</v>
      </c>
      <c r="F4" s="281" t="s">
        <v>362</v>
      </c>
      <c r="G4" s="278">
        <v>19137.5</v>
      </c>
    </row>
    <row r="5" spans="1:7" ht="135" x14ac:dyDescent="0.25">
      <c r="A5" s="281">
        <v>2</v>
      </c>
      <c r="B5" s="281" t="s">
        <v>311</v>
      </c>
      <c r="C5" s="282" t="s">
        <v>331</v>
      </c>
      <c r="D5" s="281" t="s">
        <v>310</v>
      </c>
      <c r="E5" s="281" t="s">
        <v>321</v>
      </c>
      <c r="F5" s="281" t="s">
        <v>363</v>
      </c>
      <c r="G5" s="278">
        <v>114000</v>
      </c>
    </row>
    <row r="6" spans="1:7" ht="120" hidden="1" x14ac:dyDescent="0.25">
      <c r="A6" s="281">
        <v>3</v>
      </c>
      <c r="B6" s="281" t="s">
        <v>312</v>
      </c>
      <c r="C6" s="281" t="s">
        <v>332</v>
      </c>
      <c r="D6" s="281" t="s">
        <v>310</v>
      </c>
      <c r="E6" s="281" t="s">
        <v>327</v>
      </c>
      <c r="F6" s="281" t="s">
        <v>364</v>
      </c>
      <c r="G6" s="289">
        <v>700</v>
      </c>
    </row>
    <row r="7" spans="1:7" ht="120" x14ac:dyDescent="0.25">
      <c r="A7" s="281">
        <v>3</v>
      </c>
      <c r="B7" s="281" t="s">
        <v>313</v>
      </c>
      <c r="C7" s="281" t="s">
        <v>315</v>
      </c>
      <c r="D7" s="281" t="s">
        <v>310</v>
      </c>
      <c r="E7" s="281" t="s">
        <v>317</v>
      </c>
      <c r="F7" s="281" t="s">
        <v>365</v>
      </c>
      <c r="G7" s="278">
        <v>18150</v>
      </c>
    </row>
    <row r="8" spans="1:7" ht="135" hidden="1" x14ac:dyDescent="0.25">
      <c r="A8" s="281">
        <v>4</v>
      </c>
      <c r="B8" s="281" t="s">
        <v>314</v>
      </c>
      <c r="C8" s="282" t="s">
        <v>328</v>
      </c>
      <c r="D8" s="281" t="s">
        <v>310</v>
      </c>
      <c r="E8" s="281" t="s">
        <v>366</v>
      </c>
      <c r="F8" s="281" t="s">
        <v>364</v>
      </c>
      <c r="G8" s="278">
        <v>0</v>
      </c>
    </row>
    <row r="9" spans="1:7" ht="90" x14ac:dyDescent="0.25">
      <c r="A9" s="281">
        <v>4</v>
      </c>
      <c r="B9" s="281" t="s">
        <v>319</v>
      </c>
      <c r="C9" s="282" t="s">
        <v>333</v>
      </c>
      <c r="D9" s="281" t="s">
        <v>310</v>
      </c>
      <c r="E9" s="281" t="s">
        <v>317</v>
      </c>
      <c r="F9" s="281" t="s">
        <v>367</v>
      </c>
      <c r="G9" s="278">
        <v>31100</v>
      </c>
    </row>
    <row r="10" spans="1:7" ht="90" x14ac:dyDescent="0.25">
      <c r="A10" s="281">
        <v>5</v>
      </c>
      <c r="B10" s="281" t="s">
        <v>320</v>
      </c>
      <c r="C10" s="282" t="s">
        <v>334</v>
      </c>
      <c r="D10" s="281" t="s">
        <v>310</v>
      </c>
      <c r="E10" s="284" t="s">
        <v>321</v>
      </c>
      <c r="F10" s="281" t="s">
        <v>368</v>
      </c>
      <c r="G10" s="278">
        <v>16200</v>
      </c>
    </row>
    <row r="11" spans="1:7" ht="42" customHeight="1" x14ac:dyDescent="0.25">
      <c r="A11" s="345">
        <v>6</v>
      </c>
      <c r="B11" s="345" t="s">
        <v>322</v>
      </c>
      <c r="C11" s="348" t="s">
        <v>335</v>
      </c>
      <c r="D11" s="345" t="s">
        <v>310</v>
      </c>
      <c r="E11" s="280" t="s">
        <v>324</v>
      </c>
      <c r="F11" s="281" t="s">
        <v>369</v>
      </c>
      <c r="G11" s="278">
        <v>11107.8</v>
      </c>
    </row>
    <row r="12" spans="1:7" ht="44.25" customHeight="1" x14ac:dyDescent="0.25">
      <c r="A12" s="345"/>
      <c r="B12" s="345"/>
      <c r="C12" s="349"/>
      <c r="D12" s="345"/>
      <c r="E12" s="280" t="s">
        <v>323</v>
      </c>
      <c r="F12" s="281" t="s">
        <v>370</v>
      </c>
      <c r="G12" s="278">
        <v>10140</v>
      </c>
    </row>
    <row r="13" spans="1:7" ht="165" hidden="1" x14ac:dyDescent="0.25">
      <c r="A13" s="281">
        <v>9</v>
      </c>
      <c r="B13" s="281" t="s">
        <v>330</v>
      </c>
      <c r="C13" s="282" t="s">
        <v>329</v>
      </c>
      <c r="D13" s="281" t="s">
        <v>310</v>
      </c>
      <c r="E13" s="281" t="s">
        <v>364</v>
      </c>
      <c r="F13" s="281" t="s">
        <v>364</v>
      </c>
      <c r="G13" s="278">
        <v>0</v>
      </c>
    </row>
    <row r="14" spans="1:7" ht="60" x14ac:dyDescent="0.25">
      <c r="A14" s="281">
        <v>7</v>
      </c>
      <c r="B14" s="281" t="s">
        <v>336</v>
      </c>
      <c r="C14" s="282" t="s">
        <v>337</v>
      </c>
      <c r="D14" s="281" t="s">
        <v>338</v>
      </c>
      <c r="E14" s="279" t="s">
        <v>339</v>
      </c>
      <c r="F14" s="281" t="s">
        <v>371</v>
      </c>
      <c r="G14" s="278">
        <v>38948</v>
      </c>
    </row>
    <row r="15" spans="1:7" ht="46.5" customHeight="1" x14ac:dyDescent="0.25">
      <c r="A15" s="345">
        <v>8</v>
      </c>
      <c r="B15" s="345" t="s">
        <v>340</v>
      </c>
      <c r="C15" s="346" t="s">
        <v>341</v>
      </c>
      <c r="D15" s="345" t="s">
        <v>338</v>
      </c>
      <c r="E15" s="288" t="s">
        <v>342</v>
      </c>
      <c r="F15" s="281" t="s">
        <v>372</v>
      </c>
      <c r="G15" s="278">
        <v>14136.25</v>
      </c>
    </row>
    <row r="16" spans="1:7" ht="72.75" customHeight="1" x14ac:dyDescent="0.25">
      <c r="A16" s="345"/>
      <c r="B16" s="345"/>
      <c r="C16" s="347"/>
      <c r="D16" s="345"/>
      <c r="E16" s="280" t="s">
        <v>343</v>
      </c>
      <c r="F16" s="281" t="s">
        <v>374</v>
      </c>
      <c r="G16" s="278">
        <v>38480</v>
      </c>
    </row>
    <row r="17" spans="1:11" ht="69" customHeight="1" x14ac:dyDescent="0.25">
      <c r="A17" s="345"/>
      <c r="B17" s="345"/>
      <c r="C17" s="347"/>
      <c r="D17" s="345"/>
      <c r="E17" s="280" t="s">
        <v>344</v>
      </c>
      <c r="F17" s="281" t="s">
        <v>373</v>
      </c>
      <c r="G17" s="278">
        <v>2101.6</v>
      </c>
    </row>
    <row r="18" spans="1:11" ht="45" x14ac:dyDescent="0.25">
      <c r="A18" s="281">
        <v>9</v>
      </c>
      <c r="B18" s="281" t="s">
        <v>345</v>
      </c>
      <c r="C18" s="281" t="s">
        <v>346</v>
      </c>
      <c r="D18" s="281" t="s">
        <v>338</v>
      </c>
      <c r="E18" s="281" t="s">
        <v>375</v>
      </c>
      <c r="F18" s="281" t="s">
        <v>376</v>
      </c>
      <c r="G18" s="278">
        <v>79685.5</v>
      </c>
    </row>
    <row r="19" spans="1:11" ht="60" x14ac:dyDescent="0.25">
      <c r="A19" s="281">
        <v>10</v>
      </c>
      <c r="B19" s="281" t="s">
        <v>347</v>
      </c>
      <c r="C19" s="281" t="s">
        <v>348</v>
      </c>
      <c r="D19" s="281" t="s">
        <v>338</v>
      </c>
      <c r="E19" s="281" t="s">
        <v>351</v>
      </c>
      <c r="F19" s="281" t="s">
        <v>377</v>
      </c>
      <c r="G19" s="289">
        <v>61717</v>
      </c>
    </row>
    <row r="20" spans="1:11" ht="60" x14ac:dyDescent="0.25">
      <c r="A20" s="281">
        <v>11</v>
      </c>
      <c r="B20" s="281" t="s">
        <v>349</v>
      </c>
      <c r="C20" s="279" t="s">
        <v>350</v>
      </c>
      <c r="D20" s="281" t="s">
        <v>338</v>
      </c>
      <c r="E20" s="281" t="s">
        <v>352</v>
      </c>
      <c r="F20" s="281" t="s">
        <v>378</v>
      </c>
      <c r="G20" s="278">
        <v>16003.45</v>
      </c>
    </row>
    <row r="21" spans="1:11" ht="45" x14ac:dyDescent="0.25">
      <c r="A21" s="281">
        <v>12</v>
      </c>
      <c r="B21" s="281" t="s">
        <v>379</v>
      </c>
      <c r="C21" s="279" t="s">
        <v>380</v>
      </c>
      <c r="D21" s="281" t="s">
        <v>338</v>
      </c>
      <c r="E21" s="281" t="s">
        <v>381</v>
      </c>
      <c r="F21" s="281" t="s">
        <v>382</v>
      </c>
      <c r="G21" s="278">
        <v>19150</v>
      </c>
    </row>
    <row r="22" spans="1:11" ht="90" x14ac:dyDescent="0.25">
      <c r="A22" s="281">
        <v>13</v>
      </c>
      <c r="B22" s="281" t="s">
        <v>353</v>
      </c>
      <c r="C22" s="281" t="s">
        <v>358</v>
      </c>
      <c r="D22" s="281" t="s">
        <v>338</v>
      </c>
      <c r="E22" s="281" t="s">
        <v>383</v>
      </c>
      <c r="F22" s="281" t="s">
        <v>384</v>
      </c>
      <c r="G22" s="278">
        <v>19000</v>
      </c>
    </row>
    <row r="23" spans="1:11" ht="60" x14ac:dyDescent="0.25">
      <c r="A23" s="281">
        <v>14</v>
      </c>
      <c r="B23" s="281" t="s">
        <v>354</v>
      </c>
      <c r="C23" s="282" t="s">
        <v>359</v>
      </c>
      <c r="D23" s="281" t="s">
        <v>338</v>
      </c>
      <c r="E23" s="281" t="s">
        <v>383</v>
      </c>
      <c r="F23" s="281" t="s">
        <v>385</v>
      </c>
      <c r="G23" s="278">
        <v>65700</v>
      </c>
    </row>
    <row r="24" spans="1:11" ht="60" x14ac:dyDescent="0.25">
      <c r="A24" s="281">
        <v>15</v>
      </c>
      <c r="B24" s="281" t="s">
        <v>355</v>
      </c>
      <c r="C24" s="279" t="s">
        <v>360</v>
      </c>
      <c r="D24" s="281" t="s">
        <v>338</v>
      </c>
      <c r="E24" s="281" t="s">
        <v>386</v>
      </c>
      <c r="F24" s="281" t="s">
        <v>396</v>
      </c>
      <c r="G24" s="278">
        <v>7593</v>
      </c>
    </row>
    <row r="25" spans="1:11" ht="45" x14ac:dyDescent="0.25">
      <c r="A25" s="281">
        <v>16</v>
      </c>
      <c r="B25" s="281" t="s">
        <v>356</v>
      </c>
      <c r="C25" s="283" t="s">
        <v>357</v>
      </c>
      <c r="D25" s="281" t="s">
        <v>338</v>
      </c>
      <c r="E25" s="281" t="s">
        <v>387</v>
      </c>
      <c r="F25" s="281" t="s">
        <v>388</v>
      </c>
      <c r="G25" s="278">
        <v>22445</v>
      </c>
      <c r="J25" s="27"/>
    </row>
    <row r="26" spans="1:11" x14ac:dyDescent="0.25">
      <c r="G26" s="27"/>
    </row>
    <row r="27" spans="1:11" ht="15.75" x14ac:dyDescent="0.25">
      <c r="G27" s="290"/>
    </row>
    <row r="29" spans="1:11" ht="31.5" x14ac:dyDescent="0.25">
      <c r="H29" s="292" t="s">
        <v>391</v>
      </c>
      <c r="I29" s="293" t="s">
        <v>390</v>
      </c>
      <c r="J29" s="294" t="s">
        <v>306</v>
      </c>
      <c r="K29" s="290"/>
    </row>
    <row r="30" spans="1:11" ht="31.5" x14ac:dyDescent="0.25">
      <c r="H30" s="301" t="s">
        <v>338</v>
      </c>
      <c r="I30" s="290">
        <v>10</v>
      </c>
      <c r="J30" s="302">
        <v>384959.80000000005</v>
      </c>
      <c r="K30" s="291"/>
    </row>
    <row r="31" spans="1:11" ht="31.5" x14ac:dyDescent="0.25">
      <c r="H31" s="301" t="s">
        <v>389</v>
      </c>
      <c r="I31" s="290">
        <v>6</v>
      </c>
      <c r="J31" s="302">
        <v>220535.3</v>
      </c>
      <c r="K31" s="291"/>
    </row>
    <row r="32" spans="1:11" ht="15.75" x14ac:dyDescent="0.25">
      <c r="H32" s="303" t="s">
        <v>4</v>
      </c>
      <c r="I32" s="304">
        <f>+SUM(I30:I31)</f>
        <v>16</v>
      </c>
      <c r="J32" s="305">
        <f>+SUM(J30:J31)</f>
        <v>605495.10000000009</v>
      </c>
      <c r="K32" s="290"/>
    </row>
    <row r="53" spans="8:10" ht="31.5" x14ac:dyDescent="0.25">
      <c r="H53" s="292" t="s">
        <v>392</v>
      </c>
      <c r="I53" s="293" t="s">
        <v>390</v>
      </c>
      <c r="J53" s="294" t="s">
        <v>306</v>
      </c>
    </row>
    <row r="54" spans="8:10" x14ac:dyDescent="0.25">
      <c r="H54" s="295" t="s">
        <v>393</v>
      </c>
      <c r="I54">
        <v>6</v>
      </c>
      <c r="J54" s="296">
        <v>220535.3</v>
      </c>
    </row>
    <row r="55" spans="8:10" x14ac:dyDescent="0.25">
      <c r="H55" s="295" t="s">
        <v>394</v>
      </c>
      <c r="I55">
        <v>1</v>
      </c>
      <c r="J55" s="297">
        <v>38948</v>
      </c>
    </row>
    <row r="56" spans="8:10" x14ac:dyDescent="0.25">
      <c r="H56" s="295" t="s">
        <v>395</v>
      </c>
      <c r="I56">
        <v>9</v>
      </c>
      <c r="J56" s="296">
        <v>346011.8</v>
      </c>
    </row>
    <row r="57" spans="8:10" x14ac:dyDescent="0.25">
      <c r="H57" s="298" t="s">
        <v>4</v>
      </c>
      <c r="I57" s="299">
        <f>+SUM(I54:I56)</f>
        <v>16</v>
      </c>
      <c r="J57" s="300">
        <f>+SUM(J54:J56)</f>
        <v>605495.1</v>
      </c>
    </row>
  </sheetData>
  <autoFilter ref="A3:G26" xr:uid="{FC26A31A-0A14-47C6-A280-7454C8CEE96A}"/>
  <mergeCells count="10">
    <mergeCell ref="A15:A17"/>
    <mergeCell ref="B15:B17"/>
    <mergeCell ref="C15:C17"/>
    <mergeCell ref="D15:D17"/>
    <mergeCell ref="A1:G1"/>
    <mergeCell ref="A2:G2"/>
    <mergeCell ref="A11:A12"/>
    <mergeCell ref="B11:B12"/>
    <mergeCell ref="C11:C12"/>
    <mergeCell ref="D11:D12"/>
  </mergeCells>
  <pageMargins left="0.9055118110236221" right="0.9055118110236221" top="0.74803149606299213" bottom="0.74803149606299213" header="0.31496062992125984" footer="0.31496062992125984"/>
  <pageSetup paperSize="9" scale="5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N26"/>
  <sheetViews>
    <sheetView showGridLines="0" zoomScaleNormal="100" workbookViewId="0">
      <pane xSplit="3" ySplit="5" topLeftCell="D6" activePane="bottomRight" state="frozen"/>
      <selection pane="topRight" activeCell="D1" sqref="D1"/>
      <selection pane="bottomLeft" activeCell="A4" sqref="A4"/>
      <selection pane="bottomRight" activeCell="K7" sqref="K7"/>
    </sheetView>
  </sheetViews>
  <sheetFormatPr baseColWidth="10" defaultRowHeight="15" x14ac:dyDescent="0.25"/>
  <cols>
    <col min="1" max="1" width="6.140625" customWidth="1"/>
    <col min="2" max="2" width="20.5703125" customWidth="1"/>
    <col min="3" max="3" width="14.7109375" style="12" customWidth="1"/>
    <col min="4" max="4" width="8.7109375" style="12" customWidth="1"/>
    <col min="5" max="5" width="26.7109375" style="12" customWidth="1"/>
    <col min="6" max="6" width="10.140625" customWidth="1"/>
    <col min="7" max="7" width="13.85546875" customWidth="1"/>
    <col min="8" max="8" width="12.140625" customWidth="1"/>
    <col min="9" max="9" width="11.7109375" style="12" customWidth="1"/>
    <col min="11" max="11" width="13.42578125" customWidth="1"/>
    <col min="14" max="14" width="17" customWidth="1"/>
  </cols>
  <sheetData>
    <row r="1" spans="1:14" ht="26.25" x14ac:dyDescent="0.4">
      <c r="A1" s="312" t="s">
        <v>293</v>
      </c>
      <c r="B1" s="312"/>
      <c r="C1" s="312"/>
      <c r="D1" s="312"/>
      <c r="E1" s="312"/>
      <c r="F1" s="312"/>
      <c r="G1" s="312"/>
      <c r="H1" s="312"/>
    </row>
    <row r="2" spans="1:14" ht="26.25" x14ac:dyDescent="0.4">
      <c r="A2" s="312" t="s">
        <v>294</v>
      </c>
      <c r="B2" s="312"/>
      <c r="C2" s="312"/>
      <c r="D2" s="312"/>
      <c r="E2" s="312"/>
      <c r="F2" s="312"/>
      <c r="G2" s="312"/>
      <c r="H2" s="312"/>
    </row>
    <row r="3" spans="1:14" ht="26.25" x14ac:dyDescent="0.4">
      <c r="A3" s="312" t="s">
        <v>295</v>
      </c>
      <c r="B3" s="312"/>
      <c r="C3" s="312"/>
      <c r="D3" s="312"/>
      <c r="E3" s="312"/>
      <c r="F3" s="312"/>
      <c r="G3" s="312"/>
      <c r="H3" s="312"/>
    </row>
    <row r="4" spans="1:14" ht="21.75" thickBot="1" x14ac:dyDescent="0.4">
      <c r="A4" s="313" t="s">
        <v>299</v>
      </c>
      <c r="B4" s="313"/>
      <c r="C4" s="313"/>
      <c r="D4" s="313"/>
      <c r="E4" s="313"/>
      <c r="F4" s="313"/>
      <c r="G4" s="313"/>
      <c r="H4" s="313"/>
    </row>
    <row r="5" spans="1:14" ht="45" customHeight="1" x14ac:dyDescent="0.25">
      <c r="A5" s="175" t="s">
        <v>0</v>
      </c>
      <c r="B5" s="176" t="s">
        <v>1</v>
      </c>
      <c r="C5" s="176" t="s">
        <v>211</v>
      </c>
      <c r="D5" s="176" t="s">
        <v>212</v>
      </c>
      <c r="E5" s="176" t="s">
        <v>297</v>
      </c>
      <c r="F5" s="176" t="s">
        <v>2</v>
      </c>
      <c r="G5" s="176" t="s">
        <v>3</v>
      </c>
      <c r="H5" s="177" t="s">
        <v>4</v>
      </c>
      <c r="I5" s="166" t="s">
        <v>277</v>
      </c>
      <c r="J5" s="110" t="s">
        <v>278</v>
      </c>
      <c r="K5" s="120" t="s">
        <v>283</v>
      </c>
      <c r="L5" s="110" t="s">
        <v>279</v>
      </c>
      <c r="M5" s="110" t="s">
        <v>280</v>
      </c>
      <c r="N5" s="9"/>
    </row>
    <row r="6" spans="1:14" s="3" customFormat="1" ht="33" customHeight="1" x14ac:dyDescent="0.25">
      <c r="A6" s="178">
        <v>191</v>
      </c>
      <c r="B6" s="36" t="s">
        <v>34</v>
      </c>
      <c r="C6" s="35">
        <v>54199</v>
      </c>
      <c r="D6" s="35">
        <v>23115099</v>
      </c>
      <c r="E6" s="36" t="s">
        <v>298</v>
      </c>
      <c r="F6" s="35">
        <v>3</v>
      </c>
      <c r="G6" s="102">
        <v>2.09</v>
      </c>
      <c r="H6" s="179">
        <v>6.27</v>
      </c>
      <c r="I6" s="167"/>
      <c r="J6" s="106"/>
      <c r="K6" s="106"/>
      <c r="L6" s="106"/>
      <c r="M6" s="106"/>
    </row>
    <row r="7" spans="1:14" s="3" customFormat="1" ht="33" customHeight="1" x14ac:dyDescent="0.25">
      <c r="A7" s="178">
        <v>46</v>
      </c>
      <c r="B7" s="36" t="s">
        <v>63</v>
      </c>
      <c r="C7" s="35">
        <v>54199</v>
      </c>
      <c r="D7" s="35">
        <v>23115099</v>
      </c>
      <c r="E7" s="36" t="s">
        <v>298</v>
      </c>
      <c r="F7" s="35">
        <v>4</v>
      </c>
      <c r="G7" s="102">
        <v>1.64</v>
      </c>
      <c r="H7" s="179">
        <v>6.56</v>
      </c>
      <c r="I7" s="168"/>
      <c r="J7" s="104"/>
      <c r="K7" s="104"/>
      <c r="L7" s="106"/>
      <c r="M7" s="106"/>
    </row>
    <row r="8" spans="1:14" s="3" customFormat="1" ht="33" customHeight="1" x14ac:dyDescent="0.25">
      <c r="A8" s="178">
        <v>74523</v>
      </c>
      <c r="B8" s="36" t="s">
        <v>65</v>
      </c>
      <c r="C8" s="35">
        <v>54199</v>
      </c>
      <c r="D8" s="35">
        <v>23115099</v>
      </c>
      <c r="E8" s="36" t="s">
        <v>298</v>
      </c>
      <c r="F8" s="35">
        <v>6</v>
      </c>
      <c r="G8" s="102">
        <v>1.78</v>
      </c>
      <c r="H8" s="179">
        <v>10.68</v>
      </c>
      <c r="I8" s="169"/>
      <c r="J8" s="117"/>
      <c r="K8" s="117"/>
      <c r="L8" s="118"/>
      <c r="M8" s="118"/>
    </row>
    <row r="9" spans="1:14" s="3" customFormat="1" ht="33" customHeight="1" x14ac:dyDescent="0.25">
      <c r="A9" s="178">
        <v>74701</v>
      </c>
      <c r="B9" s="36" t="s">
        <v>67</v>
      </c>
      <c r="C9" s="35">
        <v>54199</v>
      </c>
      <c r="D9" s="35">
        <v>23115099</v>
      </c>
      <c r="E9" s="36" t="s">
        <v>298</v>
      </c>
      <c r="F9" s="35">
        <v>25</v>
      </c>
      <c r="G9" s="102">
        <v>0.4</v>
      </c>
      <c r="H9" s="179">
        <v>10</v>
      </c>
      <c r="I9" s="170"/>
      <c r="J9" s="118"/>
      <c r="K9" s="118"/>
      <c r="L9" s="118"/>
      <c r="M9" s="118"/>
    </row>
    <row r="10" spans="1:14" s="3" customFormat="1" ht="33" customHeight="1" thickBot="1" x14ac:dyDescent="0.3">
      <c r="A10" s="180">
        <v>436</v>
      </c>
      <c r="B10" s="181" t="s">
        <v>189</v>
      </c>
      <c r="C10" s="182">
        <v>54199</v>
      </c>
      <c r="D10" s="182">
        <v>23115099</v>
      </c>
      <c r="E10" s="181" t="s">
        <v>298</v>
      </c>
      <c r="F10" s="182">
        <v>10</v>
      </c>
      <c r="G10" s="183">
        <v>2.5</v>
      </c>
      <c r="H10" s="184">
        <v>25</v>
      </c>
      <c r="I10" s="171"/>
      <c r="J10" s="105"/>
      <c r="K10" s="123"/>
      <c r="L10" s="124"/>
      <c r="M10" s="125"/>
    </row>
    <row r="11" spans="1:14" ht="24.75" customHeight="1" thickBot="1" x14ac:dyDescent="0.3">
      <c r="C11" s="306" t="s">
        <v>4</v>
      </c>
      <c r="D11" s="307"/>
      <c r="E11" s="308"/>
      <c r="F11" s="172">
        <f>SUM(F6:F10)</f>
        <v>48</v>
      </c>
      <c r="G11" s="173">
        <f>SUM(G6:G10)</f>
        <v>8.41</v>
      </c>
      <c r="H11" s="174">
        <f>SUM(H6:H10)</f>
        <v>58.51</v>
      </c>
      <c r="I11" s="111"/>
      <c r="J11" s="112"/>
      <c r="K11" s="114"/>
      <c r="L11" s="3"/>
      <c r="M11" s="115"/>
    </row>
    <row r="12" spans="1:14" x14ac:dyDescent="0.25">
      <c r="I12" s="111"/>
      <c r="J12" s="112"/>
      <c r="K12" s="114"/>
      <c r="L12" s="3"/>
      <c r="M12" s="115"/>
    </row>
    <row r="13" spans="1:14" ht="15.75" thickBot="1" x14ac:dyDescent="0.3">
      <c r="I13" s="113"/>
      <c r="J13" s="109"/>
      <c r="K13" s="126"/>
    </row>
    <row r="14" spans="1:14" s="3" customFormat="1" ht="33" customHeight="1" x14ac:dyDescent="0.25">
      <c r="A14" s="185">
        <v>74689</v>
      </c>
      <c r="B14" s="186" t="s">
        <v>49</v>
      </c>
      <c r="C14" s="187">
        <v>54199</v>
      </c>
      <c r="D14" s="187">
        <v>23115099</v>
      </c>
      <c r="E14" s="186" t="s">
        <v>222</v>
      </c>
      <c r="F14" s="187">
        <v>35</v>
      </c>
      <c r="G14" s="188">
        <v>2.0294571428571402</v>
      </c>
      <c r="H14" s="189">
        <v>71.030999999999906</v>
      </c>
      <c r="I14" s="170"/>
      <c r="J14" s="104">
        <v>25</v>
      </c>
      <c r="K14" s="127">
        <f>J14*G14</f>
        <v>50.736428571428505</v>
      </c>
      <c r="L14" s="104">
        <v>2218</v>
      </c>
      <c r="M14" s="104" t="s">
        <v>281</v>
      </c>
    </row>
    <row r="15" spans="1:14" s="3" customFormat="1" ht="33" customHeight="1" thickBot="1" x14ac:dyDescent="0.3">
      <c r="A15" s="180">
        <v>56</v>
      </c>
      <c r="B15" s="181" t="s">
        <v>95</v>
      </c>
      <c r="C15" s="182">
        <v>54199</v>
      </c>
      <c r="D15" s="182">
        <v>23115099</v>
      </c>
      <c r="E15" s="181" t="s">
        <v>222</v>
      </c>
      <c r="F15" s="182">
        <v>43</v>
      </c>
      <c r="G15" s="183">
        <v>0.71860465116279004</v>
      </c>
      <c r="H15" s="184">
        <v>30.9</v>
      </c>
      <c r="I15" s="171"/>
      <c r="J15" s="105">
        <v>40</v>
      </c>
      <c r="K15" s="123">
        <f>J15*G15</f>
        <v>28.744186046511601</v>
      </c>
      <c r="L15" s="104">
        <v>2218</v>
      </c>
      <c r="M15" s="104" t="s">
        <v>281</v>
      </c>
    </row>
    <row r="16" spans="1:14" ht="15.75" thickBot="1" x14ac:dyDescent="0.3">
      <c r="C16" s="306" t="s">
        <v>4</v>
      </c>
      <c r="D16" s="307"/>
      <c r="E16" s="308"/>
      <c r="F16" s="172">
        <f>SUM(F11:F15)</f>
        <v>126</v>
      </c>
      <c r="G16" s="173">
        <f>SUM(G11:G15)</f>
        <v>11.158061794019931</v>
      </c>
      <c r="H16" s="173">
        <f>SUM(H14:H15)</f>
        <v>101.9309999999999</v>
      </c>
      <c r="I16" s="128">
        <f>SUM(I14+I15)</f>
        <v>0</v>
      </c>
      <c r="J16" s="122">
        <f>SUM(J14:J15)</f>
        <v>65</v>
      </c>
      <c r="K16" s="129">
        <f>SUM(K14:K15)</f>
        <v>79.480614617940105</v>
      </c>
    </row>
    <row r="17" spans="3:11" x14ac:dyDescent="0.25">
      <c r="I17" s="113"/>
      <c r="J17" s="109"/>
      <c r="K17" s="109"/>
    </row>
    <row r="21" spans="3:11" ht="15.75" thickBot="1" x14ac:dyDescent="0.3"/>
    <row r="22" spans="3:11" ht="15.75" thickBot="1" x14ac:dyDescent="0.3">
      <c r="C22" s="309" t="s">
        <v>4</v>
      </c>
      <c r="D22" s="310"/>
      <c r="E22" s="310"/>
      <c r="F22" s="310"/>
      <c r="G22" s="311"/>
      <c r="H22" s="156">
        <f>H11+H16</f>
        <v>160.44099999999989</v>
      </c>
      <c r="I22" s="112"/>
      <c r="J22" s="112"/>
      <c r="K22" s="146"/>
    </row>
    <row r="25" spans="3:11" x14ac:dyDescent="0.25">
      <c r="H25" s="27">
        <f>+H22+'HERRAMIENTA 54118'!G9+'MAT INFORM 54115'!G64+'MATERIALES DE OFICINA54114'!G67+'MAT METALICOS 54112'!G8+'QUIMICOS 54107)'!G46+'TRODAT 54106'!I23+'PAPEL Y CARTON54105 '!G169+'PRODC TEXT54104'!G18+'PRODUC ALIM 54101'!G12</f>
        <v>48987.068499999979</v>
      </c>
    </row>
    <row r="26" spans="3:11" x14ac:dyDescent="0.25">
      <c r="H26" s="27">
        <f>+H25-'AL 31122016 '!I209</f>
        <v>6498.8184000000037</v>
      </c>
    </row>
  </sheetData>
  <mergeCells count="7">
    <mergeCell ref="C11:E11"/>
    <mergeCell ref="C16:E16"/>
    <mergeCell ref="C22:G22"/>
    <mergeCell ref="A1:H1"/>
    <mergeCell ref="A3:H3"/>
    <mergeCell ref="A2:H2"/>
    <mergeCell ref="A4:H4"/>
  </mergeCells>
  <printOptions horizontalCentered="1"/>
  <pageMargins left="0.74803149606299213" right="0.74803149606299213" top="0.98425196850393704" bottom="0.98425196850393704" header="0.51181102362204722" footer="0.51181102362204722"/>
  <pageSetup scale="7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M22"/>
  <sheetViews>
    <sheetView showGridLines="0" zoomScaleNormal="100" workbookViewId="0">
      <selection sqref="A1:G4"/>
    </sheetView>
  </sheetViews>
  <sheetFormatPr baseColWidth="10" defaultRowHeight="15" x14ac:dyDescent="0.25"/>
  <cols>
    <col min="1" max="1" width="12.28515625" customWidth="1"/>
    <col min="2" max="2" width="24.42578125" customWidth="1"/>
    <col min="3" max="3" width="11.42578125" style="12" customWidth="1"/>
    <col min="4" max="4" width="28.42578125" style="12" customWidth="1"/>
    <col min="5" max="5" width="10.140625" customWidth="1"/>
    <col min="6" max="6" width="17.85546875" customWidth="1"/>
    <col min="7" max="7" width="12.140625" customWidth="1"/>
    <col min="8" max="8" width="11.7109375" style="12" customWidth="1"/>
    <col min="10" max="10" width="13.42578125" customWidth="1"/>
    <col min="13" max="13" width="17" customWidth="1"/>
  </cols>
  <sheetData>
    <row r="1" spans="1:13" ht="26.25" x14ac:dyDescent="0.4">
      <c r="A1" s="312" t="s">
        <v>293</v>
      </c>
      <c r="B1" s="312"/>
      <c r="C1" s="312"/>
      <c r="D1" s="312"/>
      <c r="E1" s="312"/>
      <c r="F1" s="312"/>
      <c r="G1" s="312"/>
    </row>
    <row r="2" spans="1:13" ht="26.25" x14ac:dyDescent="0.4">
      <c r="A2" s="312" t="s">
        <v>294</v>
      </c>
      <c r="B2" s="312"/>
      <c r="C2" s="312"/>
      <c r="D2" s="312"/>
      <c r="E2" s="312"/>
      <c r="F2" s="312"/>
      <c r="G2" s="312"/>
    </row>
    <row r="3" spans="1:13" ht="26.25" x14ac:dyDescent="0.4">
      <c r="A3" s="312" t="s">
        <v>295</v>
      </c>
      <c r="B3" s="312"/>
      <c r="C3" s="312"/>
      <c r="D3" s="312"/>
      <c r="E3" s="312"/>
      <c r="F3" s="312"/>
      <c r="G3" s="312"/>
    </row>
    <row r="4" spans="1:13" ht="19.5" thickBot="1" x14ac:dyDescent="0.35">
      <c r="A4" s="314" t="s">
        <v>296</v>
      </c>
      <c r="B4" s="314"/>
      <c r="C4" s="314"/>
      <c r="D4" s="314"/>
      <c r="E4" s="314"/>
      <c r="F4" s="314"/>
      <c r="G4" s="314"/>
    </row>
    <row r="5" spans="1:13" ht="35.25" customHeight="1" x14ac:dyDescent="0.25">
      <c r="A5" s="175" t="s">
        <v>0</v>
      </c>
      <c r="B5" s="176" t="s">
        <v>1</v>
      </c>
      <c r="C5" s="176" t="s">
        <v>212</v>
      </c>
      <c r="D5" s="176" t="s">
        <v>213</v>
      </c>
      <c r="E5" s="176" t="s">
        <v>2</v>
      </c>
      <c r="F5" s="176" t="s">
        <v>3</v>
      </c>
      <c r="G5" s="177" t="s">
        <v>4</v>
      </c>
      <c r="H5" s="166" t="s">
        <v>277</v>
      </c>
      <c r="I5" s="110" t="s">
        <v>278</v>
      </c>
      <c r="J5" s="120" t="s">
        <v>283</v>
      </c>
      <c r="K5" s="110" t="s">
        <v>279</v>
      </c>
      <c r="L5" s="110" t="s">
        <v>280</v>
      </c>
      <c r="M5" s="9"/>
    </row>
    <row r="6" spans="1:13" s="3" customFormat="1" ht="30.75" customHeight="1" x14ac:dyDescent="0.25">
      <c r="A6" s="178">
        <v>74932</v>
      </c>
      <c r="B6" s="36" t="s">
        <v>129</v>
      </c>
      <c r="C6" s="35">
        <v>23115001</v>
      </c>
      <c r="D6" s="36" t="s">
        <v>226</v>
      </c>
      <c r="E6" s="35">
        <v>3</v>
      </c>
      <c r="F6" s="102">
        <v>9.9499999999999993</v>
      </c>
      <c r="G6" s="179">
        <v>29.849999999999898</v>
      </c>
      <c r="H6" s="167"/>
      <c r="I6" s="106"/>
      <c r="J6" s="106"/>
      <c r="K6" s="106"/>
      <c r="L6" s="106"/>
    </row>
    <row r="7" spans="1:13" s="3" customFormat="1" ht="33" customHeight="1" x14ac:dyDescent="0.25">
      <c r="A7" s="178">
        <v>74931</v>
      </c>
      <c r="B7" s="36" t="s">
        <v>54</v>
      </c>
      <c r="C7" s="35">
        <v>23115001</v>
      </c>
      <c r="D7" s="36" t="s">
        <v>226</v>
      </c>
      <c r="E7" s="35">
        <v>2</v>
      </c>
      <c r="F7" s="102">
        <v>17</v>
      </c>
      <c r="G7" s="179">
        <v>34</v>
      </c>
      <c r="H7" s="191"/>
      <c r="I7" s="104"/>
      <c r="J7" s="104"/>
      <c r="K7" s="106"/>
      <c r="L7" s="106"/>
    </row>
    <row r="8" spans="1:13" s="3" customFormat="1" ht="33" customHeight="1" thickBot="1" x14ac:dyDescent="0.3">
      <c r="A8" s="180">
        <v>74816</v>
      </c>
      <c r="B8" s="181" t="s">
        <v>53</v>
      </c>
      <c r="C8" s="182">
        <v>23115001</v>
      </c>
      <c r="D8" s="181" t="s">
        <v>226</v>
      </c>
      <c r="E8" s="182">
        <v>1</v>
      </c>
      <c r="F8" s="183">
        <v>2.4500000000000002</v>
      </c>
      <c r="G8" s="184">
        <v>2.4500000000000002</v>
      </c>
      <c r="H8" s="192"/>
      <c r="I8" s="117"/>
      <c r="J8" s="117"/>
      <c r="K8" s="118"/>
      <c r="L8" s="118"/>
    </row>
    <row r="9" spans="1:13" ht="24.75" customHeight="1" thickBot="1" x14ac:dyDescent="0.3">
      <c r="C9" s="193" t="s">
        <v>4</v>
      </c>
      <c r="D9" s="194"/>
      <c r="E9" s="172">
        <f>SUM(E6:E8)</f>
        <v>6</v>
      </c>
      <c r="F9" s="195">
        <f>SUM(F6:F8)</f>
        <v>29.4</v>
      </c>
      <c r="G9" s="196">
        <f>SUM(G6:G8)</f>
        <v>66.299999999999898</v>
      </c>
      <c r="H9" s="11"/>
      <c r="I9" s="11"/>
      <c r="J9" s="11"/>
      <c r="K9" s="11"/>
      <c r="L9" s="11"/>
    </row>
    <row r="10" spans="1:13" x14ac:dyDescent="0.25">
      <c r="H10" s="111"/>
      <c r="I10" s="112"/>
      <c r="J10" s="114"/>
      <c r="K10" s="3"/>
      <c r="L10" s="115"/>
    </row>
    <row r="11" spans="1:13" x14ac:dyDescent="0.25">
      <c r="H11" s="111"/>
      <c r="I11" s="112"/>
      <c r="J11" s="114"/>
      <c r="K11" s="3"/>
      <c r="L11" s="115"/>
    </row>
    <row r="12" spans="1:13" x14ac:dyDescent="0.25">
      <c r="H12" s="111"/>
      <c r="I12" s="112"/>
      <c r="J12" s="114"/>
      <c r="K12" s="3"/>
      <c r="L12" s="115"/>
    </row>
    <row r="13" spans="1:13" x14ac:dyDescent="0.25">
      <c r="H13" s="113"/>
      <c r="I13" s="109"/>
      <c r="J13" s="126"/>
    </row>
    <row r="14" spans="1:13" x14ac:dyDescent="0.25">
      <c r="I14" s="112"/>
      <c r="J14" s="131"/>
      <c r="K14" s="112"/>
      <c r="L14" s="112"/>
    </row>
    <row r="15" spans="1:13" x14ac:dyDescent="0.25">
      <c r="H15" s="111"/>
      <c r="I15" s="112"/>
      <c r="J15" s="114"/>
      <c r="K15" s="112"/>
      <c r="L15" s="112"/>
    </row>
    <row r="16" spans="1:13" x14ac:dyDescent="0.25">
      <c r="H16" s="132"/>
      <c r="I16" s="112"/>
      <c r="J16" s="133"/>
    </row>
    <row r="17" spans="8:10" x14ac:dyDescent="0.25">
      <c r="H17" s="113"/>
      <c r="I17" s="109"/>
      <c r="J17" s="109"/>
    </row>
    <row r="21" spans="8:10" ht="15.75" thickBot="1" x14ac:dyDescent="0.3"/>
    <row r="22" spans="8:10" ht="15.75" thickBot="1" x14ac:dyDescent="0.3">
      <c r="H22" s="97">
        <f>H11+H16</f>
        <v>0</v>
      </c>
      <c r="I22" s="97">
        <f>I11+I16</f>
        <v>0</v>
      </c>
      <c r="J22" s="130">
        <f>J11+J16</f>
        <v>0</v>
      </c>
    </row>
  </sheetData>
  <mergeCells count="4">
    <mergeCell ref="A1:G1"/>
    <mergeCell ref="A2:G2"/>
    <mergeCell ref="A3:G3"/>
    <mergeCell ref="A4:G4"/>
  </mergeCells>
  <printOptions horizontalCentered="1"/>
  <pageMargins left="0.74803149606299213" right="0.74803149606299213" top="0.98425196850393704" bottom="0.98425196850393704" header="0.51181102362204722" footer="0.51181102362204722"/>
  <pageSetup paperSize="5" scale="74"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M64"/>
  <sheetViews>
    <sheetView showGridLines="0" zoomScaleNormal="100" workbookViewId="0">
      <pane xSplit="2" ySplit="6" topLeftCell="C51" activePane="bottomRight" state="frozen"/>
      <selection pane="topRight" activeCell="D1" sqref="D1"/>
      <selection pane="bottomLeft" activeCell="A4" sqref="A4"/>
      <selection pane="bottomRight" activeCell="E56" sqref="E56"/>
    </sheetView>
  </sheetViews>
  <sheetFormatPr baseColWidth="10" defaultRowHeight="15" x14ac:dyDescent="0.25"/>
  <cols>
    <col min="1" max="1" width="13.85546875" style="12" customWidth="1"/>
    <col min="2" max="2" width="26.5703125" customWidth="1"/>
    <col min="3" max="3" width="16.7109375" style="12" customWidth="1"/>
    <col min="4" max="4" width="29.5703125" style="12" customWidth="1"/>
    <col min="5" max="5" width="15.42578125" style="12" customWidth="1"/>
    <col min="6" max="6" width="19.42578125" style="12" customWidth="1"/>
    <col min="7" max="7" width="15.42578125" style="12" customWidth="1"/>
    <col min="8" max="8" width="11.7109375" style="12" customWidth="1"/>
    <col min="10" max="10" width="13.42578125" customWidth="1"/>
    <col min="13" max="13" width="17" customWidth="1"/>
  </cols>
  <sheetData>
    <row r="1" spans="1:13" ht="26.25" x14ac:dyDescent="0.4">
      <c r="A1" s="312" t="s">
        <v>293</v>
      </c>
      <c r="B1" s="312"/>
      <c r="C1" s="312"/>
      <c r="D1" s="312"/>
      <c r="E1" s="312"/>
      <c r="F1" s="312"/>
      <c r="G1" s="312"/>
    </row>
    <row r="2" spans="1:13" ht="26.25" x14ac:dyDescent="0.4">
      <c r="A2" s="312" t="s">
        <v>294</v>
      </c>
      <c r="B2" s="312"/>
      <c r="C2" s="312"/>
      <c r="D2" s="312"/>
      <c r="E2" s="312"/>
      <c r="F2" s="312"/>
      <c r="G2" s="312"/>
    </row>
    <row r="3" spans="1:13" ht="26.25" x14ac:dyDescent="0.4">
      <c r="A3" s="312" t="s">
        <v>295</v>
      </c>
      <c r="B3" s="312"/>
      <c r="C3" s="312"/>
      <c r="D3" s="312"/>
      <c r="E3" s="312"/>
      <c r="F3" s="312"/>
      <c r="G3" s="312"/>
    </row>
    <row r="4" spans="1:13" ht="23.25" x14ac:dyDescent="0.35">
      <c r="A4" s="323" t="s">
        <v>296</v>
      </c>
      <c r="B4" s="323"/>
      <c r="C4" s="323"/>
      <c r="D4" s="323"/>
      <c r="E4" s="323"/>
      <c r="F4" s="323"/>
      <c r="G4" s="323"/>
    </row>
    <row r="6" spans="1:13" ht="35.25" customHeight="1" x14ac:dyDescent="0.25">
      <c r="A6" s="98" t="s">
        <v>0</v>
      </c>
      <c r="B6" s="99" t="s">
        <v>1</v>
      </c>
      <c r="C6" s="98" t="s">
        <v>212</v>
      </c>
      <c r="D6" s="98" t="s">
        <v>213</v>
      </c>
      <c r="E6" s="98" t="s">
        <v>2</v>
      </c>
      <c r="F6" s="98" t="s">
        <v>3</v>
      </c>
      <c r="G6" s="98" t="s">
        <v>4</v>
      </c>
      <c r="H6" s="110" t="s">
        <v>277</v>
      </c>
      <c r="I6" s="110" t="s">
        <v>278</v>
      </c>
      <c r="J6" s="120" t="s">
        <v>283</v>
      </c>
      <c r="K6" s="110" t="s">
        <v>279</v>
      </c>
      <c r="L6" s="110" t="s">
        <v>280</v>
      </c>
      <c r="M6" s="9"/>
    </row>
    <row r="7" spans="1:13" s="3" customFormat="1" ht="18.75" customHeight="1" x14ac:dyDescent="0.25">
      <c r="A7" s="1">
        <v>338</v>
      </c>
      <c r="B7" s="2" t="s">
        <v>41</v>
      </c>
      <c r="C7" s="1">
        <v>23113002</v>
      </c>
      <c r="D7" s="1" t="s">
        <v>214</v>
      </c>
      <c r="E7" s="1">
        <v>8</v>
      </c>
      <c r="F7" s="17">
        <v>6.5</v>
      </c>
      <c r="G7" s="28">
        <f>E7*F7</f>
        <v>52</v>
      </c>
      <c r="H7" s="106"/>
      <c r="I7" s="106"/>
      <c r="J7" s="106"/>
      <c r="K7" s="106"/>
      <c r="L7" s="106"/>
    </row>
    <row r="8" spans="1:13" s="3" customFormat="1" ht="18.75" customHeight="1" x14ac:dyDescent="0.25">
      <c r="A8" s="1">
        <v>285</v>
      </c>
      <c r="B8" s="2" t="s">
        <v>42</v>
      </c>
      <c r="C8" s="1">
        <v>23113002</v>
      </c>
      <c r="D8" s="1" t="s">
        <v>214</v>
      </c>
      <c r="E8" s="1">
        <v>18</v>
      </c>
      <c r="F8" s="17">
        <v>159.94</v>
      </c>
      <c r="G8" s="28">
        <f>E8*F8</f>
        <v>2878.92</v>
      </c>
      <c r="H8" s="103"/>
      <c r="I8" s="104"/>
      <c r="J8" s="104"/>
      <c r="K8" s="106"/>
      <c r="L8" s="106"/>
    </row>
    <row r="9" spans="1:13" s="3" customFormat="1" ht="18.75" customHeight="1" x14ac:dyDescent="0.25">
      <c r="A9" s="1">
        <v>74632</v>
      </c>
      <c r="B9" s="2" t="s">
        <v>144</v>
      </c>
      <c r="C9" s="1">
        <v>23113002</v>
      </c>
      <c r="D9" s="1" t="s">
        <v>214</v>
      </c>
      <c r="E9" s="1">
        <v>7</v>
      </c>
      <c r="F9" s="17">
        <v>14.5</v>
      </c>
      <c r="G9" s="136">
        <f t="shared" ref="G9:G49" si="0">E9*F9</f>
        <v>101.5</v>
      </c>
      <c r="H9" s="116"/>
      <c r="I9" s="117"/>
      <c r="J9" s="117"/>
      <c r="K9" s="118"/>
      <c r="L9" s="118"/>
    </row>
    <row r="10" spans="1:13" s="3" customFormat="1" ht="18.75" customHeight="1" x14ac:dyDescent="0.25">
      <c r="A10" s="1">
        <v>74633</v>
      </c>
      <c r="B10" s="2" t="s">
        <v>145</v>
      </c>
      <c r="C10" s="1">
        <v>23113002</v>
      </c>
      <c r="D10" s="1" t="s">
        <v>214</v>
      </c>
      <c r="E10" s="1">
        <v>4</v>
      </c>
      <c r="F10" s="17">
        <v>14.5</v>
      </c>
      <c r="G10" s="136">
        <f t="shared" si="0"/>
        <v>58</v>
      </c>
      <c r="H10" s="119"/>
      <c r="I10" s="119"/>
      <c r="J10" s="119"/>
      <c r="K10" s="119"/>
      <c r="L10" s="119"/>
    </row>
    <row r="11" spans="1:13" s="3" customFormat="1" ht="18.75" customHeight="1" x14ac:dyDescent="0.25">
      <c r="A11" s="1">
        <v>74634</v>
      </c>
      <c r="B11" s="2" t="s">
        <v>146</v>
      </c>
      <c r="C11" s="1">
        <v>23113002</v>
      </c>
      <c r="D11" s="1" t="s">
        <v>214</v>
      </c>
      <c r="E11" s="1">
        <v>5</v>
      </c>
      <c r="F11" s="17">
        <v>14.5</v>
      </c>
      <c r="G11" s="136">
        <f t="shared" si="0"/>
        <v>72.5</v>
      </c>
      <c r="H11" s="103"/>
      <c r="I11" s="104"/>
      <c r="J11" s="107"/>
      <c r="K11" s="106"/>
      <c r="L11" s="108"/>
    </row>
    <row r="12" spans="1:13" s="3" customFormat="1" ht="18.75" customHeight="1" x14ac:dyDescent="0.25">
      <c r="A12" s="1">
        <v>74635</v>
      </c>
      <c r="B12" s="2" t="s">
        <v>147</v>
      </c>
      <c r="C12" s="1">
        <v>23113002</v>
      </c>
      <c r="D12" s="1" t="s">
        <v>214</v>
      </c>
      <c r="E12" s="1">
        <v>5</v>
      </c>
      <c r="F12" s="17">
        <v>14.5</v>
      </c>
      <c r="G12" s="136">
        <f t="shared" si="0"/>
        <v>72.5</v>
      </c>
      <c r="H12" s="103"/>
      <c r="I12" s="104"/>
      <c r="J12" s="107"/>
      <c r="K12" s="106"/>
      <c r="L12" s="108"/>
    </row>
    <row r="13" spans="1:13" s="3" customFormat="1" ht="18.75" customHeight="1" x14ac:dyDescent="0.25">
      <c r="A13" s="1">
        <v>74521</v>
      </c>
      <c r="B13" s="2" t="s">
        <v>148</v>
      </c>
      <c r="C13" s="1">
        <v>23113002</v>
      </c>
      <c r="D13" s="1" t="s">
        <v>214</v>
      </c>
      <c r="E13" s="1">
        <v>2</v>
      </c>
      <c r="F13" s="17">
        <v>27.19</v>
      </c>
      <c r="G13" s="136">
        <f t="shared" si="0"/>
        <v>54.38</v>
      </c>
      <c r="H13" s="103"/>
      <c r="I13" s="104"/>
      <c r="J13" s="107"/>
      <c r="K13" s="106"/>
      <c r="L13" s="108"/>
    </row>
    <row r="14" spans="1:13" s="3" customFormat="1" ht="18.75" customHeight="1" x14ac:dyDescent="0.25">
      <c r="A14" s="1">
        <v>74529</v>
      </c>
      <c r="B14" s="2" t="s">
        <v>149</v>
      </c>
      <c r="C14" s="1">
        <v>23113002</v>
      </c>
      <c r="D14" s="1" t="s">
        <v>214</v>
      </c>
      <c r="E14" s="1">
        <v>4</v>
      </c>
      <c r="F14" s="17">
        <v>15.42</v>
      </c>
      <c r="G14" s="136">
        <f t="shared" si="0"/>
        <v>61.68</v>
      </c>
      <c r="H14" s="116"/>
      <c r="I14" s="117"/>
      <c r="J14" s="139"/>
      <c r="K14" s="118"/>
      <c r="L14" s="118"/>
    </row>
    <row r="15" spans="1:13" s="3" customFormat="1" ht="18.75" customHeight="1" x14ac:dyDescent="0.25">
      <c r="A15" s="1">
        <v>74519</v>
      </c>
      <c r="B15" s="2" t="s">
        <v>150</v>
      </c>
      <c r="C15" s="1">
        <v>23113002</v>
      </c>
      <c r="D15" s="1" t="s">
        <v>214</v>
      </c>
      <c r="E15" s="1">
        <v>4</v>
      </c>
      <c r="F15" s="17">
        <v>15.42</v>
      </c>
      <c r="G15" s="136">
        <f t="shared" si="0"/>
        <v>61.68</v>
      </c>
      <c r="H15" s="119"/>
      <c r="I15" s="104"/>
      <c r="J15" s="127"/>
      <c r="K15" s="104"/>
      <c r="L15" s="104"/>
    </row>
    <row r="16" spans="1:13" s="3" customFormat="1" ht="18.75" customHeight="1" x14ac:dyDescent="0.25">
      <c r="A16" s="1">
        <v>74520</v>
      </c>
      <c r="B16" s="2" t="s">
        <v>151</v>
      </c>
      <c r="C16" s="1">
        <v>23113002</v>
      </c>
      <c r="D16" s="1" t="s">
        <v>214</v>
      </c>
      <c r="E16" s="1">
        <v>4</v>
      </c>
      <c r="F16" s="17">
        <v>15.42</v>
      </c>
      <c r="G16" s="136">
        <f t="shared" si="0"/>
        <v>61.68</v>
      </c>
      <c r="H16" s="103"/>
      <c r="I16" s="104"/>
      <c r="J16" s="107"/>
      <c r="K16" s="104"/>
      <c r="L16" s="104"/>
    </row>
    <row r="17" spans="1:12" s="3" customFormat="1" ht="18.75" customHeight="1" x14ac:dyDescent="0.25">
      <c r="A17" s="1">
        <v>10</v>
      </c>
      <c r="B17" s="2" t="s">
        <v>152</v>
      </c>
      <c r="C17" s="1">
        <v>23113002</v>
      </c>
      <c r="D17" s="1" t="s">
        <v>214</v>
      </c>
      <c r="E17" s="1">
        <v>2</v>
      </c>
      <c r="F17" s="17">
        <v>18.7</v>
      </c>
      <c r="G17" s="136">
        <f t="shared" si="0"/>
        <v>37.4</v>
      </c>
      <c r="H17" s="140"/>
      <c r="I17" s="104"/>
      <c r="J17" s="141"/>
      <c r="K17" s="118"/>
      <c r="L17" s="118"/>
    </row>
    <row r="18" spans="1:12" s="3" customFormat="1" ht="18.75" customHeight="1" x14ac:dyDescent="0.25">
      <c r="A18" s="1">
        <v>9</v>
      </c>
      <c r="B18" s="2" t="s">
        <v>153</v>
      </c>
      <c r="C18" s="1">
        <v>23113002</v>
      </c>
      <c r="D18" s="1" t="s">
        <v>214</v>
      </c>
      <c r="E18" s="1">
        <v>3</v>
      </c>
      <c r="F18" s="17">
        <v>22.8666666666666</v>
      </c>
      <c r="G18" s="136">
        <f t="shared" si="0"/>
        <v>68.599999999999795</v>
      </c>
      <c r="H18" s="116"/>
      <c r="I18" s="117"/>
      <c r="J18" s="117"/>
      <c r="K18" s="118"/>
      <c r="L18" s="118"/>
    </row>
    <row r="19" spans="1:12" s="3" customFormat="1" ht="18.75" customHeight="1" x14ac:dyDescent="0.25">
      <c r="A19" s="1">
        <v>8</v>
      </c>
      <c r="B19" s="2" t="s">
        <v>154</v>
      </c>
      <c r="C19" s="1">
        <v>23113002</v>
      </c>
      <c r="D19" s="1" t="s">
        <v>214</v>
      </c>
      <c r="E19" s="1">
        <v>3</v>
      </c>
      <c r="F19" s="17">
        <v>23.226666666666599</v>
      </c>
      <c r="G19" s="136">
        <f t="shared" si="0"/>
        <v>69.679999999999794</v>
      </c>
      <c r="H19" s="119"/>
      <c r="I19" s="118"/>
      <c r="J19" s="118"/>
      <c r="K19" s="118"/>
      <c r="L19" s="118"/>
    </row>
    <row r="20" spans="1:12" s="3" customFormat="1" ht="18.75" customHeight="1" x14ac:dyDescent="0.25">
      <c r="A20" s="1">
        <v>7</v>
      </c>
      <c r="B20" s="2" t="s">
        <v>155</v>
      </c>
      <c r="C20" s="1">
        <v>23113002</v>
      </c>
      <c r="D20" s="1" t="s">
        <v>214</v>
      </c>
      <c r="E20" s="1">
        <v>3</v>
      </c>
      <c r="F20" s="17">
        <v>28.706666666666599</v>
      </c>
      <c r="G20" s="136">
        <f t="shared" si="0"/>
        <v>86.119999999999806</v>
      </c>
      <c r="H20" s="119"/>
      <c r="I20" s="118"/>
      <c r="J20" s="118"/>
      <c r="K20" s="118"/>
      <c r="L20" s="118"/>
    </row>
    <row r="21" spans="1:12" s="3" customFormat="1" ht="18.75" customHeight="1" x14ac:dyDescent="0.25">
      <c r="A21" s="1">
        <v>74528</v>
      </c>
      <c r="B21" s="2" t="s">
        <v>156</v>
      </c>
      <c r="C21" s="1">
        <v>23113002</v>
      </c>
      <c r="D21" s="1" t="s">
        <v>214</v>
      </c>
      <c r="E21" s="1">
        <v>1</v>
      </c>
      <c r="F21" s="17">
        <v>14.18</v>
      </c>
      <c r="G21" s="136">
        <f t="shared" si="0"/>
        <v>14.18</v>
      </c>
      <c r="H21" s="119"/>
      <c r="I21" s="118"/>
      <c r="J21" s="118"/>
      <c r="K21" s="118"/>
      <c r="L21" s="118"/>
    </row>
    <row r="22" spans="1:12" s="3" customFormat="1" ht="18.75" customHeight="1" x14ac:dyDescent="0.25">
      <c r="A22" s="1">
        <v>74526</v>
      </c>
      <c r="B22" s="2" t="s">
        <v>157</v>
      </c>
      <c r="C22" s="1">
        <v>23113002</v>
      </c>
      <c r="D22" s="1" t="s">
        <v>214</v>
      </c>
      <c r="E22" s="1">
        <v>3</v>
      </c>
      <c r="F22" s="17">
        <v>11.55</v>
      </c>
      <c r="G22" s="136">
        <f t="shared" si="0"/>
        <v>34.650000000000006</v>
      </c>
      <c r="H22" s="119"/>
      <c r="I22" s="118"/>
      <c r="J22" s="118"/>
      <c r="K22" s="118"/>
      <c r="L22" s="118"/>
    </row>
    <row r="23" spans="1:12" s="3" customFormat="1" ht="18.75" customHeight="1" x14ac:dyDescent="0.25">
      <c r="A23" s="1">
        <v>74527</v>
      </c>
      <c r="B23" s="2" t="s">
        <v>158</v>
      </c>
      <c r="C23" s="1">
        <v>23113002</v>
      </c>
      <c r="D23" s="1" t="s">
        <v>214</v>
      </c>
      <c r="E23" s="1">
        <v>3</v>
      </c>
      <c r="F23" s="17">
        <v>11.55</v>
      </c>
      <c r="G23" s="136">
        <f t="shared" si="0"/>
        <v>34.650000000000006</v>
      </c>
      <c r="H23" s="104"/>
      <c r="I23" s="104"/>
      <c r="J23" s="142"/>
      <c r="K23" s="118"/>
      <c r="L23" s="118"/>
    </row>
    <row r="24" spans="1:12" s="3" customFormat="1" ht="18.75" customHeight="1" x14ac:dyDescent="0.25">
      <c r="A24" s="1">
        <v>74604</v>
      </c>
      <c r="B24" s="2" t="s">
        <v>159</v>
      </c>
      <c r="C24" s="1">
        <v>23113002</v>
      </c>
      <c r="D24" s="1" t="s">
        <v>214</v>
      </c>
      <c r="E24" s="1">
        <v>3</v>
      </c>
      <c r="F24" s="17">
        <v>11.55</v>
      </c>
      <c r="G24" s="136">
        <f t="shared" si="0"/>
        <v>34.650000000000006</v>
      </c>
      <c r="H24" s="119"/>
      <c r="I24" s="118"/>
      <c r="J24" s="118"/>
      <c r="K24" s="118"/>
      <c r="L24" s="118"/>
    </row>
    <row r="25" spans="1:12" s="3" customFormat="1" ht="18.75" customHeight="1" x14ac:dyDescent="0.25">
      <c r="A25" s="1">
        <v>74874</v>
      </c>
      <c r="B25" s="2" t="s">
        <v>160</v>
      </c>
      <c r="C25" s="1">
        <v>23113002</v>
      </c>
      <c r="D25" s="1" t="s">
        <v>214</v>
      </c>
      <c r="E25" s="1">
        <v>2</v>
      </c>
      <c r="F25" s="17">
        <v>9.0500000000000007</v>
      </c>
      <c r="G25" s="136">
        <f t="shared" si="0"/>
        <v>18.100000000000001</v>
      </c>
      <c r="H25" s="119"/>
      <c r="I25" s="118"/>
      <c r="J25" s="118"/>
      <c r="K25" s="118"/>
      <c r="L25" s="118"/>
    </row>
    <row r="26" spans="1:12" s="3" customFormat="1" ht="18.75" customHeight="1" x14ac:dyDescent="0.25">
      <c r="A26" s="1">
        <v>74873</v>
      </c>
      <c r="B26" s="2" t="s">
        <v>161</v>
      </c>
      <c r="C26" s="1">
        <v>23113002</v>
      </c>
      <c r="D26" s="1" t="s">
        <v>214</v>
      </c>
      <c r="E26" s="1">
        <v>2</v>
      </c>
      <c r="F26" s="17">
        <v>9.25</v>
      </c>
      <c r="G26" s="136">
        <f t="shared" si="0"/>
        <v>18.5</v>
      </c>
      <c r="H26" s="119"/>
      <c r="I26" s="118"/>
      <c r="J26" s="118"/>
      <c r="K26" s="118"/>
      <c r="L26" s="118"/>
    </row>
    <row r="27" spans="1:12" s="3" customFormat="1" ht="18.75" customHeight="1" x14ac:dyDescent="0.25">
      <c r="A27" s="1">
        <v>12</v>
      </c>
      <c r="B27" s="2" t="s">
        <v>162</v>
      </c>
      <c r="C27" s="1">
        <v>23113002</v>
      </c>
      <c r="D27" s="1" t="s">
        <v>214</v>
      </c>
      <c r="E27" s="1">
        <v>2</v>
      </c>
      <c r="F27" s="17">
        <v>32</v>
      </c>
      <c r="G27" s="136">
        <f t="shared" si="0"/>
        <v>64</v>
      </c>
      <c r="H27" s="119"/>
      <c r="I27" s="118"/>
      <c r="J27" s="118"/>
      <c r="K27" s="118"/>
      <c r="L27" s="118"/>
    </row>
    <row r="28" spans="1:12" s="3" customFormat="1" ht="18.75" customHeight="1" x14ac:dyDescent="0.25">
      <c r="A28" s="1">
        <v>13</v>
      </c>
      <c r="B28" s="2" t="s">
        <v>163</v>
      </c>
      <c r="C28" s="1">
        <v>23113002</v>
      </c>
      <c r="D28" s="1" t="s">
        <v>214</v>
      </c>
      <c r="E28" s="5">
        <v>3</v>
      </c>
      <c r="F28" s="18">
        <v>30</v>
      </c>
      <c r="G28" s="136">
        <f t="shared" si="0"/>
        <v>90</v>
      </c>
      <c r="H28" s="119"/>
      <c r="I28" s="118"/>
      <c r="J28" s="118"/>
      <c r="K28" s="118"/>
      <c r="L28" s="118"/>
    </row>
    <row r="29" spans="1:12" s="3" customFormat="1" ht="18.75" customHeight="1" x14ac:dyDescent="0.25">
      <c r="A29" s="1">
        <v>74750</v>
      </c>
      <c r="B29" s="2" t="s">
        <v>168</v>
      </c>
      <c r="C29" s="1">
        <v>23113002</v>
      </c>
      <c r="D29" s="1" t="s">
        <v>214</v>
      </c>
      <c r="E29" s="1">
        <v>19</v>
      </c>
      <c r="F29" s="17">
        <v>99.99</v>
      </c>
      <c r="G29" s="137">
        <f t="shared" si="0"/>
        <v>1899.81</v>
      </c>
      <c r="H29" s="119"/>
      <c r="I29" s="118"/>
      <c r="J29" s="118"/>
      <c r="K29" s="118"/>
      <c r="L29" s="118"/>
    </row>
    <row r="30" spans="1:12" s="3" customFormat="1" ht="18.75" customHeight="1" x14ac:dyDescent="0.25">
      <c r="A30" s="1">
        <v>74911</v>
      </c>
      <c r="B30" s="2" t="s">
        <v>169</v>
      </c>
      <c r="C30" s="1">
        <v>23113002</v>
      </c>
      <c r="D30" s="1" t="s">
        <v>214</v>
      </c>
      <c r="E30" s="1">
        <v>3</v>
      </c>
      <c r="F30" s="17">
        <v>110</v>
      </c>
      <c r="G30" s="137">
        <f t="shared" si="0"/>
        <v>330</v>
      </c>
      <c r="H30" s="119"/>
      <c r="I30" s="118"/>
      <c r="J30" s="118"/>
      <c r="K30" s="118"/>
      <c r="L30" s="118"/>
    </row>
    <row r="31" spans="1:12" s="3" customFormat="1" ht="18.75" customHeight="1" x14ac:dyDescent="0.25">
      <c r="A31" s="1">
        <v>74910</v>
      </c>
      <c r="B31" s="2" t="s">
        <v>170</v>
      </c>
      <c r="C31" s="1">
        <v>23113002</v>
      </c>
      <c r="D31" s="1" t="s">
        <v>214</v>
      </c>
      <c r="E31" s="1">
        <v>3</v>
      </c>
      <c r="F31" s="17">
        <v>121.65</v>
      </c>
      <c r="G31" s="137">
        <f t="shared" si="0"/>
        <v>364.95000000000005</v>
      </c>
      <c r="H31" s="119"/>
      <c r="I31" s="118"/>
      <c r="J31" s="118"/>
      <c r="K31" s="118"/>
      <c r="L31" s="118"/>
    </row>
    <row r="32" spans="1:12" s="3" customFormat="1" ht="18.75" customHeight="1" x14ac:dyDescent="0.25">
      <c r="A32" s="1">
        <v>74912</v>
      </c>
      <c r="B32" s="2" t="s">
        <v>171</v>
      </c>
      <c r="C32" s="1">
        <v>23113002</v>
      </c>
      <c r="D32" s="1" t="s">
        <v>214</v>
      </c>
      <c r="E32" s="1">
        <v>3</v>
      </c>
      <c r="F32" s="17">
        <v>121.65</v>
      </c>
      <c r="G32" s="137">
        <f t="shared" si="0"/>
        <v>364.95000000000005</v>
      </c>
      <c r="H32" s="119"/>
      <c r="I32" s="118"/>
      <c r="J32" s="118"/>
      <c r="K32" s="118"/>
      <c r="L32" s="118"/>
    </row>
    <row r="33" spans="1:12" s="3" customFormat="1" ht="18.75" customHeight="1" x14ac:dyDescent="0.25">
      <c r="A33" s="1">
        <v>74909</v>
      </c>
      <c r="B33" s="2" t="s">
        <v>172</v>
      </c>
      <c r="C33" s="1">
        <v>23113002</v>
      </c>
      <c r="D33" s="1" t="s">
        <v>214</v>
      </c>
      <c r="E33" s="1">
        <v>3</v>
      </c>
      <c r="F33" s="17">
        <v>90.55</v>
      </c>
      <c r="G33" s="137">
        <f t="shared" si="0"/>
        <v>271.64999999999998</v>
      </c>
      <c r="H33" s="119"/>
      <c r="I33" s="118"/>
      <c r="J33" s="118"/>
      <c r="K33" s="118"/>
      <c r="L33" s="118"/>
    </row>
    <row r="34" spans="1:12" s="3" customFormat="1" ht="18.75" customHeight="1" x14ac:dyDescent="0.25">
      <c r="A34" s="1">
        <v>475</v>
      </c>
      <c r="B34" s="2" t="s">
        <v>173</v>
      </c>
      <c r="C34" s="1">
        <v>23113002</v>
      </c>
      <c r="D34" s="1" t="s">
        <v>214</v>
      </c>
      <c r="E34" s="1">
        <v>6</v>
      </c>
      <c r="F34" s="17">
        <v>148.023333333333</v>
      </c>
      <c r="G34" s="137">
        <f t="shared" si="0"/>
        <v>888.13999999999805</v>
      </c>
      <c r="H34" s="119"/>
      <c r="I34" s="118"/>
      <c r="J34" s="118"/>
      <c r="K34" s="118"/>
      <c r="L34" s="118"/>
    </row>
    <row r="35" spans="1:12" s="3" customFormat="1" ht="18.75" customHeight="1" x14ac:dyDescent="0.25">
      <c r="A35" s="1">
        <v>74394</v>
      </c>
      <c r="B35" s="2" t="s">
        <v>174</v>
      </c>
      <c r="C35" s="1">
        <v>23113002</v>
      </c>
      <c r="D35" s="1" t="s">
        <v>214</v>
      </c>
      <c r="E35" s="1">
        <v>4</v>
      </c>
      <c r="F35" s="17">
        <v>209.29</v>
      </c>
      <c r="G35" s="137">
        <f t="shared" si="0"/>
        <v>837.16</v>
      </c>
      <c r="H35" s="119"/>
      <c r="I35" s="118"/>
      <c r="J35" s="118"/>
      <c r="K35" s="118"/>
      <c r="L35" s="118"/>
    </row>
    <row r="36" spans="1:12" s="3" customFormat="1" ht="18.75" customHeight="1" x14ac:dyDescent="0.25">
      <c r="A36" s="1">
        <v>74393</v>
      </c>
      <c r="B36" s="2" t="s">
        <v>175</v>
      </c>
      <c r="C36" s="1">
        <v>23113002</v>
      </c>
      <c r="D36" s="1" t="s">
        <v>214</v>
      </c>
      <c r="E36" s="1">
        <v>4</v>
      </c>
      <c r="F36" s="17">
        <v>209.29</v>
      </c>
      <c r="G36" s="137">
        <f t="shared" si="0"/>
        <v>837.16</v>
      </c>
      <c r="H36" s="119"/>
      <c r="I36" s="118"/>
      <c r="J36" s="118"/>
      <c r="K36" s="118"/>
      <c r="L36" s="118"/>
    </row>
    <row r="37" spans="1:12" s="3" customFormat="1" ht="18.75" customHeight="1" x14ac:dyDescent="0.25">
      <c r="A37" s="14">
        <v>74392</v>
      </c>
      <c r="B37" s="15" t="s">
        <v>176</v>
      </c>
      <c r="C37" s="14">
        <v>23113002</v>
      </c>
      <c r="D37" s="14" t="s">
        <v>214</v>
      </c>
      <c r="E37" s="14">
        <v>4</v>
      </c>
      <c r="F37" s="19">
        <v>209.29</v>
      </c>
      <c r="G37" s="137">
        <f t="shared" si="0"/>
        <v>837.16</v>
      </c>
      <c r="H37" s="119"/>
      <c r="I37" s="118"/>
      <c r="J37" s="118"/>
      <c r="K37" s="118"/>
      <c r="L37" s="118"/>
    </row>
    <row r="38" spans="1:12" s="3" customFormat="1" ht="18.75" customHeight="1" x14ac:dyDescent="0.25">
      <c r="A38" s="1">
        <v>74749</v>
      </c>
      <c r="B38" s="2" t="s">
        <v>177</v>
      </c>
      <c r="C38" s="1">
        <v>23113002</v>
      </c>
      <c r="D38" s="1" t="s">
        <v>214</v>
      </c>
      <c r="E38" s="1">
        <v>17</v>
      </c>
      <c r="F38" s="17">
        <v>64.150000000000006</v>
      </c>
      <c r="G38" s="137">
        <f t="shared" si="0"/>
        <v>1090.5500000000002</v>
      </c>
      <c r="H38" s="119"/>
      <c r="I38" s="118"/>
      <c r="J38" s="118"/>
      <c r="K38" s="118"/>
      <c r="L38" s="118"/>
    </row>
    <row r="39" spans="1:12" s="3" customFormat="1" ht="18.75" customHeight="1" x14ac:dyDescent="0.25">
      <c r="A39" s="1">
        <v>74630</v>
      </c>
      <c r="B39" s="2" t="s">
        <v>178</v>
      </c>
      <c r="C39" s="1">
        <v>23113002</v>
      </c>
      <c r="D39" s="1" t="s">
        <v>214</v>
      </c>
      <c r="E39" s="1">
        <v>2</v>
      </c>
      <c r="F39" s="17">
        <v>211</v>
      </c>
      <c r="G39" s="137">
        <f t="shared" si="0"/>
        <v>422</v>
      </c>
      <c r="H39" s="119"/>
      <c r="I39" s="118"/>
      <c r="J39" s="118"/>
      <c r="K39" s="118"/>
      <c r="L39" s="118"/>
    </row>
    <row r="40" spans="1:12" s="3" customFormat="1" ht="18.75" customHeight="1" x14ac:dyDescent="0.25">
      <c r="A40" s="14">
        <v>471</v>
      </c>
      <c r="B40" s="15" t="s">
        <v>179</v>
      </c>
      <c r="C40" s="14">
        <v>23113002</v>
      </c>
      <c r="D40" s="14" t="s">
        <v>214</v>
      </c>
      <c r="E40" s="14">
        <v>7</v>
      </c>
      <c r="F40" s="19">
        <v>61.514299999999999</v>
      </c>
      <c r="G40" s="137">
        <f t="shared" si="0"/>
        <v>430.6001</v>
      </c>
      <c r="H40" s="119"/>
      <c r="I40" s="118"/>
      <c r="J40" s="118"/>
      <c r="K40" s="118"/>
      <c r="L40" s="118"/>
    </row>
    <row r="41" spans="1:12" s="3" customFormat="1" ht="18.75" customHeight="1" x14ac:dyDescent="0.25">
      <c r="A41" s="1">
        <v>25</v>
      </c>
      <c r="B41" s="2" t="s">
        <v>180</v>
      </c>
      <c r="C41" s="1">
        <v>23113002</v>
      </c>
      <c r="D41" s="1" t="s">
        <v>214</v>
      </c>
      <c r="E41" s="1">
        <v>5</v>
      </c>
      <c r="F41" s="17">
        <v>63.279999999999902</v>
      </c>
      <c r="G41" s="137">
        <f t="shared" si="0"/>
        <v>316.39999999999952</v>
      </c>
      <c r="H41" s="119"/>
      <c r="I41" s="118"/>
      <c r="J41" s="118"/>
      <c r="K41" s="118"/>
      <c r="L41" s="118"/>
    </row>
    <row r="42" spans="1:12" s="3" customFormat="1" ht="18.75" customHeight="1" x14ac:dyDescent="0.25">
      <c r="A42" s="1">
        <v>26</v>
      </c>
      <c r="B42" s="2" t="s">
        <v>181</v>
      </c>
      <c r="C42" s="1">
        <v>23113002</v>
      </c>
      <c r="D42" s="1" t="s">
        <v>214</v>
      </c>
      <c r="E42" s="1">
        <v>0</v>
      </c>
      <c r="F42" s="17">
        <v>0</v>
      </c>
      <c r="G42" s="138">
        <f t="shared" si="0"/>
        <v>0</v>
      </c>
      <c r="H42" s="119"/>
      <c r="I42" s="118"/>
      <c r="J42" s="118"/>
      <c r="K42" s="118"/>
      <c r="L42" s="118"/>
    </row>
    <row r="43" spans="1:12" s="3" customFormat="1" ht="18.75" customHeight="1" x14ac:dyDescent="0.25">
      <c r="A43" s="1">
        <v>74525</v>
      </c>
      <c r="B43" s="2" t="s">
        <v>182</v>
      </c>
      <c r="C43" s="1">
        <v>23113002</v>
      </c>
      <c r="D43" s="1" t="s">
        <v>214</v>
      </c>
      <c r="E43" s="1">
        <v>5</v>
      </c>
      <c r="F43" s="17">
        <v>172.75</v>
      </c>
      <c r="G43" s="137">
        <f t="shared" si="0"/>
        <v>863.75</v>
      </c>
      <c r="H43" s="119"/>
      <c r="I43" s="118"/>
      <c r="J43" s="118"/>
      <c r="K43" s="118"/>
      <c r="L43" s="118"/>
    </row>
    <row r="44" spans="1:12" s="3" customFormat="1" ht="18.75" customHeight="1" x14ac:dyDescent="0.25">
      <c r="A44" s="1">
        <v>74465</v>
      </c>
      <c r="B44" s="2" t="s">
        <v>183</v>
      </c>
      <c r="C44" s="1">
        <v>23113002</v>
      </c>
      <c r="D44" s="1" t="s">
        <v>214</v>
      </c>
      <c r="E44" s="1">
        <v>5</v>
      </c>
      <c r="F44" s="17">
        <v>224.9</v>
      </c>
      <c r="G44" s="137">
        <f t="shared" si="0"/>
        <v>1124.5</v>
      </c>
      <c r="H44" s="119"/>
      <c r="I44" s="118"/>
      <c r="J44" s="118"/>
      <c r="K44" s="118"/>
      <c r="L44" s="118"/>
    </row>
    <row r="45" spans="1:12" s="3" customFormat="1" ht="18.75" customHeight="1" x14ac:dyDescent="0.25">
      <c r="A45" s="1">
        <v>28</v>
      </c>
      <c r="B45" s="2" t="s">
        <v>184</v>
      </c>
      <c r="C45" s="1">
        <v>23113002</v>
      </c>
      <c r="D45" s="1" t="s">
        <v>214</v>
      </c>
      <c r="E45" s="1">
        <v>2</v>
      </c>
      <c r="F45" s="17">
        <v>100</v>
      </c>
      <c r="G45" s="137">
        <f t="shared" si="0"/>
        <v>200</v>
      </c>
      <c r="H45" s="119"/>
      <c r="I45" s="118"/>
      <c r="J45" s="118"/>
      <c r="K45" s="118"/>
      <c r="L45" s="118"/>
    </row>
    <row r="46" spans="1:12" s="3" customFormat="1" ht="18.75" customHeight="1" x14ac:dyDescent="0.25">
      <c r="A46" s="1">
        <v>74777</v>
      </c>
      <c r="B46" s="2" t="s">
        <v>185</v>
      </c>
      <c r="C46" s="1">
        <v>23113002</v>
      </c>
      <c r="D46" s="1" t="s">
        <v>214</v>
      </c>
      <c r="E46" s="1">
        <v>3</v>
      </c>
      <c r="F46" s="17">
        <v>135</v>
      </c>
      <c r="G46" s="137">
        <f t="shared" si="0"/>
        <v>405</v>
      </c>
      <c r="H46" s="119"/>
      <c r="I46" s="118"/>
      <c r="J46" s="118"/>
      <c r="K46" s="118"/>
      <c r="L46" s="118"/>
    </row>
    <row r="47" spans="1:12" s="3" customFormat="1" ht="18.75" customHeight="1" x14ac:dyDescent="0.25">
      <c r="A47" s="1">
        <v>74775</v>
      </c>
      <c r="B47" s="2" t="s">
        <v>186</v>
      </c>
      <c r="C47" s="1">
        <v>23113002</v>
      </c>
      <c r="D47" s="1" t="s">
        <v>214</v>
      </c>
      <c r="E47" s="1">
        <v>2</v>
      </c>
      <c r="F47" s="17">
        <v>135</v>
      </c>
      <c r="G47" s="137">
        <f t="shared" si="0"/>
        <v>270</v>
      </c>
      <c r="H47" s="119"/>
      <c r="I47" s="118"/>
      <c r="J47" s="118"/>
      <c r="K47" s="118"/>
      <c r="L47" s="118"/>
    </row>
    <row r="48" spans="1:12" s="3" customFormat="1" ht="18.75" customHeight="1" x14ac:dyDescent="0.25">
      <c r="A48" s="1">
        <v>74776</v>
      </c>
      <c r="B48" s="2" t="s">
        <v>187</v>
      </c>
      <c r="C48" s="1">
        <v>23113002</v>
      </c>
      <c r="D48" s="1" t="s">
        <v>214</v>
      </c>
      <c r="E48" s="1">
        <v>4</v>
      </c>
      <c r="F48" s="17">
        <v>135</v>
      </c>
      <c r="G48" s="137">
        <f t="shared" si="0"/>
        <v>540</v>
      </c>
      <c r="H48" s="119"/>
      <c r="I48" s="118"/>
      <c r="J48" s="118"/>
      <c r="K48" s="118"/>
      <c r="L48" s="118"/>
    </row>
    <row r="49" spans="1:12" s="3" customFormat="1" ht="18.75" customHeight="1" thickBot="1" x14ac:dyDescent="0.3">
      <c r="A49" s="1">
        <v>74778</v>
      </c>
      <c r="B49" s="2" t="s">
        <v>188</v>
      </c>
      <c r="C49" s="1">
        <v>23113002</v>
      </c>
      <c r="D49" s="1" t="s">
        <v>214</v>
      </c>
      <c r="E49" s="1">
        <v>5</v>
      </c>
      <c r="F49" s="17">
        <v>134.40600000000001</v>
      </c>
      <c r="G49" s="137">
        <f t="shared" si="0"/>
        <v>672.03</v>
      </c>
      <c r="H49" s="134"/>
      <c r="I49" s="118"/>
      <c r="J49" s="118"/>
      <c r="K49" s="118"/>
      <c r="L49" s="118"/>
    </row>
    <row r="50" spans="1:12" ht="24.75" customHeight="1" thickBot="1" x14ac:dyDescent="0.3">
      <c r="B50" s="317" t="s">
        <v>210</v>
      </c>
      <c r="C50" s="318"/>
      <c r="D50" s="319"/>
      <c r="E50" s="10">
        <f>SUM(E7:E49)</f>
        <v>197</v>
      </c>
      <c r="F50" s="20">
        <f>SUM(F7:F49)</f>
        <v>3277.2536333333323</v>
      </c>
      <c r="G50" s="8">
        <f>SUM(G7:G49)</f>
        <v>17011.180099999998</v>
      </c>
      <c r="H50" s="11"/>
      <c r="I50" s="11"/>
      <c r="J50" s="11"/>
      <c r="K50" s="118"/>
      <c r="L50" s="118"/>
    </row>
    <row r="52" spans="1:12" ht="15.75" thickBot="1" x14ac:dyDescent="0.3"/>
    <row r="53" spans="1:12" s="3" customFormat="1" ht="18.75" customHeight="1" x14ac:dyDescent="0.25">
      <c r="A53" s="198">
        <v>139</v>
      </c>
      <c r="B53" s="199" t="s">
        <v>33</v>
      </c>
      <c r="C53" s="200">
        <v>23113002</v>
      </c>
      <c r="D53" s="187" t="s">
        <v>214</v>
      </c>
      <c r="E53" s="187">
        <v>150</v>
      </c>
      <c r="F53" s="201">
        <v>0.6</v>
      </c>
      <c r="G53" s="202">
        <f>E53*F53</f>
        <v>90</v>
      </c>
      <c r="H53" s="170"/>
      <c r="I53" s="118"/>
      <c r="J53" s="118"/>
      <c r="K53" s="118"/>
      <c r="L53" s="118"/>
    </row>
    <row r="54" spans="1:12" s="3" customFormat="1" ht="18.75" customHeight="1" thickBot="1" x14ac:dyDescent="0.3">
      <c r="A54" s="203">
        <v>138</v>
      </c>
      <c r="B54" s="2" t="s">
        <v>60</v>
      </c>
      <c r="C54" s="1">
        <v>23113002</v>
      </c>
      <c r="D54" s="35" t="s">
        <v>214</v>
      </c>
      <c r="E54" s="35">
        <v>20</v>
      </c>
      <c r="F54" s="43">
        <v>0.63</v>
      </c>
      <c r="G54" s="204">
        <f>E54*F54</f>
        <v>12.6</v>
      </c>
      <c r="H54" s="170"/>
      <c r="I54" s="118"/>
      <c r="J54" s="118"/>
      <c r="K54" s="118"/>
      <c r="L54" s="118"/>
    </row>
    <row r="55" spans="1:12" ht="17.25" thickBot="1" x14ac:dyDescent="0.35">
      <c r="A55" s="205"/>
      <c r="B55" s="317" t="s">
        <v>210</v>
      </c>
      <c r="C55" s="318"/>
      <c r="D55" s="319"/>
      <c r="E55" s="44">
        <f>SUM(E53:E54)</f>
        <v>170</v>
      </c>
      <c r="F55" s="45">
        <f>SUM(F53:F54)</f>
        <v>1.23</v>
      </c>
      <c r="G55" s="46">
        <f>SUM(G53:G54)</f>
        <v>102.6</v>
      </c>
      <c r="H55" s="197"/>
      <c r="I55" s="11"/>
      <c r="J55" s="11"/>
      <c r="K55" s="118"/>
      <c r="L55" s="118"/>
    </row>
    <row r="58" spans="1:12" ht="15.75" thickBot="1" x14ac:dyDescent="0.3">
      <c r="E58" s="143"/>
      <c r="F58" s="144"/>
      <c r="G58" s="135"/>
    </row>
    <row r="59" spans="1:12" s="3" customFormat="1" ht="24.75" customHeight="1" thickBot="1" x14ac:dyDescent="0.3">
      <c r="A59" s="208">
        <v>74770</v>
      </c>
      <c r="B59" s="209" t="s">
        <v>96</v>
      </c>
      <c r="C59" s="1">
        <v>23113002</v>
      </c>
      <c r="D59" s="210" t="s">
        <v>214</v>
      </c>
      <c r="E59" s="211">
        <v>43</v>
      </c>
      <c r="F59" s="212">
        <v>5.9</v>
      </c>
      <c r="G59" s="213">
        <f>E59*F59</f>
        <v>253.70000000000002</v>
      </c>
      <c r="H59" s="170"/>
      <c r="I59" s="104">
        <v>50</v>
      </c>
      <c r="J59" s="145">
        <f>I59*F59</f>
        <v>295</v>
      </c>
      <c r="K59" s="104">
        <v>8218</v>
      </c>
      <c r="L59" s="104" t="s">
        <v>281</v>
      </c>
    </row>
    <row r="60" spans="1:12" ht="15.75" thickBot="1" x14ac:dyDescent="0.3">
      <c r="B60" s="320" t="s">
        <v>210</v>
      </c>
      <c r="C60" s="321"/>
      <c r="D60" s="322"/>
      <c r="E60" s="206">
        <f t="shared" ref="E60:J60" si="1">SUM(E59)</f>
        <v>43</v>
      </c>
      <c r="F60" s="207">
        <f t="shared" si="1"/>
        <v>5.9</v>
      </c>
      <c r="G60" s="207">
        <f t="shared" si="1"/>
        <v>253.70000000000002</v>
      </c>
      <c r="H60" s="11">
        <f t="shared" si="1"/>
        <v>0</v>
      </c>
      <c r="I60" s="11">
        <f t="shared" si="1"/>
        <v>50</v>
      </c>
      <c r="J60" s="129">
        <f t="shared" si="1"/>
        <v>295</v>
      </c>
    </row>
    <row r="63" spans="1:12" ht="15.75" thickBot="1" x14ac:dyDescent="0.3"/>
    <row r="64" spans="1:12" ht="15.75" thickBot="1" x14ac:dyDescent="0.3">
      <c r="E64" s="315" t="s">
        <v>228</v>
      </c>
      <c r="F64" s="316"/>
      <c r="G64" s="161">
        <f>SUM(G50+G55+G60)</f>
        <v>17367.480099999997</v>
      </c>
    </row>
  </sheetData>
  <mergeCells count="8">
    <mergeCell ref="A3:G3"/>
    <mergeCell ref="A2:G2"/>
    <mergeCell ref="A1:G1"/>
    <mergeCell ref="E64:F64"/>
    <mergeCell ref="B50:D50"/>
    <mergeCell ref="B60:D60"/>
    <mergeCell ref="B55:D55"/>
    <mergeCell ref="A4:G4"/>
  </mergeCells>
  <printOptions horizontalCentered="1"/>
  <pageMargins left="0.74803149606299213" right="0.74803149606299213" top="0.98425196850393704" bottom="0.98425196850393704" header="0.51181102362204722" footer="0.51181102362204722"/>
  <pageSetup scale="65"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pageSetUpPr fitToPage="1"/>
  </sheetPr>
  <dimension ref="A1:M67"/>
  <sheetViews>
    <sheetView showGridLines="0" zoomScaleNormal="100" workbookViewId="0">
      <pane xSplit="2" ySplit="6" topLeftCell="C61" activePane="bottomRight" state="frozen"/>
      <selection pane="topRight" activeCell="D1" sqref="D1"/>
      <selection pane="bottomLeft" activeCell="A4" sqref="A4"/>
      <selection pane="bottomRight" activeCell="D71" sqref="D71"/>
    </sheetView>
  </sheetViews>
  <sheetFormatPr baseColWidth="10" defaultRowHeight="15" x14ac:dyDescent="0.25"/>
  <cols>
    <col min="1" max="1" width="12.28515625" customWidth="1"/>
    <col min="2" max="2" width="30" customWidth="1"/>
    <col min="3" max="3" width="15" style="12" customWidth="1"/>
    <col min="4" max="4" width="21.42578125" style="12" customWidth="1"/>
    <col min="5" max="5" width="12.140625" customWidth="1"/>
    <col min="6" max="6" width="13.85546875" customWidth="1"/>
    <col min="7" max="7" width="12.140625" customWidth="1"/>
    <col min="8" max="8" width="11.7109375" style="12" customWidth="1"/>
    <col min="10" max="10" width="13.42578125" customWidth="1"/>
    <col min="13" max="13" width="17" customWidth="1"/>
  </cols>
  <sheetData>
    <row r="1" spans="1:13" ht="26.25" x14ac:dyDescent="0.4">
      <c r="A1" s="312" t="s">
        <v>293</v>
      </c>
      <c r="B1" s="312"/>
      <c r="C1" s="312"/>
      <c r="D1" s="312"/>
      <c r="E1" s="312"/>
      <c r="F1" s="312"/>
      <c r="G1" s="312"/>
    </row>
    <row r="2" spans="1:13" ht="26.25" x14ac:dyDescent="0.4">
      <c r="A2" s="312" t="s">
        <v>294</v>
      </c>
      <c r="B2" s="312"/>
      <c r="C2" s="312"/>
      <c r="D2" s="312"/>
      <c r="E2" s="312"/>
      <c r="F2" s="312"/>
      <c r="G2" s="312"/>
    </row>
    <row r="3" spans="1:13" ht="26.25" x14ac:dyDescent="0.4">
      <c r="A3" s="312" t="s">
        <v>295</v>
      </c>
      <c r="B3" s="312"/>
      <c r="C3" s="312"/>
      <c r="D3" s="312"/>
      <c r="E3" s="312"/>
      <c r="F3" s="312"/>
      <c r="G3" s="312"/>
    </row>
    <row r="4" spans="1:13" ht="21" x14ac:dyDescent="0.35">
      <c r="A4" s="313" t="s">
        <v>300</v>
      </c>
      <c r="B4" s="313"/>
      <c r="C4" s="313"/>
      <c r="D4" s="313"/>
      <c r="E4" s="313"/>
      <c r="F4" s="313"/>
      <c r="G4" s="313"/>
    </row>
    <row r="6" spans="1:13" ht="35.25" customHeight="1" x14ac:dyDescent="0.25">
      <c r="A6" s="31" t="s">
        <v>0</v>
      </c>
      <c r="B6" s="31" t="s">
        <v>1</v>
      </c>
      <c r="C6" s="31" t="s">
        <v>212</v>
      </c>
      <c r="D6" s="31" t="s">
        <v>301</v>
      </c>
      <c r="E6" s="31" t="s">
        <v>2</v>
      </c>
      <c r="F6" s="31" t="s">
        <v>3</v>
      </c>
      <c r="G6" s="31" t="s">
        <v>4</v>
      </c>
      <c r="H6" s="110" t="s">
        <v>277</v>
      </c>
      <c r="I6" s="110" t="s">
        <v>278</v>
      </c>
      <c r="J6" s="120" t="s">
        <v>283</v>
      </c>
      <c r="K6" s="110" t="s">
        <v>279</v>
      </c>
      <c r="L6" s="110" t="s">
        <v>280</v>
      </c>
      <c r="M6" s="9"/>
    </row>
    <row r="7" spans="1:13" s="3" customFormat="1" ht="18.75" customHeight="1" x14ac:dyDescent="0.25">
      <c r="A7" s="36">
        <v>74352</v>
      </c>
      <c r="B7" s="36" t="s">
        <v>6</v>
      </c>
      <c r="C7" s="35">
        <v>23105002</v>
      </c>
      <c r="D7" s="36" t="s">
        <v>215</v>
      </c>
      <c r="E7" s="36">
        <v>16</v>
      </c>
      <c r="F7" s="102">
        <v>2.8440625000000002</v>
      </c>
      <c r="G7" s="102">
        <v>45.505000000000003</v>
      </c>
      <c r="H7" s="106"/>
      <c r="I7" s="106"/>
      <c r="J7" s="106"/>
      <c r="K7" s="106"/>
      <c r="L7" s="106"/>
    </row>
    <row r="8" spans="1:13" s="3" customFormat="1" ht="18.75" customHeight="1" x14ac:dyDescent="0.25">
      <c r="A8" s="36">
        <v>401</v>
      </c>
      <c r="B8" s="36" t="s">
        <v>7</v>
      </c>
      <c r="C8" s="35">
        <v>23105002</v>
      </c>
      <c r="D8" s="36" t="s">
        <v>215</v>
      </c>
      <c r="E8" s="36">
        <v>13</v>
      </c>
      <c r="F8" s="102">
        <v>5.7999999999999901</v>
      </c>
      <c r="G8" s="102">
        <v>75.399999999999906</v>
      </c>
      <c r="H8" s="190"/>
      <c r="I8" s="104"/>
      <c r="J8" s="104"/>
      <c r="K8" s="106"/>
      <c r="L8" s="106"/>
    </row>
    <row r="9" spans="1:13" s="3" customFormat="1" ht="18.75" customHeight="1" x14ac:dyDescent="0.25">
      <c r="A9" s="36">
        <v>108</v>
      </c>
      <c r="B9" s="36" t="s">
        <v>9</v>
      </c>
      <c r="C9" s="35">
        <v>23105002</v>
      </c>
      <c r="D9" s="36" t="s">
        <v>215</v>
      </c>
      <c r="E9" s="36">
        <v>22</v>
      </c>
      <c r="F9" s="102">
        <v>2.69</v>
      </c>
      <c r="G9" s="102">
        <v>59.18</v>
      </c>
      <c r="H9" s="119"/>
      <c r="I9" s="119"/>
      <c r="J9" s="119"/>
      <c r="K9" s="119"/>
      <c r="L9" s="119"/>
    </row>
    <row r="10" spans="1:13" s="3" customFormat="1" ht="18.75" customHeight="1" x14ac:dyDescent="0.25">
      <c r="A10" s="36">
        <v>74994</v>
      </c>
      <c r="B10" s="36" t="s">
        <v>10</v>
      </c>
      <c r="C10" s="35">
        <v>23105002</v>
      </c>
      <c r="D10" s="36" t="s">
        <v>215</v>
      </c>
      <c r="E10" s="36">
        <v>1</v>
      </c>
      <c r="F10" s="102">
        <v>18.399999999999999</v>
      </c>
      <c r="G10" s="102">
        <v>18.399999999999999</v>
      </c>
      <c r="H10" s="190"/>
      <c r="I10" s="104"/>
      <c r="J10" s="107"/>
      <c r="K10" s="106"/>
      <c r="L10" s="108"/>
    </row>
    <row r="11" spans="1:13" s="3" customFormat="1" ht="18.75" customHeight="1" x14ac:dyDescent="0.25">
      <c r="A11" s="36">
        <v>74995</v>
      </c>
      <c r="B11" s="36" t="s">
        <v>11</v>
      </c>
      <c r="C11" s="35">
        <v>23105002</v>
      </c>
      <c r="D11" s="36" t="s">
        <v>215</v>
      </c>
      <c r="E11" s="36">
        <v>1</v>
      </c>
      <c r="F11" s="102">
        <v>18.399999999999999</v>
      </c>
      <c r="G11" s="102">
        <v>18.399999999999999</v>
      </c>
      <c r="H11" s="190"/>
      <c r="I11" s="104"/>
      <c r="J11" s="107"/>
      <c r="K11" s="106"/>
      <c r="L11" s="108"/>
    </row>
    <row r="12" spans="1:13" s="3" customFormat="1" ht="18.75" customHeight="1" x14ac:dyDescent="0.25">
      <c r="A12" s="36">
        <v>347</v>
      </c>
      <c r="B12" s="36" t="s">
        <v>16</v>
      </c>
      <c r="C12" s="35">
        <v>23105002</v>
      </c>
      <c r="D12" s="36" t="s">
        <v>215</v>
      </c>
      <c r="E12" s="36">
        <v>326</v>
      </c>
      <c r="F12" s="102">
        <v>0.3</v>
      </c>
      <c r="G12" s="102">
        <v>97.8</v>
      </c>
      <c r="H12" s="139"/>
      <c r="I12" s="214"/>
      <c r="J12" s="139"/>
      <c r="K12" s="118"/>
      <c r="L12" s="118"/>
    </row>
    <row r="13" spans="1:13" s="3" customFormat="1" ht="18.75" customHeight="1" x14ac:dyDescent="0.25">
      <c r="A13" s="36">
        <v>346</v>
      </c>
      <c r="B13" s="36" t="s">
        <v>17</v>
      </c>
      <c r="C13" s="35">
        <v>23105002</v>
      </c>
      <c r="D13" s="36" t="s">
        <v>215</v>
      </c>
      <c r="E13" s="36">
        <v>38</v>
      </c>
      <c r="F13" s="102">
        <v>0.3</v>
      </c>
      <c r="G13" s="102">
        <v>11.4</v>
      </c>
      <c r="H13" s="119"/>
      <c r="I13" s="104"/>
      <c r="J13" s="127"/>
      <c r="K13" s="104"/>
      <c r="L13" s="104"/>
    </row>
    <row r="14" spans="1:13" s="3" customFormat="1" ht="18.75" customHeight="1" x14ac:dyDescent="0.25">
      <c r="A14" s="36">
        <v>335</v>
      </c>
      <c r="B14" s="36" t="s">
        <v>24</v>
      </c>
      <c r="C14" s="35">
        <v>23105002</v>
      </c>
      <c r="D14" s="36" t="s">
        <v>215</v>
      </c>
      <c r="E14" s="36">
        <v>4</v>
      </c>
      <c r="F14" s="102">
        <v>0.61</v>
      </c>
      <c r="G14" s="102">
        <v>2.44</v>
      </c>
      <c r="H14" s="190"/>
      <c r="I14" s="104"/>
      <c r="J14" s="107"/>
      <c r="K14" s="104"/>
      <c r="L14" s="104"/>
    </row>
    <row r="15" spans="1:13" s="3" customFormat="1" ht="18.75" customHeight="1" x14ac:dyDescent="0.25">
      <c r="A15" s="36">
        <v>128</v>
      </c>
      <c r="B15" s="36" t="s">
        <v>25</v>
      </c>
      <c r="C15" s="35">
        <v>23105002</v>
      </c>
      <c r="D15" s="36" t="s">
        <v>215</v>
      </c>
      <c r="E15" s="36">
        <v>7</v>
      </c>
      <c r="F15" s="102">
        <v>0.4</v>
      </c>
      <c r="G15" s="102">
        <v>2.8</v>
      </c>
      <c r="H15" s="140"/>
      <c r="I15" s="104"/>
      <c r="J15" s="215"/>
      <c r="K15" s="118"/>
      <c r="L15" s="118"/>
    </row>
    <row r="16" spans="1:13" s="3" customFormat="1" ht="23.25" customHeight="1" x14ac:dyDescent="0.25">
      <c r="A16" s="36">
        <v>74756</v>
      </c>
      <c r="B16" s="36" t="s">
        <v>30</v>
      </c>
      <c r="C16" s="35">
        <v>23105002</v>
      </c>
      <c r="D16" s="36" t="s">
        <v>215</v>
      </c>
      <c r="E16" s="36">
        <v>3</v>
      </c>
      <c r="F16" s="102">
        <v>2.4</v>
      </c>
      <c r="G16" s="102">
        <v>7.1999999999999904</v>
      </c>
      <c r="H16" s="119"/>
      <c r="I16" s="118"/>
      <c r="J16" s="118"/>
      <c r="K16" s="118"/>
      <c r="L16" s="118"/>
    </row>
    <row r="17" spans="1:12" s="3" customFormat="1" ht="27" customHeight="1" x14ac:dyDescent="0.25">
      <c r="A17" s="36">
        <v>74980</v>
      </c>
      <c r="B17" s="36" t="s">
        <v>31</v>
      </c>
      <c r="C17" s="35">
        <v>23105002</v>
      </c>
      <c r="D17" s="36" t="s">
        <v>215</v>
      </c>
      <c r="E17" s="36">
        <v>23</v>
      </c>
      <c r="F17" s="102">
        <v>5.96</v>
      </c>
      <c r="G17" s="102">
        <v>137.08000000000001</v>
      </c>
      <c r="H17" s="119"/>
      <c r="I17" s="118"/>
      <c r="J17" s="118"/>
      <c r="K17" s="118"/>
      <c r="L17" s="118"/>
    </row>
    <row r="18" spans="1:12" s="3" customFormat="1" ht="18.75" customHeight="1" x14ac:dyDescent="0.25">
      <c r="A18" s="36">
        <v>133</v>
      </c>
      <c r="B18" s="36" t="s">
        <v>36</v>
      </c>
      <c r="C18" s="35">
        <v>23105002</v>
      </c>
      <c r="D18" s="36" t="s">
        <v>215</v>
      </c>
      <c r="E18" s="36">
        <v>19</v>
      </c>
      <c r="F18" s="102">
        <v>1.74</v>
      </c>
      <c r="G18" s="102">
        <v>33.06</v>
      </c>
      <c r="H18" s="119"/>
      <c r="I18" s="118"/>
      <c r="J18" s="118"/>
      <c r="K18" s="118"/>
      <c r="L18" s="118"/>
    </row>
    <row r="19" spans="1:12" s="3" customFormat="1" ht="18.75" customHeight="1" x14ac:dyDescent="0.25">
      <c r="A19" s="36">
        <v>39</v>
      </c>
      <c r="B19" s="36" t="s">
        <v>39</v>
      </c>
      <c r="C19" s="35">
        <v>23105002</v>
      </c>
      <c r="D19" s="36" t="s">
        <v>215</v>
      </c>
      <c r="E19" s="36">
        <v>86</v>
      </c>
      <c r="F19" s="102">
        <v>0.36</v>
      </c>
      <c r="G19" s="102">
        <v>30.959999999999901</v>
      </c>
      <c r="H19" s="119"/>
      <c r="I19" s="118"/>
      <c r="J19" s="118"/>
      <c r="K19" s="118"/>
      <c r="L19" s="118"/>
    </row>
    <row r="20" spans="1:12" s="3" customFormat="1" ht="18.75" customHeight="1" x14ac:dyDescent="0.25">
      <c r="A20" s="36">
        <v>37</v>
      </c>
      <c r="B20" s="36" t="s">
        <v>43</v>
      </c>
      <c r="C20" s="35">
        <v>23105002</v>
      </c>
      <c r="D20" s="36" t="s">
        <v>215</v>
      </c>
      <c r="E20" s="36">
        <v>12</v>
      </c>
      <c r="F20" s="102">
        <v>2.6</v>
      </c>
      <c r="G20" s="102">
        <v>31.2</v>
      </c>
      <c r="H20" s="119"/>
      <c r="I20" s="118"/>
      <c r="J20" s="118"/>
      <c r="K20" s="118"/>
      <c r="L20" s="118"/>
    </row>
    <row r="21" spans="1:12" s="3" customFormat="1" ht="18.75" customHeight="1" x14ac:dyDescent="0.25">
      <c r="A21" s="36">
        <v>405</v>
      </c>
      <c r="B21" s="36" t="s">
        <v>44</v>
      </c>
      <c r="C21" s="35">
        <v>23105002</v>
      </c>
      <c r="D21" s="36" t="s">
        <v>214</v>
      </c>
      <c r="E21" s="36">
        <v>16</v>
      </c>
      <c r="F21" s="102">
        <v>0.3</v>
      </c>
      <c r="G21" s="102">
        <v>4.8</v>
      </c>
      <c r="H21" s="119"/>
      <c r="I21" s="118"/>
      <c r="J21" s="118"/>
      <c r="K21" s="118"/>
      <c r="L21" s="118"/>
    </row>
    <row r="22" spans="1:12" s="3" customFormat="1" ht="18.75" customHeight="1" x14ac:dyDescent="0.25">
      <c r="A22" s="36">
        <v>126</v>
      </c>
      <c r="B22" s="36" t="s">
        <v>45</v>
      </c>
      <c r="C22" s="35">
        <v>23105002</v>
      </c>
      <c r="D22" s="36" t="s">
        <v>215</v>
      </c>
      <c r="E22" s="36">
        <v>47</v>
      </c>
      <c r="F22" s="102">
        <v>0.20425531914893599</v>
      </c>
      <c r="G22" s="102">
        <v>9.6</v>
      </c>
      <c r="H22" s="119"/>
      <c r="I22" s="118"/>
      <c r="J22" s="118"/>
      <c r="K22" s="118"/>
      <c r="L22" s="118"/>
    </row>
    <row r="23" spans="1:12" s="3" customFormat="1" ht="18.75" customHeight="1" x14ac:dyDescent="0.25">
      <c r="A23" s="36">
        <v>121</v>
      </c>
      <c r="B23" s="36" t="s">
        <v>46</v>
      </c>
      <c r="C23" s="35">
        <v>23105002</v>
      </c>
      <c r="D23" s="36" t="s">
        <v>215</v>
      </c>
      <c r="E23" s="36">
        <v>32</v>
      </c>
      <c r="F23" s="102">
        <v>0.6</v>
      </c>
      <c r="G23" s="102">
        <v>19.2</v>
      </c>
      <c r="H23" s="119"/>
      <c r="I23" s="118"/>
      <c r="J23" s="118"/>
      <c r="K23" s="118"/>
      <c r="L23" s="118"/>
    </row>
    <row r="24" spans="1:12" s="3" customFormat="1" ht="18.75" customHeight="1" x14ac:dyDescent="0.25">
      <c r="A24" s="36">
        <v>125</v>
      </c>
      <c r="B24" s="36" t="s">
        <v>47</v>
      </c>
      <c r="C24" s="35">
        <v>23105002</v>
      </c>
      <c r="D24" s="36" t="s">
        <v>215</v>
      </c>
      <c r="E24" s="36">
        <v>38</v>
      </c>
      <c r="F24" s="102">
        <v>0.25</v>
      </c>
      <c r="G24" s="102">
        <v>9.5</v>
      </c>
      <c r="H24" s="119"/>
      <c r="I24" s="118"/>
      <c r="J24" s="118"/>
      <c r="K24" s="118"/>
      <c r="L24" s="118"/>
    </row>
    <row r="25" spans="1:12" s="3" customFormat="1" ht="18.75" customHeight="1" x14ac:dyDescent="0.25">
      <c r="A25" s="36">
        <v>74963</v>
      </c>
      <c r="B25" s="36" t="s">
        <v>48</v>
      </c>
      <c r="C25" s="35">
        <v>23105002</v>
      </c>
      <c r="D25" s="36" t="s">
        <v>215</v>
      </c>
      <c r="E25" s="36">
        <v>4</v>
      </c>
      <c r="F25" s="102">
        <v>2.4</v>
      </c>
      <c r="G25" s="102">
        <v>9.6</v>
      </c>
      <c r="H25" s="119"/>
      <c r="I25" s="118"/>
      <c r="J25" s="118"/>
      <c r="K25" s="118"/>
      <c r="L25" s="118"/>
    </row>
    <row r="26" spans="1:12" s="3" customFormat="1" ht="18.75" customHeight="1" x14ac:dyDescent="0.25">
      <c r="A26" s="36">
        <v>332</v>
      </c>
      <c r="B26" s="36" t="s">
        <v>50</v>
      </c>
      <c r="C26" s="35">
        <v>23105002</v>
      </c>
      <c r="D26" s="36" t="s">
        <v>215</v>
      </c>
      <c r="E26" s="36">
        <v>1</v>
      </c>
      <c r="F26" s="102">
        <v>0.88</v>
      </c>
      <c r="G26" s="102">
        <v>0.88</v>
      </c>
      <c r="H26" s="119"/>
      <c r="I26" s="118"/>
      <c r="J26" s="118"/>
      <c r="K26" s="118"/>
      <c r="L26" s="118"/>
    </row>
    <row r="27" spans="1:12" s="3" customFormat="1" ht="18.75" customHeight="1" x14ac:dyDescent="0.25">
      <c r="A27" s="36">
        <v>117</v>
      </c>
      <c r="B27" s="36" t="s">
        <v>51</v>
      </c>
      <c r="C27" s="35">
        <v>23105002</v>
      </c>
      <c r="D27" s="36" t="s">
        <v>215</v>
      </c>
      <c r="E27" s="36">
        <v>8</v>
      </c>
      <c r="F27" s="102">
        <v>1.36375</v>
      </c>
      <c r="G27" s="102">
        <v>10.91</v>
      </c>
      <c r="H27" s="119"/>
      <c r="I27" s="118"/>
      <c r="J27" s="118"/>
      <c r="K27" s="118"/>
      <c r="L27" s="118"/>
    </row>
    <row r="28" spans="1:12" s="3" customFormat="1" ht="18.75" customHeight="1" x14ac:dyDescent="0.25">
      <c r="A28" s="36">
        <v>145</v>
      </c>
      <c r="B28" s="36" t="s">
        <v>59</v>
      </c>
      <c r="C28" s="35">
        <v>23105002</v>
      </c>
      <c r="D28" s="36" t="s">
        <v>215</v>
      </c>
      <c r="E28" s="36">
        <v>5</v>
      </c>
      <c r="F28" s="102">
        <v>4.75</v>
      </c>
      <c r="G28" s="102">
        <v>23.75</v>
      </c>
      <c r="H28" s="119"/>
      <c r="I28" s="118"/>
      <c r="J28" s="118"/>
      <c r="K28" s="118"/>
      <c r="L28" s="118"/>
    </row>
    <row r="29" spans="1:12" s="3" customFormat="1" ht="18.75" customHeight="1" x14ac:dyDescent="0.25">
      <c r="A29" s="36">
        <v>120</v>
      </c>
      <c r="B29" s="36" t="s">
        <v>64</v>
      </c>
      <c r="C29" s="35">
        <v>23105002</v>
      </c>
      <c r="D29" s="36" t="s">
        <v>215</v>
      </c>
      <c r="E29" s="36">
        <v>41</v>
      </c>
      <c r="F29" s="102">
        <v>1.8999999999999899</v>
      </c>
      <c r="G29" s="102">
        <v>77.899999999999906</v>
      </c>
      <c r="H29" s="119"/>
      <c r="I29" s="118"/>
      <c r="J29" s="118"/>
      <c r="K29" s="118"/>
      <c r="L29" s="118"/>
    </row>
    <row r="30" spans="1:12" s="3" customFormat="1" ht="18.75" customHeight="1" x14ac:dyDescent="0.25">
      <c r="A30" s="36">
        <v>106</v>
      </c>
      <c r="B30" s="36" t="s">
        <v>66</v>
      </c>
      <c r="C30" s="35">
        <v>23105002</v>
      </c>
      <c r="D30" s="36" t="s">
        <v>215</v>
      </c>
      <c r="E30" s="36">
        <v>25</v>
      </c>
      <c r="F30" s="102">
        <v>0.45</v>
      </c>
      <c r="G30" s="102">
        <v>11.25</v>
      </c>
      <c r="H30" s="119"/>
      <c r="I30" s="118"/>
      <c r="J30" s="118"/>
      <c r="K30" s="118"/>
      <c r="L30" s="118"/>
    </row>
    <row r="31" spans="1:12" s="3" customFormat="1" ht="18.75" customHeight="1" x14ac:dyDescent="0.25">
      <c r="A31" s="36">
        <v>104</v>
      </c>
      <c r="B31" s="36" t="s">
        <v>68</v>
      </c>
      <c r="C31" s="35">
        <v>23105002</v>
      </c>
      <c r="D31" s="36" t="s">
        <v>215</v>
      </c>
      <c r="E31" s="36">
        <v>50</v>
      </c>
      <c r="F31" s="102">
        <v>5.2999999999999999E-2</v>
      </c>
      <c r="G31" s="102">
        <v>2.65</v>
      </c>
      <c r="H31" s="119"/>
      <c r="I31" s="118"/>
      <c r="J31" s="118"/>
      <c r="K31" s="118"/>
      <c r="L31" s="118"/>
    </row>
    <row r="32" spans="1:12" s="3" customFormat="1" ht="18.75" customHeight="1" x14ac:dyDescent="0.25">
      <c r="A32" s="36">
        <v>105</v>
      </c>
      <c r="B32" s="36" t="s">
        <v>69</v>
      </c>
      <c r="C32" s="35">
        <v>23105002</v>
      </c>
      <c r="D32" s="36" t="s">
        <v>215</v>
      </c>
      <c r="E32" s="36">
        <v>475</v>
      </c>
      <c r="F32" s="102">
        <v>0.06</v>
      </c>
      <c r="G32" s="102">
        <v>28.5</v>
      </c>
      <c r="H32" s="119"/>
      <c r="I32" s="118"/>
      <c r="J32" s="118"/>
      <c r="K32" s="118"/>
      <c r="L32" s="118"/>
    </row>
    <row r="33" spans="1:12" s="3" customFormat="1" ht="18.75" customHeight="1" x14ac:dyDescent="0.25">
      <c r="A33" s="36">
        <v>123</v>
      </c>
      <c r="B33" s="36" t="s">
        <v>72</v>
      </c>
      <c r="C33" s="35">
        <v>23105002</v>
      </c>
      <c r="D33" s="36" t="s">
        <v>215</v>
      </c>
      <c r="E33" s="36">
        <v>66</v>
      </c>
      <c r="F33" s="102">
        <v>1.45</v>
      </c>
      <c r="G33" s="102">
        <v>95.7</v>
      </c>
      <c r="H33" s="119"/>
      <c r="I33" s="118"/>
      <c r="J33" s="118"/>
      <c r="K33" s="118"/>
      <c r="L33" s="118"/>
    </row>
    <row r="34" spans="1:12" s="3" customFormat="1" ht="18.75" customHeight="1" x14ac:dyDescent="0.25">
      <c r="A34" s="36">
        <v>116</v>
      </c>
      <c r="B34" s="36" t="s">
        <v>79</v>
      </c>
      <c r="C34" s="35">
        <v>23105002</v>
      </c>
      <c r="D34" s="36" t="s">
        <v>215</v>
      </c>
      <c r="E34" s="36">
        <v>32</v>
      </c>
      <c r="F34" s="102">
        <v>0.3</v>
      </c>
      <c r="G34" s="102">
        <v>9.6</v>
      </c>
      <c r="H34" s="119"/>
      <c r="I34" s="118"/>
      <c r="J34" s="118"/>
      <c r="K34" s="118"/>
      <c r="L34" s="118"/>
    </row>
    <row r="35" spans="1:12" s="3" customFormat="1" ht="18.75" customHeight="1" x14ac:dyDescent="0.25">
      <c r="A35" s="36">
        <v>304</v>
      </c>
      <c r="B35" s="36" t="s">
        <v>80</v>
      </c>
      <c r="C35" s="35">
        <v>23105002</v>
      </c>
      <c r="D35" s="36" t="s">
        <v>215</v>
      </c>
      <c r="E35" s="36">
        <v>18</v>
      </c>
      <c r="F35" s="102">
        <v>0.12</v>
      </c>
      <c r="G35" s="102">
        <v>2.16</v>
      </c>
      <c r="H35" s="119"/>
      <c r="I35" s="118"/>
      <c r="J35" s="118"/>
      <c r="K35" s="118"/>
      <c r="L35" s="118"/>
    </row>
    <row r="36" spans="1:12" s="3" customFormat="1" ht="18.75" customHeight="1" x14ac:dyDescent="0.25">
      <c r="A36" s="36">
        <v>324</v>
      </c>
      <c r="B36" s="36" t="s">
        <v>81</v>
      </c>
      <c r="C36" s="35">
        <v>23105002</v>
      </c>
      <c r="D36" s="36" t="s">
        <v>215</v>
      </c>
      <c r="E36" s="36">
        <v>1</v>
      </c>
      <c r="F36" s="102">
        <v>1.9</v>
      </c>
      <c r="G36" s="102">
        <v>1.9</v>
      </c>
      <c r="H36" s="119"/>
      <c r="I36" s="118"/>
      <c r="J36" s="118"/>
      <c r="K36" s="118"/>
      <c r="L36" s="118"/>
    </row>
    <row r="37" spans="1:12" s="3" customFormat="1" ht="18.75" customHeight="1" x14ac:dyDescent="0.25">
      <c r="A37" s="36">
        <v>323</v>
      </c>
      <c r="B37" s="36" t="s">
        <v>97</v>
      </c>
      <c r="C37" s="35">
        <v>23105002</v>
      </c>
      <c r="D37" s="36" t="s">
        <v>215</v>
      </c>
      <c r="E37" s="36">
        <v>10</v>
      </c>
      <c r="F37" s="102">
        <v>0.869999999999999</v>
      </c>
      <c r="G37" s="102">
        <v>8.6999999999999993</v>
      </c>
      <c r="H37" s="119"/>
      <c r="I37" s="118"/>
      <c r="J37" s="118"/>
      <c r="K37" s="118"/>
      <c r="L37" s="118"/>
    </row>
    <row r="38" spans="1:12" s="3" customFormat="1" ht="18.75" customHeight="1" x14ac:dyDescent="0.25">
      <c r="A38" s="36">
        <v>74797</v>
      </c>
      <c r="B38" s="36" t="s">
        <v>113</v>
      </c>
      <c r="C38" s="35">
        <v>23105002</v>
      </c>
      <c r="D38" s="36" t="s">
        <v>215</v>
      </c>
      <c r="E38" s="36">
        <v>1</v>
      </c>
      <c r="F38" s="102">
        <v>5.5</v>
      </c>
      <c r="G38" s="102">
        <v>5.5</v>
      </c>
      <c r="H38" s="119"/>
      <c r="I38" s="118"/>
      <c r="J38" s="118"/>
      <c r="K38" s="118"/>
      <c r="L38" s="118"/>
    </row>
    <row r="39" spans="1:12" s="3" customFormat="1" ht="18.75" customHeight="1" x14ac:dyDescent="0.25">
      <c r="A39" s="36">
        <v>74764</v>
      </c>
      <c r="B39" s="36" t="s">
        <v>115</v>
      </c>
      <c r="C39" s="35">
        <v>23105002</v>
      </c>
      <c r="D39" s="36" t="s">
        <v>215</v>
      </c>
      <c r="E39" s="36">
        <v>10</v>
      </c>
      <c r="F39" s="102">
        <v>6.4</v>
      </c>
      <c r="G39" s="165">
        <v>64</v>
      </c>
      <c r="H39" s="119"/>
      <c r="I39" s="118"/>
      <c r="J39" s="118"/>
      <c r="K39" s="118"/>
      <c r="L39" s="118"/>
    </row>
    <row r="40" spans="1:12" s="3" customFormat="1" ht="18.75" customHeight="1" x14ac:dyDescent="0.25">
      <c r="A40" s="36">
        <v>437</v>
      </c>
      <c r="B40" s="36" t="s">
        <v>117</v>
      </c>
      <c r="C40" s="35">
        <v>23105002</v>
      </c>
      <c r="D40" s="36" t="s">
        <v>215</v>
      </c>
      <c r="E40" s="36">
        <v>1</v>
      </c>
      <c r="F40" s="102">
        <v>4.3</v>
      </c>
      <c r="G40" s="165">
        <v>4.3</v>
      </c>
      <c r="H40" s="119"/>
      <c r="I40" s="118"/>
      <c r="J40" s="118"/>
      <c r="K40" s="118"/>
      <c r="L40" s="118"/>
    </row>
    <row r="41" spans="1:12" s="3" customFormat="1" ht="18.75" customHeight="1" x14ac:dyDescent="0.25">
      <c r="A41" s="36">
        <v>119</v>
      </c>
      <c r="B41" s="36" t="s">
        <v>120</v>
      </c>
      <c r="C41" s="35">
        <v>23105002</v>
      </c>
      <c r="D41" s="36" t="s">
        <v>215</v>
      </c>
      <c r="E41" s="36">
        <v>32</v>
      </c>
      <c r="F41" s="102">
        <v>0.65</v>
      </c>
      <c r="G41" s="165">
        <v>20.8</v>
      </c>
      <c r="H41" s="119"/>
      <c r="I41" s="118"/>
      <c r="J41" s="118"/>
      <c r="K41" s="118"/>
      <c r="L41" s="118"/>
    </row>
    <row r="42" spans="1:12" s="3" customFormat="1" ht="18.75" customHeight="1" x14ac:dyDescent="0.25">
      <c r="A42" s="36">
        <v>110</v>
      </c>
      <c r="B42" s="36" t="s">
        <v>121</v>
      </c>
      <c r="C42" s="35">
        <v>23105002</v>
      </c>
      <c r="D42" s="36" t="s">
        <v>215</v>
      </c>
      <c r="E42" s="36">
        <v>34</v>
      </c>
      <c r="F42" s="102">
        <v>0.72</v>
      </c>
      <c r="G42" s="165">
        <v>24.48</v>
      </c>
      <c r="H42" s="119"/>
      <c r="I42" s="118"/>
      <c r="J42" s="118"/>
      <c r="K42" s="118"/>
      <c r="L42" s="118"/>
    </row>
    <row r="43" spans="1:12" s="3" customFormat="1" ht="18.75" customHeight="1" x14ac:dyDescent="0.25">
      <c r="A43" s="36">
        <v>111</v>
      </c>
      <c r="B43" s="36" t="s">
        <v>122</v>
      </c>
      <c r="C43" s="35">
        <v>23105002</v>
      </c>
      <c r="D43" s="36" t="s">
        <v>215</v>
      </c>
      <c r="E43" s="36">
        <v>192</v>
      </c>
      <c r="F43" s="102">
        <v>0.89</v>
      </c>
      <c r="G43" s="165">
        <v>170.88</v>
      </c>
      <c r="H43" s="119"/>
      <c r="I43" s="119"/>
      <c r="J43" s="119"/>
      <c r="K43" s="118"/>
      <c r="L43" s="118"/>
    </row>
    <row r="44" spans="1:12" s="3" customFormat="1" ht="18.75" customHeight="1" x14ac:dyDescent="0.25">
      <c r="A44" s="36">
        <v>74858</v>
      </c>
      <c r="B44" s="36" t="s">
        <v>125</v>
      </c>
      <c r="C44" s="35">
        <v>23105002</v>
      </c>
      <c r="D44" s="36" t="s">
        <v>215</v>
      </c>
      <c r="E44" s="36">
        <v>1</v>
      </c>
      <c r="F44" s="102">
        <v>3.45</v>
      </c>
      <c r="G44" s="165">
        <v>3.45</v>
      </c>
      <c r="H44" s="119"/>
      <c r="I44" s="118"/>
      <c r="J44" s="118"/>
      <c r="K44" s="118"/>
      <c r="L44" s="118"/>
    </row>
    <row r="45" spans="1:12" s="3" customFormat="1" ht="18.75" customHeight="1" x14ac:dyDescent="0.25">
      <c r="A45" s="36">
        <v>140</v>
      </c>
      <c r="B45" s="36" t="s">
        <v>126</v>
      </c>
      <c r="C45" s="35">
        <v>23105002</v>
      </c>
      <c r="D45" s="36" t="s">
        <v>215</v>
      </c>
      <c r="E45" s="36">
        <v>44</v>
      </c>
      <c r="F45" s="102">
        <v>2.9</v>
      </c>
      <c r="G45" s="165">
        <v>127.6</v>
      </c>
      <c r="H45" s="119"/>
      <c r="I45" s="104"/>
      <c r="J45" s="145"/>
      <c r="K45" s="104"/>
      <c r="L45" s="104"/>
    </row>
    <row r="46" spans="1:12" s="3" customFormat="1" ht="18.75" customHeight="1" x14ac:dyDescent="0.25">
      <c r="A46" s="36">
        <v>146</v>
      </c>
      <c r="B46" s="36" t="s">
        <v>127</v>
      </c>
      <c r="C46" s="35">
        <v>23105002</v>
      </c>
      <c r="D46" s="36" t="s">
        <v>215</v>
      </c>
      <c r="E46" s="36">
        <v>47</v>
      </c>
      <c r="F46" s="102">
        <v>0.25</v>
      </c>
      <c r="G46" s="165">
        <v>11.75</v>
      </c>
      <c r="H46" s="119"/>
      <c r="I46" s="119"/>
      <c r="J46" s="215"/>
      <c r="K46" s="118"/>
      <c r="L46" s="118"/>
    </row>
    <row r="47" spans="1:12" s="3" customFormat="1" ht="18.75" customHeight="1" x14ac:dyDescent="0.25">
      <c r="A47" s="36">
        <v>122</v>
      </c>
      <c r="B47" s="36" t="s">
        <v>130</v>
      </c>
      <c r="C47" s="35">
        <v>23105002</v>
      </c>
      <c r="D47" s="36" t="s">
        <v>215</v>
      </c>
      <c r="E47" s="36">
        <v>7</v>
      </c>
      <c r="F47" s="102">
        <v>0.66428571428571404</v>
      </c>
      <c r="G47" s="165">
        <v>4.6500000000000004</v>
      </c>
      <c r="H47" s="119"/>
      <c r="I47" s="118"/>
      <c r="J47" s="118"/>
      <c r="K47" s="118"/>
      <c r="L47" s="118"/>
    </row>
    <row r="48" spans="1:12" s="3" customFormat="1" ht="18.75" customHeight="1" x14ac:dyDescent="0.25">
      <c r="A48" s="36">
        <v>282</v>
      </c>
      <c r="B48" s="36" t="s">
        <v>132</v>
      </c>
      <c r="C48" s="35">
        <v>23105002</v>
      </c>
      <c r="D48" s="36" t="s">
        <v>215</v>
      </c>
      <c r="E48" s="36">
        <v>6</v>
      </c>
      <c r="F48" s="102">
        <v>2.75</v>
      </c>
      <c r="G48" s="165">
        <v>16.5</v>
      </c>
      <c r="H48" s="119"/>
      <c r="I48" s="118"/>
      <c r="J48" s="118"/>
      <c r="K48" s="118"/>
      <c r="L48" s="118"/>
    </row>
    <row r="49" spans="1:12" s="3" customFormat="1" ht="18.75" customHeight="1" x14ac:dyDescent="0.25">
      <c r="A49" s="36">
        <v>127</v>
      </c>
      <c r="B49" s="36" t="s">
        <v>141</v>
      </c>
      <c r="C49" s="35">
        <v>23105002</v>
      </c>
      <c r="D49" s="36" t="s">
        <v>215</v>
      </c>
      <c r="E49" s="36">
        <v>6</v>
      </c>
      <c r="F49" s="102">
        <v>0.67</v>
      </c>
      <c r="G49" s="165">
        <v>4.0199999999999996</v>
      </c>
      <c r="H49" s="119"/>
      <c r="I49" s="118"/>
      <c r="J49" s="118"/>
      <c r="K49" s="118"/>
      <c r="L49" s="118"/>
    </row>
    <row r="50" spans="1:12" s="3" customFormat="1" ht="18.75" customHeight="1" x14ac:dyDescent="0.25">
      <c r="A50" s="36">
        <v>305</v>
      </c>
      <c r="B50" s="36" t="s">
        <v>143</v>
      </c>
      <c r="C50" s="35">
        <v>23105002</v>
      </c>
      <c r="D50" s="36" t="s">
        <v>215</v>
      </c>
      <c r="E50" s="36">
        <v>10</v>
      </c>
      <c r="F50" s="102">
        <v>1.9</v>
      </c>
      <c r="G50" s="165">
        <v>19</v>
      </c>
      <c r="H50" s="119"/>
      <c r="I50" s="118"/>
      <c r="J50" s="118"/>
      <c r="K50" s="118"/>
      <c r="L50" s="118"/>
    </row>
    <row r="51" spans="1:12" s="3" customFormat="1" ht="18.75" customHeight="1" x14ac:dyDescent="0.25">
      <c r="A51" s="36">
        <v>136</v>
      </c>
      <c r="B51" s="36" t="s">
        <v>166</v>
      </c>
      <c r="C51" s="35">
        <v>23105002</v>
      </c>
      <c r="D51" s="36" t="s">
        <v>215</v>
      </c>
      <c r="E51" s="36">
        <v>24</v>
      </c>
      <c r="F51" s="102">
        <v>0.69999999999999896</v>
      </c>
      <c r="G51" s="165">
        <v>16.799999999999901</v>
      </c>
      <c r="H51" s="119"/>
      <c r="I51" s="118"/>
      <c r="J51" s="118"/>
      <c r="K51" s="118"/>
      <c r="L51" s="118"/>
    </row>
    <row r="52" spans="1:12" s="3" customFormat="1" ht="18.75" customHeight="1" thickBot="1" x14ac:dyDescent="0.3">
      <c r="A52" s="36">
        <v>147</v>
      </c>
      <c r="B52" s="36" t="s">
        <v>207</v>
      </c>
      <c r="C52" s="35">
        <v>23105002</v>
      </c>
      <c r="D52" s="36" t="s">
        <v>215</v>
      </c>
      <c r="E52" s="36">
        <v>10</v>
      </c>
      <c r="F52" s="102">
        <v>0.63</v>
      </c>
      <c r="G52" s="165">
        <v>6.3</v>
      </c>
      <c r="H52" s="119"/>
      <c r="I52" s="118"/>
      <c r="J52" s="118"/>
      <c r="K52" s="118"/>
      <c r="L52" s="118"/>
    </row>
    <row r="53" spans="1:12" ht="24.75" customHeight="1" thickBot="1" x14ac:dyDescent="0.3">
      <c r="C53" s="317" t="s">
        <v>4</v>
      </c>
      <c r="D53" s="319"/>
      <c r="E53" s="32">
        <f>SUM(E7:E52)</f>
        <v>1865</v>
      </c>
      <c r="F53" s="33">
        <f>SUM(F7:F52)</f>
        <v>113.02935353343466</v>
      </c>
      <c r="G53" s="25">
        <f>SUM(G7:G52)</f>
        <v>1397.4549999999997</v>
      </c>
      <c r="H53" s="11"/>
      <c r="I53" s="11"/>
      <c r="J53" s="11"/>
    </row>
    <row r="55" spans="1:12" ht="15.75" thickBot="1" x14ac:dyDescent="0.3"/>
    <row r="56" spans="1:12" s="3" customFormat="1" ht="18.75" customHeight="1" x14ac:dyDescent="0.25">
      <c r="A56" s="185">
        <v>336</v>
      </c>
      <c r="B56" s="186" t="s">
        <v>8</v>
      </c>
      <c r="C56" s="187">
        <v>23105002</v>
      </c>
      <c r="D56" s="186" t="s">
        <v>215</v>
      </c>
      <c r="E56" s="187">
        <v>1</v>
      </c>
      <c r="F56" s="188">
        <v>2.35</v>
      </c>
      <c r="G56" s="189">
        <v>2.35</v>
      </c>
      <c r="H56" s="224">
        <v>6</v>
      </c>
      <c r="I56" s="217"/>
      <c r="J56" s="218">
        <f t="shared" ref="J56:J62" si="0">H56*F56</f>
        <v>14.100000000000001</v>
      </c>
      <c r="K56" s="106">
        <v>3561</v>
      </c>
      <c r="L56" s="108" t="s">
        <v>284</v>
      </c>
    </row>
    <row r="57" spans="1:12" s="3" customFormat="1" ht="18.75" customHeight="1" x14ac:dyDescent="0.25">
      <c r="A57" s="178">
        <v>348</v>
      </c>
      <c r="B57" s="36" t="s">
        <v>15</v>
      </c>
      <c r="C57" s="35">
        <v>23105002</v>
      </c>
      <c r="D57" s="36" t="s">
        <v>215</v>
      </c>
      <c r="E57" s="35">
        <v>254</v>
      </c>
      <c r="F57" s="102">
        <v>0.13755905511811001</v>
      </c>
      <c r="G57" s="179">
        <v>34.94</v>
      </c>
      <c r="H57" s="225">
        <v>48</v>
      </c>
      <c r="I57" s="104"/>
      <c r="J57" s="219">
        <f t="shared" si="0"/>
        <v>6.6028346456692804</v>
      </c>
      <c r="K57" s="108" t="s">
        <v>285</v>
      </c>
      <c r="L57" s="108" t="s">
        <v>284</v>
      </c>
    </row>
    <row r="58" spans="1:12" s="3" customFormat="1" ht="18.75" customHeight="1" x14ac:dyDescent="0.25">
      <c r="A58" s="178">
        <v>408</v>
      </c>
      <c r="B58" s="36" t="s">
        <v>29</v>
      </c>
      <c r="C58" s="35">
        <v>23105002</v>
      </c>
      <c r="D58" s="36" t="s">
        <v>215</v>
      </c>
      <c r="E58" s="35">
        <v>4</v>
      </c>
      <c r="F58" s="102">
        <v>10.9</v>
      </c>
      <c r="G58" s="179">
        <v>43.6</v>
      </c>
      <c r="H58" s="224">
        <v>4</v>
      </c>
      <c r="I58" s="217"/>
      <c r="J58" s="218">
        <f t="shared" si="0"/>
        <v>43.6</v>
      </c>
      <c r="K58" s="106">
        <v>3561</v>
      </c>
      <c r="L58" s="108" t="s">
        <v>284</v>
      </c>
    </row>
    <row r="59" spans="1:12" s="3" customFormat="1" ht="18.75" customHeight="1" x14ac:dyDescent="0.25">
      <c r="A59" s="178">
        <v>134</v>
      </c>
      <c r="B59" s="36" t="s">
        <v>38</v>
      </c>
      <c r="C59" s="35">
        <v>23105002</v>
      </c>
      <c r="D59" s="36" t="s">
        <v>215</v>
      </c>
      <c r="E59" s="35">
        <v>1</v>
      </c>
      <c r="F59" s="102">
        <v>1.65</v>
      </c>
      <c r="G59" s="179">
        <v>1.65</v>
      </c>
      <c r="H59" s="226">
        <v>5</v>
      </c>
      <c r="I59" s="104"/>
      <c r="J59" s="219">
        <f t="shared" si="0"/>
        <v>8.25</v>
      </c>
      <c r="K59" s="106">
        <v>3561</v>
      </c>
      <c r="L59" s="108" t="s">
        <v>284</v>
      </c>
    </row>
    <row r="60" spans="1:12" s="3" customFormat="1" ht="18.75" customHeight="1" x14ac:dyDescent="0.25">
      <c r="A60" s="178">
        <v>143</v>
      </c>
      <c r="B60" s="36" t="s">
        <v>61</v>
      </c>
      <c r="C60" s="35">
        <v>23105002</v>
      </c>
      <c r="D60" s="36" t="s">
        <v>215</v>
      </c>
      <c r="E60" s="35">
        <v>1</v>
      </c>
      <c r="F60" s="102">
        <v>8.3000000000000007</v>
      </c>
      <c r="G60" s="179">
        <v>8.3000000000000007</v>
      </c>
      <c r="H60" s="226">
        <v>1</v>
      </c>
      <c r="I60" s="106"/>
      <c r="J60" s="127">
        <f t="shared" si="0"/>
        <v>8.3000000000000007</v>
      </c>
      <c r="K60" s="106">
        <v>3561</v>
      </c>
      <c r="L60" s="108" t="s">
        <v>284</v>
      </c>
    </row>
    <row r="61" spans="1:12" s="3" customFormat="1" ht="18.75" customHeight="1" x14ac:dyDescent="0.25">
      <c r="A61" s="178">
        <v>329</v>
      </c>
      <c r="B61" s="36" t="s">
        <v>123</v>
      </c>
      <c r="C61" s="35">
        <v>23105002</v>
      </c>
      <c r="D61" s="36" t="s">
        <v>215</v>
      </c>
      <c r="E61" s="35">
        <v>9</v>
      </c>
      <c r="F61" s="102">
        <v>0.83</v>
      </c>
      <c r="G61" s="179">
        <v>7.47</v>
      </c>
      <c r="H61" s="226">
        <v>60</v>
      </c>
      <c r="I61" s="104"/>
      <c r="J61" s="107">
        <f t="shared" si="0"/>
        <v>49.8</v>
      </c>
      <c r="K61" s="106">
        <v>3561</v>
      </c>
      <c r="L61" s="108" t="s">
        <v>284</v>
      </c>
    </row>
    <row r="62" spans="1:12" s="3" customFormat="1" ht="18.75" customHeight="1" thickBot="1" x14ac:dyDescent="0.3">
      <c r="A62" s="180">
        <v>74755</v>
      </c>
      <c r="B62" s="181" t="s">
        <v>124</v>
      </c>
      <c r="C62" s="182">
        <v>23105002</v>
      </c>
      <c r="D62" s="181" t="s">
        <v>215</v>
      </c>
      <c r="E62" s="182">
        <v>9</v>
      </c>
      <c r="F62" s="183">
        <v>0.206666666666666</v>
      </c>
      <c r="G62" s="184">
        <v>1.8599999999999901</v>
      </c>
      <c r="H62" s="226">
        <v>200</v>
      </c>
      <c r="I62" s="106"/>
      <c r="J62" s="220">
        <f t="shared" si="0"/>
        <v>41.333333333333201</v>
      </c>
      <c r="K62" s="106">
        <v>3562</v>
      </c>
      <c r="L62" s="108" t="s">
        <v>284</v>
      </c>
    </row>
    <row r="63" spans="1:12" ht="27.75" customHeight="1" thickBot="1" x14ac:dyDescent="0.3">
      <c r="C63" s="317"/>
      <c r="D63" s="319"/>
      <c r="E63" s="97">
        <f>SUM(E56:E62)</f>
        <v>279</v>
      </c>
      <c r="F63" s="221">
        <f>SUM(F56:F62)</f>
        <v>24.374225721784779</v>
      </c>
      <c r="G63" s="222">
        <f>SUM(G56:G62)</f>
        <v>100.16999999999999</v>
      </c>
      <c r="H63" s="11">
        <f>SUM(H56:H62)</f>
        <v>324</v>
      </c>
      <c r="I63" s="11"/>
      <c r="J63" s="223">
        <f>SUM(J56:J62)</f>
        <v>171.98616797900246</v>
      </c>
      <c r="K63" s="3"/>
      <c r="L63" s="3"/>
    </row>
    <row r="66" spans="3:10" ht="15.75" thickBot="1" x14ac:dyDescent="0.3"/>
    <row r="67" spans="3:10" ht="15.75" thickBot="1" x14ac:dyDescent="0.3">
      <c r="C67" s="324"/>
      <c r="D67" s="324"/>
      <c r="E67" s="324"/>
      <c r="F67" s="325"/>
      <c r="G67" s="160">
        <f>SUM(G53+G63)</f>
        <v>1497.6249999999998</v>
      </c>
      <c r="H67"/>
      <c r="J67" s="159"/>
    </row>
  </sheetData>
  <mergeCells count="7">
    <mergeCell ref="C53:D53"/>
    <mergeCell ref="C63:D63"/>
    <mergeCell ref="C67:F67"/>
    <mergeCell ref="A1:G1"/>
    <mergeCell ref="A2:G2"/>
    <mergeCell ref="A3:G3"/>
    <mergeCell ref="A4:G4"/>
  </mergeCells>
  <printOptions horizontalCentered="1"/>
  <pageMargins left="0.74803149606299213" right="0.74803149606299213" top="0.98425196850393704" bottom="0.98425196850393704" header="0.51181102362204722" footer="0.51181102362204722"/>
  <pageSetup paperSize="5" scale="74"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M23"/>
  <sheetViews>
    <sheetView showGridLines="0" zoomScaleNormal="100" workbookViewId="0">
      <pane xSplit="2" ySplit="6" topLeftCell="C7" activePane="bottomRight" state="frozen"/>
      <selection pane="topRight" activeCell="D1" sqref="D1"/>
      <selection pane="bottomLeft" activeCell="A4" sqref="A4"/>
      <selection pane="bottomRight" activeCell="G14" sqref="G14"/>
    </sheetView>
  </sheetViews>
  <sheetFormatPr baseColWidth="10" defaultRowHeight="15" x14ac:dyDescent="0.25"/>
  <cols>
    <col min="1" max="1" width="12.28515625" customWidth="1"/>
    <col min="2" max="2" width="18.28515625" customWidth="1"/>
    <col min="3" max="3" width="17" style="12" customWidth="1"/>
    <col min="4" max="4" width="34.85546875" style="12" customWidth="1"/>
    <col min="5" max="5" width="12.140625" customWidth="1"/>
    <col min="6" max="6" width="13.85546875" customWidth="1"/>
    <col min="7" max="7" width="12.140625" customWidth="1"/>
    <col min="8" max="8" width="11.7109375" style="12" customWidth="1"/>
    <col min="10" max="10" width="13.42578125" customWidth="1"/>
    <col min="13" max="13" width="17" customWidth="1"/>
  </cols>
  <sheetData>
    <row r="1" spans="1:13" ht="26.25" x14ac:dyDescent="0.4">
      <c r="A1" s="312" t="s">
        <v>293</v>
      </c>
      <c r="B1" s="312"/>
      <c r="C1" s="312"/>
      <c r="D1" s="312"/>
      <c r="E1" s="312"/>
      <c r="F1" s="312"/>
      <c r="G1" s="312"/>
    </row>
    <row r="2" spans="1:13" ht="26.25" x14ac:dyDescent="0.4">
      <c r="A2" s="312" t="s">
        <v>294</v>
      </c>
      <c r="B2" s="312"/>
      <c r="C2" s="312"/>
      <c r="D2" s="312"/>
      <c r="E2" s="312"/>
      <c r="F2" s="312"/>
      <c r="G2" s="312"/>
    </row>
    <row r="3" spans="1:13" ht="26.25" x14ac:dyDescent="0.4">
      <c r="A3" s="312" t="s">
        <v>295</v>
      </c>
      <c r="B3" s="312"/>
      <c r="C3" s="312"/>
      <c r="D3" s="312"/>
      <c r="E3" s="312"/>
      <c r="F3" s="312"/>
      <c r="G3" s="312"/>
    </row>
    <row r="4" spans="1:13" ht="21" x14ac:dyDescent="0.35">
      <c r="A4" s="313" t="s">
        <v>303</v>
      </c>
      <c r="B4" s="313"/>
      <c r="C4" s="313"/>
      <c r="D4" s="313"/>
      <c r="E4" s="313"/>
      <c r="F4" s="313"/>
      <c r="G4" s="313"/>
    </row>
    <row r="6" spans="1:13" ht="35.25" customHeight="1" x14ac:dyDescent="0.25">
      <c r="A6" s="31" t="s">
        <v>0</v>
      </c>
      <c r="B6" s="31" t="s">
        <v>1</v>
      </c>
      <c r="C6" s="31" t="s">
        <v>212</v>
      </c>
      <c r="D6" s="31" t="s">
        <v>213</v>
      </c>
      <c r="E6" s="31" t="s">
        <v>2</v>
      </c>
      <c r="F6" s="31" t="s">
        <v>3</v>
      </c>
      <c r="G6" s="31" t="s">
        <v>4</v>
      </c>
      <c r="H6" s="110" t="s">
        <v>277</v>
      </c>
      <c r="I6" s="110" t="s">
        <v>278</v>
      </c>
      <c r="J6" s="120" t="s">
        <v>283</v>
      </c>
      <c r="K6" s="110" t="s">
        <v>279</v>
      </c>
      <c r="L6" s="110" t="s">
        <v>280</v>
      </c>
      <c r="M6" s="9"/>
    </row>
    <row r="7" spans="1:13" s="3" customFormat="1" ht="36" customHeight="1" thickBot="1" x14ac:dyDescent="0.3">
      <c r="A7" s="36">
        <v>74763</v>
      </c>
      <c r="B7" s="227" t="s">
        <v>13</v>
      </c>
      <c r="C7" s="228">
        <v>23111002</v>
      </c>
      <c r="D7" s="227" t="s">
        <v>302</v>
      </c>
      <c r="E7" s="228">
        <v>8</v>
      </c>
      <c r="F7" s="229">
        <v>7.8125</v>
      </c>
      <c r="G7" s="229">
        <v>62.5</v>
      </c>
      <c r="H7" s="124"/>
      <c r="I7" s="124"/>
      <c r="J7" s="124"/>
      <c r="K7" s="124"/>
      <c r="L7" s="124"/>
    </row>
    <row r="8" spans="1:13" ht="24.75" customHeight="1" thickBot="1" x14ac:dyDescent="0.3">
      <c r="C8" s="317" t="s">
        <v>4</v>
      </c>
      <c r="D8" s="319"/>
      <c r="E8" s="97">
        <f>E7</f>
        <v>8</v>
      </c>
      <c r="F8" s="33">
        <f>F7</f>
        <v>7.8125</v>
      </c>
      <c r="G8" s="33">
        <f>G7</f>
        <v>62.5</v>
      </c>
      <c r="H8" s="121"/>
      <c r="I8" s="121"/>
      <c r="J8" s="121"/>
      <c r="K8" s="121"/>
      <c r="L8" s="121"/>
    </row>
    <row r="9" spans="1:13" x14ac:dyDescent="0.25">
      <c r="H9" s="113"/>
      <c r="I9" s="109"/>
      <c r="J9" s="109"/>
    </row>
    <row r="10" spans="1:13" x14ac:dyDescent="0.25">
      <c r="F10" s="158"/>
      <c r="G10" s="27"/>
      <c r="I10" s="12"/>
      <c r="J10" s="12"/>
      <c r="K10" s="12"/>
      <c r="L10" s="12"/>
    </row>
    <row r="11" spans="1:13" x14ac:dyDescent="0.25">
      <c r="F11" s="96"/>
      <c r="G11" s="27"/>
      <c r="H11" s="111"/>
      <c r="I11" s="112"/>
      <c r="J11" s="114"/>
      <c r="K11" s="3"/>
      <c r="L11" s="115"/>
    </row>
    <row r="12" spans="1:13" x14ac:dyDescent="0.25">
      <c r="F12" s="96"/>
      <c r="G12" s="27"/>
      <c r="H12" s="111"/>
      <c r="I12" s="112"/>
      <c r="J12" s="114"/>
      <c r="K12" s="3"/>
      <c r="L12" s="115"/>
    </row>
    <row r="13" spans="1:13" x14ac:dyDescent="0.25">
      <c r="H13" s="111"/>
      <c r="I13" s="112"/>
      <c r="J13" s="114"/>
      <c r="K13" s="3"/>
      <c r="L13" s="115"/>
    </row>
    <row r="14" spans="1:13" x14ac:dyDescent="0.25">
      <c r="H14" s="113"/>
      <c r="I14" s="109"/>
      <c r="J14" s="126"/>
    </row>
    <row r="15" spans="1:13" x14ac:dyDescent="0.25">
      <c r="I15" s="112"/>
      <c r="J15" s="131"/>
      <c r="K15" s="112"/>
      <c r="L15" s="112"/>
    </row>
    <row r="16" spans="1:13" x14ac:dyDescent="0.25">
      <c r="H16" s="111"/>
      <c r="I16" s="112"/>
      <c r="J16" s="114"/>
      <c r="K16" s="112"/>
      <c r="L16" s="112"/>
    </row>
    <row r="17" spans="8:10" x14ac:dyDescent="0.25">
      <c r="H17" s="132"/>
      <c r="I17" s="112"/>
      <c r="J17" s="133"/>
    </row>
    <row r="18" spans="8:10" x14ac:dyDescent="0.25">
      <c r="H18" s="113"/>
      <c r="I18" s="109"/>
      <c r="J18" s="109"/>
    </row>
    <row r="23" spans="8:10" x14ac:dyDescent="0.25">
      <c r="H23" s="112"/>
      <c r="I23" s="112"/>
      <c r="J23" s="146"/>
    </row>
  </sheetData>
  <mergeCells count="5">
    <mergeCell ref="C8:D8"/>
    <mergeCell ref="A1:G1"/>
    <mergeCell ref="A2:G2"/>
    <mergeCell ref="A3:G3"/>
    <mergeCell ref="A4:G4"/>
  </mergeCells>
  <printOptions horizontalCentered="1"/>
  <pageMargins left="0.74803149606299213" right="0.74803149606299213" top="0.98425196850393704" bottom="0.98425196850393704" header="0.51181102362204722" footer="0.51181102362204722"/>
  <pageSetup scale="74"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pageSetUpPr fitToPage="1"/>
  </sheetPr>
  <dimension ref="A1:M46"/>
  <sheetViews>
    <sheetView showGridLines="0" zoomScaleNormal="100" workbookViewId="0">
      <pane xSplit="2" ySplit="6" topLeftCell="C37" activePane="bottomRight" state="frozen"/>
      <selection pane="topRight" activeCell="D1" sqref="D1"/>
      <selection pane="bottomLeft" activeCell="A4" sqref="A4"/>
      <selection pane="bottomRight" activeCell="B41" sqref="B41"/>
    </sheetView>
  </sheetViews>
  <sheetFormatPr baseColWidth="10" defaultRowHeight="15" x14ac:dyDescent="0.25"/>
  <cols>
    <col min="1" max="1" width="12.28515625" customWidth="1"/>
    <col min="2" max="2" width="37.140625" customWidth="1"/>
    <col min="3" max="3" width="15.42578125" style="12" customWidth="1"/>
    <col min="4" max="4" width="20.5703125" style="12" customWidth="1"/>
    <col min="5" max="5" width="12.140625" customWidth="1"/>
    <col min="6" max="6" width="13.85546875" customWidth="1"/>
    <col min="7" max="7" width="12.140625" customWidth="1"/>
    <col min="8" max="8" width="11.7109375" style="12" customWidth="1"/>
    <col min="10" max="10" width="13.42578125" customWidth="1"/>
    <col min="12" max="12" width="15.140625" customWidth="1"/>
    <col min="13" max="13" width="17" customWidth="1"/>
  </cols>
  <sheetData>
    <row r="1" spans="1:13" ht="26.25" x14ac:dyDescent="0.4">
      <c r="A1" s="312" t="s">
        <v>293</v>
      </c>
      <c r="B1" s="312"/>
      <c r="C1" s="312"/>
      <c r="D1" s="312"/>
      <c r="E1" s="312"/>
      <c r="F1" s="312"/>
      <c r="G1" s="312"/>
    </row>
    <row r="2" spans="1:13" ht="26.25" x14ac:dyDescent="0.4">
      <c r="A2" s="312" t="s">
        <v>294</v>
      </c>
      <c r="B2" s="312"/>
      <c r="C2" s="312"/>
      <c r="D2" s="312"/>
      <c r="E2" s="312"/>
      <c r="F2" s="312"/>
      <c r="G2" s="312"/>
    </row>
    <row r="3" spans="1:13" ht="26.25" x14ac:dyDescent="0.4">
      <c r="A3" s="312" t="s">
        <v>295</v>
      </c>
      <c r="B3" s="312"/>
      <c r="C3" s="312"/>
      <c r="D3" s="312"/>
      <c r="E3" s="312"/>
      <c r="F3" s="312"/>
      <c r="G3" s="312"/>
    </row>
    <row r="4" spans="1:13" ht="21" x14ac:dyDescent="0.35">
      <c r="A4" s="313" t="s">
        <v>300</v>
      </c>
      <c r="B4" s="313"/>
      <c r="C4" s="313"/>
      <c r="D4" s="313"/>
      <c r="E4" s="313"/>
      <c r="F4" s="313"/>
      <c r="G4" s="313"/>
    </row>
    <row r="5" spans="1:13" ht="15.75" thickBot="1" x14ac:dyDescent="0.3"/>
    <row r="6" spans="1:13" ht="35.25" customHeight="1" thickBot="1" x14ac:dyDescent="0.3">
      <c r="A6" s="260" t="s">
        <v>0</v>
      </c>
      <c r="B6" s="261" t="s">
        <v>1</v>
      </c>
      <c r="C6" s="261" t="s">
        <v>212</v>
      </c>
      <c r="D6" s="261" t="s">
        <v>301</v>
      </c>
      <c r="E6" s="261" t="s">
        <v>2</v>
      </c>
      <c r="F6" s="261" t="s">
        <v>3</v>
      </c>
      <c r="G6" s="262" t="s">
        <v>4</v>
      </c>
      <c r="H6" s="166" t="s">
        <v>277</v>
      </c>
      <c r="I6" s="110" t="s">
        <v>278</v>
      </c>
      <c r="J6" s="120" t="s">
        <v>283</v>
      </c>
      <c r="K6" s="110" t="s">
        <v>279</v>
      </c>
      <c r="L6" s="110" t="s">
        <v>280</v>
      </c>
      <c r="M6" s="9"/>
    </row>
    <row r="7" spans="1:13" s="231" customFormat="1" ht="18.75" customHeight="1" x14ac:dyDescent="0.25">
      <c r="A7" s="255">
        <v>383</v>
      </c>
      <c r="B7" s="256" t="s">
        <v>5</v>
      </c>
      <c r="C7" s="257">
        <v>23109001</v>
      </c>
      <c r="D7" s="256" t="s">
        <v>217</v>
      </c>
      <c r="E7" s="256">
        <v>9</v>
      </c>
      <c r="F7" s="258">
        <v>9.59</v>
      </c>
      <c r="G7" s="259">
        <v>86.31</v>
      </c>
      <c r="H7" s="241"/>
      <c r="I7" s="230"/>
      <c r="J7" s="230"/>
      <c r="K7" s="230"/>
      <c r="L7" s="230"/>
    </row>
    <row r="8" spans="1:13" s="231" customFormat="1" ht="18.75" customHeight="1" x14ac:dyDescent="0.25">
      <c r="A8" s="248">
        <v>341</v>
      </c>
      <c r="B8" s="227" t="s">
        <v>14</v>
      </c>
      <c r="C8" s="228">
        <v>23109001</v>
      </c>
      <c r="D8" s="227" t="s">
        <v>220</v>
      </c>
      <c r="E8" s="227">
        <v>2</v>
      </c>
      <c r="F8" s="229">
        <v>7</v>
      </c>
      <c r="G8" s="249">
        <v>14</v>
      </c>
      <c r="H8" s="242"/>
      <c r="I8" s="232"/>
      <c r="J8" s="232"/>
      <c r="K8" s="232"/>
      <c r="L8" s="232"/>
    </row>
    <row r="9" spans="1:13" s="231" customFormat="1" ht="18.75" customHeight="1" x14ac:dyDescent="0.25">
      <c r="A9" s="248">
        <v>41</v>
      </c>
      <c r="B9" s="227" t="s">
        <v>19</v>
      </c>
      <c r="C9" s="228">
        <v>23109001</v>
      </c>
      <c r="D9" s="227" t="s">
        <v>217</v>
      </c>
      <c r="E9" s="227">
        <v>120</v>
      </c>
      <c r="F9" s="229">
        <v>1.18075</v>
      </c>
      <c r="G9" s="249">
        <v>141.69</v>
      </c>
      <c r="H9" s="243"/>
      <c r="I9" s="234"/>
      <c r="J9" s="234"/>
      <c r="K9" s="235"/>
      <c r="L9" s="235"/>
    </row>
    <row r="10" spans="1:13" s="231" customFormat="1" ht="18.75" customHeight="1" x14ac:dyDescent="0.25">
      <c r="A10" s="248">
        <v>42</v>
      </c>
      <c r="B10" s="227" t="s">
        <v>20</v>
      </c>
      <c r="C10" s="228">
        <v>23109001</v>
      </c>
      <c r="D10" s="227" t="s">
        <v>217</v>
      </c>
      <c r="E10" s="227">
        <v>109</v>
      </c>
      <c r="F10" s="229">
        <v>0.84587155963302696</v>
      </c>
      <c r="G10" s="249">
        <v>92.2</v>
      </c>
      <c r="H10" s="244"/>
      <c r="I10" s="236"/>
      <c r="J10" s="236"/>
      <c r="K10" s="236"/>
      <c r="L10" s="236"/>
    </row>
    <row r="11" spans="1:13" s="231" customFormat="1" ht="18.75" customHeight="1" x14ac:dyDescent="0.25">
      <c r="A11" s="248">
        <v>463</v>
      </c>
      <c r="B11" s="227" t="s">
        <v>21</v>
      </c>
      <c r="C11" s="228">
        <v>23109001</v>
      </c>
      <c r="D11" s="227" t="s">
        <v>217</v>
      </c>
      <c r="E11" s="227">
        <v>22</v>
      </c>
      <c r="F11" s="229">
        <v>0.47</v>
      </c>
      <c r="G11" s="249">
        <v>10.34</v>
      </c>
      <c r="H11" s="242"/>
      <c r="I11" s="237"/>
      <c r="J11" s="238"/>
      <c r="K11" s="230"/>
      <c r="L11" s="239"/>
    </row>
    <row r="12" spans="1:13" s="231" customFormat="1" ht="18.75" customHeight="1" x14ac:dyDescent="0.25">
      <c r="A12" s="248">
        <v>74760</v>
      </c>
      <c r="B12" s="227" t="s">
        <v>22</v>
      </c>
      <c r="C12" s="228">
        <v>23109001</v>
      </c>
      <c r="D12" s="227" t="s">
        <v>217</v>
      </c>
      <c r="E12" s="227">
        <v>4</v>
      </c>
      <c r="F12" s="229">
        <v>5.79</v>
      </c>
      <c r="G12" s="249">
        <v>23.16</v>
      </c>
      <c r="H12" s="242"/>
      <c r="I12" s="237"/>
      <c r="J12" s="238"/>
      <c r="K12" s="230"/>
      <c r="L12" s="239"/>
    </row>
    <row r="13" spans="1:13" s="231" customFormat="1" ht="18.75" customHeight="1" x14ac:dyDescent="0.25">
      <c r="A13" s="248">
        <v>74761</v>
      </c>
      <c r="B13" s="227" t="s">
        <v>23</v>
      </c>
      <c r="C13" s="228">
        <v>23109001</v>
      </c>
      <c r="D13" s="227" t="s">
        <v>217</v>
      </c>
      <c r="E13" s="227">
        <v>5</v>
      </c>
      <c r="F13" s="229">
        <v>4.57</v>
      </c>
      <c r="G13" s="249">
        <v>22.85</v>
      </c>
      <c r="H13" s="242"/>
      <c r="I13" s="237"/>
      <c r="J13" s="238"/>
      <c r="K13" s="230"/>
      <c r="L13" s="239"/>
    </row>
    <row r="14" spans="1:13" s="231" customFormat="1" ht="18.75" customHeight="1" x14ac:dyDescent="0.25">
      <c r="A14" s="248">
        <v>192</v>
      </c>
      <c r="B14" s="227" t="s">
        <v>35</v>
      </c>
      <c r="C14" s="228">
        <v>23109001</v>
      </c>
      <c r="D14" s="227" t="s">
        <v>217</v>
      </c>
      <c r="E14" s="227">
        <v>8</v>
      </c>
      <c r="F14" s="229">
        <v>1.4</v>
      </c>
      <c r="G14" s="249">
        <v>11.2</v>
      </c>
      <c r="H14" s="243"/>
      <c r="I14" s="234"/>
      <c r="J14" s="233"/>
      <c r="K14" s="235"/>
      <c r="L14" s="235"/>
    </row>
    <row r="15" spans="1:13" s="231" customFormat="1" ht="18.75" customHeight="1" x14ac:dyDescent="0.25">
      <c r="A15" s="248">
        <v>44</v>
      </c>
      <c r="B15" s="227" t="s">
        <v>57</v>
      </c>
      <c r="C15" s="228">
        <v>23109001</v>
      </c>
      <c r="D15" s="227" t="s">
        <v>217</v>
      </c>
      <c r="E15" s="227">
        <v>34</v>
      </c>
      <c r="F15" s="229">
        <v>2.78117647058823</v>
      </c>
      <c r="G15" s="249">
        <v>94.559999999999903</v>
      </c>
      <c r="H15" s="242"/>
      <c r="I15" s="237"/>
      <c r="J15" s="238"/>
      <c r="K15" s="237"/>
      <c r="L15" s="237"/>
    </row>
    <row r="16" spans="1:13" s="231" customFormat="1" ht="18.75" customHeight="1" x14ac:dyDescent="0.25">
      <c r="A16" s="248">
        <v>45</v>
      </c>
      <c r="B16" s="227" t="s">
        <v>58</v>
      </c>
      <c r="C16" s="228">
        <v>23109001</v>
      </c>
      <c r="D16" s="227" t="s">
        <v>217</v>
      </c>
      <c r="E16" s="227">
        <v>10</v>
      </c>
      <c r="F16" s="229">
        <v>1.55</v>
      </c>
      <c r="G16" s="249">
        <v>15.5</v>
      </c>
      <c r="H16" s="245"/>
      <c r="I16" s="237"/>
      <c r="J16" s="240"/>
      <c r="K16" s="235"/>
      <c r="L16" s="235"/>
    </row>
    <row r="17" spans="1:12" s="231" customFormat="1" ht="18.75" customHeight="1" x14ac:dyDescent="0.25">
      <c r="A17" s="248">
        <v>48</v>
      </c>
      <c r="B17" s="227" t="s">
        <v>74</v>
      </c>
      <c r="C17" s="228">
        <v>23109001</v>
      </c>
      <c r="D17" s="227" t="s">
        <v>217</v>
      </c>
      <c r="E17" s="227">
        <v>15</v>
      </c>
      <c r="F17" s="229">
        <v>1.6</v>
      </c>
      <c r="G17" s="249">
        <v>24</v>
      </c>
      <c r="H17" s="244"/>
      <c r="I17" s="235"/>
      <c r="J17" s="235"/>
      <c r="K17" s="235"/>
      <c r="L17" s="235"/>
    </row>
    <row r="18" spans="1:12" s="231" customFormat="1" ht="18.75" customHeight="1" x14ac:dyDescent="0.25">
      <c r="A18" s="248">
        <v>49</v>
      </c>
      <c r="B18" s="227" t="s">
        <v>75</v>
      </c>
      <c r="C18" s="228">
        <v>23109001</v>
      </c>
      <c r="D18" s="227" t="s">
        <v>217</v>
      </c>
      <c r="E18" s="227">
        <v>14</v>
      </c>
      <c r="F18" s="229">
        <v>4.76</v>
      </c>
      <c r="G18" s="249">
        <v>66.64</v>
      </c>
      <c r="H18" s="244"/>
      <c r="I18" s="235"/>
      <c r="J18" s="235"/>
      <c r="K18" s="235"/>
      <c r="L18" s="235"/>
    </row>
    <row r="19" spans="1:12" s="231" customFormat="1" ht="18.75" customHeight="1" x14ac:dyDescent="0.25">
      <c r="A19" s="248">
        <v>50</v>
      </c>
      <c r="B19" s="227" t="s">
        <v>77</v>
      </c>
      <c r="C19" s="228">
        <v>23109001</v>
      </c>
      <c r="D19" s="227" t="s">
        <v>217</v>
      </c>
      <c r="E19" s="227">
        <v>17</v>
      </c>
      <c r="F19" s="229">
        <v>3.47</v>
      </c>
      <c r="G19" s="249">
        <v>58.99</v>
      </c>
      <c r="H19" s="244"/>
      <c r="I19" s="235"/>
      <c r="J19" s="235"/>
      <c r="K19" s="235"/>
      <c r="L19" s="235"/>
    </row>
    <row r="20" spans="1:12" s="231" customFormat="1" ht="18.75" customHeight="1" x14ac:dyDescent="0.25">
      <c r="A20" s="248">
        <v>65</v>
      </c>
      <c r="B20" s="227" t="s">
        <v>91</v>
      </c>
      <c r="C20" s="228">
        <v>23109001</v>
      </c>
      <c r="D20" s="227" t="s">
        <v>217</v>
      </c>
      <c r="E20" s="227">
        <v>8</v>
      </c>
      <c r="F20" s="229">
        <v>5</v>
      </c>
      <c r="G20" s="249">
        <v>40</v>
      </c>
      <c r="H20" s="244"/>
      <c r="I20" s="235"/>
      <c r="J20" s="235"/>
      <c r="K20" s="235"/>
      <c r="L20" s="235"/>
    </row>
    <row r="21" spans="1:12" s="231" customFormat="1" ht="18.75" customHeight="1" x14ac:dyDescent="0.25">
      <c r="A21" s="248">
        <v>74959</v>
      </c>
      <c r="B21" s="227" t="s">
        <v>93</v>
      </c>
      <c r="C21" s="228">
        <v>23109001</v>
      </c>
      <c r="D21" s="227" t="s">
        <v>217</v>
      </c>
      <c r="E21" s="227">
        <v>4</v>
      </c>
      <c r="F21" s="229">
        <v>4</v>
      </c>
      <c r="G21" s="249">
        <v>16</v>
      </c>
      <c r="H21" s="244"/>
      <c r="I21" s="235"/>
      <c r="J21" s="235"/>
      <c r="K21" s="235"/>
      <c r="L21" s="235"/>
    </row>
    <row r="22" spans="1:12" s="231" customFormat="1" ht="18.75" customHeight="1" x14ac:dyDescent="0.25">
      <c r="A22" s="248">
        <v>55</v>
      </c>
      <c r="B22" s="227" t="s">
        <v>94</v>
      </c>
      <c r="C22" s="228">
        <v>23109001</v>
      </c>
      <c r="D22" s="227" t="s">
        <v>217</v>
      </c>
      <c r="E22" s="227">
        <v>6</v>
      </c>
      <c r="F22" s="229">
        <v>5.9509999999999996</v>
      </c>
      <c r="G22" s="249">
        <v>35.705999999999896</v>
      </c>
      <c r="H22" s="244"/>
      <c r="I22" s="235"/>
      <c r="J22" s="235"/>
      <c r="K22" s="235"/>
      <c r="L22" s="235"/>
    </row>
    <row r="23" spans="1:12" s="231" customFormat="1" ht="18.75" customHeight="1" x14ac:dyDescent="0.25">
      <c r="A23" s="248">
        <v>57</v>
      </c>
      <c r="B23" s="227" t="s">
        <v>99</v>
      </c>
      <c r="C23" s="228">
        <v>23109001</v>
      </c>
      <c r="D23" s="227" t="s">
        <v>217</v>
      </c>
      <c r="E23" s="227">
        <v>18</v>
      </c>
      <c r="F23" s="229">
        <v>1.72</v>
      </c>
      <c r="G23" s="249">
        <v>30.96</v>
      </c>
      <c r="H23" s="244"/>
      <c r="I23" s="235"/>
      <c r="J23" s="235"/>
      <c r="K23" s="235"/>
      <c r="L23" s="235"/>
    </row>
    <row r="24" spans="1:12" s="231" customFormat="1" ht="18.75" customHeight="1" x14ac:dyDescent="0.25">
      <c r="A24" s="248">
        <v>409</v>
      </c>
      <c r="B24" s="227" t="s">
        <v>110</v>
      </c>
      <c r="C24" s="228">
        <v>23109001</v>
      </c>
      <c r="D24" s="227" t="s">
        <v>217</v>
      </c>
      <c r="E24" s="227">
        <v>11</v>
      </c>
      <c r="F24" s="229">
        <v>3</v>
      </c>
      <c r="G24" s="249">
        <v>33</v>
      </c>
      <c r="H24" s="244"/>
      <c r="I24" s="235"/>
      <c r="J24" s="235"/>
      <c r="K24" s="235"/>
      <c r="L24" s="235"/>
    </row>
    <row r="25" spans="1:12" s="231" customFormat="1" ht="18.75" customHeight="1" x14ac:dyDescent="0.25">
      <c r="A25" s="248">
        <v>131</v>
      </c>
      <c r="B25" s="227" t="s">
        <v>111</v>
      </c>
      <c r="C25" s="228">
        <v>23109001</v>
      </c>
      <c r="D25" s="227" t="s">
        <v>217</v>
      </c>
      <c r="E25" s="227">
        <v>32</v>
      </c>
      <c r="F25" s="229">
        <v>1.38</v>
      </c>
      <c r="G25" s="249">
        <v>44.16</v>
      </c>
      <c r="H25" s="244"/>
      <c r="I25" s="235"/>
      <c r="J25" s="235"/>
      <c r="K25" s="235"/>
      <c r="L25" s="235"/>
    </row>
    <row r="26" spans="1:12" s="231" customFormat="1" ht="18.75" customHeight="1" x14ac:dyDescent="0.25">
      <c r="A26" s="248">
        <v>132</v>
      </c>
      <c r="B26" s="227" t="s">
        <v>112</v>
      </c>
      <c r="C26" s="228">
        <v>23109001</v>
      </c>
      <c r="D26" s="227" t="s">
        <v>217</v>
      </c>
      <c r="E26" s="227">
        <v>10</v>
      </c>
      <c r="F26" s="229">
        <v>1.9550000000000001</v>
      </c>
      <c r="G26" s="249">
        <v>19.55</v>
      </c>
      <c r="H26" s="244"/>
      <c r="I26" s="235"/>
      <c r="J26" s="235"/>
      <c r="K26" s="235"/>
      <c r="L26" s="235"/>
    </row>
    <row r="27" spans="1:12" s="231" customFormat="1" ht="18.75" customHeight="1" x14ac:dyDescent="0.25">
      <c r="A27" s="248">
        <v>74722</v>
      </c>
      <c r="B27" s="227" t="s">
        <v>128</v>
      </c>
      <c r="C27" s="228">
        <v>23109001</v>
      </c>
      <c r="D27" s="227" t="s">
        <v>217</v>
      </c>
      <c r="E27" s="227">
        <v>7</v>
      </c>
      <c r="F27" s="229">
        <v>0.85</v>
      </c>
      <c r="G27" s="249">
        <v>5.95</v>
      </c>
      <c r="H27" s="244"/>
      <c r="I27" s="235"/>
      <c r="J27" s="235"/>
      <c r="K27" s="235"/>
      <c r="L27" s="235"/>
    </row>
    <row r="28" spans="1:12" s="231" customFormat="1" ht="18.75" customHeight="1" x14ac:dyDescent="0.25">
      <c r="A28" s="248">
        <v>141</v>
      </c>
      <c r="B28" s="227" t="s">
        <v>164</v>
      </c>
      <c r="C28" s="228">
        <v>23109001</v>
      </c>
      <c r="D28" s="227" t="s">
        <v>217</v>
      </c>
      <c r="E28" s="227">
        <v>90</v>
      </c>
      <c r="F28" s="229">
        <v>1.36</v>
      </c>
      <c r="G28" s="249">
        <v>122.4</v>
      </c>
      <c r="H28" s="244"/>
      <c r="I28" s="235"/>
      <c r="J28" s="235"/>
      <c r="K28" s="235"/>
      <c r="L28" s="235"/>
    </row>
    <row r="29" spans="1:12" s="231" customFormat="1" ht="18.75" customHeight="1" thickBot="1" x14ac:dyDescent="0.3">
      <c r="A29" s="250">
        <v>142</v>
      </c>
      <c r="B29" s="251" t="s">
        <v>165</v>
      </c>
      <c r="C29" s="252">
        <v>23109001</v>
      </c>
      <c r="D29" s="251" t="s">
        <v>217</v>
      </c>
      <c r="E29" s="251">
        <v>5</v>
      </c>
      <c r="F29" s="253">
        <v>3.25</v>
      </c>
      <c r="G29" s="254">
        <v>16.25</v>
      </c>
      <c r="H29" s="246"/>
      <c r="I29" s="235"/>
      <c r="J29" s="235"/>
      <c r="K29" s="235"/>
      <c r="L29" s="235"/>
    </row>
    <row r="30" spans="1:12" ht="24.75" customHeight="1" thickBot="1" x14ac:dyDescent="0.3">
      <c r="C30" s="320" t="s">
        <v>4</v>
      </c>
      <c r="D30" s="322"/>
      <c r="E30" s="247">
        <f>SUM(E7:E29)</f>
        <v>560</v>
      </c>
      <c r="F30" s="195">
        <f>SUM(F7:F29)</f>
        <v>73.473798030221246</v>
      </c>
      <c r="G30" s="196">
        <f>SUM(G7:G29)</f>
        <v>1025.4159999999997</v>
      </c>
      <c r="H30" s="11"/>
      <c r="I30" s="11"/>
      <c r="J30" s="11"/>
      <c r="K30" s="11"/>
      <c r="L30" s="11"/>
    </row>
    <row r="33" spans="1:12" s="3" customFormat="1" ht="18.75" customHeight="1" x14ac:dyDescent="0.25">
      <c r="A33" s="36">
        <v>74744</v>
      </c>
      <c r="B33" s="36" t="s">
        <v>118</v>
      </c>
      <c r="C33" s="36">
        <v>23109001</v>
      </c>
      <c r="D33" s="36" t="s">
        <v>217</v>
      </c>
      <c r="E33" s="36">
        <v>40</v>
      </c>
      <c r="F33" s="102">
        <v>21.15</v>
      </c>
      <c r="G33" s="165">
        <v>846</v>
      </c>
      <c r="H33" s="119"/>
      <c r="I33" s="118"/>
      <c r="J33" s="118"/>
      <c r="K33" s="118"/>
      <c r="L33" s="118"/>
    </row>
    <row r="34" spans="1:12" s="3" customFormat="1" ht="18.75" customHeight="1" thickBot="1" x14ac:dyDescent="0.3">
      <c r="A34" s="36">
        <v>292</v>
      </c>
      <c r="B34" s="36" t="s">
        <v>142</v>
      </c>
      <c r="C34" s="36">
        <v>2109001</v>
      </c>
      <c r="D34" s="36" t="s">
        <v>217</v>
      </c>
      <c r="E34" s="263">
        <v>2500</v>
      </c>
      <c r="F34" s="273">
        <v>0.09</v>
      </c>
      <c r="G34" s="274">
        <v>225</v>
      </c>
      <c r="H34" s="119"/>
      <c r="I34" s="118"/>
      <c r="J34" s="118"/>
      <c r="K34" s="118"/>
      <c r="L34" s="118"/>
    </row>
    <row r="35" spans="1:12" ht="15.75" thickBot="1" x14ac:dyDescent="0.3">
      <c r="C35" s="317" t="s">
        <v>4</v>
      </c>
      <c r="D35" s="319"/>
      <c r="E35" s="22">
        <f>E33+E34</f>
        <v>2540</v>
      </c>
      <c r="F35" s="94">
        <f>F33+F34</f>
        <v>21.24</v>
      </c>
      <c r="G35" s="93">
        <f>G33+G34</f>
        <v>1071</v>
      </c>
      <c r="H35" s="11"/>
      <c r="I35" s="11"/>
      <c r="J35" s="11"/>
      <c r="K35" s="118"/>
      <c r="L35" s="118"/>
    </row>
    <row r="38" spans="1:12" s="3" customFormat="1" ht="18.75" customHeight="1" x14ac:dyDescent="0.25">
      <c r="A38" s="36">
        <v>64</v>
      </c>
      <c r="B38" s="36" t="s">
        <v>55</v>
      </c>
      <c r="C38" s="36">
        <v>23109001</v>
      </c>
      <c r="D38" s="36" t="s">
        <v>273</v>
      </c>
      <c r="E38" s="36">
        <v>40</v>
      </c>
      <c r="F38" s="102">
        <v>2.403</v>
      </c>
      <c r="G38" s="102">
        <v>96.12</v>
      </c>
      <c r="H38" s="119"/>
      <c r="I38" s="104">
        <v>36</v>
      </c>
      <c r="J38" s="107">
        <f>I38*F38</f>
        <v>86.507999999999996</v>
      </c>
      <c r="K38" s="104">
        <v>2218</v>
      </c>
      <c r="L38" s="108" t="s">
        <v>281</v>
      </c>
    </row>
    <row r="39" spans="1:12" s="3" customFormat="1" ht="18.75" customHeight="1" x14ac:dyDescent="0.25">
      <c r="A39" s="36">
        <v>43</v>
      </c>
      <c r="B39" s="36" t="s">
        <v>56</v>
      </c>
      <c r="C39" s="36">
        <v>23109001</v>
      </c>
      <c r="D39" s="36" t="s">
        <v>273</v>
      </c>
      <c r="E39" s="36">
        <v>16</v>
      </c>
      <c r="F39" s="102">
        <v>2.2406250000000001</v>
      </c>
      <c r="G39" s="165">
        <v>35.85</v>
      </c>
      <c r="H39" s="104">
        <v>10</v>
      </c>
      <c r="I39" s="104">
        <v>15</v>
      </c>
      <c r="J39" s="127">
        <f>25*F39</f>
        <v>56.015625</v>
      </c>
      <c r="K39" s="104" t="s">
        <v>286</v>
      </c>
      <c r="L39" s="104" t="s">
        <v>287</v>
      </c>
    </row>
    <row r="40" spans="1:12" s="3" customFormat="1" ht="18.75" customHeight="1" x14ac:dyDescent="0.25">
      <c r="A40" s="36">
        <v>130</v>
      </c>
      <c r="B40" s="36" t="s">
        <v>71</v>
      </c>
      <c r="C40" s="36">
        <v>23109001</v>
      </c>
      <c r="D40" s="36" t="s">
        <v>217</v>
      </c>
      <c r="E40" s="36">
        <v>13</v>
      </c>
      <c r="F40" s="102">
        <v>1</v>
      </c>
      <c r="G40" s="165">
        <v>13</v>
      </c>
      <c r="H40" s="216">
        <v>3</v>
      </c>
      <c r="I40" s="217"/>
      <c r="J40" s="218">
        <f>H40*F40</f>
        <v>3</v>
      </c>
      <c r="K40" s="104">
        <v>3561</v>
      </c>
      <c r="L40" s="108" t="s">
        <v>284</v>
      </c>
    </row>
    <row r="41" spans="1:12" s="3" customFormat="1" ht="18.75" customHeight="1" x14ac:dyDescent="0.25">
      <c r="A41" s="36">
        <v>52</v>
      </c>
      <c r="B41" s="36" t="s">
        <v>76</v>
      </c>
      <c r="C41" s="36">
        <v>23109001</v>
      </c>
      <c r="D41" s="36" t="s">
        <v>217</v>
      </c>
      <c r="E41" s="36">
        <v>118</v>
      </c>
      <c r="F41" s="102">
        <v>0.94909576271186402</v>
      </c>
      <c r="G41" s="165">
        <v>111.9933</v>
      </c>
      <c r="H41" s="104">
        <v>40</v>
      </c>
      <c r="I41" s="104">
        <v>60</v>
      </c>
      <c r="J41" s="107">
        <f>100*F41</f>
        <v>94.909576271186396</v>
      </c>
      <c r="K41" s="104" t="s">
        <v>288</v>
      </c>
      <c r="L41" s="108" t="s">
        <v>289</v>
      </c>
    </row>
    <row r="42" spans="1:12" s="3" customFormat="1" ht="18.75" customHeight="1" x14ac:dyDescent="0.25">
      <c r="A42" s="36">
        <v>51</v>
      </c>
      <c r="B42" s="36" t="s">
        <v>78</v>
      </c>
      <c r="C42" s="36">
        <v>23109001</v>
      </c>
      <c r="D42" s="36" t="s">
        <v>217</v>
      </c>
      <c r="E42" s="36">
        <v>17</v>
      </c>
      <c r="F42" s="102">
        <v>3.45411764705882</v>
      </c>
      <c r="G42" s="165">
        <v>58.72</v>
      </c>
      <c r="H42" s="104">
        <v>15</v>
      </c>
      <c r="I42" s="104"/>
      <c r="J42" s="219">
        <f>H42*F42</f>
        <v>51.811764705882297</v>
      </c>
      <c r="K42" s="119">
        <v>56</v>
      </c>
      <c r="L42" s="275" t="s">
        <v>290</v>
      </c>
    </row>
    <row r="43" spans="1:12" s="3" customFormat="1" ht="18.75" customHeight="1" thickBot="1" x14ac:dyDescent="0.3">
      <c r="A43" s="36">
        <v>53</v>
      </c>
      <c r="B43" s="36" t="s">
        <v>82</v>
      </c>
      <c r="C43" s="36">
        <v>23109001</v>
      </c>
      <c r="D43" s="36" t="s">
        <v>217</v>
      </c>
      <c r="E43" s="36">
        <v>9</v>
      </c>
      <c r="F43" s="102">
        <v>1.75444444444444</v>
      </c>
      <c r="G43" s="165">
        <v>15.79</v>
      </c>
      <c r="H43" s="119">
        <v>10</v>
      </c>
      <c r="I43" s="118"/>
      <c r="J43" s="276">
        <f>H43*F43</f>
        <v>17.544444444444402</v>
      </c>
      <c r="K43" s="119">
        <v>56</v>
      </c>
      <c r="L43" s="275" t="s">
        <v>290</v>
      </c>
    </row>
    <row r="44" spans="1:12" ht="15.75" thickBot="1" x14ac:dyDescent="0.3">
      <c r="C44" s="328" t="s">
        <v>4</v>
      </c>
      <c r="D44" s="329"/>
      <c r="E44" s="329"/>
      <c r="F44" s="330"/>
      <c r="G44" s="93">
        <f>SUM(G38:G43)</f>
        <v>331.47330000000005</v>
      </c>
      <c r="H44" s="11">
        <f>SUM(H38:H43)</f>
        <v>78</v>
      </c>
      <c r="I44" s="11">
        <f>SUM(I38:I43)</f>
        <v>111</v>
      </c>
      <c r="J44" s="129">
        <f>SUM(J38:J43)</f>
        <v>309.78941042151308</v>
      </c>
    </row>
    <row r="45" spans="1:12" ht="15.75" thickBot="1" x14ac:dyDescent="0.3"/>
    <row r="46" spans="1:12" ht="27" customHeight="1" thickBot="1" x14ac:dyDescent="0.3">
      <c r="C46" s="326"/>
      <c r="D46" s="326"/>
      <c r="E46" s="326"/>
      <c r="F46" s="327"/>
      <c r="G46" s="54">
        <f>SUM(G30+G35+G44)</f>
        <v>2427.8892999999998</v>
      </c>
    </row>
  </sheetData>
  <autoFilter ref="A6:G30" xr:uid="{00000000-0009-0000-0000-000006000000}"/>
  <mergeCells count="8">
    <mergeCell ref="C46:F46"/>
    <mergeCell ref="A4:G4"/>
    <mergeCell ref="A3:G3"/>
    <mergeCell ref="A2:G2"/>
    <mergeCell ref="A1:G1"/>
    <mergeCell ref="C44:F44"/>
    <mergeCell ref="C30:D30"/>
    <mergeCell ref="C35:D35"/>
  </mergeCells>
  <pageMargins left="0.74803149606299213" right="0.74803149606299213" top="0.98425196850393704" bottom="0.98425196850393704" header="0.51181102362204722" footer="0.51181102362204722"/>
  <pageSetup paperSize="5" scale="70"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pageSetUpPr fitToPage="1"/>
  </sheetPr>
  <dimension ref="A1:J23"/>
  <sheetViews>
    <sheetView showGridLines="0" zoomScaleNormal="100" workbookViewId="0">
      <selection activeCell="B13" sqref="B13"/>
    </sheetView>
  </sheetViews>
  <sheetFormatPr baseColWidth="10" defaultRowHeight="15" x14ac:dyDescent="0.25"/>
  <cols>
    <col min="1" max="1" width="13.85546875" style="12" customWidth="1"/>
    <col min="2" max="2" width="45" bestFit="1" customWidth="1"/>
    <col min="3" max="3" width="20.28515625" style="12" customWidth="1"/>
    <col min="4" max="4" width="25.28515625" style="12" customWidth="1"/>
    <col min="5" max="5" width="20.28515625" style="12" customWidth="1"/>
    <col min="6" max="6" width="37.140625" style="12" customWidth="1"/>
    <col min="7" max="7" width="19" style="12" customWidth="1"/>
    <col min="8" max="8" width="24.85546875" style="12" bestFit="1" customWidth="1"/>
    <col min="9" max="9" width="16.7109375" style="12" customWidth="1"/>
    <col min="10" max="10" width="17" customWidth="1"/>
  </cols>
  <sheetData>
    <row r="1" spans="1:10" ht="18" x14ac:dyDescent="0.3">
      <c r="A1" s="13"/>
    </row>
    <row r="3" spans="1:10" ht="35.25" customHeight="1" x14ac:dyDescent="0.25">
      <c r="A3" s="31" t="s">
        <v>0</v>
      </c>
      <c r="B3" s="30" t="s">
        <v>1</v>
      </c>
      <c r="C3" s="31" t="s">
        <v>211</v>
      </c>
      <c r="D3" s="31" t="s">
        <v>212</v>
      </c>
      <c r="E3" s="31" t="s">
        <v>212</v>
      </c>
      <c r="F3" s="31" t="s">
        <v>213</v>
      </c>
      <c r="G3" s="31" t="s">
        <v>2</v>
      </c>
      <c r="H3" s="31" t="s">
        <v>3</v>
      </c>
      <c r="I3" s="31" t="s">
        <v>4</v>
      </c>
      <c r="J3" s="9"/>
    </row>
    <row r="4" spans="1:10" s="3" customFormat="1" ht="18.75" customHeight="1" x14ac:dyDescent="0.25">
      <c r="A4" s="35">
        <v>74784</v>
      </c>
      <c r="B4" s="34" t="s">
        <v>191</v>
      </c>
      <c r="C4" s="35">
        <v>54106</v>
      </c>
      <c r="D4" s="35">
        <v>23107001</v>
      </c>
      <c r="E4" s="35">
        <v>23107001</v>
      </c>
      <c r="F4" s="35" t="s">
        <v>216</v>
      </c>
      <c r="G4" s="35">
        <v>350</v>
      </c>
      <c r="H4" s="43">
        <v>5.46</v>
      </c>
      <c r="I4" s="47">
        <f t="shared" ref="I4:I10" si="0">G4*H4</f>
        <v>1911</v>
      </c>
    </row>
    <row r="5" spans="1:10" s="3" customFormat="1" ht="18.75" customHeight="1" x14ac:dyDescent="0.25">
      <c r="A5" s="35">
        <v>74936</v>
      </c>
      <c r="B5" s="34" t="s">
        <v>192</v>
      </c>
      <c r="C5" s="35">
        <v>54106</v>
      </c>
      <c r="D5" s="35">
        <v>23107001</v>
      </c>
      <c r="E5" s="35">
        <v>23107001</v>
      </c>
      <c r="F5" s="35" t="s">
        <v>216</v>
      </c>
      <c r="G5" s="35">
        <v>300</v>
      </c>
      <c r="H5" s="43">
        <v>5.46</v>
      </c>
      <c r="I5" s="47">
        <f t="shared" si="0"/>
        <v>1638</v>
      </c>
    </row>
    <row r="6" spans="1:10" s="3" customFormat="1" ht="18.75" customHeight="1" x14ac:dyDescent="0.25">
      <c r="A6" s="35">
        <v>74809</v>
      </c>
      <c r="B6" s="34" t="s">
        <v>193</v>
      </c>
      <c r="C6" s="35">
        <v>54106</v>
      </c>
      <c r="D6" s="35">
        <v>23107001</v>
      </c>
      <c r="E6" s="35">
        <v>23107001</v>
      </c>
      <c r="F6" s="35" t="s">
        <v>216</v>
      </c>
      <c r="G6" s="35">
        <v>200</v>
      </c>
      <c r="H6" s="43">
        <v>5.46</v>
      </c>
      <c r="I6" s="47">
        <f t="shared" si="0"/>
        <v>1092</v>
      </c>
    </row>
    <row r="7" spans="1:10" s="3" customFormat="1" ht="18.75" customHeight="1" x14ac:dyDescent="0.25">
      <c r="A7" s="35">
        <v>74786</v>
      </c>
      <c r="B7" s="34" t="s">
        <v>194</v>
      </c>
      <c r="C7" s="35">
        <v>54106</v>
      </c>
      <c r="D7" s="35">
        <v>23107001</v>
      </c>
      <c r="E7" s="35">
        <v>23107001</v>
      </c>
      <c r="F7" s="35" t="s">
        <v>216</v>
      </c>
      <c r="G7" s="35">
        <v>200</v>
      </c>
      <c r="H7" s="43">
        <v>5.46</v>
      </c>
      <c r="I7" s="47">
        <f t="shared" si="0"/>
        <v>1092</v>
      </c>
    </row>
    <row r="8" spans="1:10" s="3" customFormat="1" ht="18.75" customHeight="1" x14ac:dyDescent="0.25">
      <c r="A8" s="35">
        <v>74739</v>
      </c>
      <c r="B8" s="34" t="s">
        <v>195</v>
      </c>
      <c r="C8" s="35">
        <v>54106</v>
      </c>
      <c r="D8" s="35">
        <v>23107001</v>
      </c>
      <c r="E8" s="35">
        <v>23107001</v>
      </c>
      <c r="F8" s="35" t="s">
        <v>216</v>
      </c>
      <c r="G8" s="35">
        <v>200</v>
      </c>
      <c r="H8" s="43">
        <v>5.46</v>
      </c>
      <c r="I8" s="47">
        <f t="shared" si="0"/>
        <v>1092</v>
      </c>
    </row>
    <row r="9" spans="1:10" s="3" customFormat="1" ht="18.75" customHeight="1" x14ac:dyDescent="0.25">
      <c r="A9" s="35">
        <v>74935</v>
      </c>
      <c r="B9" s="34" t="s">
        <v>196</v>
      </c>
      <c r="C9" s="35">
        <v>54106</v>
      </c>
      <c r="D9" s="35">
        <v>23107001</v>
      </c>
      <c r="E9" s="35">
        <v>23107001</v>
      </c>
      <c r="F9" s="35" t="s">
        <v>216</v>
      </c>
      <c r="G9" s="35">
        <v>250</v>
      </c>
      <c r="H9" s="43">
        <v>5.46</v>
      </c>
      <c r="I9" s="47">
        <f t="shared" si="0"/>
        <v>1365</v>
      </c>
    </row>
    <row r="10" spans="1:10" s="3" customFormat="1" ht="18.75" customHeight="1" x14ac:dyDescent="0.25">
      <c r="A10" s="35">
        <v>74962</v>
      </c>
      <c r="B10" s="34" t="s">
        <v>197</v>
      </c>
      <c r="C10" s="35">
        <v>54106</v>
      </c>
      <c r="D10" s="35">
        <v>23107001</v>
      </c>
      <c r="E10" s="35">
        <v>23107001</v>
      </c>
      <c r="F10" s="35" t="s">
        <v>216</v>
      </c>
      <c r="G10" s="35">
        <v>50</v>
      </c>
      <c r="H10" s="43">
        <v>5.46</v>
      </c>
      <c r="I10" s="47">
        <f t="shared" si="0"/>
        <v>273</v>
      </c>
    </row>
    <row r="11" spans="1:10" s="3" customFormat="1" ht="18.75" customHeight="1" x14ac:dyDescent="0.25">
      <c r="A11" s="35">
        <v>74785</v>
      </c>
      <c r="B11" s="34" t="s">
        <v>198</v>
      </c>
      <c r="C11" s="35">
        <v>54106</v>
      </c>
      <c r="D11" s="35">
        <v>23107001</v>
      </c>
      <c r="E11" s="35">
        <v>23107001</v>
      </c>
      <c r="F11" s="35" t="s">
        <v>216</v>
      </c>
      <c r="G11" s="35">
        <v>200</v>
      </c>
      <c r="H11" s="43">
        <v>5.46</v>
      </c>
      <c r="I11" s="47">
        <f t="shared" ref="I11:I19" si="1">G11*H11</f>
        <v>1092</v>
      </c>
    </row>
    <row r="12" spans="1:10" s="3" customFormat="1" ht="18.75" customHeight="1" x14ac:dyDescent="0.25">
      <c r="A12" s="35">
        <v>74961</v>
      </c>
      <c r="B12" s="34" t="s">
        <v>199</v>
      </c>
      <c r="C12" s="35">
        <v>54106</v>
      </c>
      <c r="D12" s="35">
        <v>23107001</v>
      </c>
      <c r="E12" s="35">
        <v>23107001</v>
      </c>
      <c r="F12" s="35" t="s">
        <v>216</v>
      </c>
      <c r="G12" s="35">
        <v>100</v>
      </c>
      <c r="H12" s="43">
        <v>5.46</v>
      </c>
      <c r="I12" s="47">
        <f t="shared" si="1"/>
        <v>546</v>
      </c>
    </row>
    <row r="13" spans="1:10" s="3" customFormat="1" ht="18.75" customHeight="1" x14ac:dyDescent="0.25">
      <c r="A13" s="35">
        <v>74794</v>
      </c>
      <c r="B13" s="34" t="s">
        <v>200</v>
      </c>
      <c r="C13" s="35">
        <v>54106</v>
      </c>
      <c r="D13" s="35">
        <v>23107001</v>
      </c>
      <c r="E13" s="35">
        <v>23107001</v>
      </c>
      <c r="F13" s="35" t="s">
        <v>216</v>
      </c>
      <c r="G13" s="35">
        <v>250</v>
      </c>
      <c r="H13" s="43">
        <v>7.89</v>
      </c>
      <c r="I13" s="47">
        <f t="shared" si="1"/>
        <v>1972.5</v>
      </c>
    </row>
    <row r="14" spans="1:10" s="3" customFormat="1" ht="18.75" customHeight="1" x14ac:dyDescent="0.25">
      <c r="A14" s="35">
        <v>74795</v>
      </c>
      <c r="B14" s="34" t="s">
        <v>201</v>
      </c>
      <c r="C14" s="35">
        <v>54106</v>
      </c>
      <c r="D14" s="35">
        <v>23107001</v>
      </c>
      <c r="E14" s="35">
        <v>23107001</v>
      </c>
      <c r="F14" s="35" t="s">
        <v>216</v>
      </c>
      <c r="G14" s="35">
        <v>320</v>
      </c>
      <c r="H14" s="43">
        <v>7.8899999999999899</v>
      </c>
      <c r="I14" s="47">
        <f t="shared" si="1"/>
        <v>2524.7999999999965</v>
      </c>
    </row>
    <row r="15" spans="1:10" s="3" customFormat="1" ht="18.75" customHeight="1" x14ac:dyDescent="0.25">
      <c r="A15" s="35">
        <v>74812</v>
      </c>
      <c r="B15" s="34" t="s">
        <v>202</v>
      </c>
      <c r="C15" s="35">
        <v>54106</v>
      </c>
      <c r="D15" s="35">
        <v>23107001</v>
      </c>
      <c r="E15" s="35">
        <v>23107001</v>
      </c>
      <c r="F15" s="35" t="s">
        <v>216</v>
      </c>
      <c r="G15" s="35">
        <v>150</v>
      </c>
      <c r="H15" s="43">
        <v>3.57</v>
      </c>
      <c r="I15" s="47">
        <f t="shared" si="1"/>
        <v>535.5</v>
      </c>
    </row>
    <row r="16" spans="1:10" s="3" customFormat="1" ht="18.75" customHeight="1" x14ac:dyDescent="0.25">
      <c r="A16" s="35">
        <v>74810</v>
      </c>
      <c r="B16" s="34" t="s">
        <v>203</v>
      </c>
      <c r="C16" s="35">
        <v>54106</v>
      </c>
      <c r="D16" s="35">
        <v>23107001</v>
      </c>
      <c r="E16" s="35">
        <v>23107001</v>
      </c>
      <c r="F16" s="35" t="s">
        <v>216</v>
      </c>
      <c r="G16" s="35">
        <v>200</v>
      </c>
      <c r="H16" s="43">
        <v>3.57</v>
      </c>
      <c r="I16" s="47">
        <f t="shared" si="1"/>
        <v>714</v>
      </c>
    </row>
    <row r="17" spans="1:10" s="3" customFormat="1" ht="18.75" customHeight="1" x14ac:dyDescent="0.25">
      <c r="A17" s="35">
        <v>74811</v>
      </c>
      <c r="B17" s="34" t="s">
        <v>204</v>
      </c>
      <c r="C17" s="35">
        <v>54106</v>
      </c>
      <c r="D17" s="35">
        <v>23107001</v>
      </c>
      <c r="E17" s="35">
        <v>23107001</v>
      </c>
      <c r="F17" s="35" t="s">
        <v>216</v>
      </c>
      <c r="G17" s="35">
        <v>200</v>
      </c>
      <c r="H17" s="43">
        <v>3.57</v>
      </c>
      <c r="I17" s="47">
        <f t="shared" si="1"/>
        <v>714</v>
      </c>
    </row>
    <row r="18" spans="1:10" s="3" customFormat="1" ht="18.75" customHeight="1" x14ac:dyDescent="0.25">
      <c r="A18" s="35">
        <v>74787</v>
      </c>
      <c r="B18" s="34" t="s">
        <v>205</v>
      </c>
      <c r="C18" s="35">
        <v>54106</v>
      </c>
      <c r="D18" s="35">
        <v>23107001</v>
      </c>
      <c r="E18" s="35">
        <v>23107001</v>
      </c>
      <c r="F18" s="35" t="s">
        <v>216</v>
      </c>
      <c r="G18" s="35">
        <v>150</v>
      </c>
      <c r="H18" s="43">
        <v>3.57</v>
      </c>
      <c r="I18" s="47">
        <f t="shared" si="1"/>
        <v>535.5</v>
      </c>
    </row>
    <row r="19" spans="1:10" s="3" customFormat="1" ht="18.75" customHeight="1" thickBot="1" x14ac:dyDescent="0.3">
      <c r="A19" s="35">
        <v>74788</v>
      </c>
      <c r="B19" s="34" t="s">
        <v>206</v>
      </c>
      <c r="C19" s="35">
        <v>54106</v>
      </c>
      <c r="D19" s="35">
        <v>23107001</v>
      </c>
      <c r="E19" s="35">
        <v>23107001</v>
      </c>
      <c r="F19" s="35" t="s">
        <v>216</v>
      </c>
      <c r="G19" s="35">
        <v>200</v>
      </c>
      <c r="H19" s="43">
        <v>3.57</v>
      </c>
      <c r="I19" s="47">
        <f t="shared" si="1"/>
        <v>714</v>
      </c>
    </row>
    <row r="20" spans="1:10" ht="24.75" customHeight="1" thickBot="1" x14ac:dyDescent="0.35">
      <c r="A20" s="40"/>
      <c r="B20" s="48" t="s">
        <v>210</v>
      </c>
      <c r="C20" s="49"/>
      <c r="D20" s="50"/>
      <c r="E20" s="50"/>
      <c r="F20" s="50"/>
      <c r="G20" s="55">
        <f>SUM(G4:G19)</f>
        <v>3320</v>
      </c>
      <c r="H20" s="56">
        <f>SUM(H4:H19)</f>
        <v>82.769999999999953</v>
      </c>
      <c r="I20" s="57">
        <f>SUM(I4:I19)</f>
        <v>17811.299999999996</v>
      </c>
    </row>
    <row r="22" spans="1:10" ht="15.75" thickBot="1" x14ac:dyDescent="0.3"/>
    <row r="23" spans="1:10" ht="22.5" customHeight="1" thickBot="1" x14ac:dyDescent="0.3">
      <c r="G23" s="331" t="s">
        <v>272</v>
      </c>
      <c r="H23" s="332"/>
      <c r="I23" s="54">
        <v>17811.3</v>
      </c>
      <c r="J23" s="3"/>
    </row>
  </sheetData>
  <mergeCells count="1">
    <mergeCell ref="G23:H23"/>
  </mergeCells>
  <printOptions horizontalCentered="1"/>
  <pageMargins left="0.74803149606299213" right="0.74803149606299213" top="0.98425196850393704" bottom="0.98425196850393704" header="0.51181102362204722" footer="0.51181102362204722"/>
  <pageSetup paperSize="5"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pageSetUpPr fitToPage="1"/>
  </sheetPr>
  <dimension ref="A1:L169"/>
  <sheetViews>
    <sheetView topLeftCell="A88" workbookViewId="0">
      <selection activeCell="I152" sqref="I152"/>
    </sheetView>
  </sheetViews>
  <sheetFormatPr baseColWidth="10" defaultRowHeight="16.5" x14ac:dyDescent="0.3"/>
  <cols>
    <col min="1" max="1" width="13.85546875" style="39" customWidth="1"/>
    <col min="2" max="2" width="30.140625" style="39" customWidth="1"/>
    <col min="3" max="3" width="17.7109375" style="40" customWidth="1"/>
    <col min="4" max="4" width="29.42578125" style="40" customWidth="1"/>
    <col min="5" max="5" width="17.7109375" style="40" bestFit="1" customWidth="1"/>
    <col min="6" max="6" width="14.140625" style="39" customWidth="1"/>
    <col min="7" max="7" width="14" style="39" customWidth="1"/>
    <col min="8" max="11" width="11.42578125" style="39"/>
    <col min="12" max="12" width="14.5703125" style="39" customWidth="1"/>
    <col min="13" max="16384" width="11.42578125" style="39"/>
  </cols>
  <sheetData>
    <row r="1" spans="1:12" ht="26.25" x14ac:dyDescent="0.4">
      <c r="A1" s="312" t="s">
        <v>293</v>
      </c>
      <c r="B1" s="312"/>
      <c r="C1" s="312"/>
      <c r="D1" s="312"/>
      <c r="E1" s="312"/>
      <c r="F1" s="312"/>
      <c r="G1" s="312"/>
    </row>
    <row r="2" spans="1:12" ht="26.25" x14ac:dyDescent="0.4">
      <c r="A2" s="312" t="s">
        <v>294</v>
      </c>
      <c r="B2" s="312"/>
      <c r="C2" s="312"/>
      <c r="D2" s="312"/>
      <c r="E2" s="312"/>
      <c r="F2" s="312"/>
      <c r="G2" s="312"/>
    </row>
    <row r="3" spans="1:12" ht="26.25" x14ac:dyDescent="0.4">
      <c r="A3" s="312" t="s">
        <v>295</v>
      </c>
      <c r="B3" s="312"/>
      <c r="C3" s="312"/>
      <c r="D3" s="312"/>
      <c r="E3" s="312"/>
      <c r="F3" s="312"/>
      <c r="G3" s="312"/>
    </row>
    <row r="4" spans="1:12" ht="21" x14ac:dyDescent="0.35">
      <c r="A4" s="313" t="s">
        <v>303</v>
      </c>
      <c r="B4" s="313"/>
      <c r="C4" s="313"/>
      <c r="D4" s="313"/>
      <c r="E4" s="313"/>
      <c r="F4" s="313"/>
      <c r="G4" s="313"/>
    </row>
    <row r="6" spans="1:12" ht="31.5" customHeight="1" x14ac:dyDescent="0.3">
      <c r="A6" s="30" t="s">
        <v>0</v>
      </c>
      <c r="B6" s="30" t="s">
        <v>1</v>
      </c>
      <c r="C6" s="31" t="s">
        <v>212</v>
      </c>
      <c r="D6" s="31" t="s">
        <v>301</v>
      </c>
      <c r="E6" s="31" t="s">
        <v>2</v>
      </c>
      <c r="F6" s="30" t="s">
        <v>3</v>
      </c>
      <c r="G6" s="31" t="s">
        <v>4</v>
      </c>
      <c r="H6" s="110" t="s">
        <v>277</v>
      </c>
      <c r="I6" s="110" t="s">
        <v>278</v>
      </c>
      <c r="J6" s="120" t="s">
        <v>283</v>
      </c>
      <c r="K6" s="110" t="s">
        <v>279</v>
      </c>
      <c r="L6" s="110" t="s">
        <v>280</v>
      </c>
    </row>
    <row r="7" spans="1:12" s="3" customFormat="1" ht="26.25" customHeight="1" x14ac:dyDescent="0.25">
      <c r="A7" s="2">
        <v>383</v>
      </c>
      <c r="B7" s="2" t="s">
        <v>5</v>
      </c>
      <c r="C7" s="1"/>
      <c r="D7" s="1" t="s">
        <v>217</v>
      </c>
      <c r="E7" s="2">
        <v>9</v>
      </c>
      <c r="F7" s="2">
        <v>9.59</v>
      </c>
      <c r="G7" s="23">
        <v>86.31</v>
      </c>
    </row>
    <row r="8" spans="1:12" s="3" customFormat="1" ht="26.25" customHeight="1" x14ac:dyDescent="0.25">
      <c r="A8" s="2">
        <v>74352</v>
      </c>
      <c r="B8" s="2" t="s">
        <v>6</v>
      </c>
      <c r="C8" s="1"/>
      <c r="D8" s="1" t="s">
        <v>215</v>
      </c>
      <c r="E8" s="2">
        <v>16</v>
      </c>
      <c r="F8" s="2">
        <v>2.8440625000000002</v>
      </c>
      <c r="G8" s="2">
        <v>45.505000000000003</v>
      </c>
    </row>
    <row r="9" spans="1:12" s="3" customFormat="1" ht="26.25" customHeight="1" x14ac:dyDescent="0.25">
      <c r="A9" s="2">
        <v>401</v>
      </c>
      <c r="B9" s="2" t="s">
        <v>7</v>
      </c>
      <c r="C9" s="1"/>
      <c r="D9" s="1" t="s">
        <v>215</v>
      </c>
      <c r="E9" s="2">
        <v>13</v>
      </c>
      <c r="F9" s="2">
        <v>5.7999999999999901</v>
      </c>
      <c r="G9" s="2">
        <v>75.399999999999906</v>
      </c>
    </row>
    <row r="10" spans="1:12" s="3" customFormat="1" ht="26.25" customHeight="1" x14ac:dyDescent="0.25">
      <c r="A10" s="2">
        <v>336</v>
      </c>
      <c r="B10" s="2" t="s">
        <v>8</v>
      </c>
      <c r="C10" s="1"/>
      <c r="D10" s="1" t="s">
        <v>215</v>
      </c>
      <c r="E10" s="2">
        <v>1</v>
      </c>
      <c r="F10" s="2">
        <v>2.35</v>
      </c>
      <c r="G10" s="2">
        <v>2.35</v>
      </c>
    </row>
    <row r="11" spans="1:12" s="3" customFormat="1" ht="26.25" customHeight="1" x14ac:dyDescent="0.25">
      <c r="A11" s="2">
        <v>108</v>
      </c>
      <c r="B11" s="2" t="s">
        <v>9</v>
      </c>
      <c r="C11" s="1"/>
      <c r="D11" s="1" t="s">
        <v>215</v>
      </c>
      <c r="E11" s="2">
        <v>22</v>
      </c>
      <c r="F11" s="2">
        <v>2.69</v>
      </c>
      <c r="G11" s="2">
        <v>59.18</v>
      </c>
    </row>
    <row r="12" spans="1:12" s="3" customFormat="1" ht="26.25" customHeight="1" x14ac:dyDescent="0.25">
      <c r="A12" s="2">
        <v>74994</v>
      </c>
      <c r="B12" s="2" t="s">
        <v>10</v>
      </c>
      <c r="C12" s="1"/>
      <c r="D12" s="1" t="s">
        <v>215</v>
      </c>
      <c r="E12" s="2">
        <v>1</v>
      </c>
      <c r="F12" s="2">
        <v>18.399999999999999</v>
      </c>
      <c r="G12" s="2">
        <v>18.399999999999999</v>
      </c>
    </row>
    <row r="13" spans="1:12" s="3" customFormat="1" ht="26.25" customHeight="1" x14ac:dyDescent="0.25">
      <c r="A13" s="2">
        <v>74995</v>
      </c>
      <c r="B13" s="2" t="s">
        <v>11</v>
      </c>
      <c r="C13" s="1"/>
      <c r="D13" s="1" t="s">
        <v>215</v>
      </c>
      <c r="E13" s="2">
        <v>1</v>
      </c>
      <c r="F13" s="2">
        <v>18.399999999999999</v>
      </c>
      <c r="G13" s="2">
        <v>18.399999999999999</v>
      </c>
    </row>
    <row r="14" spans="1:12" s="3" customFormat="1" ht="26.25" customHeight="1" x14ac:dyDescent="0.25">
      <c r="A14" s="2">
        <v>151</v>
      </c>
      <c r="B14" s="2" t="s">
        <v>12</v>
      </c>
      <c r="C14" s="1"/>
      <c r="D14" s="1" t="s">
        <v>218</v>
      </c>
      <c r="E14" s="2">
        <v>300</v>
      </c>
      <c r="F14" s="2">
        <v>1.1202666666666601</v>
      </c>
      <c r="G14" s="2">
        <v>336.08</v>
      </c>
    </row>
    <row r="15" spans="1:12" s="3" customFormat="1" ht="26.25" customHeight="1" x14ac:dyDescent="0.25">
      <c r="A15" s="2">
        <v>74763</v>
      </c>
      <c r="B15" s="2" t="s">
        <v>13</v>
      </c>
      <c r="C15" s="16"/>
      <c r="D15" s="16" t="s">
        <v>219</v>
      </c>
      <c r="E15" s="2">
        <v>8</v>
      </c>
      <c r="F15" s="2">
        <v>7.8125</v>
      </c>
      <c r="G15" s="2">
        <v>62.5</v>
      </c>
    </row>
    <row r="16" spans="1:12" s="3" customFormat="1" ht="26.25" customHeight="1" x14ac:dyDescent="0.25">
      <c r="A16" s="2">
        <v>341</v>
      </c>
      <c r="B16" s="2" t="s">
        <v>14</v>
      </c>
      <c r="C16" s="1"/>
      <c r="D16" s="1" t="s">
        <v>220</v>
      </c>
      <c r="E16" s="2">
        <v>2</v>
      </c>
      <c r="F16" s="2">
        <v>7</v>
      </c>
      <c r="G16" s="23">
        <v>14</v>
      </c>
    </row>
    <row r="17" spans="1:7" s="3" customFormat="1" ht="26.25" customHeight="1" x14ac:dyDescent="0.25">
      <c r="A17" s="2">
        <v>348</v>
      </c>
      <c r="B17" s="2" t="s">
        <v>15</v>
      </c>
      <c r="C17" s="1"/>
      <c r="D17" s="1" t="s">
        <v>215</v>
      </c>
      <c r="E17" s="2">
        <v>254</v>
      </c>
      <c r="F17" s="2">
        <v>0.13755905511811001</v>
      </c>
      <c r="G17" s="2">
        <v>34.94</v>
      </c>
    </row>
    <row r="18" spans="1:7" s="3" customFormat="1" ht="26.25" customHeight="1" x14ac:dyDescent="0.25">
      <c r="A18" s="2">
        <v>347</v>
      </c>
      <c r="B18" s="2" t="s">
        <v>16</v>
      </c>
      <c r="C18" s="1"/>
      <c r="D18" s="1" t="s">
        <v>215</v>
      </c>
      <c r="E18" s="2">
        <v>326</v>
      </c>
      <c r="F18" s="2">
        <v>0.3</v>
      </c>
      <c r="G18" s="2">
        <v>97.8</v>
      </c>
    </row>
    <row r="19" spans="1:7" s="3" customFormat="1" ht="26.25" customHeight="1" x14ac:dyDescent="0.25">
      <c r="A19" s="2">
        <v>346</v>
      </c>
      <c r="B19" s="2" t="s">
        <v>17</v>
      </c>
      <c r="C19" s="1"/>
      <c r="D19" s="1" t="s">
        <v>215</v>
      </c>
      <c r="E19" s="2">
        <v>38</v>
      </c>
      <c r="F19" s="2">
        <v>0.3</v>
      </c>
      <c r="G19" s="2">
        <v>11.4</v>
      </c>
    </row>
    <row r="20" spans="1:7" s="3" customFormat="1" ht="26.25" customHeight="1" x14ac:dyDescent="0.25">
      <c r="A20" s="2">
        <v>74888</v>
      </c>
      <c r="B20" s="2" t="s">
        <v>18</v>
      </c>
      <c r="C20" s="1"/>
      <c r="D20" s="1" t="s">
        <v>218</v>
      </c>
      <c r="E20" s="2">
        <v>12</v>
      </c>
      <c r="F20" s="2">
        <v>0.77999999999999903</v>
      </c>
      <c r="G20" s="2">
        <v>9.36</v>
      </c>
    </row>
    <row r="21" spans="1:7" s="3" customFormat="1" ht="26.25" customHeight="1" x14ac:dyDescent="0.25">
      <c r="A21" s="2">
        <v>41</v>
      </c>
      <c r="B21" s="2" t="s">
        <v>19</v>
      </c>
      <c r="C21" s="16"/>
      <c r="D21" s="16" t="s">
        <v>217</v>
      </c>
      <c r="E21" s="2">
        <v>120</v>
      </c>
      <c r="F21" s="2">
        <v>1.18075</v>
      </c>
      <c r="G21" s="23">
        <v>141.69</v>
      </c>
    </row>
    <row r="22" spans="1:7" s="3" customFormat="1" ht="26.25" customHeight="1" x14ac:dyDescent="0.25">
      <c r="A22" s="2">
        <v>42</v>
      </c>
      <c r="B22" s="2" t="s">
        <v>20</v>
      </c>
      <c r="C22" s="1"/>
      <c r="D22" s="1" t="s">
        <v>217</v>
      </c>
      <c r="E22" s="2">
        <v>109</v>
      </c>
      <c r="F22" s="2">
        <v>0.84587155963302696</v>
      </c>
      <c r="G22" s="23">
        <v>92.2</v>
      </c>
    </row>
    <row r="23" spans="1:7" s="3" customFormat="1" ht="26.25" customHeight="1" x14ac:dyDescent="0.25">
      <c r="A23" s="2">
        <v>463</v>
      </c>
      <c r="B23" s="2" t="s">
        <v>21</v>
      </c>
      <c r="C23" s="1"/>
      <c r="D23" s="1" t="s">
        <v>217</v>
      </c>
      <c r="E23" s="2">
        <v>22</v>
      </c>
      <c r="F23" s="2">
        <v>0.47</v>
      </c>
      <c r="G23" s="23">
        <v>10.34</v>
      </c>
    </row>
    <row r="24" spans="1:7" s="3" customFormat="1" ht="26.25" customHeight="1" x14ac:dyDescent="0.25">
      <c r="A24" s="2">
        <v>74760</v>
      </c>
      <c r="B24" s="2" t="s">
        <v>22</v>
      </c>
      <c r="C24" s="1"/>
      <c r="D24" s="1" t="s">
        <v>217</v>
      </c>
      <c r="E24" s="2">
        <v>4</v>
      </c>
      <c r="F24" s="2">
        <v>5.79</v>
      </c>
      <c r="G24" s="23">
        <v>23.16</v>
      </c>
    </row>
    <row r="25" spans="1:7" s="3" customFormat="1" ht="26.25" customHeight="1" x14ac:dyDescent="0.25">
      <c r="A25" s="2">
        <v>74761</v>
      </c>
      <c r="B25" s="2" t="s">
        <v>23</v>
      </c>
      <c r="C25" s="1"/>
      <c r="D25" s="1" t="s">
        <v>217</v>
      </c>
      <c r="E25" s="2">
        <v>5</v>
      </c>
      <c r="F25" s="2">
        <v>4.57</v>
      </c>
      <c r="G25" s="23">
        <v>22.85</v>
      </c>
    </row>
    <row r="26" spans="1:7" s="3" customFormat="1" ht="26.25" customHeight="1" x14ac:dyDescent="0.25">
      <c r="A26" s="2">
        <v>335</v>
      </c>
      <c r="B26" s="2" t="s">
        <v>24</v>
      </c>
      <c r="C26" s="1"/>
      <c r="D26" s="1" t="s">
        <v>215</v>
      </c>
      <c r="E26" s="2">
        <v>4</v>
      </c>
      <c r="F26" s="2">
        <v>0.61</v>
      </c>
      <c r="G26" s="2">
        <v>2.44</v>
      </c>
    </row>
    <row r="27" spans="1:7" s="3" customFormat="1" ht="26.25" customHeight="1" x14ac:dyDescent="0.25">
      <c r="A27" s="2">
        <v>128</v>
      </c>
      <c r="B27" s="2" t="s">
        <v>25</v>
      </c>
      <c r="C27" s="1"/>
      <c r="D27" s="1" t="s">
        <v>215</v>
      </c>
      <c r="E27" s="2">
        <v>7</v>
      </c>
      <c r="F27" s="2">
        <v>0.4</v>
      </c>
      <c r="G27" s="2">
        <v>2.8</v>
      </c>
    </row>
    <row r="28" spans="1:7" s="3" customFormat="1" ht="26.25" customHeight="1" x14ac:dyDescent="0.25">
      <c r="A28" s="2">
        <v>74611</v>
      </c>
      <c r="B28" s="2" t="s">
        <v>26</v>
      </c>
      <c r="C28" s="1"/>
      <c r="D28" s="1" t="s">
        <v>218</v>
      </c>
      <c r="E28" s="2">
        <v>6</v>
      </c>
      <c r="F28" s="2">
        <v>5.9438000000000004</v>
      </c>
      <c r="G28" s="2">
        <v>35.662799999999997</v>
      </c>
    </row>
    <row r="29" spans="1:7" s="3" customFormat="1" ht="26.25" customHeight="1" x14ac:dyDescent="0.25">
      <c r="A29" s="2">
        <v>150</v>
      </c>
      <c r="B29" s="2" t="s">
        <v>27</v>
      </c>
      <c r="C29" s="1"/>
      <c r="D29" s="1" t="s">
        <v>218</v>
      </c>
      <c r="E29" s="2">
        <v>42</v>
      </c>
      <c r="F29" s="2">
        <v>3.25</v>
      </c>
      <c r="G29" s="2">
        <v>136.5</v>
      </c>
    </row>
    <row r="30" spans="1:7" s="3" customFormat="1" ht="26.25" customHeight="1" x14ac:dyDescent="0.25">
      <c r="A30" s="2">
        <v>74940</v>
      </c>
      <c r="B30" s="2" t="s">
        <v>28</v>
      </c>
      <c r="C30" s="1"/>
      <c r="D30" s="1" t="s">
        <v>218</v>
      </c>
      <c r="E30" s="2">
        <v>10</v>
      </c>
      <c r="F30" s="2">
        <v>5.7320000000000002</v>
      </c>
      <c r="G30" s="2">
        <v>57.32</v>
      </c>
    </row>
    <row r="31" spans="1:7" s="3" customFormat="1" ht="26.25" customHeight="1" x14ac:dyDescent="0.25">
      <c r="A31" s="2">
        <v>408</v>
      </c>
      <c r="B31" s="2" t="s">
        <v>29</v>
      </c>
      <c r="C31" s="1"/>
      <c r="D31" s="1" t="s">
        <v>218</v>
      </c>
      <c r="E31" s="2">
        <v>4</v>
      </c>
      <c r="F31" s="2">
        <v>10.9</v>
      </c>
      <c r="G31" s="2">
        <v>43.6</v>
      </c>
    </row>
    <row r="32" spans="1:7" s="3" customFormat="1" ht="26.25" customHeight="1" x14ac:dyDescent="0.25">
      <c r="A32" s="2">
        <v>74756</v>
      </c>
      <c r="B32" s="2" t="s">
        <v>30</v>
      </c>
      <c r="C32" s="1"/>
      <c r="D32" s="1" t="s">
        <v>215</v>
      </c>
      <c r="E32" s="2">
        <v>3</v>
      </c>
      <c r="F32" s="2">
        <v>2.4</v>
      </c>
      <c r="G32" s="2">
        <v>7.1999999999999904</v>
      </c>
    </row>
    <row r="33" spans="1:7" s="3" customFormat="1" ht="26.25" customHeight="1" x14ac:dyDescent="0.25">
      <c r="A33" s="2">
        <v>74980</v>
      </c>
      <c r="B33" s="2" t="s">
        <v>31</v>
      </c>
      <c r="C33" s="1"/>
      <c r="D33" s="1" t="s">
        <v>215</v>
      </c>
      <c r="E33" s="2">
        <v>23</v>
      </c>
      <c r="F33" s="2">
        <v>5.96</v>
      </c>
      <c r="G33" s="2">
        <v>137.08000000000001</v>
      </c>
    </row>
    <row r="34" spans="1:7" s="3" customFormat="1" ht="26.25" customHeight="1" x14ac:dyDescent="0.25">
      <c r="A34" s="2">
        <v>74712</v>
      </c>
      <c r="B34" s="2" t="s">
        <v>32</v>
      </c>
      <c r="C34" s="1"/>
      <c r="D34" s="1" t="s">
        <v>221</v>
      </c>
      <c r="E34" s="2">
        <v>0</v>
      </c>
      <c r="F34" s="2">
        <v>0</v>
      </c>
      <c r="G34" s="2">
        <v>0</v>
      </c>
    </row>
    <row r="35" spans="1:7" s="3" customFormat="1" ht="26.25" customHeight="1" x14ac:dyDescent="0.25">
      <c r="A35" s="2">
        <v>139</v>
      </c>
      <c r="B35" s="2" t="s">
        <v>33</v>
      </c>
      <c r="C35" s="1"/>
      <c r="D35" s="1" t="s">
        <v>214</v>
      </c>
      <c r="E35" s="2">
        <v>150</v>
      </c>
      <c r="F35" s="2">
        <v>0.6</v>
      </c>
      <c r="G35" s="2">
        <v>90</v>
      </c>
    </row>
    <row r="36" spans="1:7" s="3" customFormat="1" ht="26.25" customHeight="1" x14ac:dyDescent="0.25">
      <c r="A36" s="2">
        <v>191</v>
      </c>
      <c r="B36" s="2" t="s">
        <v>34</v>
      </c>
      <c r="C36" s="1"/>
      <c r="D36" s="1" t="s">
        <v>222</v>
      </c>
      <c r="E36" s="2">
        <v>3</v>
      </c>
      <c r="F36" s="2">
        <v>2.09</v>
      </c>
      <c r="G36" s="2">
        <v>6.27</v>
      </c>
    </row>
    <row r="37" spans="1:7" s="3" customFormat="1" ht="26.25" customHeight="1" x14ac:dyDescent="0.25">
      <c r="A37" s="2">
        <v>192</v>
      </c>
      <c r="B37" s="2" t="s">
        <v>35</v>
      </c>
      <c r="C37" s="1"/>
      <c r="D37" s="1" t="s">
        <v>217</v>
      </c>
      <c r="E37" s="2">
        <v>8</v>
      </c>
      <c r="F37" s="2">
        <v>1.4</v>
      </c>
      <c r="G37" s="23">
        <v>11.2</v>
      </c>
    </row>
    <row r="38" spans="1:7" s="3" customFormat="1" ht="26.25" customHeight="1" x14ac:dyDescent="0.25">
      <c r="A38" s="2">
        <v>133</v>
      </c>
      <c r="B38" s="2" t="s">
        <v>36</v>
      </c>
      <c r="C38" s="1"/>
      <c r="D38" s="1" t="s">
        <v>215</v>
      </c>
      <c r="E38" s="2">
        <v>19</v>
      </c>
      <c r="F38" s="2">
        <v>1.74</v>
      </c>
      <c r="G38" s="2">
        <v>33.06</v>
      </c>
    </row>
    <row r="39" spans="1:7" s="3" customFormat="1" ht="26.25" customHeight="1" x14ac:dyDescent="0.25">
      <c r="A39" s="2">
        <v>135</v>
      </c>
      <c r="B39" s="2" t="s">
        <v>37</v>
      </c>
      <c r="C39" s="1"/>
      <c r="D39" s="1" t="s">
        <v>215</v>
      </c>
      <c r="E39" s="2">
        <v>0</v>
      </c>
      <c r="F39" s="2">
        <v>0</v>
      </c>
      <c r="G39" s="2">
        <v>0</v>
      </c>
    </row>
    <row r="40" spans="1:7" s="3" customFormat="1" ht="26.25" customHeight="1" x14ac:dyDescent="0.25">
      <c r="A40" s="2">
        <v>134</v>
      </c>
      <c r="B40" s="2" t="s">
        <v>38</v>
      </c>
      <c r="C40" s="1"/>
      <c r="D40" s="1" t="s">
        <v>215</v>
      </c>
      <c r="E40" s="2">
        <v>1</v>
      </c>
      <c r="F40" s="2">
        <v>1.65</v>
      </c>
      <c r="G40" s="2">
        <v>1.65</v>
      </c>
    </row>
    <row r="41" spans="1:7" s="3" customFormat="1" ht="26.25" customHeight="1" x14ac:dyDescent="0.25">
      <c r="A41" s="2">
        <v>39</v>
      </c>
      <c r="B41" s="2" t="s">
        <v>39</v>
      </c>
      <c r="C41" s="1"/>
      <c r="D41" s="1" t="s">
        <v>215</v>
      </c>
      <c r="E41" s="2">
        <v>86</v>
      </c>
      <c r="F41" s="2">
        <v>0.36</v>
      </c>
      <c r="G41" s="2">
        <v>30.959999999999901</v>
      </c>
    </row>
    <row r="42" spans="1:7" s="3" customFormat="1" ht="26.25" customHeight="1" x14ac:dyDescent="0.25">
      <c r="A42" s="2">
        <v>40</v>
      </c>
      <c r="B42" s="2" t="s">
        <v>40</v>
      </c>
      <c r="C42" s="1"/>
      <c r="D42" s="1" t="s">
        <v>215</v>
      </c>
      <c r="E42" s="2">
        <v>0</v>
      </c>
      <c r="F42" s="2">
        <v>0</v>
      </c>
      <c r="G42" s="2">
        <v>0</v>
      </c>
    </row>
    <row r="43" spans="1:7" s="3" customFormat="1" ht="26.25" customHeight="1" x14ac:dyDescent="0.25">
      <c r="A43" s="2">
        <v>37</v>
      </c>
      <c r="B43" s="2" t="s">
        <v>43</v>
      </c>
      <c r="C43" s="1"/>
      <c r="D43" s="1" t="s">
        <v>215</v>
      </c>
      <c r="E43" s="2">
        <v>12</v>
      </c>
      <c r="F43" s="2">
        <v>2.6</v>
      </c>
      <c r="G43" s="2">
        <v>31.2</v>
      </c>
    </row>
    <row r="44" spans="1:7" s="3" customFormat="1" ht="26.25" customHeight="1" x14ac:dyDescent="0.25">
      <c r="A44" s="2">
        <v>405</v>
      </c>
      <c r="B44" s="2" t="s">
        <v>44</v>
      </c>
      <c r="C44" s="1"/>
      <c r="D44" s="1" t="s">
        <v>215</v>
      </c>
      <c r="E44" s="2">
        <v>16</v>
      </c>
      <c r="F44" s="2">
        <v>0.3</v>
      </c>
      <c r="G44" s="2">
        <v>4.8</v>
      </c>
    </row>
    <row r="45" spans="1:7" s="3" customFormat="1" ht="26.25" customHeight="1" x14ac:dyDescent="0.25">
      <c r="A45" s="2">
        <v>126</v>
      </c>
      <c r="B45" s="2" t="s">
        <v>45</v>
      </c>
      <c r="C45" s="1"/>
      <c r="D45" s="1" t="s">
        <v>215</v>
      </c>
      <c r="E45" s="2">
        <v>47</v>
      </c>
      <c r="F45" s="2">
        <v>0.20425531914893599</v>
      </c>
      <c r="G45" s="2">
        <v>9.6</v>
      </c>
    </row>
    <row r="46" spans="1:7" s="3" customFormat="1" ht="26.25" customHeight="1" x14ac:dyDescent="0.25">
      <c r="A46" s="2">
        <v>121</v>
      </c>
      <c r="B46" s="2" t="s">
        <v>46</v>
      </c>
      <c r="C46" s="1"/>
      <c r="D46" s="1" t="s">
        <v>215</v>
      </c>
      <c r="E46" s="2">
        <v>32</v>
      </c>
      <c r="F46" s="2">
        <v>0.6</v>
      </c>
      <c r="G46" s="2">
        <v>19.2</v>
      </c>
    </row>
    <row r="47" spans="1:7" s="3" customFormat="1" ht="26.25" customHeight="1" x14ac:dyDescent="0.25">
      <c r="A47" s="2">
        <v>125</v>
      </c>
      <c r="B47" s="2" t="s">
        <v>47</v>
      </c>
      <c r="C47" s="1"/>
      <c r="D47" s="1" t="s">
        <v>215</v>
      </c>
      <c r="E47" s="2">
        <v>38</v>
      </c>
      <c r="F47" s="2">
        <v>0.25</v>
      </c>
      <c r="G47" s="2">
        <v>9.5</v>
      </c>
    </row>
    <row r="48" spans="1:7" s="3" customFormat="1" ht="26.25" customHeight="1" x14ac:dyDescent="0.25">
      <c r="A48" s="2">
        <v>74963</v>
      </c>
      <c r="B48" s="2" t="s">
        <v>48</v>
      </c>
      <c r="C48" s="1"/>
      <c r="D48" s="1" t="s">
        <v>215</v>
      </c>
      <c r="E48" s="2">
        <v>4</v>
      </c>
      <c r="F48" s="2">
        <v>2.4</v>
      </c>
      <c r="G48" s="2">
        <v>9.6</v>
      </c>
    </row>
    <row r="49" spans="1:7" s="3" customFormat="1" ht="26.25" customHeight="1" x14ac:dyDescent="0.25">
      <c r="A49" s="2">
        <v>74689</v>
      </c>
      <c r="B49" s="2" t="s">
        <v>49</v>
      </c>
      <c r="C49" s="1"/>
      <c r="D49" s="1" t="s">
        <v>222</v>
      </c>
      <c r="E49" s="2">
        <v>35</v>
      </c>
      <c r="F49" s="2">
        <v>2.0294571428571402</v>
      </c>
      <c r="G49" s="2">
        <v>71.030999999999906</v>
      </c>
    </row>
    <row r="50" spans="1:7" s="3" customFormat="1" ht="26.25" customHeight="1" x14ac:dyDescent="0.25">
      <c r="A50" s="2">
        <v>332</v>
      </c>
      <c r="B50" s="2" t="s">
        <v>50</v>
      </c>
      <c r="C50" s="1"/>
      <c r="D50" s="1" t="s">
        <v>215</v>
      </c>
      <c r="E50" s="2">
        <v>1</v>
      </c>
      <c r="F50" s="2">
        <v>0.88</v>
      </c>
      <c r="G50" s="2">
        <v>0.88</v>
      </c>
    </row>
    <row r="51" spans="1:7" s="3" customFormat="1" ht="26.25" customHeight="1" x14ac:dyDescent="0.25">
      <c r="A51" s="2">
        <v>117</v>
      </c>
      <c r="B51" s="2" t="s">
        <v>51</v>
      </c>
      <c r="C51" s="1"/>
      <c r="D51" s="1" t="s">
        <v>215</v>
      </c>
      <c r="E51" s="2">
        <v>8</v>
      </c>
      <c r="F51" s="2">
        <v>1.36375</v>
      </c>
      <c r="G51" s="2">
        <v>10.91</v>
      </c>
    </row>
    <row r="52" spans="1:7" s="3" customFormat="1" ht="26.25" customHeight="1" x14ac:dyDescent="0.25">
      <c r="A52" s="2">
        <v>93</v>
      </c>
      <c r="B52" s="2" t="s">
        <v>52</v>
      </c>
      <c r="C52" s="1"/>
      <c r="D52" s="1" t="s">
        <v>223</v>
      </c>
      <c r="E52" s="2">
        <v>20</v>
      </c>
      <c r="F52" s="2">
        <v>1.69</v>
      </c>
      <c r="G52" s="2">
        <v>33.799999999999997</v>
      </c>
    </row>
    <row r="53" spans="1:7" s="3" customFormat="1" ht="26.25" customHeight="1" x14ac:dyDescent="0.25">
      <c r="A53" s="2">
        <v>74816</v>
      </c>
      <c r="B53" s="2" t="s">
        <v>53</v>
      </c>
      <c r="C53" s="1"/>
      <c r="D53" s="1" t="s">
        <v>222</v>
      </c>
      <c r="E53" s="2">
        <v>1</v>
      </c>
      <c r="F53" s="2">
        <v>2.4500000000000002</v>
      </c>
      <c r="G53" s="2">
        <v>2.4500000000000002</v>
      </c>
    </row>
    <row r="54" spans="1:7" s="3" customFormat="1" ht="26.25" customHeight="1" x14ac:dyDescent="0.25">
      <c r="A54" s="2">
        <v>74931</v>
      </c>
      <c r="B54" s="2" t="s">
        <v>54</v>
      </c>
      <c r="C54" s="1"/>
      <c r="D54" s="1" t="s">
        <v>222</v>
      </c>
      <c r="E54" s="2">
        <v>2</v>
      </c>
      <c r="F54" s="2">
        <v>17</v>
      </c>
      <c r="G54" s="2">
        <v>34</v>
      </c>
    </row>
    <row r="55" spans="1:7" s="3" customFormat="1" ht="26.25" customHeight="1" x14ac:dyDescent="0.25">
      <c r="A55" s="2">
        <v>64</v>
      </c>
      <c r="B55" s="2" t="s">
        <v>55</v>
      </c>
      <c r="C55" s="1"/>
      <c r="D55" s="1" t="s">
        <v>217</v>
      </c>
      <c r="E55" s="2">
        <v>40</v>
      </c>
      <c r="F55" s="2">
        <v>2.403</v>
      </c>
      <c r="G55" s="23">
        <v>96.12</v>
      </c>
    </row>
    <row r="56" spans="1:7" s="3" customFormat="1" ht="26.25" customHeight="1" x14ac:dyDescent="0.25">
      <c r="A56" s="2">
        <v>43</v>
      </c>
      <c r="B56" s="2" t="s">
        <v>56</v>
      </c>
      <c r="C56" s="1"/>
      <c r="D56" s="1" t="s">
        <v>217</v>
      </c>
      <c r="E56" s="2">
        <v>16</v>
      </c>
      <c r="F56" s="2">
        <v>2.2406250000000001</v>
      </c>
      <c r="G56" s="23">
        <v>35.85</v>
      </c>
    </row>
    <row r="57" spans="1:7" s="3" customFormat="1" ht="26.25" customHeight="1" x14ac:dyDescent="0.25">
      <c r="A57" s="2">
        <v>44</v>
      </c>
      <c r="B57" s="2" t="s">
        <v>57</v>
      </c>
      <c r="C57" s="1"/>
      <c r="D57" s="1" t="s">
        <v>217</v>
      </c>
      <c r="E57" s="2">
        <v>34</v>
      </c>
      <c r="F57" s="2">
        <v>2.78117647058823</v>
      </c>
      <c r="G57" s="23">
        <v>94.559999999999903</v>
      </c>
    </row>
    <row r="58" spans="1:7" s="3" customFormat="1" ht="26.25" customHeight="1" x14ac:dyDescent="0.25">
      <c r="A58" s="2">
        <v>45</v>
      </c>
      <c r="B58" s="2" t="s">
        <v>58</v>
      </c>
      <c r="C58" s="1"/>
      <c r="D58" s="1" t="s">
        <v>217</v>
      </c>
      <c r="E58" s="2">
        <v>10</v>
      </c>
      <c r="F58" s="2">
        <v>1.55</v>
      </c>
      <c r="G58" s="23">
        <v>15.5</v>
      </c>
    </row>
    <row r="59" spans="1:7" s="3" customFormat="1" ht="26.25" customHeight="1" x14ac:dyDescent="0.25">
      <c r="A59" s="2">
        <v>145</v>
      </c>
      <c r="B59" s="2" t="s">
        <v>59</v>
      </c>
      <c r="C59" s="1"/>
      <c r="D59" s="1" t="s">
        <v>215</v>
      </c>
      <c r="E59" s="2">
        <v>5</v>
      </c>
      <c r="F59" s="2">
        <v>4.75</v>
      </c>
      <c r="G59" s="2">
        <v>23.75</v>
      </c>
    </row>
    <row r="60" spans="1:7" s="3" customFormat="1" ht="26.25" customHeight="1" x14ac:dyDescent="0.25">
      <c r="A60" s="2">
        <v>138</v>
      </c>
      <c r="B60" s="2" t="s">
        <v>60</v>
      </c>
      <c r="C60" s="1"/>
      <c r="D60" s="1" t="s">
        <v>214</v>
      </c>
      <c r="E60" s="2">
        <v>20</v>
      </c>
      <c r="F60" s="2">
        <v>0.63</v>
      </c>
      <c r="G60" s="2">
        <v>12.6</v>
      </c>
    </row>
    <row r="61" spans="1:7" s="3" customFormat="1" ht="26.25" customHeight="1" x14ac:dyDescent="0.25">
      <c r="A61" s="2">
        <v>143</v>
      </c>
      <c r="B61" s="2" t="s">
        <v>61</v>
      </c>
      <c r="C61" s="1"/>
      <c r="D61" s="1" t="s">
        <v>215</v>
      </c>
      <c r="E61" s="2">
        <v>1</v>
      </c>
      <c r="F61" s="2">
        <v>8.3000000000000007</v>
      </c>
      <c r="G61" s="2">
        <v>8.3000000000000007</v>
      </c>
    </row>
    <row r="62" spans="1:7" s="3" customFormat="1" ht="26.25" customHeight="1" x14ac:dyDescent="0.25">
      <c r="A62" s="2">
        <v>74473</v>
      </c>
      <c r="B62" s="2" t="s">
        <v>62</v>
      </c>
      <c r="C62" s="1"/>
      <c r="D62" s="1" t="s">
        <v>215</v>
      </c>
      <c r="E62" s="2">
        <v>0</v>
      </c>
      <c r="F62" s="2">
        <v>0</v>
      </c>
      <c r="G62" s="2">
        <v>0</v>
      </c>
    </row>
    <row r="63" spans="1:7" s="3" customFormat="1" ht="26.25" customHeight="1" x14ac:dyDescent="0.25">
      <c r="A63" s="2">
        <v>46</v>
      </c>
      <c r="B63" s="2" t="s">
        <v>63</v>
      </c>
      <c r="C63" s="1"/>
      <c r="D63" s="1" t="s">
        <v>222</v>
      </c>
      <c r="E63" s="2">
        <v>4</v>
      </c>
      <c r="F63" s="2">
        <v>1.64</v>
      </c>
      <c r="G63" s="2">
        <v>6.56</v>
      </c>
    </row>
    <row r="64" spans="1:7" s="3" customFormat="1" ht="26.25" customHeight="1" x14ac:dyDescent="0.25">
      <c r="A64" s="2">
        <v>120</v>
      </c>
      <c r="B64" s="2" t="s">
        <v>64</v>
      </c>
      <c r="C64" s="1"/>
      <c r="D64" s="1" t="s">
        <v>215</v>
      </c>
      <c r="E64" s="2">
        <v>41</v>
      </c>
      <c r="F64" s="2">
        <v>1.8999999999999899</v>
      </c>
      <c r="G64" s="2">
        <v>77.899999999999906</v>
      </c>
    </row>
    <row r="65" spans="1:7" s="3" customFormat="1" ht="26.25" customHeight="1" x14ac:dyDescent="0.25">
      <c r="A65" s="2">
        <v>74523</v>
      </c>
      <c r="B65" s="2" t="s">
        <v>65</v>
      </c>
      <c r="C65" s="1"/>
      <c r="D65" s="1" t="s">
        <v>222</v>
      </c>
      <c r="E65" s="2">
        <v>6</v>
      </c>
      <c r="F65" s="2">
        <v>1.78</v>
      </c>
      <c r="G65" s="2">
        <v>10.68</v>
      </c>
    </row>
    <row r="66" spans="1:7" s="3" customFormat="1" ht="26.25" customHeight="1" x14ac:dyDescent="0.25">
      <c r="A66" s="2">
        <v>106</v>
      </c>
      <c r="B66" s="2" t="s">
        <v>66</v>
      </c>
      <c r="C66" s="1"/>
      <c r="D66" s="1" t="s">
        <v>215</v>
      </c>
      <c r="E66" s="2">
        <v>25</v>
      </c>
      <c r="F66" s="2">
        <v>0.45</v>
      </c>
      <c r="G66" s="2">
        <v>11.25</v>
      </c>
    </row>
    <row r="67" spans="1:7" s="3" customFormat="1" ht="26.25" customHeight="1" x14ac:dyDescent="0.25">
      <c r="A67" s="2">
        <v>74701</v>
      </c>
      <c r="B67" s="2" t="s">
        <v>67</v>
      </c>
      <c r="C67" s="1"/>
      <c r="D67" s="1" t="s">
        <v>215</v>
      </c>
      <c r="E67" s="2">
        <v>25</v>
      </c>
      <c r="F67" s="2">
        <v>0.4</v>
      </c>
      <c r="G67" s="2">
        <v>10</v>
      </c>
    </row>
    <row r="68" spans="1:7" s="3" customFormat="1" ht="26.25" customHeight="1" x14ac:dyDescent="0.25">
      <c r="A68" s="2">
        <v>104</v>
      </c>
      <c r="B68" s="2" t="s">
        <v>68</v>
      </c>
      <c r="C68" s="1"/>
      <c r="D68" s="1" t="s">
        <v>215</v>
      </c>
      <c r="E68" s="2">
        <v>50</v>
      </c>
      <c r="F68" s="2">
        <v>5.2999999999999999E-2</v>
      </c>
      <c r="G68" s="2">
        <v>2.65</v>
      </c>
    </row>
    <row r="69" spans="1:7" s="3" customFormat="1" ht="26.25" customHeight="1" x14ac:dyDescent="0.25">
      <c r="A69" s="2">
        <v>105</v>
      </c>
      <c r="B69" s="2" t="s">
        <v>69</v>
      </c>
      <c r="C69" s="1"/>
      <c r="D69" s="1" t="s">
        <v>215</v>
      </c>
      <c r="E69" s="2">
        <v>475</v>
      </c>
      <c r="F69" s="2">
        <v>0.06</v>
      </c>
      <c r="G69" s="2">
        <v>28.5</v>
      </c>
    </row>
    <row r="70" spans="1:7" s="3" customFormat="1" ht="26.25" customHeight="1" x14ac:dyDescent="0.25">
      <c r="A70" s="2">
        <v>47</v>
      </c>
      <c r="B70" s="2" t="s">
        <v>70</v>
      </c>
      <c r="C70" s="1"/>
      <c r="D70" s="1" t="s">
        <v>224</v>
      </c>
      <c r="E70" s="2">
        <v>83</v>
      </c>
      <c r="F70" s="2">
        <v>0.45385542168674697</v>
      </c>
      <c r="G70" s="2">
        <v>37.67</v>
      </c>
    </row>
    <row r="71" spans="1:7" s="3" customFormat="1" ht="26.25" customHeight="1" x14ac:dyDescent="0.25">
      <c r="A71" s="2">
        <v>130</v>
      </c>
      <c r="B71" s="2" t="s">
        <v>71</v>
      </c>
      <c r="C71" s="1"/>
      <c r="D71" s="1" t="s">
        <v>217</v>
      </c>
      <c r="E71" s="2">
        <v>13</v>
      </c>
      <c r="F71" s="2">
        <v>1</v>
      </c>
      <c r="G71" s="23">
        <v>13</v>
      </c>
    </row>
    <row r="72" spans="1:7" s="3" customFormat="1" ht="26.25" customHeight="1" x14ac:dyDescent="0.25">
      <c r="A72" s="2">
        <v>123</v>
      </c>
      <c r="B72" s="2" t="s">
        <v>72</v>
      </c>
      <c r="C72" s="1"/>
      <c r="D72" s="1" t="s">
        <v>215</v>
      </c>
      <c r="E72" s="2">
        <v>66</v>
      </c>
      <c r="F72" s="2">
        <v>1.45</v>
      </c>
      <c r="G72" s="2">
        <v>95.7</v>
      </c>
    </row>
    <row r="73" spans="1:7" s="3" customFormat="1" ht="26.25" customHeight="1" x14ac:dyDescent="0.25">
      <c r="A73" s="2">
        <v>124</v>
      </c>
      <c r="B73" s="2" t="s">
        <v>73</v>
      </c>
      <c r="C73" s="1"/>
      <c r="D73" s="1" t="s">
        <v>215</v>
      </c>
      <c r="E73" s="2">
        <v>0</v>
      </c>
      <c r="F73" s="2">
        <v>0</v>
      </c>
      <c r="G73" s="2">
        <v>0</v>
      </c>
    </row>
    <row r="74" spans="1:7" s="3" customFormat="1" ht="26.25" customHeight="1" x14ac:dyDescent="0.25">
      <c r="A74" s="2">
        <v>48</v>
      </c>
      <c r="B74" s="2" t="s">
        <v>74</v>
      </c>
      <c r="C74" s="1"/>
      <c r="D74" s="1" t="s">
        <v>217</v>
      </c>
      <c r="E74" s="2">
        <v>15</v>
      </c>
      <c r="F74" s="2">
        <v>1.6</v>
      </c>
      <c r="G74" s="23">
        <v>24</v>
      </c>
    </row>
    <row r="75" spans="1:7" s="3" customFormat="1" ht="26.25" customHeight="1" x14ac:dyDescent="0.25">
      <c r="A75" s="2">
        <v>49</v>
      </c>
      <c r="B75" s="2" t="s">
        <v>75</v>
      </c>
      <c r="C75" s="1"/>
      <c r="D75" s="1" t="s">
        <v>217</v>
      </c>
      <c r="E75" s="2">
        <v>14</v>
      </c>
      <c r="F75" s="2">
        <v>4.76</v>
      </c>
      <c r="G75" s="23">
        <v>66.64</v>
      </c>
    </row>
    <row r="76" spans="1:7" s="3" customFormat="1" ht="26.25" customHeight="1" x14ac:dyDescent="0.25">
      <c r="A76" s="2">
        <v>52</v>
      </c>
      <c r="B76" s="2" t="s">
        <v>76</v>
      </c>
      <c r="C76" s="1"/>
      <c r="D76" s="1" t="s">
        <v>217</v>
      </c>
      <c r="E76" s="2">
        <v>118</v>
      </c>
      <c r="F76" s="2">
        <v>0.94909576271186402</v>
      </c>
      <c r="G76" s="23">
        <v>111.9933</v>
      </c>
    </row>
    <row r="77" spans="1:7" s="3" customFormat="1" ht="26.25" customHeight="1" x14ac:dyDescent="0.25">
      <c r="A77" s="2">
        <v>50</v>
      </c>
      <c r="B77" s="2" t="s">
        <v>77</v>
      </c>
      <c r="C77" s="1"/>
      <c r="D77" s="1" t="s">
        <v>217</v>
      </c>
      <c r="E77" s="2">
        <v>17</v>
      </c>
      <c r="F77" s="2">
        <v>3.47</v>
      </c>
      <c r="G77" s="23">
        <v>58.99</v>
      </c>
    </row>
    <row r="78" spans="1:7" s="3" customFormat="1" ht="26.25" customHeight="1" x14ac:dyDescent="0.25">
      <c r="A78" s="2">
        <v>51</v>
      </c>
      <c r="B78" s="2" t="s">
        <v>78</v>
      </c>
      <c r="C78" s="1"/>
      <c r="D78" s="1" t="s">
        <v>217</v>
      </c>
      <c r="E78" s="2">
        <v>17</v>
      </c>
      <c r="F78" s="2">
        <v>3.45411764705882</v>
      </c>
      <c r="G78" s="23">
        <v>58.72</v>
      </c>
    </row>
    <row r="79" spans="1:7" s="3" customFormat="1" ht="26.25" customHeight="1" x14ac:dyDescent="0.25">
      <c r="A79" s="2">
        <v>116</v>
      </c>
      <c r="B79" s="2" t="s">
        <v>79</v>
      </c>
      <c r="C79" s="1"/>
      <c r="D79" s="1" t="s">
        <v>215</v>
      </c>
      <c r="E79" s="2">
        <v>32</v>
      </c>
      <c r="F79" s="2">
        <v>0.3</v>
      </c>
      <c r="G79" s="2">
        <v>9.6</v>
      </c>
    </row>
    <row r="80" spans="1:7" s="3" customFormat="1" ht="26.25" customHeight="1" x14ac:dyDescent="0.25">
      <c r="A80" s="2">
        <v>304</v>
      </c>
      <c r="B80" s="2" t="s">
        <v>80</v>
      </c>
      <c r="C80" s="1"/>
      <c r="D80" s="1" t="s">
        <v>215</v>
      </c>
      <c r="E80" s="2">
        <v>18</v>
      </c>
      <c r="F80" s="2">
        <v>0.12</v>
      </c>
      <c r="G80" s="2">
        <v>2.16</v>
      </c>
    </row>
    <row r="81" spans="1:12" s="3" customFormat="1" ht="26.25" customHeight="1" x14ac:dyDescent="0.25">
      <c r="A81" s="2">
        <v>324</v>
      </c>
      <c r="B81" s="2" t="s">
        <v>81</v>
      </c>
      <c r="C81" s="1"/>
      <c r="D81" s="1" t="s">
        <v>215</v>
      </c>
      <c r="E81" s="2">
        <v>1</v>
      </c>
      <c r="F81" s="2">
        <v>1.9</v>
      </c>
      <c r="G81" s="2">
        <v>1.9</v>
      </c>
    </row>
    <row r="82" spans="1:12" s="3" customFormat="1" ht="26.25" customHeight="1" x14ac:dyDescent="0.25">
      <c r="A82" s="2">
        <v>53</v>
      </c>
      <c r="B82" s="2" t="s">
        <v>82</v>
      </c>
      <c r="C82" s="1"/>
      <c r="D82" s="1" t="s">
        <v>217</v>
      </c>
      <c r="E82" s="2">
        <v>9</v>
      </c>
      <c r="F82" s="2">
        <v>1.75444444444444</v>
      </c>
      <c r="G82" s="23">
        <v>15.79</v>
      </c>
    </row>
    <row r="83" spans="1:12" s="3" customFormat="1" ht="18.75" customHeight="1" x14ac:dyDescent="0.25">
      <c r="A83" s="36">
        <v>93</v>
      </c>
      <c r="B83" s="36" t="s">
        <v>52</v>
      </c>
      <c r="C83" s="35">
        <v>23105001</v>
      </c>
      <c r="D83" s="36" t="s">
        <v>223</v>
      </c>
      <c r="E83" s="35">
        <v>20</v>
      </c>
      <c r="F83" s="102">
        <v>1.69</v>
      </c>
      <c r="G83" s="165">
        <v>33.799999999999997</v>
      </c>
      <c r="H83" s="106"/>
      <c r="I83" s="106"/>
      <c r="J83" s="106"/>
      <c r="K83" s="106"/>
      <c r="L83" s="106"/>
    </row>
    <row r="84" spans="1:12" s="3" customFormat="1" ht="18.75" customHeight="1" x14ac:dyDescent="0.25">
      <c r="A84" s="36">
        <v>71</v>
      </c>
      <c r="B84" s="36" t="s">
        <v>83</v>
      </c>
      <c r="C84" s="35">
        <v>23105001</v>
      </c>
      <c r="D84" s="36" t="s">
        <v>225</v>
      </c>
      <c r="E84" s="35">
        <v>2</v>
      </c>
      <c r="F84" s="102">
        <v>1.075</v>
      </c>
      <c r="G84" s="165">
        <v>2.15</v>
      </c>
      <c r="H84" s="106"/>
      <c r="I84" s="106"/>
      <c r="J84" s="106"/>
      <c r="K84" s="106"/>
      <c r="L84" s="106"/>
    </row>
    <row r="85" spans="1:12" s="3" customFormat="1" ht="18.75" customHeight="1" x14ac:dyDescent="0.25">
      <c r="A85" s="36">
        <v>72</v>
      </c>
      <c r="B85" s="36" t="s">
        <v>84</v>
      </c>
      <c r="C85" s="35">
        <v>23105001</v>
      </c>
      <c r="D85" s="36" t="s">
        <v>275</v>
      </c>
      <c r="E85" s="35">
        <v>26</v>
      </c>
      <c r="F85" s="102">
        <v>0.75115384615384595</v>
      </c>
      <c r="G85" s="165">
        <v>19.53</v>
      </c>
      <c r="H85" s="106"/>
      <c r="I85" s="106"/>
      <c r="J85" s="106"/>
      <c r="K85" s="106"/>
      <c r="L85" s="106"/>
    </row>
    <row r="86" spans="1:12" s="3" customFormat="1" ht="26.25" customHeight="1" x14ac:dyDescent="0.25">
      <c r="A86" s="2">
        <v>74921</v>
      </c>
      <c r="B86" s="2" t="s">
        <v>85</v>
      </c>
      <c r="C86" s="1"/>
      <c r="D86" s="1" t="s">
        <v>225</v>
      </c>
      <c r="E86" s="2">
        <v>0</v>
      </c>
      <c r="F86" s="2">
        <v>0</v>
      </c>
      <c r="G86" s="2">
        <v>0</v>
      </c>
    </row>
    <row r="87" spans="1:12" s="3" customFormat="1" ht="26.25" customHeight="1" x14ac:dyDescent="0.25">
      <c r="A87" s="2">
        <v>74960</v>
      </c>
      <c r="B87" s="2" t="s">
        <v>86</v>
      </c>
      <c r="C87" s="1"/>
      <c r="D87" s="1" t="s">
        <v>225</v>
      </c>
      <c r="E87" s="2">
        <v>0</v>
      </c>
      <c r="F87" s="2">
        <v>0</v>
      </c>
      <c r="G87" s="2">
        <v>0</v>
      </c>
    </row>
    <row r="88" spans="1:12" s="3" customFormat="1" ht="26.25" customHeight="1" x14ac:dyDescent="0.25">
      <c r="A88" s="2">
        <v>74757</v>
      </c>
      <c r="B88" s="2" t="s">
        <v>87</v>
      </c>
      <c r="C88" s="1"/>
      <c r="D88" s="1" t="s">
        <v>225</v>
      </c>
      <c r="E88" s="2">
        <v>0</v>
      </c>
      <c r="F88" s="2">
        <v>0</v>
      </c>
      <c r="G88" s="2">
        <v>0</v>
      </c>
    </row>
    <row r="89" spans="1:12" s="3" customFormat="1" ht="26.25" customHeight="1" x14ac:dyDescent="0.25">
      <c r="A89" s="2">
        <v>87</v>
      </c>
      <c r="B89" s="2" t="s">
        <v>88</v>
      </c>
      <c r="C89" s="1"/>
      <c r="D89" s="1" t="s">
        <v>225</v>
      </c>
      <c r="E89" s="2">
        <v>27</v>
      </c>
      <c r="F89" s="2">
        <v>1.9814814814814801</v>
      </c>
      <c r="G89" s="2">
        <v>53.5</v>
      </c>
    </row>
    <row r="90" spans="1:12" s="3" customFormat="1" ht="26.25" customHeight="1" x14ac:dyDescent="0.25">
      <c r="A90" s="2">
        <v>88</v>
      </c>
      <c r="B90" s="2" t="s">
        <v>89</v>
      </c>
      <c r="C90" s="1"/>
      <c r="D90" s="1" t="s">
        <v>225</v>
      </c>
      <c r="E90" s="2">
        <v>0</v>
      </c>
      <c r="F90" s="2">
        <v>0</v>
      </c>
      <c r="G90" s="2">
        <v>0</v>
      </c>
    </row>
    <row r="91" spans="1:12" s="3" customFormat="1" ht="26.25" customHeight="1" x14ac:dyDescent="0.25">
      <c r="A91" s="2">
        <v>86</v>
      </c>
      <c r="B91" s="2" t="s">
        <v>90</v>
      </c>
      <c r="C91" s="1"/>
      <c r="D91" s="1" t="s">
        <v>225</v>
      </c>
      <c r="E91" s="2">
        <v>1</v>
      </c>
      <c r="F91" s="2">
        <v>4.09</v>
      </c>
      <c r="G91" s="2">
        <v>4.09</v>
      </c>
    </row>
    <row r="92" spans="1:12" s="3" customFormat="1" ht="26.25" customHeight="1" x14ac:dyDescent="0.25">
      <c r="A92" s="2">
        <v>65</v>
      </c>
      <c r="B92" s="2" t="s">
        <v>91</v>
      </c>
      <c r="C92" s="1"/>
      <c r="D92" s="1" t="s">
        <v>217</v>
      </c>
      <c r="E92" s="2">
        <v>8</v>
      </c>
      <c r="F92" s="2">
        <v>5</v>
      </c>
      <c r="G92" s="23">
        <v>40</v>
      </c>
    </row>
    <row r="93" spans="1:12" s="3" customFormat="1" ht="26.25" customHeight="1" x14ac:dyDescent="0.25">
      <c r="A93" s="2">
        <v>74718</v>
      </c>
      <c r="B93" s="2" t="s">
        <v>92</v>
      </c>
      <c r="C93" s="1"/>
      <c r="D93" s="1" t="s">
        <v>217</v>
      </c>
      <c r="E93" s="2">
        <v>0</v>
      </c>
      <c r="F93" s="2">
        <v>0</v>
      </c>
      <c r="G93" s="23">
        <v>0</v>
      </c>
    </row>
    <row r="94" spans="1:12" s="3" customFormat="1" ht="26.25" customHeight="1" x14ac:dyDescent="0.25">
      <c r="A94" s="2">
        <v>74959</v>
      </c>
      <c r="B94" s="2" t="s">
        <v>93</v>
      </c>
      <c r="C94" s="1"/>
      <c r="D94" s="1" t="s">
        <v>217</v>
      </c>
      <c r="E94" s="2">
        <v>4</v>
      </c>
      <c r="F94" s="2">
        <v>4</v>
      </c>
      <c r="G94" s="23">
        <v>16</v>
      </c>
    </row>
    <row r="95" spans="1:12" s="3" customFormat="1" ht="26.25" customHeight="1" x14ac:dyDescent="0.25">
      <c r="A95" s="2">
        <v>55</v>
      </c>
      <c r="B95" s="2" t="s">
        <v>94</v>
      </c>
      <c r="C95" s="1"/>
      <c r="D95" s="1" t="s">
        <v>217</v>
      </c>
      <c r="E95" s="2">
        <v>6</v>
      </c>
      <c r="F95" s="2">
        <v>5.9509999999999996</v>
      </c>
      <c r="G95" s="23">
        <v>35.705999999999896</v>
      </c>
    </row>
    <row r="96" spans="1:12" s="3" customFormat="1" ht="26.25" customHeight="1" x14ac:dyDescent="0.25">
      <c r="A96" s="2">
        <v>56</v>
      </c>
      <c r="B96" s="2" t="s">
        <v>95</v>
      </c>
      <c r="C96" s="1"/>
      <c r="D96" s="1" t="s">
        <v>222</v>
      </c>
      <c r="E96" s="2">
        <v>43</v>
      </c>
      <c r="F96" s="2">
        <v>0.71860465116279004</v>
      </c>
      <c r="G96" s="2">
        <v>30.9</v>
      </c>
    </row>
    <row r="97" spans="1:12" s="3" customFormat="1" ht="26.25" customHeight="1" x14ac:dyDescent="0.25">
      <c r="A97" s="2">
        <v>74770</v>
      </c>
      <c r="B97" s="2" t="s">
        <v>96</v>
      </c>
      <c r="C97" s="1"/>
      <c r="D97" s="1" t="s">
        <v>214</v>
      </c>
      <c r="E97" s="2">
        <v>43</v>
      </c>
      <c r="F97" s="2">
        <v>5.9</v>
      </c>
      <c r="G97" s="2">
        <v>253.7</v>
      </c>
    </row>
    <row r="98" spans="1:12" s="3" customFormat="1" ht="26.25" customHeight="1" x14ac:dyDescent="0.25">
      <c r="A98" s="2">
        <v>323</v>
      </c>
      <c r="B98" s="2" t="s">
        <v>97</v>
      </c>
      <c r="C98" s="1"/>
      <c r="D98" s="1" t="s">
        <v>215</v>
      </c>
      <c r="E98" s="2">
        <v>10</v>
      </c>
      <c r="F98" s="2">
        <v>0.869999999999999</v>
      </c>
      <c r="G98" s="2">
        <v>8.6999999999999993</v>
      </c>
    </row>
    <row r="99" spans="1:12" s="3" customFormat="1" ht="26.25" customHeight="1" x14ac:dyDescent="0.25">
      <c r="A99" s="2">
        <v>74842</v>
      </c>
      <c r="B99" s="2" t="s">
        <v>98</v>
      </c>
      <c r="C99" s="1"/>
      <c r="D99" s="1" t="s">
        <v>217</v>
      </c>
      <c r="E99" s="2">
        <v>0</v>
      </c>
      <c r="F99" s="2">
        <v>0</v>
      </c>
      <c r="G99" s="23">
        <v>0</v>
      </c>
    </row>
    <row r="100" spans="1:12" s="3" customFormat="1" ht="26.25" customHeight="1" x14ac:dyDescent="0.25">
      <c r="A100" s="2">
        <v>57</v>
      </c>
      <c r="B100" s="2" t="s">
        <v>99</v>
      </c>
      <c r="C100" s="1"/>
      <c r="D100" s="1" t="s">
        <v>217</v>
      </c>
      <c r="E100" s="2">
        <v>18</v>
      </c>
      <c r="F100" s="2">
        <v>1.72</v>
      </c>
      <c r="G100" s="23">
        <v>30.96</v>
      </c>
    </row>
    <row r="101" spans="1:12" s="3" customFormat="1" ht="18.75" customHeight="1" x14ac:dyDescent="0.25">
      <c r="A101" s="36">
        <v>87</v>
      </c>
      <c r="B101" s="36" t="s">
        <v>88</v>
      </c>
      <c r="C101" s="35">
        <v>23105001</v>
      </c>
      <c r="D101" s="36" t="s">
        <v>225</v>
      </c>
      <c r="E101" s="35">
        <v>27</v>
      </c>
      <c r="F101" s="102">
        <v>1.9814814814814801</v>
      </c>
      <c r="G101" s="165">
        <v>53.5</v>
      </c>
      <c r="H101" s="106"/>
      <c r="I101" s="106"/>
      <c r="J101" s="106"/>
      <c r="K101" s="106"/>
      <c r="L101" s="106"/>
    </row>
    <row r="102" spans="1:12" s="3" customFormat="1" ht="18.75" customHeight="1" x14ac:dyDescent="0.25">
      <c r="A102" s="36">
        <v>86</v>
      </c>
      <c r="B102" s="36" t="s">
        <v>90</v>
      </c>
      <c r="C102" s="35">
        <v>23105001</v>
      </c>
      <c r="D102" s="36" t="s">
        <v>225</v>
      </c>
      <c r="E102" s="35">
        <v>1</v>
      </c>
      <c r="F102" s="102">
        <v>4.09</v>
      </c>
      <c r="G102" s="165">
        <v>4.09</v>
      </c>
      <c r="H102" s="106"/>
      <c r="I102" s="106"/>
      <c r="J102" s="106"/>
      <c r="K102" s="106"/>
      <c r="L102" s="106"/>
    </row>
    <row r="103" spans="1:12" s="3" customFormat="1" ht="18.75" customHeight="1" x14ac:dyDescent="0.25">
      <c r="A103" s="36">
        <v>109</v>
      </c>
      <c r="B103" s="36" t="s">
        <v>103</v>
      </c>
      <c r="C103" s="35">
        <v>23105001</v>
      </c>
      <c r="D103" s="36" t="s">
        <v>225</v>
      </c>
      <c r="E103" s="35">
        <v>4</v>
      </c>
      <c r="F103" s="102">
        <v>3.45</v>
      </c>
      <c r="G103" s="165">
        <v>13.8</v>
      </c>
      <c r="H103" s="106"/>
      <c r="I103" s="106"/>
      <c r="J103" s="106"/>
      <c r="K103" s="106"/>
      <c r="L103" s="106"/>
    </row>
    <row r="104" spans="1:12" s="3" customFormat="1" ht="18.75" customHeight="1" x14ac:dyDescent="0.25">
      <c r="A104" s="36">
        <v>403</v>
      </c>
      <c r="B104" s="36" t="s">
        <v>106</v>
      </c>
      <c r="C104" s="35">
        <v>23105001</v>
      </c>
      <c r="D104" s="36" t="s">
        <v>225</v>
      </c>
      <c r="E104" s="35">
        <v>2200</v>
      </c>
      <c r="F104" s="102">
        <v>9.1600000000000001E-2</v>
      </c>
      <c r="G104" s="165">
        <v>201.52</v>
      </c>
      <c r="H104" s="106"/>
      <c r="I104" s="106"/>
      <c r="J104" s="106"/>
      <c r="K104" s="106"/>
      <c r="L104" s="106"/>
    </row>
    <row r="105" spans="1:12" s="3" customFormat="1" ht="18.75" customHeight="1" x14ac:dyDescent="0.25">
      <c r="A105" s="36">
        <v>149</v>
      </c>
      <c r="B105" s="36" t="s">
        <v>107</v>
      </c>
      <c r="C105" s="35">
        <v>23105001</v>
      </c>
      <c r="D105" s="36" t="s">
        <v>225</v>
      </c>
      <c r="E105" s="35">
        <v>70</v>
      </c>
      <c r="F105" s="102">
        <v>0.25</v>
      </c>
      <c r="G105" s="165">
        <v>17.5</v>
      </c>
      <c r="H105" s="106"/>
      <c r="I105" s="106"/>
      <c r="J105" s="106"/>
      <c r="K105" s="106"/>
      <c r="L105" s="106"/>
    </row>
    <row r="106" spans="1:12" s="3" customFormat="1" ht="18.75" customHeight="1" x14ac:dyDescent="0.25">
      <c r="A106" s="36">
        <v>148</v>
      </c>
      <c r="B106" s="36" t="s">
        <v>108</v>
      </c>
      <c r="C106" s="35">
        <v>23105001</v>
      </c>
      <c r="D106" s="36" t="s">
        <v>225</v>
      </c>
      <c r="E106" s="35">
        <v>33</v>
      </c>
      <c r="F106" s="102">
        <v>2.2999999999999998</v>
      </c>
      <c r="G106" s="165">
        <v>75.899999999999906</v>
      </c>
      <c r="H106" s="106"/>
      <c r="I106" s="106"/>
      <c r="J106" s="106"/>
      <c r="K106" s="106"/>
      <c r="L106" s="106"/>
    </row>
    <row r="107" spans="1:12" s="3" customFormat="1" ht="26.25" customHeight="1" x14ac:dyDescent="0.25">
      <c r="A107" s="2">
        <v>409</v>
      </c>
      <c r="B107" s="2" t="s">
        <v>110</v>
      </c>
      <c r="C107" s="1"/>
      <c r="D107" s="1" t="s">
        <v>217</v>
      </c>
      <c r="E107" s="2">
        <v>11</v>
      </c>
      <c r="F107" s="2">
        <v>3</v>
      </c>
      <c r="G107" s="23">
        <v>33</v>
      </c>
    </row>
    <row r="108" spans="1:12" s="3" customFormat="1" ht="26.25" customHeight="1" x14ac:dyDescent="0.25">
      <c r="A108" s="2">
        <v>131</v>
      </c>
      <c r="B108" s="2" t="s">
        <v>111</v>
      </c>
      <c r="C108" s="1"/>
      <c r="D108" s="1" t="s">
        <v>217</v>
      </c>
      <c r="E108" s="2">
        <v>32</v>
      </c>
      <c r="F108" s="2">
        <v>1.38</v>
      </c>
      <c r="G108" s="23">
        <v>44.16</v>
      </c>
    </row>
    <row r="109" spans="1:12" s="3" customFormat="1" ht="26.25" customHeight="1" x14ac:dyDescent="0.25">
      <c r="A109" s="2">
        <v>132</v>
      </c>
      <c r="B109" s="2" t="s">
        <v>112</v>
      </c>
      <c r="C109" s="1"/>
      <c r="D109" s="1" t="s">
        <v>217</v>
      </c>
      <c r="E109" s="2">
        <v>10</v>
      </c>
      <c r="F109" s="2">
        <v>1.9550000000000001</v>
      </c>
      <c r="G109" s="23">
        <v>19.55</v>
      </c>
    </row>
    <row r="110" spans="1:12" s="3" customFormat="1" ht="26.25" customHeight="1" x14ac:dyDescent="0.25">
      <c r="A110" s="2">
        <v>74797</v>
      </c>
      <c r="B110" s="2" t="s">
        <v>113</v>
      </c>
      <c r="C110" s="1"/>
      <c r="D110" s="1" t="s">
        <v>215</v>
      </c>
      <c r="E110" s="2">
        <v>1</v>
      </c>
      <c r="F110" s="2">
        <v>5.5</v>
      </c>
      <c r="G110" s="2">
        <v>5.5</v>
      </c>
    </row>
    <row r="111" spans="1:12" s="3" customFormat="1" ht="26.25" customHeight="1" x14ac:dyDescent="0.25">
      <c r="A111" s="2">
        <v>74516</v>
      </c>
      <c r="B111" s="2" t="s">
        <v>114</v>
      </c>
      <c r="C111" s="1"/>
      <c r="D111" s="1" t="s">
        <v>215</v>
      </c>
      <c r="E111" s="2">
        <v>0</v>
      </c>
      <c r="F111" s="2">
        <v>0</v>
      </c>
      <c r="G111" s="2">
        <v>0</v>
      </c>
    </row>
    <row r="112" spans="1:12" s="3" customFormat="1" ht="26.25" customHeight="1" x14ac:dyDescent="0.25">
      <c r="A112" s="2">
        <v>74764</v>
      </c>
      <c r="B112" s="2" t="s">
        <v>115</v>
      </c>
      <c r="C112" s="1"/>
      <c r="D112" s="1" t="s">
        <v>215</v>
      </c>
      <c r="E112" s="2">
        <v>10</v>
      </c>
      <c r="F112" s="2">
        <v>6.4</v>
      </c>
      <c r="G112" s="2">
        <v>64</v>
      </c>
    </row>
    <row r="113" spans="1:7" s="3" customFormat="1" ht="26.25" customHeight="1" x14ac:dyDescent="0.25">
      <c r="A113" s="2">
        <v>438</v>
      </c>
      <c r="B113" s="2" t="s">
        <v>116</v>
      </c>
      <c r="C113" s="1"/>
      <c r="D113" s="1" t="s">
        <v>215</v>
      </c>
      <c r="E113" s="2">
        <v>0</v>
      </c>
      <c r="F113" s="2">
        <v>0</v>
      </c>
      <c r="G113" s="2">
        <v>0</v>
      </c>
    </row>
    <row r="114" spans="1:7" s="3" customFormat="1" ht="26.25" customHeight="1" x14ac:dyDescent="0.25">
      <c r="A114" s="2">
        <v>437</v>
      </c>
      <c r="B114" s="2" t="s">
        <v>117</v>
      </c>
      <c r="C114" s="1"/>
      <c r="D114" s="1" t="s">
        <v>215</v>
      </c>
      <c r="E114" s="2">
        <v>1</v>
      </c>
      <c r="F114" s="2">
        <v>4.3</v>
      </c>
      <c r="G114" s="2">
        <v>4.3</v>
      </c>
    </row>
    <row r="115" spans="1:7" s="3" customFormat="1" ht="26.25" customHeight="1" x14ac:dyDescent="0.25">
      <c r="A115" s="2">
        <v>112</v>
      </c>
      <c r="B115" s="2" t="s">
        <v>119</v>
      </c>
      <c r="C115" s="1"/>
      <c r="D115" s="1" t="s">
        <v>215</v>
      </c>
      <c r="E115" s="2">
        <v>0</v>
      </c>
      <c r="F115" s="2">
        <v>0</v>
      </c>
      <c r="G115" s="2">
        <v>0</v>
      </c>
    </row>
    <row r="116" spans="1:7" s="3" customFormat="1" ht="26.25" customHeight="1" x14ac:dyDescent="0.25">
      <c r="A116" s="2">
        <v>119</v>
      </c>
      <c r="B116" s="2" t="s">
        <v>120</v>
      </c>
      <c r="C116" s="1"/>
      <c r="D116" s="1" t="s">
        <v>215</v>
      </c>
      <c r="E116" s="2">
        <v>32</v>
      </c>
      <c r="F116" s="2">
        <v>0.65</v>
      </c>
      <c r="G116" s="2">
        <v>20.8</v>
      </c>
    </row>
    <row r="117" spans="1:7" s="3" customFormat="1" ht="26.25" customHeight="1" x14ac:dyDescent="0.25">
      <c r="A117" s="2">
        <v>110</v>
      </c>
      <c r="B117" s="2" t="s">
        <v>121</v>
      </c>
      <c r="C117" s="1"/>
      <c r="D117" s="1" t="s">
        <v>215</v>
      </c>
      <c r="E117" s="2">
        <v>34</v>
      </c>
      <c r="F117" s="2">
        <v>0.72</v>
      </c>
      <c r="G117" s="2">
        <v>24.48</v>
      </c>
    </row>
    <row r="118" spans="1:7" s="3" customFormat="1" ht="26.25" customHeight="1" x14ac:dyDescent="0.25">
      <c r="A118" s="2">
        <v>111</v>
      </c>
      <c r="B118" s="2" t="s">
        <v>122</v>
      </c>
      <c r="C118" s="1"/>
      <c r="D118" s="1" t="s">
        <v>215</v>
      </c>
      <c r="E118" s="2">
        <v>192</v>
      </c>
      <c r="F118" s="2">
        <v>0.89</v>
      </c>
      <c r="G118" s="2">
        <v>170.88</v>
      </c>
    </row>
    <row r="119" spans="1:7" s="3" customFormat="1" ht="26.25" customHeight="1" x14ac:dyDescent="0.25">
      <c r="A119" s="2">
        <v>329</v>
      </c>
      <c r="B119" s="2" t="s">
        <v>123</v>
      </c>
      <c r="C119" s="1"/>
      <c r="D119" s="1" t="s">
        <v>215</v>
      </c>
      <c r="E119" s="2">
        <v>9</v>
      </c>
      <c r="F119" s="2">
        <v>0.83</v>
      </c>
      <c r="G119" s="2">
        <v>7.47</v>
      </c>
    </row>
    <row r="120" spans="1:7" s="3" customFormat="1" ht="26.25" customHeight="1" x14ac:dyDescent="0.25">
      <c r="A120" s="2">
        <v>74755</v>
      </c>
      <c r="B120" s="2" t="s">
        <v>124</v>
      </c>
      <c r="C120" s="1"/>
      <c r="D120" s="1" t="s">
        <v>215</v>
      </c>
      <c r="E120" s="2">
        <v>9</v>
      </c>
      <c r="F120" s="2">
        <v>0.206666666666666</v>
      </c>
      <c r="G120" s="2">
        <v>1.8599999999999901</v>
      </c>
    </row>
    <row r="121" spans="1:7" s="3" customFormat="1" ht="26.25" customHeight="1" x14ac:dyDescent="0.25">
      <c r="A121" s="2">
        <v>74858</v>
      </c>
      <c r="B121" s="2" t="s">
        <v>125</v>
      </c>
      <c r="C121" s="1"/>
      <c r="D121" s="1" t="s">
        <v>215</v>
      </c>
      <c r="E121" s="2">
        <v>1</v>
      </c>
      <c r="F121" s="2">
        <v>3.45</v>
      </c>
      <c r="G121" s="2">
        <v>3.45</v>
      </c>
    </row>
    <row r="122" spans="1:7" s="3" customFormat="1" ht="26.25" customHeight="1" x14ac:dyDescent="0.25">
      <c r="A122" s="2">
        <v>140</v>
      </c>
      <c r="B122" s="2" t="s">
        <v>126</v>
      </c>
      <c r="C122" s="1"/>
      <c r="D122" s="1" t="s">
        <v>215</v>
      </c>
      <c r="E122" s="2">
        <v>44</v>
      </c>
      <c r="F122" s="2">
        <v>2.9</v>
      </c>
      <c r="G122" s="2">
        <v>127.6</v>
      </c>
    </row>
    <row r="123" spans="1:7" s="3" customFormat="1" ht="26.25" customHeight="1" x14ac:dyDescent="0.25">
      <c r="A123" s="2">
        <v>146</v>
      </c>
      <c r="B123" s="2" t="s">
        <v>127</v>
      </c>
      <c r="C123" s="1"/>
      <c r="D123" s="1" t="s">
        <v>215</v>
      </c>
      <c r="E123" s="2">
        <v>47</v>
      </c>
      <c r="F123" s="2">
        <v>0.25</v>
      </c>
      <c r="G123" s="2">
        <v>11.75</v>
      </c>
    </row>
    <row r="124" spans="1:7" s="3" customFormat="1" ht="26.25" customHeight="1" x14ac:dyDescent="0.25">
      <c r="A124" s="2">
        <v>74722</v>
      </c>
      <c r="B124" s="2" t="s">
        <v>128</v>
      </c>
      <c r="C124" s="1"/>
      <c r="D124" s="1" t="s">
        <v>220</v>
      </c>
      <c r="E124" s="2">
        <v>7</v>
      </c>
      <c r="F124" s="2">
        <v>0.85</v>
      </c>
      <c r="G124" s="23">
        <v>5.95</v>
      </c>
    </row>
    <row r="125" spans="1:7" s="3" customFormat="1" ht="26.25" customHeight="1" x14ac:dyDescent="0.25">
      <c r="A125" s="2">
        <v>74932</v>
      </c>
      <c r="B125" s="2" t="s">
        <v>129</v>
      </c>
      <c r="C125" s="1"/>
      <c r="D125" s="1" t="s">
        <v>226</v>
      </c>
      <c r="E125" s="2">
        <v>3</v>
      </c>
      <c r="F125" s="2">
        <v>9.9499999999999993</v>
      </c>
      <c r="G125" s="2">
        <v>29.849999999999898</v>
      </c>
    </row>
    <row r="126" spans="1:7" s="3" customFormat="1" ht="26.25" customHeight="1" x14ac:dyDescent="0.25">
      <c r="A126" s="2">
        <v>122</v>
      </c>
      <c r="B126" s="2" t="s">
        <v>130</v>
      </c>
      <c r="C126" s="1"/>
      <c r="D126" s="1" t="s">
        <v>215</v>
      </c>
      <c r="E126" s="2">
        <v>7</v>
      </c>
      <c r="F126" s="2">
        <v>0.66428571428571404</v>
      </c>
      <c r="G126" s="2">
        <v>4.6500000000000004</v>
      </c>
    </row>
    <row r="127" spans="1:7" s="3" customFormat="1" ht="26.25" customHeight="1" x14ac:dyDescent="0.25">
      <c r="A127" s="2">
        <v>406</v>
      </c>
      <c r="B127" s="2" t="s">
        <v>131</v>
      </c>
      <c r="C127" s="1"/>
      <c r="D127" s="1" t="s">
        <v>215</v>
      </c>
      <c r="E127" s="2">
        <v>0</v>
      </c>
      <c r="F127" s="2">
        <v>0</v>
      </c>
      <c r="G127" s="2">
        <v>0</v>
      </c>
    </row>
    <row r="128" spans="1:7" s="3" customFormat="1" ht="26.25" customHeight="1" x14ac:dyDescent="0.25">
      <c r="A128" s="2">
        <v>282</v>
      </c>
      <c r="B128" s="2" t="s">
        <v>132</v>
      </c>
      <c r="C128" s="1"/>
      <c r="D128" s="1" t="s">
        <v>215</v>
      </c>
      <c r="E128" s="2">
        <v>6</v>
      </c>
      <c r="F128" s="2">
        <v>2.75</v>
      </c>
      <c r="G128" s="2">
        <v>16.5</v>
      </c>
    </row>
    <row r="129" spans="1:7" s="3" customFormat="1" ht="26.25" customHeight="1" x14ac:dyDescent="0.25">
      <c r="A129" s="2">
        <v>62</v>
      </c>
      <c r="B129" s="2" t="s">
        <v>133</v>
      </c>
      <c r="C129" s="1"/>
      <c r="D129" s="1" t="s">
        <v>225</v>
      </c>
      <c r="E129" s="2">
        <v>259</v>
      </c>
      <c r="F129" s="2">
        <v>0.32974942084941999</v>
      </c>
      <c r="G129" s="2">
        <v>85.405100000000004</v>
      </c>
    </row>
    <row r="130" spans="1:7" s="3" customFormat="1" ht="26.25" customHeight="1" x14ac:dyDescent="0.25">
      <c r="A130" s="2">
        <v>98</v>
      </c>
      <c r="B130" s="2" t="s">
        <v>134</v>
      </c>
      <c r="C130" s="1"/>
      <c r="D130" s="1" t="s">
        <v>225</v>
      </c>
      <c r="E130" s="2">
        <v>885</v>
      </c>
      <c r="F130" s="2">
        <v>2.5999999999999999E-2</v>
      </c>
      <c r="G130" s="2">
        <v>23.009999999999899</v>
      </c>
    </row>
    <row r="131" spans="1:7" s="3" customFormat="1" ht="26.25" customHeight="1" x14ac:dyDescent="0.25">
      <c r="A131" s="2">
        <v>99</v>
      </c>
      <c r="B131" s="2" t="s">
        <v>135</v>
      </c>
      <c r="C131" s="1"/>
      <c r="D131" s="1" t="s">
        <v>225</v>
      </c>
      <c r="E131" s="2">
        <v>87</v>
      </c>
      <c r="F131" s="2">
        <v>2.3E-2</v>
      </c>
      <c r="G131" s="2">
        <v>2.0009999999999999</v>
      </c>
    </row>
    <row r="132" spans="1:7" s="3" customFormat="1" ht="26.25" customHeight="1" x14ac:dyDescent="0.25">
      <c r="A132" s="2">
        <v>100</v>
      </c>
      <c r="B132" s="2" t="s">
        <v>136</v>
      </c>
      <c r="C132" s="1"/>
      <c r="D132" s="1" t="s">
        <v>225</v>
      </c>
      <c r="E132" s="2">
        <v>755</v>
      </c>
      <c r="F132" s="2">
        <v>1.7000000000000001E-2</v>
      </c>
      <c r="G132" s="2">
        <v>12.835000000000001</v>
      </c>
    </row>
    <row r="133" spans="1:7" s="3" customFormat="1" ht="26.25" customHeight="1" x14ac:dyDescent="0.25">
      <c r="A133" s="2">
        <v>94</v>
      </c>
      <c r="B133" s="2" t="s">
        <v>137</v>
      </c>
      <c r="C133" s="1"/>
      <c r="D133" s="1" t="s">
        <v>225</v>
      </c>
      <c r="E133" s="2">
        <v>263</v>
      </c>
      <c r="F133" s="2">
        <v>7.8E-2</v>
      </c>
      <c r="G133" s="2">
        <v>20.513999999999999</v>
      </c>
    </row>
    <row r="134" spans="1:7" s="3" customFormat="1" ht="26.25" customHeight="1" x14ac:dyDescent="0.25">
      <c r="A134" s="2">
        <v>97</v>
      </c>
      <c r="B134" s="2" t="s">
        <v>138</v>
      </c>
      <c r="C134" s="1"/>
      <c r="D134" s="1" t="s">
        <v>225</v>
      </c>
      <c r="E134" s="2">
        <v>280</v>
      </c>
      <c r="F134" s="2">
        <v>0.11</v>
      </c>
      <c r="G134" s="2">
        <v>30.8</v>
      </c>
    </row>
    <row r="135" spans="1:7" s="3" customFormat="1" ht="26.25" customHeight="1" x14ac:dyDescent="0.25">
      <c r="A135" s="2">
        <v>96</v>
      </c>
      <c r="B135" s="2" t="s">
        <v>139</v>
      </c>
      <c r="C135" s="1"/>
      <c r="D135" s="1" t="s">
        <v>225</v>
      </c>
      <c r="E135" s="2">
        <v>136</v>
      </c>
      <c r="F135" s="2">
        <v>7.1999999999999995E-2</v>
      </c>
      <c r="G135" s="2">
        <v>9.7919999999999998</v>
      </c>
    </row>
    <row r="136" spans="1:7" s="3" customFormat="1" ht="26.25" customHeight="1" x14ac:dyDescent="0.25">
      <c r="A136" s="2">
        <v>95</v>
      </c>
      <c r="B136" s="2" t="s">
        <v>140</v>
      </c>
      <c r="C136" s="1"/>
      <c r="D136" s="1" t="s">
        <v>225</v>
      </c>
      <c r="E136" s="2">
        <v>475</v>
      </c>
      <c r="F136" s="2">
        <v>9.6000000000000002E-2</v>
      </c>
      <c r="G136" s="2">
        <v>45.6</v>
      </c>
    </row>
    <row r="137" spans="1:7" s="3" customFormat="1" ht="26.25" customHeight="1" x14ac:dyDescent="0.25">
      <c r="A137" s="2">
        <v>127</v>
      </c>
      <c r="B137" s="2" t="s">
        <v>141</v>
      </c>
      <c r="C137" s="1"/>
      <c r="D137" s="1" t="s">
        <v>215</v>
      </c>
      <c r="E137" s="2">
        <v>6</v>
      </c>
      <c r="F137" s="2">
        <v>0.67</v>
      </c>
      <c r="G137" s="2">
        <v>4.0199999999999996</v>
      </c>
    </row>
    <row r="138" spans="1:7" s="3" customFormat="1" ht="26.25" customHeight="1" x14ac:dyDescent="0.25">
      <c r="A138" s="2">
        <v>305</v>
      </c>
      <c r="B138" s="2" t="s">
        <v>143</v>
      </c>
      <c r="C138" s="1"/>
      <c r="D138" s="1" t="s">
        <v>215</v>
      </c>
      <c r="E138" s="2">
        <v>10</v>
      </c>
      <c r="F138" s="2">
        <v>1.9</v>
      </c>
      <c r="G138" s="2">
        <v>19</v>
      </c>
    </row>
    <row r="139" spans="1:7" s="3" customFormat="1" ht="26.25" customHeight="1" x14ac:dyDescent="0.25">
      <c r="A139" s="2">
        <v>141</v>
      </c>
      <c r="B139" s="2" t="s">
        <v>164</v>
      </c>
      <c r="C139" s="1"/>
      <c r="D139" s="1" t="s">
        <v>214</v>
      </c>
      <c r="E139" s="2">
        <v>90</v>
      </c>
      <c r="F139" s="2">
        <v>1.36</v>
      </c>
      <c r="G139" s="2">
        <v>122.4</v>
      </c>
    </row>
    <row r="140" spans="1:7" s="3" customFormat="1" ht="26.25" customHeight="1" x14ac:dyDescent="0.25">
      <c r="A140" s="2">
        <v>142</v>
      </c>
      <c r="B140" s="2" t="s">
        <v>165</v>
      </c>
      <c r="C140" s="1"/>
      <c r="D140" s="1" t="s">
        <v>214</v>
      </c>
      <c r="E140" s="2">
        <v>5</v>
      </c>
      <c r="F140" s="2">
        <v>3.25</v>
      </c>
      <c r="G140" s="2">
        <v>16.25</v>
      </c>
    </row>
    <row r="141" spans="1:7" s="3" customFormat="1" ht="26.25" customHeight="1" x14ac:dyDescent="0.25">
      <c r="A141" s="2">
        <v>136</v>
      </c>
      <c r="B141" s="2" t="s">
        <v>166</v>
      </c>
      <c r="C141" s="1"/>
      <c r="D141" s="1" t="s">
        <v>215</v>
      </c>
      <c r="E141" s="2">
        <v>24</v>
      </c>
      <c r="F141" s="2">
        <v>0.69999999999999896</v>
      </c>
      <c r="G141" s="2">
        <v>16.799999999999901</v>
      </c>
    </row>
    <row r="142" spans="1:7" s="3" customFormat="1" ht="26.25" customHeight="1" x14ac:dyDescent="0.25">
      <c r="A142" s="2">
        <v>74844</v>
      </c>
      <c r="B142" s="2" t="s">
        <v>167</v>
      </c>
      <c r="C142" s="1"/>
      <c r="D142" s="1" t="s">
        <v>227</v>
      </c>
      <c r="E142" s="2">
        <v>4</v>
      </c>
      <c r="F142" s="2">
        <v>1.5</v>
      </c>
      <c r="G142" s="2">
        <v>6</v>
      </c>
    </row>
    <row r="143" spans="1:7" s="3" customFormat="1" ht="26.25" customHeight="1" x14ac:dyDescent="0.25">
      <c r="A143" s="2">
        <v>436</v>
      </c>
      <c r="B143" s="2" t="s">
        <v>189</v>
      </c>
      <c r="C143" s="1"/>
      <c r="D143" s="1" t="s">
        <v>222</v>
      </c>
      <c r="E143" s="2">
        <v>10</v>
      </c>
      <c r="F143" s="2">
        <v>2.5</v>
      </c>
      <c r="G143" s="2">
        <v>25</v>
      </c>
    </row>
    <row r="144" spans="1:7" s="3" customFormat="1" ht="26.25" customHeight="1" x14ac:dyDescent="0.25">
      <c r="A144" s="2">
        <v>63</v>
      </c>
      <c r="B144" s="2" t="s">
        <v>190</v>
      </c>
      <c r="C144" s="1"/>
      <c r="D144" s="1" t="s">
        <v>227</v>
      </c>
      <c r="E144" s="2">
        <v>35</v>
      </c>
      <c r="F144" s="2">
        <v>1.6</v>
      </c>
      <c r="G144" s="2">
        <v>56</v>
      </c>
    </row>
    <row r="145" spans="1:12" s="3" customFormat="1" ht="26.25" customHeight="1" x14ac:dyDescent="0.25">
      <c r="A145" s="2">
        <v>147</v>
      </c>
      <c r="B145" s="2" t="s">
        <v>207</v>
      </c>
      <c r="C145" s="1"/>
      <c r="D145" s="1" t="s">
        <v>215</v>
      </c>
      <c r="E145" s="2">
        <v>10</v>
      </c>
      <c r="F145" s="2">
        <v>0.63</v>
      </c>
      <c r="G145" s="2">
        <v>6.3</v>
      </c>
    </row>
    <row r="146" spans="1:12" s="3" customFormat="1" ht="26.25" customHeight="1" x14ac:dyDescent="0.25">
      <c r="A146" s="2">
        <v>74804</v>
      </c>
      <c r="B146" s="2" t="s">
        <v>208</v>
      </c>
      <c r="C146" s="1"/>
      <c r="D146" s="1" t="s">
        <v>215</v>
      </c>
      <c r="E146" s="2">
        <v>0</v>
      </c>
      <c r="F146" s="2">
        <v>0</v>
      </c>
      <c r="G146" s="2">
        <v>0</v>
      </c>
    </row>
    <row r="147" spans="1:12" s="3" customFormat="1" ht="26.25" customHeight="1" thickBot="1" x14ac:dyDescent="0.3">
      <c r="A147" s="2">
        <v>74843</v>
      </c>
      <c r="B147" s="2" t="s">
        <v>209</v>
      </c>
      <c r="C147" s="5"/>
      <c r="D147" s="5" t="s">
        <v>227</v>
      </c>
      <c r="E147" s="4">
        <v>4</v>
      </c>
      <c r="F147" s="4">
        <v>1.25</v>
      </c>
      <c r="G147" s="4">
        <v>5</v>
      </c>
    </row>
    <row r="148" spans="1:12" customFormat="1" ht="21.75" customHeight="1" thickBot="1" x14ac:dyDescent="0.3">
      <c r="C148" s="7"/>
      <c r="D148" s="7"/>
      <c r="E148" s="24">
        <f>SUM(E7:E147)</f>
        <v>9337</v>
      </c>
      <c r="F148" s="24">
        <f>SUM(F7:F147)</f>
        <v>324.0016102519952</v>
      </c>
      <c r="G148" s="25">
        <f>SUM(G7:G147)</f>
        <v>4922.7852000000003</v>
      </c>
    </row>
    <row r="149" spans="1:12" s="3" customFormat="1" ht="18.75" customHeight="1" x14ac:dyDescent="0.25">
      <c r="A149" s="36">
        <v>98</v>
      </c>
      <c r="B149" s="36" t="s">
        <v>134</v>
      </c>
      <c r="C149" s="35">
        <v>23105001</v>
      </c>
      <c r="D149" s="36" t="s">
        <v>225</v>
      </c>
      <c r="E149" s="35">
        <v>885</v>
      </c>
      <c r="F149" s="102">
        <v>2.5999999999999999E-2</v>
      </c>
      <c r="G149" s="165">
        <v>23.009999999999899</v>
      </c>
      <c r="H149" s="106"/>
      <c r="I149" s="106"/>
      <c r="J149" s="106"/>
      <c r="K149" s="106"/>
      <c r="L149" s="106"/>
    </row>
    <row r="150" spans="1:12" s="3" customFormat="1" ht="18.75" customHeight="1" x14ac:dyDescent="0.25">
      <c r="A150" s="36">
        <v>99</v>
      </c>
      <c r="B150" s="36" t="s">
        <v>135</v>
      </c>
      <c r="C150" s="35">
        <v>23105001</v>
      </c>
      <c r="D150" s="36" t="s">
        <v>225</v>
      </c>
      <c r="E150" s="35">
        <v>87</v>
      </c>
      <c r="F150" s="102">
        <v>2.3E-2</v>
      </c>
      <c r="G150" s="165">
        <v>2.0009999999999999</v>
      </c>
      <c r="H150" s="106"/>
      <c r="I150" s="106"/>
      <c r="J150" s="106"/>
      <c r="K150" s="106"/>
      <c r="L150" s="106"/>
    </row>
    <row r="151" spans="1:12" s="3" customFormat="1" ht="18.75" customHeight="1" x14ac:dyDescent="0.25">
      <c r="A151" s="36">
        <v>100</v>
      </c>
      <c r="B151" s="36" t="s">
        <v>136</v>
      </c>
      <c r="C151" s="35">
        <v>23105001</v>
      </c>
      <c r="D151" s="36" t="s">
        <v>225</v>
      </c>
      <c r="E151" s="35">
        <v>755</v>
      </c>
      <c r="F151" s="102">
        <v>1.7000000000000001E-2</v>
      </c>
      <c r="G151" s="165">
        <v>12.835000000000001</v>
      </c>
      <c r="H151" s="106"/>
      <c r="I151" s="106"/>
      <c r="J151" s="106"/>
      <c r="K151" s="106"/>
      <c r="L151" s="106"/>
    </row>
    <row r="152" spans="1:12" s="3" customFormat="1" ht="18.75" customHeight="1" x14ac:dyDescent="0.25">
      <c r="A152" s="36">
        <v>94</v>
      </c>
      <c r="B152" s="36" t="s">
        <v>137</v>
      </c>
      <c r="C152" s="35">
        <v>23105001</v>
      </c>
      <c r="D152" s="36" t="s">
        <v>225</v>
      </c>
      <c r="E152" s="35">
        <v>263</v>
      </c>
      <c r="F152" s="102">
        <v>7.8E-2</v>
      </c>
      <c r="G152" s="165">
        <v>20.513999999999999</v>
      </c>
      <c r="H152" s="106"/>
      <c r="I152" s="106"/>
      <c r="J152" s="106"/>
      <c r="K152" s="106"/>
      <c r="L152" s="106"/>
    </row>
    <row r="153" spans="1:12" s="3" customFormat="1" ht="18.75" customHeight="1" x14ac:dyDescent="0.25">
      <c r="A153" s="36">
        <v>97</v>
      </c>
      <c r="B153" s="36" t="s">
        <v>138</v>
      </c>
      <c r="C153" s="35">
        <v>23105001</v>
      </c>
      <c r="D153" s="36" t="s">
        <v>225</v>
      </c>
      <c r="E153" s="35">
        <v>280</v>
      </c>
      <c r="F153" s="102">
        <v>0.11</v>
      </c>
      <c r="G153" s="165">
        <v>30.8</v>
      </c>
      <c r="H153" s="106"/>
      <c r="I153" s="106"/>
      <c r="J153" s="106"/>
      <c r="K153" s="106"/>
      <c r="L153" s="106"/>
    </row>
    <row r="154" spans="1:12" s="3" customFormat="1" ht="18.75" customHeight="1" x14ac:dyDescent="0.25">
      <c r="A154" s="36">
        <v>96</v>
      </c>
      <c r="B154" s="36" t="s">
        <v>139</v>
      </c>
      <c r="C154" s="35">
        <v>23105001</v>
      </c>
      <c r="D154" s="36" t="s">
        <v>225</v>
      </c>
      <c r="E154" s="35">
        <v>136</v>
      </c>
      <c r="F154" s="102">
        <v>7.1999999999999995E-2</v>
      </c>
      <c r="G154" s="165">
        <v>9.7919999999999998</v>
      </c>
      <c r="H154" s="106"/>
      <c r="I154" s="106"/>
      <c r="J154" s="106"/>
      <c r="K154" s="106"/>
      <c r="L154" s="106"/>
    </row>
    <row r="155" spans="1:12" s="3" customFormat="1" ht="18.75" customHeight="1" thickBot="1" x14ac:dyDescent="0.3">
      <c r="A155" s="36">
        <v>95</v>
      </c>
      <c r="B155" s="36" t="s">
        <v>140</v>
      </c>
      <c r="C155" s="35">
        <v>23105001</v>
      </c>
      <c r="D155" s="263" t="s">
        <v>225</v>
      </c>
      <c r="E155" s="35">
        <v>475</v>
      </c>
      <c r="F155" s="102">
        <v>9.6000000000000002E-2</v>
      </c>
      <c r="G155" s="165">
        <v>45.6</v>
      </c>
      <c r="H155" s="124"/>
      <c r="I155" s="106"/>
      <c r="J155" s="106"/>
      <c r="K155" s="106"/>
      <c r="L155" s="106"/>
    </row>
    <row r="156" spans="1:12" ht="17.25" thickBot="1" x14ac:dyDescent="0.35">
      <c r="C156" s="336" t="s">
        <v>4</v>
      </c>
      <c r="D156" s="337"/>
      <c r="E156" s="44">
        <f>SUM(E149:E155)</f>
        <v>2881</v>
      </c>
      <c r="F156" s="53">
        <f>SUM(F86:F148)</f>
        <v>429.15347966792274</v>
      </c>
      <c r="G156" s="52">
        <f>SUBTOTAL(9,G83:G155)</f>
        <v>7065.1603000000014</v>
      </c>
      <c r="H156" s="147"/>
      <c r="I156" s="147"/>
      <c r="J156" s="147"/>
      <c r="K156" s="150"/>
      <c r="L156" s="150"/>
    </row>
    <row r="157" spans="1:12" x14ac:dyDescent="0.3">
      <c r="G157" s="42"/>
    </row>
    <row r="158" spans="1:12" s="41" customFormat="1" ht="26.25" customHeight="1" x14ac:dyDescent="0.25">
      <c r="A158" s="34">
        <v>1</v>
      </c>
      <c r="B158" s="34" t="s">
        <v>100</v>
      </c>
      <c r="C158" s="35">
        <v>23105001</v>
      </c>
      <c r="D158" s="35" t="s">
        <v>225</v>
      </c>
      <c r="E158" s="35">
        <v>415</v>
      </c>
      <c r="F158" s="34">
        <v>3.0563855421686701</v>
      </c>
      <c r="G158" s="148">
        <v>1268.3999999999901</v>
      </c>
      <c r="H158" s="150"/>
      <c r="I158" s="150"/>
      <c r="J158" s="150"/>
      <c r="K158" s="150"/>
      <c r="L158" s="150"/>
    </row>
    <row r="159" spans="1:12" s="41" customFormat="1" ht="26.25" customHeight="1" x14ac:dyDescent="0.25">
      <c r="A159" s="34">
        <v>3</v>
      </c>
      <c r="B159" s="34" t="s">
        <v>101</v>
      </c>
      <c r="C159" s="35">
        <v>23105001</v>
      </c>
      <c r="D159" s="35" t="s">
        <v>225</v>
      </c>
      <c r="E159" s="35">
        <v>10</v>
      </c>
      <c r="F159" s="34">
        <v>6.12</v>
      </c>
      <c r="G159" s="148">
        <v>61.2</v>
      </c>
      <c r="H159" s="150"/>
      <c r="I159" s="150"/>
      <c r="J159" s="150"/>
      <c r="K159" s="150"/>
      <c r="L159" s="150"/>
    </row>
    <row r="160" spans="1:12" s="41" customFormat="1" ht="26.25" customHeight="1" thickBot="1" x14ac:dyDescent="0.3">
      <c r="A160" s="34">
        <v>2</v>
      </c>
      <c r="B160" s="34" t="s">
        <v>102</v>
      </c>
      <c r="C160" s="35">
        <v>23105001</v>
      </c>
      <c r="D160" s="35" t="s">
        <v>225</v>
      </c>
      <c r="E160" s="264">
        <v>46</v>
      </c>
      <c r="F160" s="37">
        <v>3.9010869565217301</v>
      </c>
      <c r="G160" s="149">
        <v>179.45</v>
      </c>
      <c r="H160" s="152"/>
      <c r="I160" s="151"/>
      <c r="J160" s="150"/>
      <c r="K160" s="150"/>
      <c r="L160" s="150"/>
    </row>
    <row r="161" spans="1:12" ht="17.25" thickBot="1" x14ac:dyDescent="0.35">
      <c r="C161" s="338"/>
      <c r="D161" s="337"/>
      <c r="E161" s="44">
        <f>SUBTOTAL(9,E158:E160)</f>
        <v>471</v>
      </c>
      <c r="F161" s="53">
        <f>SUBTOTAL(9,F158:F160)</f>
        <v>13.077472498690401</v>
      </c>
      <c r="G161" s="51">
        <f>G158+G159+G160</f>
        <v>1509.0499999999902</v>
      </c>
      <c r="H161" s="147"/>
      <c r="I161" s="147"/>
      <c r="J161" s="147"/>
      <c r="K161" s="150"/>
      <c r="L161" s="150"/>
    </row>
    <row r="163" spans="1:12" s="3" customFormat="1" ht="18.75" customHeight="1" x14ac:dyDescent="0.25">
      <c r="A163" s="36">
        <v>66</v>
      </c>
      <c r="B163" s="36" t="s">
        <v>105</v>
      </c>
      <c r="C163" s="35">
        <v>23105001</v>
      </c>
      <c r="D163" s="36" t="s">
        <v>225</v>
      </c>
      <c r="E163" s="35">
        <v>41</v>
      </c>
      <c r="F163" s="102">
        <v>2.1242024390243901</v>
      </c>
      <c r="G163" s="165">
        <v>87.092299999999994</v>
      </c>
      <c r="H163" s="104">
        <v>6</v>
      </c>
      <c r="I163" s="104"/>
      <c r="J163" s="107">
        <f>H163*F163</f>
        <v>12.74521463414634</v>
      </c>
      <c r="K163" s="104">
        <v>1674</v>
      </c>
      <c r="L163" s="108" t="s">
        <v>291</v>
      </c>
    </row>
    <row r="164" spans="1:12" s="3" customFormat="1" ht="18.75" customHeight="1" x14ac:dyDescent="0.25">
      <c r="A164" s="36">
        <v>61</v>
      </c>
      <c r="B164" s="36" t="s">
        <v>109</v>
      </c>
      <c r="C164" s="35">
        <v>23105001</v>
      </c>
      <c r="D164" s="36" t="s">
        <v>225</v>
      </c>
      <c r="E164" s="35">
        <v>222</v>
      </c>
      <c r="F164" s="102">
        <v>0.75329999999999997</v>
      </c>
      <c r="G164" s="165">
        <v>167.23259999999999</v>
      </c>
      <c r="H164" s="104"/>
      <c r="I164" s="104">
        <v>6</v>
      </c>
      <c r="J164" s="107">
        <f>I164*F164</f>
        <v>4.5198</v>
      </c>
      <c r="K164" s="104">
        <v>1734</v>
      </c>
      <c r="L164" s="108" t="s">
        <v>292</v>
      </c>
    </row>
    <row r="165" spans="1:12" s="3" customFormat="1" ht="18.75" customHeight="1" thickBot="1" x14ac:dyDescent="0.3">
      <c r="A165" s="36">
        <v>62</v>
      </c>
      <c r="B165" s="36" t="s">
        <v>133</v>
      </c>
      <c r="C165" s="35">
        <v>23105001</v>
      </c>
      <c r="D165" s="36" t="s">
        <v>225</v>
      </c>
      <c r="E165" s="35">
        <v>259</v>
      </c>
      <c r="F165" s="102">
        <v>0.32974942084941999</v>
      </c>
      <c r="G165" s="165">
        <v>85.405100000000004</v>
      </c>
      <c r="H165" s="104">
        <v>5</v>
      </c>
      <c r="I165" s="104">
        <v>6</v>
      </c>
      <c r="J165" s="127">
        <f>11*F165</f>
        <v>3.6272436293436199</v>
      </c>
      <c r="K165" s="106" t="s">
        <v>286</v>
      </c>
      <c r="L165" s="106" t="s">
        <v>287</v>
      </c>
    </row>
    <row r="166" spans="1:12" ht="17.25" thickBot="1" x14ac:dyDescent="0.35">
      <c r="C166" s="336" t="s">
        <v>4</v>
      </c>
      <c r="D166" s="337"/>
      <c r="E166" s="44">
        <f>SUBTOTAL(9,E163:E165)</f>
        <v>522</v>
      </c>
      <c r="F166" s="53">
        <f>SUBTOTAL(9,F163:F165)</f>
        <v>3.2072518598738098</v>
      </c>
      <c r="G166" s="51">
        <f>G163+G164+G165</f>
        <v>339.73</v>
      </c>
      <c r="H166" s="153">
        <f>SUBTOTAL(9,H163:H165)</f>
        <v>11</v>
      </c>
      <c r="I166" s="153">
        <f>SUBTOTAL(9,I164:I165)</f>
        <v>12</v>
      </c>
      <c r="J166" s="53">
        <f>SUBTOTAL(9,J163:J165)</f>
        <v>20.892258263489961</v>
      </c>
    </row>
    <row r="168" spans="1:12" ht="17.25" thickBot="1" x14ac:dyDescent="0.35"/>
    <row r="169" spans="1:12" ht="17.25" thickBot="1" x14ac:dyDescent="0.35">
      <c r="C169" s="333"/>
      <c r="D169" s="333"/>
      <c r="E169" s="334"/>
      <c r="F169" s="335"/>
      <c r="G169" s="29">
        <f>G156+G161+G166</f>
        <v>8913.9402999999911</v>
      </c>
    </row>
  </sheetData>
  <mergeCells count="8">
    <mergeCell ref="C169:F169"/>
    <mergeCell ref="C156:D156"/>
    <mergeCell ref="C161:D161"/>
    <mergeCell ref="C166:D166"/>
    <mergeCell ref="A1:G1"/>
    <mergeCell ref="A2:G2"/>
    <mergeCell ref="A3:G3"/>
    <mergeCell ref="A4:G4"/>
  </mergeCells>
  <pageMargins left="0.70866141732283472" right="0.70866141732283472" top="0.74803149606299213" bottom="0.74803149606299213" header="0.31496062992125984" footer="0.31496062992125984"/>
  <pageSetup scale="66"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15</vt:i4>
      </vt:variant>
    </vt:vector>
  </HeadingPairs>
  <TitlesOfParts>
    <vt:vector size="27" baseType="lpstr">
      <vt:lpstr>AL 31122016 </vt:lpstr>
      <vt:lpstr>BIENES DE USO Y CON54199</vt:lpstr>
      <vt:lpstr>HERRAMIENTA 54118</vt:lpstr>
      <vt:lpstr>MAT INFORM 54115</vt:lpstr>
      <vt:lpstr>MATERIALES DE OFICINA54114</vt:lpstr>
      <vt:lpstr>MAT METALICOS 54112</vt:lpstr>
      <vt:lpstr>QUIMICOS 54107)</vt:lpstr>
      <vt:lpstr>TRODAT 54106</vt:lpstr>
      <vt:lpstr>PAPEL Y CARTON54105 </vt:lpstr>
      <vt:lpstr>PRODC TEXT54104</vt:lpstr>
      <vt:lpstr>PRODUC ALIM 54101</vt:lpstr>
      <vt:lpstr>JULIO - SEPTIEMBRE</vt:lpstr>
      <vt:lpstr>'BIENES DE USO Y CON54199'!Área_de_impresión</vt:lpstr>
      <vt:lpstr>'HERRAMIENTA 54118'!Área_de_impresión</vt:lpstr>
      <vt:lpstr>'MAT INFORM 54115'!Área_de_impresión</vt:lpstr>
      <vt:lpstr>'MAT METALICOS 54112'!Área_de_impresión</vt:lpstr>
      <vt:lpstr>'MATERIALES DE OFICINA54114'!Área_de_impresión</vt:lpstr>
      <vt:lpstr>'PAPEL Y CARTON54105 '!Área_de_impresión</vt:lpstr>
      <vt:lpstr>'PRODC TEXT54104'!Área_de_impresión</vt:lpstr>
      <vt:lpstr>'PRODUC ALIM 54101'!Área_de_impresión</vt:lpstr>
      <vt:lpstr>'QUIMICOS 54107)'!Área_de_impresión</vt:lpstr>
      <vt:lpstr>'BIENES DE USO Y CON54199'!Títulos_a_imprimir</vt:lpstr>
      <vt:lpstr>'MAT INFORM 54115'!Títulos_a_imprimir</vt:lpstr>
      <vt:lpstr>'MATERIALES DE OFICINA54114'!Títulos_a_imprimir</vt:lpstr>
      <vt:lpstr>'PAPEL Y CARTON54105 '!Títulos_a_imprimir</vt:lpstr>
      <vt:lpstr>'PRODC TEXT54104'!Títulos_a_imprimir</vt:lpstr>
      <vt:lpstr>'QUIMICOS 54107)'!Títulos_a_imprimir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query data</dc:title>
  <dc:creator>Douglas Fermin Retana</dc:creator>
  <cp:lastModifiedBy>UACI-APOPA</cp:lastModifiedBy>
  <cp:lastPrinted>2024-10-03T17:46:15Z</cp:lastPrinted>
  <dcterms:created xsi:type="dcterms:W3CDTF">2017-01-13T16:11:28Z</dcterms:created>
  <dcterms:modified xsi:type="dcterms:W3CDTF">2024-10-03T18:08:48Z</dcterms:modified>
</cp:coreProperties>
</file>