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HP v150w\"/>
    </mc:Choice>
  </mc:AlternateContent>
  <bookViews>
    <workbookView xWindow="0" yWindow="0" windowWidth="28800" windowHeight="11955" activeTab="2"/>
  </bookViews>
  <sheets>
    <sheet name="ENERO 2023" sheetId="2" r:id="rId1"/>
    <sheet name="Hoja1" sheetId="5" r:id="rId2"/>
    <sheet name="SERVICIOS PROFESIONALES " sheetId="4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5" l="1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E10" i="2" l="1"/>
  <c r="E11" i="2"/>
  <c r="E12" i="2"/>
  <c r="E13" i="2"/>
  <c r="C48" i="2" l="1"/>
  <c r="E17" i="4"/>
  <c r="E19" i="4" s="1"/>
  <c r="E10" i="4"/>
  <c r="E8" i="4"/>
  <c r="J48" i="2" l="1"/>
  <c r="K48" i="2"/>
  <c r="G41" i="2" l="1"/>
  <c r="E41" i="2"/>
  <c r="F41" i="2"/>
  <c r="H41" i="2" l="1"/>
  <c r="E33" i="2"/>
  <c r="F33" i="2"/>
  <c r="G42" i="2"/>
  <c r="F42" i="2"/>
  <c r="E42" i="2"/>
  <c r="G14" i="2"/>
  <c r="F14" i="2"/>
  <c r="E14" i="2"/>
  <c r="G24" i="2"/>
  <c r="F24" i="2"/>
  <c r="E24" i="2"/>
  <c r="I41" i="2" l="1"/>
  <c r="L41" i="2" s="1"/>
  <c r="H24" i="2"/>
  <c r="I24" i="2" s="1"/>
  <c r="H14" i="2"/>
  <c r="I14" i="2" s="1"/>
  <c r="H42" i="2"/>
  <c r="I42" i="2" l="1"/>
  <c r="M42" i="2" s="1"/>
  <c r="M41" i="2"/>
  <c r="M14" i="2"/>
  <c r="L24" i="2"/>
  <c r="M24" i="2"/>
  <c r="L42" i="2" l="1"/>
  <c r="L14" i="2"/>
  <c r="G38" i="2"/>
  <c r="F38" i="2"/>
  <c r="E38" i="2"/>
  <c r="G37" i="2"/>
  <c r="F37" i="2"/>
  <c r="E37" i="2"/>
  <c r="H37" i="2" l="1"/>
  <c r="I37" i="2" s="1"/>
  <c r="H38" i="2"/>
  <c r="I38" i="2" s="1"/>
  <c r="M38" i="2" l="1"/>
  <c r="M37" i="2"/>
  <c r="L38" i="2"/>
  <c r="L37" i="2" l="1"/>
  <c r="G22" i="2"/>
  <c r="F22" i="2"/>
  <c r="E22" i="2"/>
  <c r="G7" i="2"/>
  <c r="F7" i="2"/>
  <c r="E7" i="2"/>
  <c r="G5" i="2"/>
  <c r="F5" i="2"/>
  <c r="E5" i="2"/>
  <c r="G28" i="2"/>
  <c r="F28" i="2"/>
  <c r="E28" i="2"/>
  <c r="G20" i="2"/>
  <c r="F20" i="2"/>
  <c r="E20" i="2"/>
  <c r="G12" i="2"/>
  <c r="F12" i="2"/>
  <c r="G9" i="2"/>
  <c r="F9" i="2"/>
  <c r="E9" i="2"/>
  <c r="G17" i="2"/>
  <c r="F17" i="2"/>
  <c r="E17" i="2"/>
  <c r="G10" i="2"/>
  <c r="F10" i="2"/>
  <c r="G6" i="2"/>
  <c r="F6" i="2"/>
  <c r="E6" i="2"/>
  <c r="G34" i="2"/>
  <c r="F34" i="2"/>
  <c r="E34" i="2"/>
  <c r="G15" i="2"/>
  <c r="F15" i="2"/>
  <c r="E15" i="2"/>
  <c r="G32" i="2"/>
  <c r="F32" i="2"/>
  <c r="E32" i="2"/>
  <c r="G8" i="2"/>
  <c r="F8" i="2"/>
  <c r="E8" i="2"/>
  <c r="G39" i="2"/>
  <c r="F39" i="2"/>
  <c r="E39" i="2"/>
  <c r="G36" i="2"/>
  <c r="F36" i="2"/>
  <c r="E36" i="2"/>
  <c r="G35" i="2"/>
  <c r="F35" i="2"/>
  <c r="E35" i="2"/>
  <c r="G16" i="2"/>
  <c r="F16" i="2"/>
  <c r="E16" i="2"/>
  <c r="F13" i="2"/>
  <c r="G13" i="2"/>
  <c r="E43" i="2"/>
  <c r="F43" i="2"/>
  <c r="G43" i="2"/>
  <c r="E46" i="2"/>
  <c r="F46" i="2"/>
  <c r="G46" i="2"/>
  <c r="E44" i="2"/>
  <c r="F44" i="2"/>
  <c r="G44" i="2"/>
  <c r="E47" i="2"/>
  <c r="F47" i="2"/>
  <c r="G47" i="2"/>
  <c r="F45" i="2"/>
  <c r="G45" i="2"/>
  <c r="E21" i="2"/>
  <c r="F21" i="2"/>
  <c r="G21" i="2"/>
  <c r="F11" i="2"/>
  <c r="G11" i="2"/>
  <c r="E18" i="2"/>
  <c r="F18" i="2"/>
  <c r="G18" i="2"/>
  <c r="E31" i="2"/>
  <c r="F31" i="2"/>
  <c r="G31" i="2"/>
  <c r="E26" i="2"/>
  <c r="F26" i="2"/>
  <c r="G26" i="2"/>
  <c r="E40" i="2"/>
  <c r="F40" i="2"/>
  <c r="G40" i="2"/>
  <c r="E29" i="2"/>
  <c r="F29" i="2"/>
  <c r="G29" i="2"/>
  <c r="E30" i="2"/>
  <c r="F30" i="2"/>
  <c r="G30" i="2"/>
  <c r="E27" i="2"/>
  <c r="F27" i="2"/>
  <c r="G27" i="2"/>
  <c r="E23" i="2"/>
  <c r="F23" i="2"/>
  <c r="G23" i="2"/>
  <c r="E19" i="2"/>
  <c r="F19" i="2"/>
  <c r="G19" i="2"/>
  <c r="E25" i="2"/>
  <c r="F25" i="2"/>
  <c r="G25" i="2"/>
  <c r="G33" i="2"/>
  <c r="H33" i="2" s="1"/>
  <c r="I33" i="2" s="1"/>
  <c r="E49" i="2"/>
  <c r="E48" i="2" l="1"/>
  <c r="G48" i="2"/>
  <c r="F48" i="2"/>
  <c r="M33" i="2"/>
  <c r="H6" i="2"/>
  <c r="I6" i="2" s="1"/>
  <c r="H7" i="2"/>
  <c r="H16" i="2"/>
  <c r="H19" i="2"/>
  <c r="I19" i="2" s="1"/>
  <c r="H29" i="2"/>
  <c r="I29" i="2" s="1"/>
  <c r="H47" i="2"/>
  <c r="I47" i="2" s="1"/>
  <c r="H8" i="2"/>
  <c r="I8" i="2" s="1"/>
  <c r="H31" i="2"/>
  <c r="I31" i="2" s="1"/>
  <c r="H45" i="2"/>
  <c r="I45" i="2" s="1"/>
  <c r="H35" i="2"/>
  <c r="I35" i="2" s="1"/>
  <c r="H20" i="2"/>
  <c r="I20" i="2" s="1"/>
  <c r="H28" i="2"/>
  <c r="I28" i="2" s="1"/>
  <c r="H5" i="2"/>
  <c r="H12" i="2"/>
  <c r="H22" i="2"/>
  <c r="I22" i="2" s="1"/>
  <c r="H25" i="2"/>
  <c r="I25" i="2" s="1"/>
  <c r="H46" i="2"/>
  <c r="H36" i="2"/>
  <c r="I36" i="2" s="1"/>
  <c r="H39" i="2"/>
  <c r="I39" i="2" s="1"/>
  <c r="H27" i="2"/>
  <c r="I27" i="2" s="1"/>
  <c r="H30" i="2"/>
  <c r="I30" i="2" s="1"/>
  <c r="H21" i="2"/>
  <c r="I21" i="2" s="1"/>
  <c r="H32" i="2"/>
  <c r="I32" i="2" s="1"/>
  <c r="H15" i="2"/>
  <c r="I15" i="2" s="1"/>
  <c r="H34" i="2"/>
  <c r="I34" i="2" s="1"/>
  <c r="H26" i="2"/>
  <c r="I26" i="2" s="1"/>
  <c r="H11" i="2"/>
  <c r="I11" i="2" s="1"/>
  <c r="H10" i="2"/>
  <c r="I10" i="2" s="1"/>
  <c r="H17" i="2"/>
  <c r="H9" i="2"/>
  <c r="I9" i="2" s="1"/>
  <c r="H23" i="2"/>
  <c r="I23" i="2" s="1"/>
  <c r="H40" i="2"/>
  <c r="H18" i="2"/>
  <c r="I18" i="2" s="1"/>
  <c r="H44" i="2"/>
  <c r="I44" i="2" s="1"/>
  <c r="H13" i="2"/>
  <c r="I13" i="2" s="1"/>
  <c r="H43" i="2"/>
  <c r="I43" i="2" s="1"/>
  <c r="I17" i="2" l="1"/>
  <c r="M17" i="2" s="1"/>
  <c r="I46" i="2"/>
  <c r="M46" i="2" s="1"/>
  <c r="I40" i="2"/>
  <c r="M40" i="2" s="1"/>
  <c r="I7" i="2"/>
  <c r="M7" i="2" s="1"/>
  <c r="I12" i="2"/>
  <c r="L12" i="2" s="1"/>
  <c r="H48" i="2"/>
  <c r="I16" i="2"/>
  <c r="L16" i="2" s="1"/>
  <c r="M47" i="2"/>
  <c r="M44" i="2"/>
  <c r="M43" i="2"/>
  <c r="L45" i="2"/>
  <c r="M23" i="2"/>
  <c r="M30" i="2"/>
  <c r="I5" i="2"/>
  <c r="M5" i="2" s="1"/>
  <c r="L29" i="2"/>
  <c r="M29" i="2"/>
  <c r="M6" i="2"/>
  <c r="M10" i="2"/>
  <c r="M25" i="2"/>
  <c r="L18" i="2"/>
  <c r="M22" i="2"/>
  <c r="L20" i="2"/>
  <c r="L9" i="2"/>
  <c r="M26" i="2"/>
  <c r="M32" i="2"/>
  <c r="M39" i="2"/>
  <c r="M21" i="2"/>
  <c r="M36" i="2"/>
  <c r="M35" i="2"/>
  <c r="M34" i="2"/>
  <c r="M11" i="2"/>
  <c r="L8" i="2"/>
  <c r="M8" i="2"/>
  <c r="M15" i="2"/>
  <c r="L28" i="2"/>
  <c r="L31" i="2"/>
  <c r="M31" i="2"/>
  <c r="M19" i="2"/>
  <c r="L47" i="2"/>
  <c r="L27" i="2"/>
  <c r="M13" i="2"/>
  <c r="M16" i="2"/>
  <c r="L11" i="2"/>
  <c r="L46" i="2"/>
  <c r="L26" i="2"/>
  <c r="L32" i="2"/>
  <c r="L36" i="2"/>
  <c r="L39" i="2"/>
  <c r="L30" i="2"/>
  <c r="L25" i="2"/>
  <c r="L17" i="2"/>
  <c r="L44" i="2"/>
  <c r="L40" i="2"/>
  <c r="L7" i="2" l="1"/>
  <c r="M12" i="2"/>
  <c r="I48" i="2"/>
  <c r="M9" i="2"/>
  <c r="M45" i="2"/>
  <c r="L5" i="2"/>
  <c r="L23" i="2"/>
  <c r="L6" i="2"/>
  <c r="M20" i="2"/>
  <c r="M18" i="2"/>
  <c r="L22" i="2"/>
  <c r="L19" i="2"/>
  <c r="L15" i="2"/>
  <c r="L34" i="2"/>
  <c r="M27" i="2"/>
  <c r="L21" i="2"/>
  <c r="L35" i="2"/>
  <c r="M28" i="2"/>
  <c r="L13" i="2"/>
  <c r="L10" i="2"/>
  <c r="L43" i="2"/>
  <c r="M48" i="2" l="1"/>
  <c r="L48" i="2"/>
  <c r="H45" i="5"/>
  <c r="L45" i="5"/>
  <c r="H32" i="5"/>
  <c r="L32" i="5"/>
  <c r="H13" i="5"/>
  <c r="L13" i="5"/>
  <c r="K45" i="5"/>
  <c r="G45" i="5"/>
  <c r="L28" i="5"/>
  <c r="H28" i="5"/>
  <c r="H12" i="5"/>
  <c r="L12" i="5"/>
  <c r="L31" i="5"/>
  <c r="H31" i="5"/>
  <c r="H36" i="5"/>
  <c r="L36" i="5"/>
  <c r="L25" i="5"/>
  <c r="H25" i="5"/>
  <c r="H11" i="5"/>
  <c r="L11" i="5"/>
  <c r="D45" i="5"/>
  <c r="E45" i="5"/>
  <c r="G28" i="5"/>
  <c r="K28" i="5"/>
  <c r="H35" i="5"/>
  <c r="L35" i="5"/>
  <c r="L27" i="5"/>
  <c r="H27" i="5"/>
  <c r="L43" i="5"/>
  <c r="H43" i="5"/>
  <c r="L29" i="5"/>
  <c r="H29" i="5"/>
  <c r="L22" i="5"/>
  <c r="H22" i="5"/>
  <c r="G11" i="5"/>
  <c r="K11" i="5"/>
  <c r="L3" i="5"/>
  <c r="H3" i="5"/>
  <c r="L30" i="5"/>
  <c r="H30" i="5"/>
  <c r="H20" i="5"/>
  <c r="L20" i="5"/>
  <c r="L14" i="5"/>
  <c r="H14" i="5"/>
  <c r="K35" i="5"/>
  <c r="G35" i="5"/>
  <c r="H24" i="5"/>
  <c r="L24" i="5"/>
  <c r="G24" i="5"/>
  <c r="K24" i="5"/>
  <c r="G30" i="5"/>
  <c r="K30" i="5"/>
  <c r="E28" i="5"/>
  <c r="D28" i="5"/>
  <c r="L10" i="5"/>
  <c r="H10" i="5"/>
  <c r="L40" i="5"/>
  <c r="H40" i="5"/>
  <c r="K36" i="5"/>
  <c r="G36" i="5"/>
  <c r="K13" i="5"/>
  <c r="G13" i="5"/>
  <c r="E13" i="5"/>
  <c r="D13" i="5"/>
  <c r="K22" i="5"/>
  <c r="G22" i="5"/>
  <c r="L8" i="5"/>
  <c r="H8" i="5"/>
  <c r="L38" i="5"/>
  <c r="H38" i="5"/>
  <c r="L7" i="5"/>
  <c r="H7" i="5"/>
  <c r="G32" i="5"/>
  <c r="K32" i="5"/>
  <c r="D32" i="5"/>
  <c r="E32" i="5"/>
  <c r="L9" i="5"/>
  <c r="H9" i="5"/>
  <c r="G20" i="5"/>
  <c r="K20" i="5"/>
  <c r="G25" i="5"/>
  <c r="K25" i="5"/>
  <c r="D25" i="5"/>
  <c r="E25" i="5"/>
  <c r="H34" i="5"/>
  <c r="L34" i="5"/>
  <c r="L33" i="5"/>
  <c r="H33" i="5"/>
  <c r="H6" i="5"/>
  <c r="L6" i="5"/>
  <c r="G8" i="5"/>
  <c r="K8" i="5"/>
  <c r="E8" i="5"/>
  <c r="D8" i="5"/>
  <c r="K12" i="5"/>
  <c r="G12" i="5"/>
  <c r="E12" i="5"/>
  <c r="D12" i="5"/>
  <c r="E36" i="5"/>
  <c r="D36" i="5"/>
  <c r="G10" i="5"/>
  <c r="K10" i="5"/>
  <c r="K27" i="5"/>
  <c r="G27" i="5"/>
  <c r="G29" i="5"/>
  <c r="K29" i="5"/>
  <c r="D29" i="5"/>
  <c r="E29" i="5"/>
  <c r="K40" i="5"/>
  <c r="G40" i="5"/>
  <c r="H5" i="5"/>
  <c r="L5" i="5"/>
  <c r="H19" i="5"/>
  <c r="L19" i="5"/>
  <c r="H44" i="5"/>
  <c r="L44" i="5"/>
  <c r="D40" i="5"/>
  <c r="E40" i="5"/>
  <c r="G38" i="5"/>
  <c r="K38" i="5"/>
  <c r="D38" i="5"/>
  <c r="E38" i="5"/>
  <c r="G7" i="5"/>
  <c r="K7" i="5"/>
  <c r="D7" i="5"/>
  <c r="E7" i="5"/>
  <c r="H15" i="5"/>
  <c r="L15" i="5"/>
  <c r="K3" i="5"/>
  <c r="G3" i="5"/>
  <c r="D3" i="5"/>
  <c r="E3" i="5"/>
  <c r="D27" i="5"/>
  <c r="E27" i="5"/>
  <c r="E35" i="5"/>
  <c r="D35" i="5"/>
  <c r="G19" i="5"/>
  <c r="K19" i="5"/>
  <c r="E19" i="5"/>
  <c r="D19" i="5"/>
  <c r="G15" i="5"/>
  <c r="K15" i="5"/>
  <c r="D15" i="5"/>
  <c r="E15" i="5"/>
  <c r="D20" i="5"/>
  <c r="E20" i="5"/>
  <c r="D24" i="5"/>
  <c r="E24" i="5"/>
  <c r="L18" i="5"/>
  <c r="H18" i="5"/>
  <c r="K9" i="5"/>
  <c r="G9" i="5"/>
  <c r="E9" i="5"/>
  <c r="D9" i="5"/>
  <c r="G18" i="5"/>
  <c r="K18" i="5"/>
  <c r="H37" i="5"/>
  <c r="L37" i="5"/>
  <c r="D18" i="5"/>
  <c r="E18" i="5"/>
  <c r="E30" i="5"/>
  <c r="D30" i="5"/>
  <c r="K14" i="5"/>
  <c r="G14" i="5"/>
  <c r="D14" i="5"/>
  <c r="E14" i="5"/>
  <c r="K43" i="5"/>
  <c r="G43" i="5"/>
  <c r="E43" i="5"/>
  <c r="D22" i="5"/>
  <c r="E22" i="5"/>
  <c r="E11" i="5"/>
  <c r="D11" i="5"/>
  <c r="D10" i="5"/>
  <c r="E10" i="5"/>
  <c r="G34" i="5"/>
  <c r="K34" i="5"/>
  <c r="D34" i="5"/>
  <c r="E34" i="5"/>
  <c r="K33" i="5"/>
  <c r="G33" i="5"/>
  <c r="D33" i="5"/>
  <c r="E33" i="5"/>
  <c r="H16" i="5"/>
  <c r="L16" i="5"/>
  <c r="L17" i="5"/>
  <c r="H17" i="5"/>
  <c r="K44" i="5"/>
  <c r="G44" i="5"/>
  <c r="E44" i="5"/>
  <c r="D44" i="5"/>
  <c r="K6" i="5"/>
  <c r="G6" i="5"/>
  <c r="E6" i="5"/>
  <c r="D6" i="5"/>
  <c r="K5" i="5"/>
  <c r="G5" i="5"/>
  <c r="E5" i="5"/>
  <c r="D5" i="5"/>
  <c r="K16" i="5"/>
  <c r="G16" i="5"/>
  <c r="E16" i="5"/>
  <c r="D16" i="5"/>
  <c r="H39" i="5"/>
  <c r="L39" i="5"/>
  <c r="L4" i="5"/>
  <c r="H4" i="5"/>
  <c r="G39" i="5"/>
  <c r="K39" i="5"/>
  <c r="D39" i="5"/>
  <c r="E39" i="5"/>
  <c r="K17" i="5"/>
  <c r="G17" i="5"/>
  <c r="D17" i="5"/>
  <c r="E17" i="5"/>
  <c r="K4" i="5"/>
  <c r="G4" i="5"/>
  <c r="H41" i="5"/>
  <c r="L41" i="5"/>
  <c r="K41" i="5"/>
  <c r="G41" i="5"/>
  <c r="E41" i="5"/>
  <c r="D41" i="5"/>
  <c r="D4" i="5"/>
  <c r="E4" i="5"/>
  <c r="K37" i="5"/>
  <c r="G37" i="5"/>
  <c r="E37" i="5"/>
  <c r="D37" i="5"/>
  <c r="H26" i="5"/>
  <c r="L26" i="5"/>
  <c r="L21" i="5"/>
  <c r="H21" i="5"/>
  <c r="K26" i="5"/>
  <c r="G26" i="5"/>
  <c r="D26" i="5"/>
  <c r="E26" i="5"/>
  <c r="G21" i="5"/>
  <c r="K21" i="5"/>
  <c r="E21" i="5"/>
  <c r="D21" i="5"/>
  <c r="H42" i="5"/>
  <c r="L42" i="5"/>
  <c r="K42" i="5"/>
  <c r="G42" i="5"/>
  <c r="D42" i="5"/>
  <c r="E42" i="5"/>
  <c r="L23" i="5"/>
  <c r="H23" i="5"/>
  <c r="K23" i="5"/>
  <c r="G23" i="5"/>
  <c r="D23" i="5"/>
  <c r="E23" i="5"/>
  <c r="E31" i="5"/>
  <c r="D31" i="5"/>
  <c r="G31" i="5"/>
</calcChain>
</file>

<file path=xl/sharedStrings.xml><?xml version="1.0" encoding="utf-8"?>
<sst xmlns="http://schemas.openxmlformats.org/spreadsheetml/2006/main" count="138" uniqueCount="71">
  <si>
    <t xml:space="preserve">ALCALDIA MUNICIPAL DE SOCIEDAD, DEPARTAMENTO DE MORAZÁN </t>
  </si>
  <si>
    <t>N°</t>
  </si>
  <si>
    <t>CARGO</t>
  </si>
  <si>
    <t>SUELDOS</t>
  </si>
  <si>
    <t>AFP</t>
  </si>
  <si>
    <t>ISSS</t>
  </si>
  <si>
    <t>NOMINAL</t>
  </si>
  <si>
    <t>RENTA</t>
  </si>
  <si>
    <t xml:space="preserve">DESCUENTOS </t>
  </si>
  <si>
    <t>TOTAL DESCUENTO</t>
  </si>
  <si>
    <t>LIQUIDO A RECIBIR</t>
  </si>
  <si>
    <t>N° CHEQUE / CUENTA</t>
  </si>
  <si>
    <t xml:space="preserve">FIRMAS </t>
  </si>
  <si>
    <t>CONFIA</t>
  </si>
  <si>
    <t xml:space="preserve">CRECER </t>
  </si>
  <si>
    <t>PRESTAMOS</t>
  </si>
  <si>
    <t xml:space="preserve">OTROS </t>
  </si>
  <si>
    <t>CESAR OMAR SARAVIA IGLESIAS</t>
  </si>
  <si>
    <t>ALCALDE MUNICIPAL</t>
  </si>
  <si>
    <t>UACI</t>
  </si>
  <si>
    <t>CONTADOR</t>
  </si>
  <si>
    <t>TESORERA MUNICIPAL</t>
  </si>
  <si>
    <t xml:space="preserve">AUXILIAR DE CATASTRO </t>
  </si>
  <si>
    <t>UNIDAD DE CUENTAS CORRIENTES</t>
  </si>
  <si>
    <t>AUXILIAR DE REGISTRO FAM.</t>
  </si>
  <si>
    <t>ORDENANZA</t>
  </si>
  <si>
    <t>ENCARGADO EST MUN</t>
  </si>
  <si>
    <t>ENCARGADO DEL PARQUE MUN</t>
  </si>
  <si>
    <t>COLECTOR MUN</t>
  </si>
  <si>
    <t>JEFE  DE CATASTRO</t>
  </si>
  <si>
    <t>USOS VARIOS</t>
  </si>
  <si>
    <t>JEFE DE REGISTRO FAM</t>
  </si>
  <si>
    <t>TOTALES</t>
  </si>
  <si>
    <t>EL IMPORTE DE LA PLANILLA ES DE:</t>
  </si>
  <si>
    <t xml:space="preserve">CANCELADOS CON: </t>
  </si>
  <si>
    <t xml:space="preserve">NOTA DE CARGO A CUENTA </t>
  </si>
  <si>
    <t>SOCIEDAD,</t>
  </si>
  <si>
    <t>ENERO</t>
  </si>
  <si>
    <t xml:space="preserve">DE </t>
  </si>
  <si>
    <t>CANCELADO</t>
  </si>
  <si>
    <t xml:space="preserve">VISTO BUENO </t>
  </si>
  <si>
    <t>DESE</t>
  </si>
  <si>
    <t xml:space="preserve">SRA. ANA ELIA CASTRO DE BLANCO </t>
  </si>
  <si>
    <t xml:space="preserve">LIC. MAURICIO DANIEL RODRIGUEZ BLANCO </t>
  </si>
  <si>
    <t xml:space="preserve">SINDICA MUNICIPAL </t>
  </si>
  <si>
    <t>CONTADOR MUNICIPAL</t>
  </si>
  <si>
    <t>TEC: VILMA ELISETH FLORES MELGAR</t>
  </si>
  <si>
    <t xml:space="preserve">TESORERIA MUNICIPAL FONDOS PROPIOS </t>
  </si>
  <si>
    <t>100-420-700001-7</t>
  </si>
  <si>
    <t>MOTORISTA</t>
  </si>
  <si>
    <t>AUXILAIR DE MAQUINISTA</t>
  </si>
  <si>
    <t>ELECTRICISTA</t>
  </si>
  <si>
    <t>OPERADOR. MAQUINISTA</t>
  </si>
  <si>
    <t>BARRENDERO</t>
  </si>
  <si>
    <t>FONTANERO AUXILIAR</t>
  </si>
  <si>
    <t>ENCARG. U.M.A</t>
  </si>
  <si>
    <t xml:space="preserve">SINDICO MUNICIPAL  </t>
  </si>
  <si>
    <t>AUDITOR INTERNO</t>
  </si>
  <si>
    <t xml:space="preserve">MONITOR DE FTBOL </t>
  </si>
  <si>
    <t>OPERADOR DE TRACTOR</t>
  </si>
  <si>
    <t>JEFE DE FONTANERIA</t>
  </si>
  <si>
    <t xml:space="preserve">UNIDAD DE LA MUJER </t>
  </si>
  <si>
    <t>OFICIAL LAIP</t>
  </si>
  <si>
    <t>UNIDAD DE CULTURA Y DEPORTE</t>
  </si>
  <si>
    <t>ENCARGADO TECNICO DE LA UNIDAD FINANCIERA</t>
  </si>
  <si>
    <t xml:space="preserve">TESORERA MUNICIPAL </t>
  </si>
  <si>
    <t>SECRETARIO MUN</t>
  </si>
  <si>
    <t xml:space="preserve">ORDENANZA </t>
  </si>
  <si>
    <t xml:space="preserve"> </t>
  </si>
  <si>
    <t>Juridico Municipal</t>
  </si>
  <si>
    <t>Gestor de proyecto y proyeccion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</si>
</sst>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 "/>
    </font>
    <font>
      <b/>
      <sz val="8"/>
      <color theme="1"/>
      <name val="Calibri "/>
    </font>
    <font>
      <sz val="8"/>
      <color theme="1"/>
      <name val="Calibri "/>
    </font>
    <font>
      <b/>
      <sz val="8"/>
      <color indexed="8"/>
      <name val="Calibri "/>
    </font>
    <font>
      <sz val="8"/>
      <color indexed="8"/>
      <name val="Calibri "/>
    </font>
    <font>
      <sz val="8"/>
      <name val="Calibri "/>
    </font>
    <font>
      <b/>
      <i/>
      <sz val="11"/>
      <color rgb="FF0070C0"/>
      <name val="Algerian"/>
      <family val="5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8" fillId="0" borderId="11" xfId="0" applyFont="1" applyBorder="1"/>
    <xf numFmtId="44" fontId="7" fillId="0" borderId="11" xfId="1" applyFont="1" applyFill="1" applyBorder="1" applyAlignment="1"/>
    <xf numFmtId="44" fontId="8" fillId="0" borderId="11" xfId="1" applyFont="1" applyBorder="1"/>
    <xf numFmtId="0" fontId="9" fillId="0" borderId="3" xfId="0" applyFont="1" applyBorder="1"/>
    <xf numFmtId="44" fontId="8" fillId="0" borderId="13" xfId="1" applyFont="1" applyFill="1" applyBorder="1"/>
    <xf numFmtId="0" fontId="8" fillId="0" borderId="12" xfId="1" applyNumberFormat="1" applyFont="1" applyFill="1" applyBorder="1" applyAlignment="1">
      <alignment horizontal="center"/>
    </xf>
    <xf numFmtId="44" fontId="7" fillId="0" borderId="12" xfId="1" applyFont="1" applyFill="1" applyBorder="1" applyAlignment="1"/>
    <xf numFmtId="0" fontId="9" fillId="0" borderId="15" xfId="0" applyFont="1" applyBorder="1" applyAlignment="1">
      <alignment horizontal="center"/>
    </xf>
    <xf numFmtId="44" fontId="9" fillId="0" borderId="15" xfId="1" applyFont="1" applyBorder="1"/>
    <xf numFmtId="0" fontId="9" fillId="0" borderId="0" xfId="1" applyNumberFormat="1" applyFont="1" applyBorder="1" applyAlignment="1">
      <alignment horizontal="center"/>
    </xf>
    <xf numFmtId="44" fontId="12" fillId="0" borderId="0" xfId="1" applyFont="1" applyFill="1" applyBorder="1" applyAlignment="1"/>
    <xf numFmtId="0" fontId="0" fillId="0" borderId="0" xfId="0" applyBorder="1"/>
    <xf numFmtId="0" fontId="0" fillId="0" borderId="18" xfId="0" applyBorder="1"/>
    <xf numFmtId="0" fontId="0" fillId="0" borderId="19" xfId="0" applyBorder="1"/>
    <xf numFmtId="44" fontId="0" fillId="0" borderId="19" xfId="1" applyFont="1" applyBorder="1"/>
    <xf numFmtId="0" fontId="10" fillId="0" borderId="19" xfId="0" applyFont="1" applyBorder="1" applyAlignment="1">
      <alignment vertical="top" wrapText="1"/>
    </xf>
    <xf numFmtId="0" fontId="0" fillId="0" borderId="16" xfId="0" applyBorder="1"/>
    <xf numFmtId="44" fontId="7" fillId="0" borderId="16" xfId="1" applyFont="1" applyFill="1" applyBorder="1" applyAlignment="1"/>
    <xf numFmtId="44" fontId="7" fillId="0" borderId="0" xfId="1" applyFont="1" applyFill="1" applyBorder="1" applyAlignment="1"/>
    <xf numFmtId="44" fontId="7" fillId="0" borderId="15" xfId="1" applyFont="1" applyFill="1" applyBorder="1" applyAlignment="1"/>
    <xf numFmtId="44" fontId="8" fillId="0" borderId="16" xfId="1" applyFont="1" applyBorder="1"/>
    <xf numFmtId="0" fontId="8" fillId="0" borderId="0" xfId="0" applyFont="1" applyBorder="1"/>
    <xf numFmtId="0" fontId="8" fillId="0" borderId="15" xfId="0" applyFont="1" applyBorder="1"/>
    <xf numFmtId="0" fontId="8" fillId="0" borderId="16" xfId="0" applyFont="1" applyBorder="1"/>
    <xf numFmtId="0" fontId="0" fillId="0" borderId="0" xfId="0" applyBorder="1" applyAlignment="1">
      <alignment horizontal="center"/>
    </xf>
    <xf numFmtId="164" fontId="12" fillId="0" borderId="16" xfId="0" applyNumberFormat="1" applyFont="1" applyBorder="1"/>
    <xf numFmtId="164" fontId="12" fillId="0" borderId="15" xfId="0" applyNumberFormat="1" applyFont="1" applyBorder="1"/>
    <xf numFmtId="44" fontId="12" fillId="0" borderId="16" xfId="1" applyFont="1" applyBorder="1"/>
    <xf numFmtId="0" fontId="11" fillId="0" borderId="16" xfId="0" applyFont="1" applyBorder="1" applyAlignment="1">
      <alignment vertical="top" wrapText="1"/>
    </xf>
    <xf numFmtId="164" fontId="7" fillId="0" borderId="14" xfId="0" applyNumberFormat="1" applyFont="1" applyBorder="1"/>
    <xf numFmtId="164" fontId="7" fillId="0" borderId="13" xfId="0" applyNumberFormat="1" applyFont="1" applyBorder="1"/>
    <xf numFmtId="44" fontId="7" fillId="0" borderId="14" xfId="1" applyFont="1" applyBorder="1"/>
    <xf numFmtId="0" fontId="10" fillId="0" borderId="14" xfId="0" applyFont="1" applyBorder="1" applyAlignment="1">
      <alignment vertical="top" wrapText="1"/>
    </xf>
    <xf numFmtId="164" fontId="7" fillId="0" borderId="11" xfId="0" applyNumberFormat="1" applyFont="1" applyBorder="1" applyAlignment="1">
      <alignment horizontal="center"/>
    </xf>
    <xf numFmtId="0" fontId="8" fillId="0" borderId="11" xfId="1" applyNumberFormat="1" applyFont="1" applyBorder="1" applyAlignment="1">
      <alignment horizontal="center"/>
    </xf>
    <xf numFmtId="164" fontId="7" fillId="0" borderId="11" xfId="0" applyNumberFormat="1" applyFont="1" applyBorder="1"/>
    <xf numFmtId="0" fontId="8" fillId="0" borderId="11" xfId="0" applyFont="1" applyBorder="1" applyAlignment="1">
      <alignment horizontal="center"/>
    </xf>
    <xf numFmtId="44" fontId="7" fillId="0" borderId="20" xfId="1" applyFont="1" applyFill="1" applyBorder="1" applyAlignment="1"/>
    <xf numFmtId="44" fontId="7" fillId="0" borderId="21" xfId="1" applyFont="1" applyFill="1" applyBorder="1" applyAlignment="1"/>
    <xf numFmtId="0" fontId="7" fillId="0" borderId="22" xfId="1" applyNumberFormat="1" applyFont="1" applyFill="1" applyBorder="1" applyAlignment="1">
      <alignment horizontal="center"/>
    </xf>
    <xf numFmtId="44" fontId="7" fillId="0" borderId="23" xfId="1" applyFont="1" applyFill="1" applyBorder="1"/>
    <xf numFmtId="44" fontId="4" fillId="0" borderId="5" xfId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/>
    </xf>
    <xf numFmtId="10" fontId="3" fillId="0" borderId="5" xfId="0" applyNumberFormat="1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4" fontId="6" fillId="0" borderId="6" xfId="1" applyFont="1" applyFill="1" applyBorder="1" applyAlignment="1">
      <alignment wrapText="1"/>
    </xf>
    <xf numFmtId="44" fontId="0" fillId="0" borderId="0" xfId="0" applyNumberFormat="1"/>
    <xf numFmtId="9" fontId="0" fillId="0" borderId="0" xfId="0" applyNumberFormat="1"/>
    <xf numFmtId="44" fontId="5" fillId="0" borderId="0" xfId="1" applyFont="1" applyFill="1" applyBorder="1" applyAlignment="1">
      <alignment wrapText="1"/>
    </xf>
    <xf numFmtId="44" fontId="5" fillId="0" borderId="24" xfId="1" applyFont="1" applyFill="1" applyBorder="1" applyAlignment="1">
      <alignment wrapText="1"/>
    </xf>
    <xf numFmtId="0" fontId="5" fillId="0" borderId="8" xfId="1" applyNumberFormat="1" applyFont="1" applyFill="1" applyBorder="1" applyAlignment="1">
      <alignment horizontal="center" wrapText="1"/>
    </xf>
    <xf numFmtId="44" fontId="6" fillId="0" borderId="24" xfId="1" applyFont="1" applyFill="1" applyBorder="1" applyAlignment="1">
      <alignment wrapText="1"/>
    </xf>
    <xf numFmtId="164" fontId="6" fillId="0" borderId="24" xfId="0" applyNumberFormat="1" applyFont="1" applyFill="1" applyBorder="1" applyAlignment="1">
      <alignment wrapText="1"/>
    </xf>
    <xf numFmtId="44" fontId="5" fillId="0" borderId="24" xfId="0" applyNumberFormat="1" applyFont="1" applyFill="1" applyBorder="1" applyAlignment="1">
      <alignment wrapText="1"/>
    </xf>
    <xf numFmtId="164" fontId="5" fillId="0" borderId="24" xfId="0" applyNumberFormat="1" applyFont="1" applyFill="1" applyBorder="1" applyAlignment="1">
      <alignment wrapText="1"/>
    </xf>
    <xf numFmtId="44" fontId="5" fillId="0" borderId="6" xfId="1" applyFont="1" applyFill="1" applyBorder="1" applyAlignment="1">
      <alignment wrapText="1"/>
    </xf>
    <xf numFmtId="0" fontId="5" fillId="0" borderId="6" xfId="1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wrapText="1"/>
    </xf>
    <xf numFmtId="44" fontId="5" fillId="0" borderId="6" xfId="0" applyNumberFormat="1" applyFont="1" applyFill="1" applyBorder="1" applyAlignment="1">
      <alignment wrapText="1"/>
    </xf>
    <xf numFmtId="0" fontId="5" fillId="0" borderId="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6" xfId="1" applyNumberFormat="1" applyFont="1" applyFill="1" applyBorder="1" applyAlignment="1">
      <alignment horizontal="center" wrapText="1"/>
    </xf>
    <xf numFmtId="0" fontId="5" fillId="0" borderId="25" xfId="1" applyNumberFormat="1" applyFont="1" applyFill="1" applyBorder="1" applyAlignment="1">
      <alignment horizontal="center" wrapText="1"/>
    </xf>
    <xf numFmtId="0" fontId="5" fillId="0" borderId="10" xfId="1" applyNumberFormat="1" applyFont="1" applyFill="1" applyBorder="1" applyAlignment="1">
      <alignment horizontal="center" wrapText="1"/>
    </xf>
    <xf numFmtId="0" fontId="5" fillId="0" borderId="7" xfId="1" applyNumberFormat="1" applyFont="1" applyFill="1" applyBorder="1" applyAlignment="1">
      <alignment horizontal="center" wrapText="1"/>
    </xf>
    <xf numFmtId="0" fontId="5" fillId="0" borderId="9" xfId="1" applyNumberFormat="1" applyFont="1" applyFill="1" applyBorder="1" applyAlignment="1">
      <alignment horizontal="center" wrapText="1"/>
    </xf>
    <xf numFmtId="0" fontId="6" fillId="0" borderId="8" xfId="1" applyNumberFormat="1" applyFont="1" applyFill="1" applyBorder="1" applyAlignment="1">
      <alignment horizontal="center" wrapText="1"/>
    </xf>
    <xf numFmtId="0" fontId="5" fillId="0" borderId="7" xfId="1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left" vertical="center" wrapText="1"/>
    </xf>
    <xf numFmtId="44" fontId="4" fillId="0" borderId="24" xfId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/>
    </xf>
    <xf numFmtId="44" fontId="0" fillId="0" borderId="0" xfId="1" applyFont="1"/>
    <xf numFmtId="0" fontId="3" fillId="0" borderId="13" xfId="0" applyFont="1" applyFill="1" applyBorder="1" applyAlignment="1">
      <alignment horizontal="center" vertical="center" wrapText="1"/>
    </xf>
    <xf numFmtId="44" fontId="5" fillId="0" borderId="12" xfId="1" applyFont="1" applyFill="1" applyBorder="1" applyAlignment="1">
      <alignment wrapText="1"/>
    </xf>
    <xf numFmtId="0" fontId="5" fillId="0" borderId="12" xfId="1" applyNumberFormat="1" applyFont="1" applyFill="1" applyBorder="1" applyAlignment="1">
      <alignment horizontal="center" wrapText="1"/>
    </xf>
    <xf numFmtId="44" fontId="6" fillId="0" borderId="12" xfId="1" applyFont="1" applyFill="1" applyBorder="1" applyAlignment="1">
      <alignment wrapText="1"/>
    </xf>
    <xf numFmtId="164" fontId="6" fillId="0" borderId="12" xfId="0" applyNumberFormat="1" applyFont="1" applyFill="1" applyBorder="1" applyAlignment="1">
      <alignment wrapText="1"/>
    </xf>
    <xf numFmtId="44" fontId="5" fillId="0" borderId="12" xfId="0" applyNumberFormat="1" applyFont="1" applyFill="1" applyBorder="1" applyAlignment="1">
      <alignment wrapText="1"/>
    </xf>
    <xf numFmtId="164" fontId="5" fillId="0" borderId="12" xfId="0" applyNumberFormat="1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wrapText="1"/>
    </xf>
    <xf numFmtId="0" fontId="5" fillId="0" borderId="28" xfId="0" applyFont="1" applyFill="1" applyBorder="1" applyAlignment="1">
      <alignment wrapText="1"/>
    </xf>
    <xf numFmtId="164" fontId="4" fillId="0" borderId="28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4" fontId="6" fillId="0" borderId="29" xfId="1" applyFont="1" applyFill="1" applyBorder="1" applyAlignment="1">
      <alignment wrapText="1"/>
    </xf>
    <xf numFmtId="44" fontId="5" fillId="3" borderId="18" xfId="1" applyFont="1" applyFill="1" applyBorder="1" applyAlignment="1">
      <alignment wrapText="1"/>
    </xf>
    <xf numFmtId="44" fontId="5" fillId="0" borderId="21" xfId="1" applyFont="1" applyBorder="1" applyAlignment="1">
      <alignment wrapText="1"/>
    </xf>
    <xf numFmtId="164" fontId="5" fillId="0" borderId="21" xfId="0" applyNumberFormat="1" applyFont="1" applyBorder="1" applyAlignment="1">
      <alignment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0" fontId="5" fillId="0" borderId="21" xfId="1" applyNumberFormat="1" applyFont="1" applyBorder="1" applyAlignment="1">
      <alignment horizontal="center" wrapText="1"/>
    </xf>
    <xf numFmtId="44" fontId="6" fillId="0" borderId="21" xfId="1" applyFont="1" applyFill="1" applyBorder="1" applyAlignment="1">
      <alignment wrapText="1"/>
    </xf>
    <xf numFmtId="164" fontId="6" fillId="0" borderId="21" xfId="0" applyNumberFormat="1" applyFont="1" applyBorder="1" applyAlignment="1">
      <alignment wrapText="1"/>
    </xf>
    <xf numFmtId="44" fontId="5" fillId="0" borderId="21" xfId="0" applyNumberFormat="1" applyFont="1" applyBorder="1" applyAlignment="1">
      <alignment wrapText="1"/>
    </xf>
    <xf numFmtId="0" fontId="5" fillId="0" borderId="21" xfId="0" applyNumberFormat="1" applyFont="1" applyBorder="1" applyAlignment="1">
      <alignment wrapText="1"/>
    </xf>
    <xf numFmtId="0" fontId="5" fillId="0" borderId="20" xfId="0" applyFont="1" applyBorder="1" applyAlignment="1">
      <alignment wrapText="1"/>
    </xf>
    <xf numFmtId="44" fontId="5" fillId="0" borderId="13" xfId="1" applyFont="1" applyFill="1" applyBorder="1" applyAlignment="1">
      <alignment wrapText="1"/>
    </xf>
    <xf numFmtId="44" fontId="5" fillId="0" borderId="33" xfId="1" applyFont="1" applyFill="1" applyBorder="1" applyAlignment="1">
      <alignment wrapText="1"/>
    </xf>
    <xf numFmtId="44" fontId="5" fillId="0" borderId="34" xfId="1" applyFont="1" applyFill="1" applyBorder="1" applyAlignment="1">
      <alignment wrapText="1"/>
    </xf>
    <xf numFmtId="44" fontId="6" fillId="0" borderId="34" xfId="1" applyFont="1" applyFill="1" applyBorder="1" applyAlignment="1">
      <alignment wrapText="1"/>
    </xf>
    <xf numFmtId="44" fontId="5" fillId="0" borderId="35" xfId="1" applyFont="1" applyFill="1" applyBorder="1" applyAlignment="1">
      <alignment wrapText="1"/>
    </xf>
    <xf numFmtId="44" fontId="5" fillId="0" borderId="36" xfId="1" applyFont="1" applyFill="1" applyBorder="1" applyAlignment="1">
      <alignment wrapText="1"/>
    </xf>
    <xf numFmtId="44" fontId="6" fillId="0" borderId="36" xfId="1" applyFont="1" applyFill="1" applyBorder="1" applyAlignment="1">
      <alignment wrapText="1"/>
    </xf>
    <xf numFmtId="44" fontId="5" fillId="0" borderId="37" xfId="1" applyFont="1" applyFill="1" applyBorder="1" applyAlignment="1">
      <alignment wrapText="1"/>
    </xf>
    <xf numFmtId="44" fontId="5" fillId="0" borderId="36" xfId="1" applyFont="1" applyFill="1" applyBorder="1"/>
    <xf numFmtId="44" fontId="5" fillId="0" borderId="34" xfId="1" applyFont="1" applyFill="1" applyBorder="1"/>
    <xf numFmtId="44" fontId="5" fillId="0" borderId="38" xfId="1" applyFont="1" applyFill="1" applyBorder="1" applyAlignment="1">
      <alignment wrapText="1"/>
    </xf>
    <xf numFmtId="0" fontId="5" fillId="0" borderId="29" xfId="1" applyNumberFormat="1" applyFont="1" applyFill="1" applyBorder="1" applyAlignment="1">
      <alignment horizontal="center" wrapText="1"/>
    </xf>
    <xf numFmtId="164" fontId="6" fillId="0" borderId="29" xfId="0" applyNumberFormat="1" applyFont="1" applyFill="1" applyBorder="1" applyAlignment="1">
      <alignment wrapText="1"/>
    </xf>
    <xf numFmtId="44" fontId="5" fillId="0" borderId="18" xfId="1" applyFont="1" applyFill="1" applyBorder="1" applyAlignment="1">
      <alignment wrapText="1"/>
    </xf>
    <xf numFmtId="44" fontId="5" fillId="0" borderId="29" xfId="1" applyFont="1" applyFill="1" applyBorder="1" applyAlignment="1">
      <alignment wrapText="1"/>
    </xf>
    <xf numFmtId="44" fontId="5" fillId="0" borderId="21" xfId="1" applyFont="1" applyFill="1" applyBorder="1" applyAlignment="1">
      <alignment wrapText="1"/>
    </xf>
    <xf numFmtId="44" fontId="5" fillId="0" borderId="29" xfId="0" applyNumberFormat="1" applyFont="1" applyFill="1" applyBorder="1" applyAlignment="1">
      <alignment wrapText="1"/>
    </xf>
    <xf numFmtId="164" fontId="5" fillId="0" borderId="21" xfId="0" applyNumberFormat="1" applyFont="1" applyFill="1" applyBorder="1" applyAlignment="1">
      <alignment wrapText="1"/>
    </xf>
    <xf numFmtId="0" fontId="5" fillId="0" borderId="30" xfId="0" applyFont="1" applyFill="1" applyBorder="1" applyAlignment="1">
      <alignment wrapText="1"/>
    </xf>
    <xf numFmtId="0" fontId="5" fillId="0" borderId="39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 vertical="top" wrapText="1"/>
    </xf>
    <xf numFmtId="0" fontId="6" fillId="0" borderId="9" xfId="1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4" fontId="8" fillId="0" borderId="11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8" xfId="0" applyFont="1" applyFill="1" applyBorder="1" applyAlignment="1">
      <alignment horizontal="righ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4" fontId="7" fillId="0" borderId="17" xfId="1" applyFont="1" applyFill="1" applyBorder="1" applyAlignment="1">
      <alignment horizontal="center"/>
    </xf>
    <xf numFmtId="44" fontId="7" fillId="0" borderId="18" xfId="1" applyFont="1" applyFill="1" applyBorder="1" applyAlignment="1">
      <alignment horizontal="center"/>
    </xf>
    <xf numFmtId="44" fontId="7" fillId="0" borderId="12" xfId="1" applyFont="1" applyFill="1" applyBorder="1" applyAlignment="1">
      <alignment horizontal="center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44" fontId="7" fillId="0" borderId="11" xfId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numletra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numletras"/>
    </sheetNames>
    <definedNames>
      <definedName name="NumLetras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S57"/>
  <sheetViews>
    <sheetView topLeftCell="T97" workbookViewId="0">
      <selection activeCell="E4" sqref="A4:XFD4"/>
    </sheetView>
  </sheetViews>
  <sheetFormatPr baseColWidth="10" defaultRowHeight="15"/>
  <cols>
    <col min="1" max="1" width="2.85546875" customWidth="1"/>
    <col min="2" max="2" width="10.5703125" customWidth="1"/>
    <col min="4" max="4" width="3.7109375" customWidth="1"/>
    <col min="5" max="5" width="8.85546875" customWidth="1"/>
    <col min="6" max="6" width="9.140625" customWidth="1"/>
    <col min="7" max="7" width="9.42578125" customWidth="1"/>
    <col min="8" max="8" width="10.140625" customWidth="1"/>
    <col min="9" max="9" width="9.5703125" customWidth="1"/>
    <col min="10" max="11" width="5.140625" customWidth="1"/>
    <col min="12" max="12" width="9.140625" customWidth="1"/>
    <col min="13" max="13" width="10.140625" customWidth="1"/>
    <col min="14" max="14" width="8.7109375" customWidth="1"/>
    <col min="15" max="15" width="22.5703125" customWidth="1"/>
  </cols>
  <sheetData>
    <row r="1" spans="1:1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ht="16.5" thickBot="1">
      <c r="A2" s="47"/>
      <c r="B2" s="145"/>
      <c r="C2" s="145"/>
      <c r="D2" s="145"/>
      <c r="E2" s="145"/>
      <c r="F2" s="145"/>
      <c r="G2" s="145"/>
      <c r="H2" s="46" t="s">
        <v>37</v>
      </c>
      <c r="I2" s="46"/>
      <c r="J2" s="46">
        <v>2023</v>
      </c>
      <c r="K2" s="45"/>
      <c r="L2" s="146"/>
      <c r="M2" s="146"/>
      <c r="N2" s="146"/>
      <c r="O2" s="147"/>
    </row>
    <row r="3" spans="1:15" ht="15.75" customHeight="1" thickBot="1">
      <c r="A3" s="148" t="s">
        <v>1</v>
      </c>
      <c r="B3" s="148" t="s">
        <v>2</v>
      </c>
      <c r="C3" s="139" t="s">
        <v>3</v>
      </c>
      <c r="D3" s="150" t="s">
        <v>4</v>
      </c>
      <c r="E3" s="152">
        <v>7.2499999999999995E-2</v>
      </c>
      <c r="F3" s="153"/>
      <c r="G3" s="139" t="s">
        <v>5</v>
      </c>
      <c r="H3" s="139" t="s">
        <v>6</v>
      </c>
      <c r="I3" s="139" t="s">
        <v>7</v>
      </c>
      <c r="J3" s="154" t="s">
        <v>8</v>
      </c>
      <c r="K3" s="155"/>
      <c r="L3" s="137" t="s">
        <v>9</v>
      </c>
      <c r="M3" s="137" t="s">
        <v>10</v>
      </c>
      <c r="N3" s="137" t="s">
        <v>11</v>
      </c>
      <c r="O3" s="137" t="s">
        <v>12</v>
      </c>
    </row>
    <row r="4" spans="1:15" ht="15.75" thickBot="1">
      <c r="A4" s="149"/>
      <c r="B4" s="149"/>
      <c r="C4" s="140"/>
      <c r="D4" s="151"/>
      <c r="E4" s="44" t="s">
        <v>13</v>
      </c>
      <c r="F4" s="44" t="s">
        <v>14</v>
      </c>
      <c r="G4" s="140"/>
      <c r="H4" s="140"/>
      <c r="I4" s="140"/>
      <c r="J4" s="43" t="s">
        <v>15</v>
      </c>
      <c r="K4" s="42" t="s">
        <v>16</v>
      </c>
      <c r="L4" s="138"/>
      <c r="M4" s="138"/>
      <c r="N4" s="138"/>
      <c r="O4" s="138"/>
    </row>
    <row r="5" spans="1:15" ht="36.75" customHeight="1" thickBot="1">
      <c r="A5" s="75">
        <v>1</v>
      </c>
      <c r="B5" s="93" t="s">
        <v>18</v>
      </c>
      <c r="C5" s="108">
        <v>2877.0940000000001</v>
      </c>
      <c r="D5" s="77">
        <v>2</v>
      </c>
      <c r="E5" s="78">
        <f t="shared" ref="E5:E44" si="0">IF($D5=1,$C5*$E$3,0)</f>
        <v>0</v>
      </c>
      <c r="F5" s="78">
        <f t="shared" ref="F5:F47" si="1">IF($D5=2,$C5*$E$3,0)</f>
        <v>208.589315</v>
      </c>
      <c r="G5" s="79">
        <f t="shared" ref="G5:G47" si="2">IF(C5&gt;1000.01,30,IF(C5&lt;=1000,((C5*0.03))))</f>
        <v>30</v>
      </c>
      <c r="H5" s="79">
        <f t="shared" ref="H5:H47" si="3">((C5)-(E5+F5+G5))</f>
        <v>2638.5046849999999</v>
      </c>
      <c r="I5" s="76">
        <f>IF(H5&lt;472,0,IF(H5&lt;895.24,((H5-472)*0.1)+17.67,IF(H5&lt;2038.1,((H5-895.24)*0.2)+60,IF(H5&gt;2038.11,((H5-2038.1)*0.3)+288.57))))</f>
        <v>468.69140549999997</v>
      </c>
      <c r="J5" s="76">
        <v>0</v>
      </c>
      <c r="K5" s="76"/>
      <c r="L5" s="80">
        <f t="shared" ref="L5:L32" si="4">(E5+F5+G5+I5+J5+K5)</f>
        <v>707.28072049999992</v>
      </c>
      <c r="M5" s="81">
        <f t="shared" ref="M5:M47" si="5">(H5-(I5+J5+K5))</f>
        <v>2169.8132795000001</v>
      </c>
      <c r="N5" s="127">
        <v>8737878</v>
      </c>
      <c r="O5" s="82"/>
    </row>
    <row r="6" spans="1:15" ht="36.75" customHeight="1" thickBot="1">
      <c r="A6" s="83">
        <v>2</v>
      </c>
      <c r="B6" s="96" t="s">
        <v>66</v>
      </c>
      <c r="C6" s="109">
        <v>1120.3499999999999</v>
      </c>
      <c r="D6" s="53">
        <v>1</v>
      </c>
      <c r="E6" s="54">
        <f t="shared" si="0"/>
        <v>81.225374999999985</v>
      </c>
      <c r="F6" s="54">
        <f t="shared" si="1"/>
        <v>0</v>
      </c>
      <c r="G6" s="55">
        <f t="shared" si="2"/>
        <v>30</v>
      </c>
      <c r="H6" s="55">
        <f t="shared" si="3"/>
        <v>1009.1246249999999</v>
      </c>
      <c r="I6" s="51">
        <f t="shared" ref="I6:I47" si="6">IF(H6&lt;472,0,IF(H6&lt;895.24,((H6-472)*0.1)+17.67,IF(H6&lt;2038.1,((H6-895.24)*0.2)+60,IF(H6&gt;2038.11,((H6-2038.1)*0.3)+288.57))))</f>
        <v>82.776924999999977</v>
      </c>
      <c r="J6" s="52">
        <v>0</v>
      </c>
      <c r="K6" s="52"/>
      <c r="L6" s="56">
        <f t="shared" si="4"/>
        <v>194.00229999999996</v>
      </c>
      <c r="M6" s="57">
        <f t="shared" si="5"/>
        <v>926.34769999999992</v>
      </c>
      <c r="N6" s="127">
        <v>8737879</v>
      </c>
      <c r="O6" s="84"/>
    </row>
    <row r="7" spans="1:15" ht="33" customHeight="1" thickBot="1">
      <c r="A7" s="83">
        <v>3</v>
      </c>
      <c r="B7" s="97" t="s">
        <v>19</v>
      </c>
      <c r="C7" s="110">
        <v>1023</v>
      </c>
      <c r="D7" s="59">
        <v>1</v>
      </c>
      <c r="E7" s="48">
        <f t="shared" si="0"/>
        <v>74.16749999999999</v>
      </c>
      <c r="F7" s="48">
        <f t="shared" si="1"/>
        <v>0</v>
      </c>
      <c r="G7" s="60">
        <f t="shared" si="2"/>
        <v>30</v>
      </c>
      <c r="H7" s="60">
        <f t="shared" si="3"/>
        <v>918.83249999999998</v>
      </c>
      <c r="I7" s="51">
        <f t="shared" si="6"/>
        <v>64.718499999999992</v>
      </c>
      <c r="J7" s="58">
        <v>0</v>
      </c>
      <c r="K7" s="52"/>
      <c r="L7" s="61">
        <f t="shared" si="4"/>
        <v>168.88599999999997</v>
      </c>
      <c r="M7" s="57">
        <f t="shared" si="5"/>
        <v>854.11400000000003</v>
      </c>
      <c r="N7" s="127">
        <v>8737880</v>
      </c>
      <c r="O7" s="85"/>
    </row>
    <row r="8" spans="1:15" ht="36.75" customHeight="1" thickBot="1">
      <c r="A8" s="83">
        <v>4</v>
      </c>
      <c r="B8" s="98" t="s">
        <v>52</v>
      </c>
      <c r="C8" s="110">
        <v>836</v>
      </c>
      <c r="D8" s="59">
        <v>2</v>
      </c>
      <c r="E8" s="48">
        <f t="shared" si="0"/>
        <v>0</v>
      </c>
      <c r="F8" s="48">
        <f t="shared" si="1"/>
        <v>60.609999999999992</v>
      </c>
      <c r="G8" s="60">
        <f t="shared" si="2"/>
        <v>25.08</v>
      </c>
      <c r="H8" s="60">
        <f t="shared" si="3"/>
        <v>750.31</v>
      </c>
      <c r="I8" s="51">
        <f t="shared" si="6"/>
        <v>45.500999999999998</v>
      </c>
      <c r="J8" s="58">
        <v>0</v>
      </c>
      <c r="K8" s="52"/>
      <c r="L8" s="61">
        <f t="shared" si="4"/>
        <v>131.191</v>
      </c>
      <c r="M8" s="57">
        <f t="shared" si="5"/>
        <v>704.80899999999997</v>
      </c>
      <c r="N8" s="127">
        <v>8737904</v>
      </c>
      <c r="O8" s="85"/>
    </row>
    <row r="9" spans="1:15" ht="34.5" customHeight="1" thickBot="1">
      <c r="A9" s="83">
        <v>5</v>
      </c>
      <c r="B9" s="97" t="s">
        <v>20</v>
      </c>
      <c r="C9" s="110">
        <v>825</v>
      </c>
      <c r="D9" s="59">
        <v>2</v>
      </c>
      <c r="E9" s="48">
        <f t="shared" si="0"/>
        <v>0</v>
      </c>
      <c r="F9" s="48">
        <f t="shared" si="1"/>
        <v>59.812499999999993</v>
      </c>
      <c r="G9" s="60">
        <f t="shared" si="2"/>
        <v>24.75</v>
      </c>
      <c r="H9" s="60">
        <f t="shared" si="3"/>
        <v>740.4375</v>
      </c>
      <c r="I9" s="51">
        <f t="shared" si="6"/>
        <v>44.513750000000002</v>
      </c>
      <c r="J9" s="58">
        <v>0</v>
      </c>
      <c r="K9" s="52"/>
      <c r="L9" s="61">
        <f t="shared" si="4"/>
        <v>129.07625000000002</v>
      </c>
      <c r="M9" s="57">
        <f t="shared" si="5"/>
        <v>695.92375000000004</v>
      </c>
      <c r="N9" s="127">
        <v>8737881</v>
      </c>
      <c r="O9" s="85"/>
    </row>
    <row r="10" spans="1:15" ht="33" customHeight="1">
      <c r="A10" s="83">
        <v>6</v>
      </c>
      <c r="B10" s="99" t="s">
        <v>21</v>
      </c>
      <c r="C10" s="110">
        <v>825</v>
      </c>
      <c r="D10" s="59">
        <v>1</v>
      </c>
      <c r="E10" s="48">
        <f t="shared" si="0"/>
        <v>59.812499999999993</v>
      </c>
      <c r="F10" s="48">
        <f t="shared" si="1"/>
        <v>0</v>
      </c>
      <c r="G10" s="60">
        <f t="shared" si="2"/>
        <v>24.75</v>
      </c>
      <c r="H10" s="60">
        <f t="shared" si="3"/>
        <v>740.4375</v>
      </c>
      <c r="I10" s="51">
        <f t="shared" si="6"/>
        <v>44.513750000000002</v>
      </c>
      <c r="J10" s="58">
        <v>0</v>
      </c>
      <c r="K10" s="52"/>
      <c r="L10" s="61">
        <f t="shared" si="4"/>
        <v>129.07625000000002</v>
      </c>
      <c r="M10" s="57">
        <f t="shared" si="5"/>
        <v>695.92375000000004</v>
      </c>
      <c r="N10" s="127">
        <v>8737882</v>
      </c>
      <c r="O10" s="85"/>
    </row>
    <row r="11" spans="1:15" ht="34.5" customHeight="1">
      <c r="A11" s="83">
        <v>7</v>
      </c>
      <c r="B11" s="98" t="s">
        <v>49</v>
      </c>
      <c r="C11" s="110">
        <v>805.2</v>
      </c>
      <c r="D11" s="59">
        <v>1</v>
      </c>
      <c r="E11" s="48">
        <f t="shared" si="0"/>
        <v>58.377000000000002</v>
      </c>
      <c r="F11" s="48">
        <f t="shared" si="1"/>
        <v>0</v>
      </c>
      <c r="G11" s="60">
        <f t="shared" si="2"/>
        <v>24.155999999999999</v>
      </c>
      <c r="H11" s="60">
        <f t="shared" si="3"/>
        <v>722.66700000000003</v>
      </c>
      <c r="I11" s="51">
        <f t="shared" si="6"/>
        <v>42.736700000000006</v>
      </c>
      <c r="J11" s="58">
        <v>0</v>
      </c>
      <c r="K11" s="52"/>
      <c r="L11" s="61">
        <f t="shared" si="4"/>
        <v>125.2697</v>
      </c>
      <c r="M11" s="57">
        <f t="shared" si="5"/>
        <v>679.93029999999999</v>
      </c>
      <c r="N11" s="62">
        <v>8737912</v>
      </c>
      <c r="O11" s="85"/>
    </row>
    <row r="12" spans="1:15" ht="36">
      <c r="A12" s="83">
        <v>8</v>
      </c>
      <c r="B12" s="97" t="s">
        <v>23</v>
      </c>
      <c r="C12" s="110">
        <v>770</v>
      </c>
      <c r="D12" s="59">
        <v>2</v>
      </c>
      <c r="E12" s="48">
        <f t="shared" si="0"/>
        <v>0</v>
      </c>
      <c r="F12" s="48">
        <f t="shared" si="1"/>
        <v>55.824999999999996</v>
      </c>
      <c r="G12" s="60">
        <f t="shared" si="2"/>
        <v>23.099999999999998</v>
      </c>
      <c r="H12" s="60">
        <f t="shared" si="3"/>
        <v>691.07500000000005</v>
      </c>
      <c r="I12" s="51">
        <f t="shared" si="6"/>
        <v>39.577500000000008</v>
      </c>
      <c r="J12" s="58">
        <v>0</v>
      </c>
      <c r="K12" s="52"/>
      <c r="L12" s="61">
        <f t="shared" si="4"/>
        <v>118.5025</v>
      </c>
      <c r="M12" s="57">
        <f t="shared" si="5"/>
        <v>651.49750000000006</v>
      </c>
      <c r="N12" s="62">
        <v>8737884</v>
      </c>
      <c r="O12" s="85"/>
    </row>
    <row r="13" spans="1:15" ht="45">
      <c r="A13" s="83">
        <v>9</v>
      </c>
      <c r="B13" s="98" t="s">
        <v>64</v>
      </c>
      <c r="C13" s="110">
        <v>750</v>
      </c>
      <c r="D13" s="59">
        <v>1</v>
      </c>
      <c r="E13" s="48">
        <f t="shared" si="0"/>
        <v>54.374999999999993</v>
      </c>
      <c r="F13" s="48">
        <f t="shared" si="1"/>
        <v>0</v>
      </c>
      <c r="G13" s="60">
        <f t="shared" si="2"/>
        <v>22.5</v>
      </c>
      <c r="H13" s="60">
        <f t="shared" si="3"/>
        <v>673.125</v>
      </c>
      <c r="I13" s="51">
        <f t="shared" si="6"/>
        <v>37.782499999999999</v>
      </c>
      <c r="J13" s="58">
        <v>0</v>
      </c>
      <c r="K13" s="52"/>
      <c r="L13" s="61">
        <f t="shared" si="4"/>
        <v>114.6575</v>
      </c>
      <c r="M13" s="57">
        <f t="shared" si="5"/>
        <v>635.34249999999997</v>
      </c>
      <c r="N13" s="62">
        <v>8737914</v>
      </c>
      <c r="O13" s="85"/>
    </row>
    <row r="14" spans="1:15" ht="36">
      <c r="A14" s="83">
        <v>10</v>
      </c>
      <c r="B14" s="97" t="s">
        <v>31</v>
      </c>
      <c r="C14" s="110">
        <v>700</v>
      </c>
      <c r="D14" s="59">
        <v>1</v>
      </c>
      <c r="E14" s="48">
        <f t="shared" si="0"/>
        <v>50.75</v>
      </c>
      <c r="F14" s="48">
        <f t="shared" si="1"/>
        <v>0</v>
      </c>
      <c r="G14" s="60">
        <f t="shared" si="2"/>
        <v>21</v>
      </c>
      <c r="H14" s="60">
        <f t="shared" si="3"/>
        <v>628.25</v>
      </c>
      <c r="I14" s="51">
        <f t="shared" si="6"/>
        <v>33.295000000000002</v>
      </c>
      <c r="J14" s="58">
        <v>0</v>
      </c>
      <c r="K14" s="52"/>
      <c r="L14" s="61">
        <f t="shared" si="4"/>
        <v>105.045</v>
      </c>
      <c r="M14" s="57">
        <f t="shared" si="5"/>
        <v>594.95500000000004</v>
      </c>
      <c r="N14" s="63">
        <v>8737895</v>
      </c>
      <c r="O14" s="85"/>
    </row>
    <row r="15" spans="1:15" ht="33.75">
      <c r="A15" s="83">
        <v>11</v>
      </c>
      <c r="B15" s="98" t="s">
        <v>63</v>
      </c>
      <c r="C15" s="110">
        <v>709.5</v>
      </c>
      <c r="D15" s="59">
        <v>2</v>
      </c>
      <c r="E15" s="48">
        <f t="shared" si="0"/>
        <v>0</v>
      </c>
      <c r="F15" s="48">
        <f t="shared" si="1"/>
        <v>51.438749999999999</v>
      </c>
      <c r="G15" s="60">
        <f t="shared" si="2"/>
        <v>21.285</v>
      </c>
      <c r="H15" s="60">
        <f t="shared" si="3"/>
        <v>636.77625</v>
      </c>
      <c r="I15" s="51">
        <f t="shared" si="6"/>
        <v>34.147625000000005</v>
      </c>
      <c r="J15" s="58">
        <v>0</v>
      </c>
      <c r="K15" s="52"/>
      <c r="L15" s="61">
        <f t="shared" si="4"/>
        <v>106.871375</v>
      </c>
      <c r="M15" s="57">
        <f t="shared" si="5"/>
        <v>602.62862500000006</v>
      </c>
      <c r="N15" s="62">
        <v>8737905</v>
      </c>
      <c r="O15" s="85"/>
    </row>
    <row r="16" spans="1:15" ht="33.75" customHeight="1">
      <c r="A16" s="83">
        <v>12</v>
      </c>
      <c r="B16" s="98" t="s">
        <v>55</v>
      </c>
      <c r="C16" s="110">
        <v>733.67</v>
      </c>
      <c r="D16" s="59">
        <v>1</v>
      </c>
      <c r="E16" s="48">
        <f t="shared" si="0"/>
        <v>53.191074999999991</v>
      </c>
      <c r="F16" s="48">
        <f t="shared" si="1"/>
        <v>0</v>
      </c>
      <c r="G16" s="60">
        <f t="shared" si="2"/>
        <v>22.010099999999998</v>
      </c>
      <c r="H16" s="60">
        <f t="shared" si="3"/>
        <v>658.46882499999992</v>
      </c>
      <c r="I16" s="51">
        <f t="shared" si="6"/>
        <v>36.316882499999991</v>
      </c>
      <c r="J16" s="58">
        <v>0</v>
      </c>
      <c r="K16" s="52"/>
      <c r="L16" s="61">
        <f t="shared" si="4"/>
        <v>111.51805749999998</v>
      </c>
      <c r="M16" s="57">
        <f t="shared" si="5"/>
        <v>622.1519424999999</v>
      </c>
      <c r="N16" s="62">
        <v>8737898</v>
      </c>
      <c r="O16" s="85"/>
    </row>
    <row r="17" spans="1:15" ht="35.25" customHeight="1">
      <c r="A17" s="83">
        <v>13</v>
      </c>
      <c r="B17" s="97" t="s">
        <v>29</v>
      </c>
      <c r="C17" s="110">
        <v>684.2</v>
      </c>
      <c r="D17" s="59">
        <v>1</v>
      </c>
      <c r="E17" s="48">
        <f t="shared" si="0"/>
        <v>49.604500000000002</v>
      </c>
      <c r="F17" s="48">
        <f t="shared" si="1"/>
        <v>0</v>
      </c>
      <c r="G17" s="60">
        <f t="shared" si="2"/>
        <v>20.526</v>
      </c>
      <c r="H17" s="60">
        <f t="shared" si="3"/>
        <v>614.06950000000006</v>
      </c>
      <c r="I17" s="51">
        <f t="shared" si="6"/>
        <v>31.876950000000008</v>
      </c>
      <c r="J17" s="58">
        <v>0</v>
      </c>
      <c r="K17" s="52"/>
      <c r="L17" s="61">
        <f t="shared" si="4"/>
        <v>102.00745000000001</v>
      </c>
      <c r="M17" s="57">
        <f t="shared" si="5"/>
        <v>582.1925500000001</v>
      </c>
      <c r="N17" s="62">
        <v>8737892</v>
      </c>
      <c r="O17" s="85"/>
    </row>
    <row r="18" spans="1:15" ht="30.75" customHeight="1">
      <c r="A18" s="83">
        <v>14</v>
      </c>
      <c r="B18" s="97" t="s">
        <v>22</v>
      </c>
      <c r="C18" s="111">
        <v>676.5</v>
      </c>
      <c r="D18" s="64">
        <v>2</v>
      </c>
      <c r="E18" s="48">
        <f t="shared" si="0"/>
        <v>0</v>
      </c>
      <c r="F18" s="48">
        <f t="shared" si="1"/>
        <v>49.046249999999993</v>
      </c>
      <c r="G18" s="60">
        <f t="shared" si="2"/>
        <v>20.294999999999998</v>
      </c>
      <c r="H18" s="60">
        <f t="shared" si="3"/>
        <v>607.15875000000005</v>
      </c>
      <c r="I18" s="51">
        <f t="shared" si="6"/>
        <v>31.18587500000001</v>
      </c>
      <c r="J18" s="58">
        <v>0</v>
      </c>
      <c r="K18" s="52"/>
      <c r="L18" s="61">
        <f t="shared" si="4"/>
        <v>100.527125</v>
      </c>
      <c r="M18" s="57">
        <f t="shared" si="5"/>
        <v>575.97287500000004</v>
      </c>
      <c r="N18" s="62">
        <v>8737883</v>
      </c>
      <c r="O18" s="85"/>
    </row>
    <row r="19" spans="1:15" ht="24.75" customHeight="1">
      <c r="A19" s="83">
        <v>15</v>
      </c>
      <c r="B19" s="98" t="s">
        <v>51</v>
      </c>
      <c r="C19" s="110">
        <v>664.07</v>
      </c>
      <c r="D19" s="59">
        <v>2</v>
      </c>
      <c r="E19" s="48">
        <f t="shared" si="0"/>
        <v>0</v>
      </c>
      <c r="F19" s="48">
        <f t="shared" si="1"/>
        <v>48.145074999999999</v>
      </c>
      <c r="G19" s="60">
        <f t="shared" si="2"/>
        <v>19.9221</v>
      </c>
      <c r="H19" s="60">
        <f t="shared" si="3"/>
        <v>596.00282500000003</v>
      </c>
      <c r="I19" s="51">
        <f t="shared" si="6"/>
        <v>30.070282500000005</v>
      </c>
      <c r="J19" s="58">
        <v>0</v>
      </c>
      <c r="K19" s="52"/>
      <c r="L19" s="61">
        <f t="shared" si="4"/>
        <v>98.137457499999996</v>
      </c>
      <c r="M19" s="57">
        <f t="shared" si="5"/>
        <v>565.93254250000007</v>
      </c>
      <c r="N19" s="62"/>
      <c r="O19" s="85"/>
    </row>
    <row r="20" spans="1:15" ht="36">
      <c r="A20" s="83">
        <v>16</v>
      </c>
      <c r="B20" s="97" t="s">
        <v>24</v>
      </c>
      <c r="C20" s="110">
        <v>635.25</v>
      </c>
      <c r="D20" s="59">
        <v>1</v>
      </c>
      <c r="E20" s="48">
        <f t="shared" si="0"/>
        <v>46.055624999999999</v>
      </c>
      <c r="F20" s="48">
        <f t="shared" si="1"/>
        <v>0</v>
      </c>
      <c r="G20" s="60">
        <f t="shared" si="2"/>
        <v>19.057500000000001</v>
      </c>
      <c r="H20" s="60">
        <f t="shared" si="3"/>
        <v>570.13687500000003</v>
      </c>
      <c r="I20" s="51">
        <f t="shared" si="6"/>
        <v>27.483687500000006</v>
      </c>
      <c r="J20" s="58">
        <v>0</v>
      </c>
      <c r="K20" s="52"/>
      <c r="L20" s="61">
        <f t="shared" si="4"/>
        <v>92.596812499999999</v>
      </c>
      <c r="M20" s="57">
        <f t="shared" si="5"/>
        <v>542.65318750000006</v>
      </c>
      <c r="N20" s="62">
        <v>8737885</v>
      </c>
      <c r="O20" s="85"/>
    </row>
    <row r="21" spans="1:15" ht="32.25" customHeight="1">
      <c r="A21" s="83">
        <v>17</v>
      </c>
      <c r="B21" s="98" t="s">
        <v>49</v>
      </c>
      <c r="C21" s="110">
        <v>577.5</v>
      </c>
      <c r="D21" s="64">
        <v>2</v>
      </c>
      <c r="E21" s="48">
        <f t="shared" si="0"/>
        <v>0</v>
      </c>
      <c r="F21" s="48">
        <f t="shared" si="1"/>
        <v>41.868749999999999</v>
      </c>
      <c r="G21" s="60">
        <f t="shared" si="2"/>
        <v>17.324999999999999</v>
      </c>
      <c r="H21" s="60">
        <f t="shared" si="3"/>
        <v>518.30624999999998</v>
      </c>
      <c r="I21" s="51">
        <f t="shared" si="6"/>
        <v>22.300625</v>
      </c>
      <c r="J21" s="58">
        <v>0</v>
      </c>
      <c r="K21" s="52"/>
      <c r="L21" s="61">
        <f t="shared" si="4"/>
        <v>81.494374999999991</v>
      </c>
      <c r="M21" s="57">
        <f t="shared" si="5"/>
        <v>496.00562499999995</v>
      </c>
      <c r="N21" s="62">
        <v>8737906</v>
      </c>
      <c r="O21" s="85"/>
    </row>
    <row r="22" spans="1:15" ht="43.5" customHeight="1">
      <c r="A22" s="83">
        <v>18</v>
      </c>
      <c r="B22" s="94" t="s">
        <v>24</v>
      </c>
      <c r="C22" s="110">
        <v>577.5</v>
      </c>
      <c r="D22" s="65">
        <v>1</v>
      </c>
      <c r="E22" s="48">
        <f t="shared" si="0"/>
        <v>41.868749999999999</v>
      </c>
      <c r="F22" s="48">
        <f t="shared" si="1"/>
        <v>0</v>
      </c>
      <c r="G22" s="60">
        <f t="shared" si="2"/>
        <v>17.324999999999999</v>
      </c>
      <c r="H22" s="60">
        <f t="shared" si="3"/>
        <v>518.30624999999998</v>
      </c>
      <c r="I22" s="51">
        <f t="shared" si="6"/>
        <v>22.300625</v>
      </c>
      <c r="J22" s="58">
        <v>0</v>
      </c>
      <c r="K22" s="52"/>
      <c r="L22" s="61">
        <f t="shared" si="4"/>
        <v>81.494374999999991</v>
      </c>
      <c r="M22" s="57">
        <f t="shared" si="5"/>
        <v>496.00562499999995</v>
      </c>
      <c r="N22" s="62">
        <v>8737886</v>
      </c>
      <c r="O22" s="85"/>
    </row>
    <row r="23" spans="1:15" ht="30.75" customHeight="1" thickBot="1">
      <c r="A23" s="83">
        <v>19</v>
      </c>
      <c r="B23" s="95" t="s">
        <v>62</v>
      </c>
      <c r="C23" s="110">
        <v>577.5</v>
      </c>
      <c r="D23" s="66">
        <v>2</v>
      </c>
      <c r="E23" s="48">
        <f t="shared" si="0"/>
        <v>0</v>
      </c>
      <c r="F23" s="48">
        <f t="shared" si="1"/>
        <v>41.868749999999999</v>
      </c>
      <c r="G23" s="60">
        <f t="shared" si="2"/>
        <v>17.324999999999999</v>
      </c>
      <c r="H23" s="60">
        <f t="shared" si="3"/>
        <v>518.30624999999998</v>
      </c>
      <c r="I23" s="51">
        <f t="shared" si="6"/>
        <v>22.300625</v>
      </c>
      <c r="J23" s="58">
        <v>0</v>
      </c>
      <c r="K23" s="52"/>
      <c r="L23" s="61">
        <f t="shared" si="4"/>
        <v>81.494374999999991</v>
      </c>
      <c r="M23" s="57">
        <f t="shared" si="5"/>
        <v>496.00562499999995</v>
      </c>
      <c r="N23" s="62">
        <v>8737893</v>
      </c>
      <c r="O23" s="85"/>
    </row>
    <row r="24" spans="1:15" ht="33" customHeight="1">
      <c r="A24" s="83">
        <v>20</v>
      </c>
      <c r="B24" s="97" t="s">
        <v>30</v>
      </c>
      <c r="C24" s="112">
        <v>546.70000000000005</v>
      </c>
      <c r="D24" s="67">
        <v>1</v>
      </c>
      <c r="E24" s="48">
        <f t="shared" si="0"/>
        <v>39.635750000000002</v>
      </c>
      <c r="F24" s="48">
        <f t="shared" si="1"/>
        <v>0</v>
      </c>
      <c r="G24" s="60">
        <f t="shared" si="2"/>
        <v>16.401</v>
      </c>
      <c r="H24" s="60">
        <f t="shared" si="3"/>
        <v>490.66325000000006</v>
      </c>
      <c r="I24" s="51">
        <f t="shared" si="6"/>
        <v>19.536325000000009</v>
      </c>
      <c r="J24" s="58">
        <v>0</v>
      </c>
      <c r="K24" s="52"/>
      <c r="L24" s="61">
        <f t="shared" si="4"/>
        <v>75.573075000000003</v>
      </c>
      <c r="M24" s="57">
        <f t="shared" si="5"/>
        <v>471.12692500000003</v>
      </c>
      <c r="N24" s="62">
        <v>8737894</v>
      </c>
      <c r="O24" s="85"/>
    </row>
    <row r="25" spans="1:15" ht="46.5" customHeight="1">
      <c r="A25" s="83">
        <v>21</v>
      </c>
      <c r="B25" s="97" t="s">
        <v>27</v>
      </c>
      <c r="C25" s="113">
        <v>542.29999999999995</v>
      </c>
      <c r="D25" s="67">
        <v>1</v>
      </c>
      <c r="E25" s="48">
        <f t="shared" si="0"/>
        <v>39.316749999999992</v>
      </c>
      <c r="F25" s="48">
        <f t="shared" si="1"/>
        <v>0</v>
      </c>
      <c r="G25" s="60">
        <f t="shared" si="2"/>
        <v>16.268999999999998</v>
      </c>
      <c r="H25" s="60">
        <f t="shared" si="3"/>
        <v>486.71424999999999</v>
      </c>
      <c r="I25" s="51">
        <f t="shared" si="6"/>
        <v>19.141425000000002</v>
      </c>
      <c r="J25" s="58">
        <v>0</v>
      </c>
      <c r="K25" s="52"/>
      <c r="L25" s="61">
        <f t="shared" si="4"/>
        <v>74.727174999999988</v>
      </c>
      <c r="M25" s="57">
        <f t="shared" si="5"/>
        <v>467.57282499999997</v>
      </c>
      <c r="N25" s="62">
        <v>8737889</v>
      </c>
      <c r="O25" s="85"/>
    </row>
    <row r="26" spans="1:15" ht="40.5" customHeight="1">
      <c r="A26" s="83">
        <v>22</v>
      </c>
      <c r="B26" s="97" t="s">
        <v>67</v>
      </c>
      <c r="C26" s="114">
        <v>536.79999999999995</v>
      </c>
      <c r="D26" s="136">
        <v>1</v>
      </c>
      <c r="E26" s="48">
        <f t="shared" si="0"/>
        <v>38.917999999999992</v>
      </c>
      <c r="F26" s="48">
        <f t="shared" si="1"/>
        <v>0</v>
      </c>
      <c r="G26" s="60">
        <f t="shared" si="2"/>
        <v>16.103999999999999</v>
      </c>
      <c r="H26" s="60">
        <f t="shared" si="3"/>
        <v>481.77799999999996</v>
      </c>
      <c r="I26" s="51">
        <f t="shared" si="6"/>
        <v>18.647799999999997</v>
      </c>
      <c r="J26" s="58">
        <v>0</v>
      </c>
      <c r="K26" s="52"/>
      <c r="L26" s="61">
        <f t="shared" si="4"/>
        <v>73.669799999999981</v>
      </c>
      <c r="M26" s="57">
        <f t="shared" si="5"/>
        <v>463.13019999999995</v>
      </c>
      <c r="N26" s="62">
        <v>8737887</v>
      </c>
      <c r="O26" s="85"/>
    </row>
    <row r="27" spans="1:15" ht="34.5" customHeight="1">
      <c r="A27" s="83">
        <v>23</v>
      </c>
      <c r="B27" s="98" t="s">
        <v>50</v>
      </c>
      <c r="C27" s="113">
        <v>519.75</v>
      </c>
      <c r="D27" s="68">
        <v>2</v>
      </c>
      <c r="E27" s="48">
        <f t="shared" si="0"/>
        <v>0</v>
      </c>
      <c r="F27" s="48">
        <f t="shared" si="1"/>
        <v>37.681874999999998</v>
      </c>
      <c r="G27" s="60">
        <f t="shared" si="2"/>
        <v>15.592499999999999</v>
      </c>
      <c r="H27" s="60">
        <f t="shared" si="3"/>
        <v>466.47562499999998</v>
      </c>
      <c r="I27" s="51">
        <f t="shared" si="6"/>
        <v>0</v>
      </c>
      <c r="J27" s="58">
        <v>0</v>
      </c>
      <c r="K27" s="52"/>
      <c r="L27" s="61">
        <f t="shared" si="4"/>
        <v>53.274374999999999</v>
      </c>
      <c r="M27" s="57">
        <f t="shared" si="5"/>
        <v>466.47562499999998</v>
      </c>
      <c r="N27" s="62">
        <v>8737908</v>
      </c>
      <c r="O27" s="85"/>
    </row>
    <row r="28" spans="1:15" ht="31.5" customHeight="1">
      <c r="A28" s="83">
        <v>24</v>
      </c>
      <c r="B28" s="98" t="s">
        <v>61</v>
      </c>
      <c r="C28" s="113">
        <v>519.75</v>
      </c>
      <c r="D28" s="68">
        <v>2</v>
      </c>
      <c r="E28" s="48">
        <f t="shared" si="0"/>
        <v>0</v>
      </c>
      <c r="F28" s="48">
        <f t="shared" si="1"/>
        <v>37.681874999999998</v>
      </c>
      <c r="G28" s="60">
        <f t="shared" si="2"/>
        <v>15.592499999999999</v>
      </c>
      <c r="H28" s="60">
        <f t="shared" si="3"/>
        <v>466.47562499999998</v>
      </c>
      <c r="I28" s="51">
        <f t="shared" si="6"/>
        <v>0</v>
      </c>
      <c r="J28" s="58">
        <v>0</v>
      </c>
      <c r="K28" s="52"/>
      <c r="L28" s="61">
        <f t="shared" si="4"/>
        <v>53.274374999999999</v>
      </c>
      <c r="M28" s="57">
        <f t="shared" si="5"/>
        <v>466.47562499999998</v>
      </c>
      <c r="N28" s="62">
        <v>8737909</v>
      </c>
      <c r="O28" s="85" t="s">
        <v>68</v>
      </c>
    </row>
    <row r="29" spans="1:15" ht="30" customHeight="1">
      <c r="A29" s="83">
        <v>25</v>
      </c>
      <c r="B29" s="97" t="s">
        <v>28</v>
      </c>
      <c r="C29" s="113">
        <v>519.75</v>
      </c>
      <c r="D29" s="68">
        <v>2</v>
      </c>
      <c r="E29" s="48">
        <f t="shared" si="0"/>
        <v>0</v>
      </c>
      <c r="F29" s="48">
        <f t="shared" si="1"/>
        <v>37.681874999999998</v>
      </c>
      <c r="G29" s="60">
        <f t="shared" si="2"/>
        <v>15.592499999999999</v>
      </c>
      <c r="H29" s="60">
        <f t="shared" si="3"/>
        <v>466.47562499999998</v>
      </c>
      <c r="I29" s="51">
        <f t="shared" si="6"/>
        <v>0</v>
      </c>
      <c r="J29" s="58">
        <v>0</v>
      </c>
      <c r="K29" s="52"/>
      <c r="L29" s="61">
        <f t="shared" si="4"/>
        <v>53.274374999999999</v>
      </c>
      <c r="M29" s="57">
        <f t="shared" si="5"/>
        <v>466.47562499999998</v>
      </c>
      <c r="N29" s="62">
        <v>8737890</v>
      </c>
      <c r="O29" s="85"/>
    </row>
    <row r="30" spans="1:15" ht="32.25" customHeight="1">
      <c r="A30" s="83">
        <v>26</v>
      </c>
      <c r="B30" s="97" t="s">
        <v>25</v>
      </c>
      <c r="C30" s="113">
        <v>519.75</v>
      </c>
      <c r="D30" s="68">
        <v>2</v>
      </c>
      <c r="E30" s="48">
        <f t="shared" si="0"/>
        <v>0</v>
      </c>
      <c r="F30" s="48">
        <f t="shared" si="1"/>
        <v>37.681874999999998</v>
      </c>
      <c r="G30" s="60">
        <f t="shared" si="2"/>
        <v>15.592499999999999</v>
      </c>
      <c r="H30" s="60">
        <f t="shared" si="3"/>
        <v>466.47562499999998</v>
      </c>
      <c r="I30" s="51">
        <f t="shared" si="6"/>
        <v>0</v>
      </c>
      <c r="J30" s="58">
        <v>0</v>
      </c>
      <c r="K30" s="52"/>
      <c r="L30" s="61">
        <f t="shared" si="4"/>
        <v>53.274374999999999</v>
      </c>
      <c r="M30" s="57">
        <f t="shared" si="5"/>
        <v>466.47562499999998</v>
      </c>
      <c r="N30" s="62">
        <v>8737891</v>
      </c>
      <c r="O30" s="85"/>
    </row>
    <row r="31" spans="1:15" ht="36.75" customHeight="1">
      <c r="A31" s="83">
        <v>27</v>
      </c>
      <c r="B31" s="98" t="s">
        <v>58</v>
      </c>
      <c r="C31" s="113">
        <v>491.7</v>
      </c>
      <c r="D31" s="68">
        <v>1</v>
      </c>
      <c r="E31" s="48">
        <f t="shared" si="0"/>
        <v>35.648249999999997</v>
      </c>
      <c r="F31" s="48">
        <f t="shared" si="1"/>
        <v>0</v>
      </c>
      <c r="G31" s="60">
        <f t="shared" si="2"/>
        <v>14.750999999999999</v>
      </c>
      <c r="H31" s="60">
        <f t="shared" si="3"/>
        <v>441.30074999999999</v>
      </c>
      <c r="I31" s="51">
        <f t="shared" si="6"/>
        <v>0</v>
      </c>
      <c r="J31" s="58">
        <v>0</v>
      </c>
      <c r="K31" s="52"/>
      <c r="L31" s="61">
        <f t="shared" si="4"/>
        <v>50.399249999999995</v>
      </c>
      <c r="M31" s="57">
        <f t="shared" si="5"/>
        <v>441.30074999999999</v>
      </c>
      <c r="N31" s="62">
        <v>8737915</v>
      </c>
      <c r="O31" s="85"/>
    </row>
    <row r="32" spans="1:15" ht="38.25" customHeight="1">
      <c r="A32" s="83">
        <v>28</v>
      </c>
      <c r="B32" s="98" t="s">
        <v>54</v>
      </c>
      <c r="C32" s="114">
        <v>484.77</v>
      </c>
      <c r="D32" s="68">
        <v>2</v>
      </c>
      <c r="E32" s="48">
        <f t="shared" si="0"/>
        <v>0</v>
      </c>
      <c r="F32" s="48">
        <f t="shared" si="1"/>
        <v>35.145824999999995</v>
      </c>
      <c r="G32" s="60">
        <f t="shared" si="2"/>
        <v>14.543099999999999</v>
      </c>
      <c r="H32" s="60">
        <f t="shared" si="3"/>
        <v>435.081075</v>
      </c>
      <c r="I32" s="51">
        <f t="shared" si="6"/>
        <v>0</v>
      </c>
      <c r="J32" s="58">
        <v>0</v>
      </c>
      <c r="K32" s="52"/>
      <c r="L32" s="61">
        <f t="shared" si="4"/>
        <v>49.688924999999998</v>
      </c>
      <c r="M32" s="57">
        <f t="shared" si="5"/>
        <v>435.081075</v>
      </c>
      <c r="N32" s="62">
        <v>8737910</v>
      </c>
      <c r="O32" s="85"/>
    </row>
    <row r="33" spans="1:19" ht="28.5" customHeight="1">
      <c r="A33" s="83">
        <v>29</v>
      </c>
      <c r="B33" s="98" t="s">
        <v>30</v>
      </c>
      <c r="C33" s="113">
        <v>476.66300000000001</v>
      </c>
      <c r="D33" s="68">
        <v>1</v>
      </c>
      <c r="E33" s="48">
        <f t="shared" si="0"/>
        <v>34.5580675</v>
      </c>
      <c r="F33" s="48">
        <f t="shared" si="1"/>
        <v>0</v>
      </c>
      <c r="G33" s="60">
        <f t="shared" si="2"/>
        <v>14.29989</v>
      </c>
      <c r="H33" s="60">
        <f t="shared" si="3"/>
        <v>427.80504250000001</v>
      </c>
      <c r="I33" s="51">
        <f t="shared" si="6"/>
        <v>0</v>
      </c>
      <c r="J33" s="58">
        <v>0</v>
      </c>
      <c r="K33" s="52"/>
      <c r="L33" s="61"/>
      <c r="M33" s="57">
        <f t="shared" si="5"/>
        <v>427.80504250000001</v>
      </c>
      <c r="N33" s="62">
        <v>8737911</v>
      </c>
      <c r="O33" s="85"/>
      <c r="S33" s="128"/>
    </row>
    <row r="34" spans="1:19" ht="38.25" customHeight="1">
      <c r="A34" s="83">
        <v>30</v>
      </c>
      <c r="B34" s="98" t="s">
        <v>60</v>
      </c>
      <c r="C34" s="113">
        <v>500</v>
      </c>
      <c r="D34" s="68">
        <v>2</v>
      </c>
      <c r="E34" s="48">
        <f t="shared" si="0"/>
        <v>0</v>
      </c>
      <c r="F34" s="48">
        <f t="shared" si="1"/>
        <v>36.25</v>
      </c>
      <c r="G34" s="60">
        <f t="shared" si="2"/>
        <v>15</v>
      </c>
      <c r="H34" s="60">
        <f t="shared" si="3"/>
        <v>448.75</v>
      </c>
      <c r="I34" s="51">
        <f t="shared" si="6"/>
        <v>0</v>
      </c>
      <c r="J34" s="58">
        <v>0</v>
      </c>
      <c r="K34" s="52"/>
      <c r="L34" s="61">
        <f t="shared" ref="L34:L47" si="7">(E34+F34+G34+I34+J34+K34)</f>
        <v>51.25</v>
      </c>
      <c r="M34" s="57">
        <f t="shared" si="5"/>
        <v>448.75</v>
      </c>
      <c r="N34" s="62">
        <v>8737913</v>
      </c>
      <c r="O34" s="85"/>
    </row>
    <row r="35" spans="1:19" ht="32.25" customHeight="1">
      <c r="A35" s="83">
        <v>31</v>
      </c>
      <c r="B35" s="98" t="s">
        <v>30</v>
      </c>
      <c r="C35" s="113">
        <v>438</v>
      </c>
      <c r="D35" s="68">
        <v>1</v>
      </c>
      <c r="E35" s="48">
        <f t="shared" si="0"/>
        <v>31.754999999999999</v>
      </c>
      <c r="F35" s="48">
        <f t="shared" si="1"/>
        <v>0</v>
      </c>
      <c r="G35" s="60">
        <f t="shared" si="2"/>
        <v>13.139999999999999</v>
      </c>
      <c r="H35" s="60">
        <f t="shared" si="3"/>
        <v>393.10500000000002</v>
      </c>
      <c r="I35" s="51">
        <f t="shared" si="6"/>
        <v>0</v>
      </c>
      <c r="J35" s="58">
        <v>0</v>
      </c>
      <c r="K35" s="52"/>
      <c r="L35" s="61">
        <f t="shared" si="7"/>
        <v>44.894999999999996</v>
      </c>
      <c r="M35" s="57">
        <f t="shared" si="5"/>
        <v>393.10500000000002</v>
      </c>
      <c r="N35" s="62">
        <v>8737899</v>
      </c>
      <c r="O35" s="85"/>
    </row>
    <row r="36" spans="1:19" ht="36.75" customHeight="1">
      <c r="A36" s="83">
        <v>32</v>
      </c>
      <c r="B36" s="98" t="s">
        <v>53</v>
      </c>
      <c r="C36" s="113">
        <v>438</v>
      </c>
      <c r="D36" s="68">
        <v>2</v>
      </c>
      <c r="E36" s="48">
        <f t="shared" si="0"/>
        <v>0</v>
      </c>
      <c r="F36" s="48">
        <f t="shared" si="1"/>
        <v>31.754999999999999</v>
      </c>
      <c r="G36" s="60">
        <f t="shared" si="2"/>
        <v>13.139999999999999</v>
      </c>
      <c r="H36" s="60">
        <f t="shared" si="3"/>
        <v>393.10500000000002</v>
      </c>
      <c r="I36" s="51">
        <f t="shared" si="6"/>
        <v>0</v>
      </c>
      <c r="J36" s="58">
        <v>0</v>
      </c>
      <c r="K36" s="52"/>
      <c r="L36" s="61">
        <f t="shared" si="7"/>
        <v>44.894999999999996</v>
      </c>
      <c r="M36" s="57">
        <f t="shared" si="5"/>
        <v>393.10500000000002</v>
      </c>
      <c r="N36" s="62">
        <v>8737900</v>
      </c>
      <c r="O36" s="85"/>
    </row>
    <row r="37" spans="1:19" ht="36" customHeight="1">
      <c r="A37" s="83">
        <v>33</v>
      </c>
      <c r="B37" s="98" t="s">
        <v>54</v>
      </c>
      <c r="C37" s="113">
        <v>438</v>
      </c>
      <c r="D37" s="68">
        <v>2</v>
      </c>
      <c r="E37" s="48">
        <f t="shared" si="0"/>
        <v>0</v>
      </c>
      <c r="F37" s="48">
        <f t="shared" si="1"/>
        <v>31.754999999999999</v>
      </c>
      <c r="G37" s="60">
        <f t="shared" si="2"/>
        <v>13.139999999999999</v>
      </c>
      <c r="H37" s="60">
        <f t="shared" si="3"/>
        <v>393.10500000000002</v>
      </c>
      <c r="I37" s="51">
        <f t="shared" si="6"/>
        <v>0</v>
      </c>
      <c r="J37" s="58">
        <v>0</v>
      </c>
      <c r="K37" s="52"/>
      <c r="L37" s="61">
        <f t="shared" si="7"/>
        <v>44.894999999999996</v>
      </c>
      <c r="M37" s="57">
        <f t="shared" si="5"/>
        <v>393.10500000000002</v>
      </c>
      <c r="N37" s="62">
        <v>8737901</v>
      </c>
      <c r="O37" s="85"/>
    </row>
    <row r="38" spans="1:19" ht="33.75" customHeight="1">
      <c r="A38" s="83">
        <v>34</v>
      </c>
      <c r="B38" s="98" t="s">
        <v>53</v>
      </c>
      <c r="C38" s="113">
        <v>438</v>
      </c>
      <c r="D38" s="68">
        <v>1</v>
      </c>
      <c r="E38" s="48">
        <f t="shared" si="0"/>
        <v>31.754999999999999</v>
      </c>
      <c r="F38" s="48">
        <f t="shared" si="1"/>
        <v>0</v>
      </c>
      <c r="G38" s="60">
        <f t="shared" si="2"/>
        <v>13.139999999999999</v>
      </c>
      <c r="H38" s="60">
        <f t="shared" si="3"/>
        <v>393.10500000000002</v>
      </c>
      <c r="I38" s="51">
        <f t="shared" si="6"/>
        <v>0</v>
      </c>
      <c r="J38" s="58">
        <v>0</v>
      </c>
      <c r="K38" s="52"/>
      <c r="L38" s="61">
        <f t="shared" si="7"/>
        <v>44.894999999999996</v>
      </c>
      <c r="M38" s="57">
        <f t="shared" si="5"/>
        <v>393.10500000000002</v>
      </c>
      <c r="N38" s="62">
        <v>8737902</v>
      </c>
      <c r="O38" s="85"/>
    </row>
    <row r="39" spans="1:19" ht="33" customHeight="1">
      <c r="A39" s="83">
        <v>35</v>
      </c>
      <c r="B39" s="100" t="s">
        <v>53</v>
      </c>
      <c r="C39" s="115">
        <v>438</v>
      </c>
      <c r="D39" s="69">
        <v>1</v>
      </c>
      <c r="E39" s="48">
        <f t="shared" si="0"/>
        <v>31.754999999999999</v>
      </c>
      <c r="F39" s="48">
        <f t="shared" si="1"/>
        <v>0</v>
      </c>
      <c r="G39" s="60">
        <f t="shared" si="2"/>
        <v>13.139999999999999</v>
      </c>
      <c r="H39" s="60">
        <f t="shared" si="3"/>
        <v>393.10500000000002</v>
      </c>
      <c r="I39" s="51">
        <f t="shared" si="6"/>
        <v>0</v>
      </c>
      <c r="J39" s="58">
        <v>0</v>
      </c>
      <c r="K39" s="52"/>
      <c r="L39" s="61">
        <f t="shared" si="7"/>
        <v>44.894999999999996</v>
      </c>
      <c r="M39" s="57">
        <f t="shared" si="5"/>
        <v>393.10500000000002</v>
      </c>
      <c r="N39" s="62">
        <v>8737903</v>
      </c>
      <c r="O39" s="85"/>
    </row>
    <row r="40" spans="1:19" ht="32.25" customHeight="1">
      <c r="A40" s="83">
        <v>36</v>
      </c>
      <c r="B40" s="101" t="s">
        <v>26</v>
      </c>
      <c r="C40" s="110">
        <v>438</v>
      </c>
      <c r="D40" s="59">
        <v>1</v>
      </c>
      <c r="E40" s="48">
        <f t="shared" si="0"/>
        <v>31.754999999999999</v>
      </c>
      <c r="F40" s="48">
        <f t="shared" si="1"/>
        <v>0</v>
      </c>
      <c r="G40" s="60">
        <f t="shared" si="2"/>
        <v>13.139999999999999</v>
      </c>
      <c r="H40" s="60">
        <f t="shared" si="3"/>
        <v>393.10500000000002</v>
      </c>
      <c r="I40" s="51">
        <f t="shared" si="6"/>
        <v>0</v>
      </c>
      <c r="J40" s="58">
        <v>0</v>
      </c>
      <c r="K40" s="52"/>
      <c r="L40" s="61">
        <f t="shared" si="7"/>
        <v>44.894999999999996</v>
      </c>
      <c r="M40" s="57">
        <f t="shared" si="5"/>
        <v>393.10500000000002</v>
      </c>
      <c r="N40" s="62">
        <v>8737888</v>
      </c>
      <c r="O40" s="85"/>
    </row>
    <row r="41" spans="1:19" ht="30" customHeight="1">
      <c r="A41" s="83">
        <v>37</v>
      </c>
      <c r="B41" s="97" t="s">
        <v>56</v>
      </c>
      <c r="C41" s="116">
        <v>935</v>
      </c>
      <c r="D41" s="70">
        <v>2</v>
      </c>
      <c r="E41" s="48">
        <f t="shared" si="0"/>
        <v>0</v>
      </c>
      <c r="F41" s="48">
        <f t="shared" si="1"/>
        <v>67.787499999999994</v>
      </c>
      <c r="G41" s="60">
        <f t="shared" si="2"/>
        <v>28.05</v>
      </c>
      <c r="H41" s="60">
        <f t="shared" si="3"/>
        <v>839.16250000000002</v>
      </c>
      <c r="I41" s="51">
        <f t="shared" si="6"/>
        <v>54.386250000000004</v>
      </c>
      <c r="J41" s="71"/>
      <c r="K41" s="72"/>
      <c r="L41" s="61">
        <f t="shared" si="7"/>
        <v>150.22375</v>
      </c>
      <c r="M41" s="57">
        <f t="shared" si="5"/>
        <v>784.77625</v>
      </c>
      <c r="N41" s="62">
        <v>8737896</v>
      </c>
      <c r="O41" s="86"/>
    </row>
    <row r="42" spans="1:19" ht="38.25" customHeight="1">
      <c r="A42" s="83">
        <v>38</v>
      </c>
      <c r="B42" s="97" t="s">
        <v>57</v>
      </c>
      <c r="C42" s="116">
        <v>913.06</v>
      </c>
      <c r="D42" s="70">
        <v>1</v>
      </c>
      <c r="E42" s="48">
        <f t="shared" si="0"/>
        <v>66.196849999999998</v>
      </c>
      <c r="F42" s="48">
        <f t="shared" si="1"/>
        <v>0</v>
      </c>
      <c r="G42" s="60">
        <f t="shared" si="2"/>
        <v>27.391799999999996</v>
      </c>
      <c r="H42" s="60">
        <f t="shared" si="3"/>
        <v>819.47134999999992</v>
      </c>
      <c r="I42" s="51">
        <f t="shared" si="6"/>
        <v>52.417134999999995</v>
      </c>
      <c r="J42" s="58">
        <v>0</v>
      </c>
      <c r="K42" s="52"/>
      <c r="L42" s="61">
        <f t="shared" si="7"/>
        <v>146.005785</v>
      </c>
      <c r="M42" s="57">
        <f t="shared" si="5"/>
        <v>767.05421499999989</v>
      </c>
      <c r="N42" s="63">
        <v>8737897</v>
      </c>
      <c r="O42" s="85"/>
    </row>
    <row r="43" spans="1:19" ht="32.25" customHeight="1">
      <c r="A43" s="83">
        <v>39</v>
      </c>
      <c r="B43" s="98" t="s">
        <v>30</v>
      </c>
      <c r="C43" s="117">
        <v>438</v>
      </c>
      <c r="D43" s="73">
        <v>1</v>
      </c>
      <c r="E43" s="48">
        <f t="shared" si="0"/>
        <v>31.754999999999999</v>
      </c>
      <c r="F43" s="48">
        <f t="shared" si="1"/>
        <v>0</v>
      </c>
      <c r="G43" s="60">
        <f t="shared" si="2"/>
        <v>13.139999999999999</v>
      </c>
      <c r="H43" s="60">
        <f t="shared" si="3"/>
        <v>393.10500000000002</v>
      </c>
      <c r="I43" s="51">
        <f t="shared" si="6"/>
        <v>0</v>
      </c>
      <c r="J43" s="58">
        <v>0</v>
      </c>
      <c r="K43" s="52"/>
      <c r="L43" s="61">
        <f t="shared" si="7"/>
        <v>44.894999999999996</v>
      </c>
      <c r="M43" s="57">
        <f t="shared" si="5"/>
        <v>393.10500000000002</v>
      </c>
      <c r="N43" s="62">
        <v>8737916</v>
      </c>
      <c r="O43" s="85"/>
      <c r="P43" s="49"/>
      <c r="Q43" s="49"/>
    </row>
    <row r="44" spans="1:19" ht="41.25" customHeight="1">
      <c r="A44" s="83">
        <v>40</v>
      </c>
      <c r="B44" s="98" t="s">
        <v>30</v>
      </c>
      <c r="C44" s="117">
        <v>438</v>
      </c>
      <c r="D44" s="73">
        <v>1</v>
      </c>
      <c r="E44" s="48">
        <f t="shared" si="0"/>
        <v>31.754999999999999</v>
      </c>
      <c r="F44" s="48">
        <f t="shared" si="1"/>
        <v>0</v>
      </c>
      <c r="G44" s="60">
        <f t="shared" si="2"/>
        <v>13.139999999999999</v>
      </c>
      <c r="H44" s="60">
        <f t="shared" si="3"/>
        <v>393.10500000000002</v>
      </c>
      <c r="I44" s="51">
        <f t="shared" si="6"/>
        <v>0</v>
      </c>
      <c r="J44" s="58">
        <v>0</v>
      </c>
      <c r="K44" s="52"/>
      <c r="L44" s="61">
        <f t="shared" si="7"/>
        <v>44.894999999999996</v>
      </c>
      <c r="M44" s="57">
        <f t="shared" si="5"/>
        <v>393.10500000000002</v>
      </c>
      <c r="N44" s="62">
        <v>8737917</v>
      </c>
      <c r="O44" s="85"/>
    </row>
    <row r="45" spans="1:19" ht="33.75" customHeight="1">
      <c r="A45" s="83">
        <v>41</v>
      </c>
      <c r="B45" s="98" t="s">
        <v>30</v>
      </c>
      <c r="C45" s="117">
        <v>438</v>
      </c>
      <c r="D45" s="73">
        <v>2</v>
      </c>
      <c r="E45" s="48">
        <v>0</v>
      </c>
      <c r="F45" s="48">
        <f t="shared" si="1"/>
        <v>31.754999999999999</v>
      </c>
      <c r="G45" s="60">
        <f t="shared" si="2"/>
        <v>13.139999999999999</v>
      </c>
      <c r="H45" s="60">
        <f t="shared" si="3"/>
        <v>393.10500000000002</v>
      </c>
      <c r="I45" s="51">
        <f t="shared" si="6"/>
        <v>0</v>
      </c>
      <c r="J45" s="58">
        <v>0</v>
      </c>
      <c r="K45" s="52"/>
      <c r="L45" s="61">
        <f t="shared" si="7"/>
        <v>44.894999999999996</v>
      </c>
      <c r="M45" s="57">
        <f t="shared" si="5"/>
        <v>393.10500000000002</v>
      </c>
      <c r="N45" s="62">
        <v>8737918</v>
      </c>
      <c r="O45" s="85"/>
      <c r="Q45" s="50"/>
    </row>
    <row r="46" spans="1:19" ht="46.5" customHeight="1" thickBot="1">
      <c r="A46" s="83">
        <v>42</v>
      </c>
      <c r="B46" s="98" t="s">
        <v>59</v>
      </c>
      <c r="C46" s="118">
        <v>707</v>
      </c>
      <c r="D46" s="119">
        <v>2</v>
      </c>
      <c r="E46" s="89">
        <f>IF($D46=1,$C46*$E$3,0)</f>
        <v>0</v>
      </c>
      <c r="F46" s="89">
        <f t="shared" si="1"/>
        <v>51.257499999999993</v>
      </c>
      <c r="G46" s="120">
        <f t="shared" si="2"/>
        <v>21.21</v>
      </c>
      <c r="H46" s="120">
        <f t="shared" si="3"/>
        <v>634.53250000000003</v>
      </c>
      <c r="I46" s="121">
        <f t="shared" si="6"/>
        <v>33.92325000000001</v>
      </c>
      <c r="J46" s="122">
        <v>0</v>
      </c>
      <c r="K46" s="123"/>
      <c r="L46" s="124">
        <f t="shared" si="7"/>
        <v>106.39075000000001</v>
      </c>
      <c r="M46" s="125">
        <f t="shared" si="5"/>
        <v>600.60924999999997</v>
      </c>
      <c r="N46" s="62">
        <v>8737919</v>
      </c>
      <c r="O46" s="126"/>
    </row>
    <row r="47" spans="1:19" ht="15.75" thickBot="1">
      <c r="A47" s="87"/>
      <c r="B47" s="88"/>
      <c r="C47" s="91"/>
      <c r="D47" s="102"/>
      <c r="E47" s="103">
        <f>IF($D47=1,$C47*$E$3,0)</f>
        <v>0</v>
      </c>
      <c r="F47" s="103">
        <f t="shared" si="1"/>
        <v>0</v>
      </c>
      <c r="G47" s="104">
        <f t="shared" si="2"/>
        <v>0</v>
      </c>
      <c r="H47" s="104">
        <f t="shared" si="3"/>
        <v>0</v>
      </c>
      <c r="I47" s="90">
        <f t="shared" si="6"/>
        <v>0</v>
      </c>
      <c r="J47" s="91">
        <v>0</v>
      </c>
      <c r="K47" s="91"/>
      <c r="L47" s="105">
        <f t="shared" si="7"/>
        <v>0</v>
      </c>
      <c r="M47" s="92">
        <f t="shared" si="5"/>
        <v>0</v>
      </c>
      <c r="N47" s="106"/>
      <c r="O47" s="107"/>
    </row>
    <row r="48" spans="1:19" ht="15.75" thickBot="1">
      <c r="A48" s="131" t="s">
        <v>32</v>
      </c>
      <c r="B48" s="132"/>
      <c r="C48" s="41">
        <f>SUM(C5:C47)</f>
        <v>28522.327000000001</v>
      </c>
      <c r="D48" s="40"/>
      <c r="E48" s="41">
        <f>SUM(E5:E47)</f>
        <v>1014.2309924999998</v>
      </c>
      <c r="F48" s="41">
        <f>SUM(F5:F47)</f>
        <v>1053.6377149999998</v>
      </c>
      <c r="G48" s="41">
        <f>SUM(G5:G47)</f>
        <v>795.05648999999971</v>
      </c>
      <c r="H48" s="41">
        <f t="shared" ref="H48:L48" si="8">SUM(H5:H47)</f>
        <v>25659.40180249999</v>
      </c>
      <c r="I48" s="41">
        <f>SUM(I5:I47)</f>
        <v>1360.1423930000003</v>
      </c>
      <c r="J48" s="41">
        <f t="shared" si="8"/>
        <v>0</v>
      </c>
      <c r="K48" s="41">
        <f t="shared" si="8"/>
        <v>0</v>
      </c>
      <c r="L48" s="41">
        <f t="shared" si="8"/>
        <v>4174.2096329999995</v>
      </c>
      <c r="M48" s="41">
        <f>SUM(M5:M47)</f>
        <v>24299.259409499991</v>
      </c>
      <c r="N48" s="39"/>
      <c r="O48" s="38"/>
    </row>
    <row r="49" spans="1:15" ht="15.75" thickBot="1">
      <c r="A49" s="129" t="s">
        <v>33</v>
      </c>
      <c r="B49" s="130"/>
      <c r="C49" s="130"/>
      <c r="D49" s="37"/>
      <c r="E49" s="1" t="e">
        <f ca="1">[1]!NumLetras(C48,,"DOLARES")</f>
        <v>#NAME?</v>
      </c>
      <c r="F49" s="2"/>
      <c r="G49" s="36"/>
      <c r="H49" s="36"/>
      <c r="I49" s="3"/>
      <c r="J49" s="3"/>
      <c r="K49" s="3"/>
      <c r="L49" s="1"/>
      <c r="M49" s="1"/>
      <c r="N49" s="1"/>
      <c r="O49" s="4"/>
    </row>
    <row r="50" spans="1:15" ht="15.75" thickBot="1">
      <c r="A50" s="129" t="s">
        <v>34</v>
      </c>
      <c r="B50" s="130"/>
      <c r="C50" s="141" t="s">
        <v>35</v>
      </c>
      <c r="D50" s="141"/>
      <c r="E50" s="141"/>
      <c r="F50" s="141"/>
      <c r="G50" s="36"/>
      <c r="H50" s="36" t="s">
        <v>48</v>
      </c>
      <c r="I50" s="3"/>
      <c r="J50" s="3"/>
      <c r="K50" s="3" t="s">
        <v>47</v>
      </c>
      <c r="L50" s="1"/>
      <c r="M50" s="1"/>
      <c r="N50" s="1"/>
      <c r="O50" s="4"/>
    </row>
    <row r="51" spans="1:15" ht="15.75" thickBot="1">
      <c r="A51" s="129" t="s">
        <v>36</v>
      </c>
      <c r="B51" s="130"/>
      <c r="C51" s="35">
        <v>20</v>
      </c>
      <c r="D51" s="35"/>
      <c r="E51" s="161" t="s">
        <v>37</v>
      </c>
      <c r="F51" s="161"/>
      <c r="G51" s="34" t="s">
        <v>38</v>
      </c>
      <c r="H51" s="162">
        <v>2023</v>
      </c>
      <c r="I51" s="162"/>
      <c r="J51" s="3" t="s">
        <v>39</v>
      </c>
      <c r="K51" s="3"/>
      <c r="L51" s="1"/>
      <c r="M51" s="1"/>
      <c r="N51" s="1"/>
      <c r="O51" s="4"/>
    </row>
    <row r="52" spans="1:15">
      <c r="A52" s="133" t="s">
        <v>40</v>
      </c>
      <c r="B52" s="33"/>
      <c r="C52" s="5"/>
      <c r="D52" s="6"/>
      <c r="E52" s="158" t="s">
        <v>41</v>
      </c>
      <c r="F52" s="158"/>
      <c r="G52" s="30"/>
      <c r="H52" s="31"/>
      <c r="I52" s="7"/>
      <c r="J52" s="7"/>
      <c r="K52" s="32"/>
      <c r="L52" s="31"/>
      <c r="M52" s="7"/>
      <c r="N52" s="7"/>
      <c r="O52" s="30"/>
    </row>
    <row r="53" spans="1:15">
      <c r="A53" s="8"/>
      <c r="B53" s="29"/>
      <c r="C53" s="9"/>
      <c r="D53" s="10"/>
      <c r="E53" s="11"/>
      <c r="F53" s="11"/>
      <c r="G53" s="26"/>
      <c r="H53" s="27"/>
      <c r="I53" s="11"/>
      <c r="J53" s="11"/>
      <c r="K53" s="28"/>
      <c r="L53" s="27"/>
      <c r="M53" s="11"/>
      <c r="N53" s="11"/>
      <c r="O53" s="26"/>
    </row>
    <row r="54" spans="1:15">
      <c r="A54" s="8"/>
      <c r="B54" s="29"/>
      <c r="C54" s="9"/>
      <c r="D54" s="10"/>
      <c r="E54" s="11"/>
      <c r="F54" s="11"/>
      <c r="G54" s="26"/>
      <c r="H54" s="27"/>
      <c r="I54" s="11"/>
      <c r="J54" s="11"/>
      <c r="K54" s="28"/>
      <c r="L54" s="27"/>
      <c r="M54" s="11"/>
      <c r="N54" s="11"/>
      <c r="O54" s="26"/>
    </row>
    <row r="55" spans="1:15">
      <c r="A55" s="8"/>
      <c r="B55" s="29"/>
      <c r="C55" s="9"/>
      <c r="D55" s="10"/>
      <c r="E55" s="11"/>
      <c r="F55" s="11"/>
      <c r="G55" s="26"/>
      <c r="H55" s="27"/>
      <c r="I55" s="11"/>
      <c r="J55" s="11"/>
      <c r="K55" s="28"/>
      <c r="L55" s="27"/>
      <c r="M55" s="11"/>
      <c r="N55" s="11"/>
      <c r="O55" s="26"/>
    </row>
    <row r="56" spans="1:15">
      <c r="A56" s="134" t="s">
        <v>42</v>
      </c>
      <c r="B56" s="24"/>
      <c r="C56" s="23" t="s">
        <v>17</v>
      </c>
      <c r="D56" s="25"/>
      <c r="E56" s="12"/>
      <c r="F56" s="22"/>
      <c r="G56" s="24"/>
      <c r="H56" s="23" t="s">
        <v>46</v>
      </c>
      <c r="I56" s="12"/>
      <c r="J56" s="22"/>
      <c r="K56" s="21"/>
      <c r="L56" s="20" t="s">
        <v>43</v>
      </c>
      <c r="M56" s="19"/>
      <c r="N56" s="18"/>
      <c r="O56" s="17"/>
    </row>
    <row r="57" spans="1:15" ht="15.75" customHeight="1" thickBot="1">
      <c r="A57" s="135" t="s">
        <v>44</v>
      </c>
      <c r="B57" s="16"/>
      <c r="C57" s="159" t="s">
        <v>18</v>
      </c>
      <c r="D57" s="160"/>
      <c r="E57" s="160"/>
      <c r="F57" s="13"/>
      <c r="G57" s="14"/>
      <c r="H57" s="159" t="s">
        <v>65</v>
      </c>
      <c r="I57" s="160"/>
      <c r="J57" s="160"/>
      <c r="K57" s="15"/>
      <c r="L57" s="156" t="s">
        <v>45</v>
      </c>
      <c r="M57" s="157"/>
      <c r="N57" s="157"/>
      <c r="O57" s="14"/>
    </row>
  </sheetData>
  <sortState ref="A5:P47">
    <sortCondition descending="1" ref="C5:C47"/>
  </sortState>
  <mergeCells count="23">
    <mergeCell ref="M3:M4"/>
    <mergeCell ref="L57:N57"/>
    <mergeCell ref="E52:F52"/>
    <mergeCell ref="C57:E57"/>
    <mergeCell ref="H57:J57"/>
    <mergeCell ref="E51:F51"/>
    <mergeCell ref="H51:I51"/>
    <mergeCell ref="N3:N4"/>
    <mergeCell ref="H3:H4"/>
    <mergeCell ref="I3:I4"/>
    <mergeCell ref="C50:F50"/>
    <mergeCell ref="A1:O1"/>
    <mergeCell ref="B2:G2"/>
    <mergeCell ref="L2:O2"/>
    <mergeCell ref="A3:A4"/>
    <mergeCell ref="B3:B4"/>
    <mergeCell ref="C3:C4"/>
    <mergeCell ref="D3:D4"/>
    <mergeCell ref="E3:F3"/>
    <mergeCell ref="G3:G4"/>
    <mergeCell ref="O3:O4"/>
    <mergeCell ref="J3:K3"/>
    <mergeCell ref="L3:L4"/>
  </mergeCells>
  <dataValidations count="2">
    <dataValidation type="list" allowBlank="1" showInputMessage="1" showErrorMessage="1" sqref="K2 I2">
      <formula1>#REF!</formula1>
    </dataValidation>
    <dataValidation type="list" allowBlank="1" showInputMessage="1" showErrorMessage="1" sqref="D6:D47">
      <formula1>"1,2"</formula1>
    </dataValidation>
  </dataValidations>
  <pageMargins left="1" right="1" top="1" bottom="1" header="0.5" footer="0.5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37" workbookViewId="0">
      <selection activeCell="C51" sqref="C51"/>
    </sheetView>
  </sheetViews>
  <sheetFormatPr baseColWidth="10" defaultRowHeight="15"/>
  <sheetData>
    <row r="1" spans="1:12" ht="15.75" thickBot="1">
      <c r="A1" s="148" t="s">
        <v>2</v>
      </c>
      <c r="B1" s="139" t="s">
        <v>3</v>
      </c>
      <c r="C1" s="150" t="s">
        <v>4</v>
      </c>
      <c r="D1" s="152">
        <v>7.2499999999999995E-2</v>
      </c>
      <c r="E1" s="153"/>
      <c r="F1" s="139" t="s">
        <v>5</v>
      </c>
      <c r="G1" s="139" t="s">
        <v>6</v>
      </c>
      <c r="H1" s="139" t="s">
        <v>7</v>
      </c>
      <c r="I1" s="154" t="s">
        <v>8</v>
      </c>
      <c r="J1" s="155"/>
      <c r="K1" s="137" t="s">
        <v>9</v>
      </c>
      <c r="L1" s="137" t="s">
        <v>10</v>
      </c>
    </row>
    <row r="2" spans="1:12" ht="15.75" thickBot="1">
      <c r="A2" s="149"/>
      <c r="B2" s="140"/>
      <c r="C2" s="151"/>
      <c r="D2" s="44" t="s">
        <v>13</v>
      </c>
      <c r="E2" s="44" t="s">
        <v>14</v>
      </c>
      <c r="F2" s="140"/>
      <c r="G2" s="140"/>
      <c r="H2" s="140"/>
      <c r="I2" s="43" t="s">
        <v>15</v>
      </c>
      <c r="J2" s="42" t="s">
        <v>16</v>
      </c>
      <c r="K2" s="138"/>
      <c r="L2" s="138"/>
    </row>
    <row r="3" spans="1:12" ht="24">
      <c r="A3" s="93" t="s">
        <v>18</v>
      </c>
      <c r="B3" s="108">
        <v>2877.0940000000001</v>
      </c>
      <c r="C3" s="77">
        <v>2</v>
      </c>
      <c r="D3" s="78">
        <f t="shared" ref="D3:D42" ca="1" si="0">IF($E3=1,$D3*$F$3,0)</f>
        <v>0</v>
      </c>
      <c r="E3" s="78">
        <f t="shared" ref="E3:E45" ca="1" si="1">IF($E3=2,$D3*$F$3,0)</f>
        <v>208.589315</v>
      </c>
      <c r="F3" s="79">
        <f t="shared" ref="F3:F45" si="2">IF(B3&gt;1000.01,30,IF(B3&lt;=1000,((B3*0.03))))</f>
        <v>30</v>
      </c>
      <c r="G3" s="79">
        <f t="shared" ref="G3:G45" ca="1" si="3">((B3)-(D3+E3+F3))</f>
        <v>2638.5046849999999</v>
      </c>
      <c r="H3" s="76">
        <f ca="1">IF(G3&lt;472,0,IF(G3&lt;895.24,((G3-472)*0.1)+17.67,IF(G3&lt;2038.1,((G3-895.24)*0.2)+60,IF(G3&gt;2038.11,((G3-2038.1)*0.3)+288.57))))</f>
        <v>468.69140549999997</v>
      </c>
      <c r="I3" s="76">
        <v>0</v>
      </c>
      <c r="J3" s="76"/>
      <c r="K3" s="80">
        <f t="shared" ref="K3:K30" ca="1" si="4">(D3+E3+F3+H3+I3+J3)</f>
        <v>707.28072049999992</v>
      </c>
      <c r="L3" s="81">
        <f t="shared" ref="L3:L45" ca="1" si="5">(G3-(H3+I3+J3))</f>
        <v>2169.8132795000001</v>
      </c>
    </row>
    <row r="4" spans="1:12" ht="24">
      <c r="A4" s="96" t="s">
        <v>66</v>
      </c>
      <c r="B4" s="109">
        <v>1120.3499999999999</v>
      </c>
      <c r="C4" s="53">
        <v>1</v>
      </c>
      <c r="D4" s="54">
        <f t="shared" ca="1" si="0"/>
        <v>81.225374999999985</v>
      </c>
      <c r="E4" s="54">
        <f t="shared" ca="1" si="1"/>
        <v>0</v>
      </c>
      <c r="F4" s="55">
        <f t="shared" si="2"/>
        <v>30</v>
      </c>
      <c r="G4" s="55">
        <f t="shared" ca="1" si="3"/>
        <v>1009.1246249999999</v>
      </c>
      <c r="H4" s="51">
        <f t="shared" ref="H4:H45" ca="1" si="6">IF(G4&lt;472,0,IF(G4&lt;895.24,((G4-472)*0.1)+17.67,IF(G4&lt;2038.1,((G4-895.24)*0.2)+60,IF(G4&gt;2038.11,((G4-2038.1)*0.3)+288.57))))</f>
        <v>82.776924999999977</v>
      </c>
      <c r="I4" s="52">
        <v>0</v>
      </c>
      <c r="J4" s="52"/>
      <c r="K4" s="56">
        <f t="shared" ca="1" si="4"/>
        <v>194.00229999999996</v>
      </c>
      <c r="L4" s="57">
        <f t="shared" ca="1" si="5"/>
        <v>926.34769999999992</v>
      </c>
    </row>
    <row r="5" spans="1:12">
      <c r="A5" s="97" t="s">
        <v>19</v>
      </c>
      <c r="B5" s="110">
        <v>1023</v>
      </c>
      <c r="C5" s="59">
        <v>1</v>
      </c>
      <c r="D5" s="48">
        <f t="shared" ca="1" si="0"/>
        <v>74.16749999999999</v>
      </c>
      <c r="E5" s="48">
        <f t="shared" ca="1" si="1"/>
        <v>0</v>
      </c>
      <c r="F5" s="60">
        <f t="shared" si="2"/>
        <v>30</v>
      </c>
      <c r="G5" s="60">
        <f t="shared" ca="1" si="3"/>
        <v>918.83249999999998</v>
      </c>
      <c r="H5" s="51">
        <f t="shared" ca="1" si="6"/>
        <v>64.718499999999992</v>
      </c>
      <c r="I5" s="58">
        <v>0</v>
      </c>
      <c r="J5" s="52"/>
      <c r="K5" s="61">
        <f t="shared" ca="1" si="4"/>
        <v>168.88599999999997</v>
      </c>
      <c r="L5" s="57">
        <f t="shared" ca="1" si="5"/>
        <v>854.11400000000003</v>
      </c>
    </row>
    <row r="6" spans="1:12" ht="22.5">
      <c r="A6" s="98" t="s">
        <v>52</v>
      </c>
      <c r="B6" s="110">
        <v>836</v>
      </c>
      <c r="C6" s="59">
        <v>2</v>
      </c>
      <c r="D6" s="48">
        <f t="shared" ca="1" si="0"/>
        <v>0</v>
      </c>
      <c r="E6" s="48">
        <f t="shared" ca="1" si="1"/>
        <v>60.609999999999992</v>
      </c>
      <c r="F6" s="60">
        <f t="shared" si="2"/>
        <v>25.08</v>
      </c>
      <c r="G6" s="60">
        <f t="shared" ca="1" si="3"/>
        <v>750.31</v>
      </c>
      <c r="H6" s="51">
        <f t="shared" ca="1" si="6"/>
        <v>45.500999999999998</v>
      </c>
      <c r="I6" s="58">
        <v>0</v>
      </c>
      <c r="J6" s="52"/>
      <c r="K6" s="61">
        <f t="shared" ca="1" si="4"/>
        <v>131.191</v>
      </c>
      <c r="L6" s="57">
        <f t="shared" ca="1" si="5"/>
        <v>704.80899999999997</v>
      </c>
    </row>
    <row r="7" spans="1:12">
      <c r="A7" s="97" t="s">
        <v>20</v>
      </c>
      <c r="B7" s="110">
        <v>825</v>
      </c>
      <c r="C7" s="59">
        <v>2</v>
      </c>
      <c r="D7" s="48">
        <f t="shared" ca="1" si="0"/>
        <v>0</v>
      </c>
      <c r="E7" s="48">
        <f t="shared" ca="1" si="1"/>
        <v>59.812499999999993</v>
      </c>
      <c r="F7" s="60">
        <f t="shared" si="2"/>
        <v>24.75</v>
      </c>
      <c r="G7" s="60">
        <f t="shared" ca="1" si="3"/>
        <v>740.4375</v>
      </c>
      <c r="H7" s="51">
        <f t="shared" ca="1" si="6"/>
        <v>44.513750000000002</v>
      </c>
      <c r="I7" s="58">
        <v>0</v>
      </c>
      <c r="J7" s="52"/>
      <c r="K7" s="61">
        <f t="shared" ca="1" si="4"/>
        <v>129.07625000000002</v>
      </c>
      <c r="L7" s="57">
        <f t="shared" ca="1" si="5"/>
        <v>695.92375000000004</v>
      </c>
    </row>
    <row r="8" spans="1:12" ht="24">
      <c r="A8" s="99" t="s">
        <v>21</v>
      </c>
      <c r="B8" s="110">
        <v>825</v>
      </c>
      <c r="C8" s="59">
        <v>1</v>
      </c>
      <c r="D8" s="48">
        <f t="shared" ca="1" si="0"/>
        <v>59.812499999999993</v>
      </c>
      <c r="E8" s="48">
        <f t="shared" ca="1" si="1"/>
        <v>0</v>
      </c>
      <c r="F8" s="60">
        <f t="shared" si="2"/>
        <v>24.75</v>
      </c>
      <c r="G8" s="60">
        <f t="shared" ca="1" si="3"/>
        <v>740.4375</v>
      </c>
      <c r="H8" s="51">
        <f t="shared" ca="1" si="6"/>
        <v>44.513750000000002</v>
      </c>
      <c r="I8" s="58">
        <v>0</v>
      </c>
      <c r="J8" s="52"/>
      <c r="K8" s="61">
        <f t="shared" ca="1" si="4"/>
        <v>129.07625000000002</v>
      </c>
      <c r="L8" s="57">
        <f t="shared" ca="1" si="5"/>
        <v>695.92375000000004</v>
      </c>
    </row>
    <row r="9" spans="1:12">
      <c r="A9" s="98" t="s">
        <v>49</v>
      </c>
      <c r="B9" s="110">
        <v>805.2</v>
      </c>
      <c r="C9" s="59">
        <v>1</v>
      </c>
      <c r="D9" s="48">
        <f t="shared" ca="1" si="0"/>
        <v>58.377000000000002</v>
      </c>
      <c r="E9" s="48">
        <f t="shared" ca="1" si="1"/>
        <v>0</v>
      </c>
      <c r="F9" s="60">
        <f t="shared" si="2"/>
        <v>24.155999999999999</v>
      </c>
      <c r="G9" s="60">
        <f t="shared" ca="1" si="3"/>
        <v>722.66700000000003</v>
      </c>
      <c r="H9" s="51">
        <f t="shared" ca="1" si="6"/>
        <v>42.736700000000006</v>
      </c>
      <c r="I9" s="58">
        <v>0</v>
      </c>
      <c r="J9" s="52"/>
      <c r="K9" s="61">
        <f t="shared" ca="1" si="4"/>
        <v>125.2697</v>
      </c>
      <c r="L9" s="57">
        <f t="shared" ca="1" si="5"/>
        <v>679.93029999999999</v>
      </c>
    </row>
    <row r="10" spans="1:12" ht="36">
      <c r="A10" s="97" t="s">
        <v>23</v>
      </c>
      <c r="B10" s="110">
        <v>770</v>
      </c>
      <c r="C10" s="59">
        <v>2</v>
      </c>
      <c r="D10" s="48">
        <f t="shared" ca="1" si="0"/>
        <v>0</v>
      </c>
      <c r="E10" s="48">
        <f t="shared" ca="1" si="1"/>
        <v>55.824999999999996</v>
      </c>
      <c r="F10" s="60">
        <f t="shared" si="2"/>
        <v>23.099999999999998</v>
      </c>
      <c r="G10" s="60">
        <f t="shared" ca="1" si="3"/>
        <v>691.07500000000005</v>
      </c>
      <c r="H10" s="51">
        <f t="shared" ca="1" si="6"/>
        <v>39.577500000000008</v>
      </c>
      <c r="I10" s="58">
        <v>0</v>
      </c>
      <c r="J10" s="52"/>
      <c r="K10" s="61">
        <f t="shared" ca="1" si="4"/>
        <v>118.5025</v>
      </c>
      <c r="L10" s="57">
        <f t="shared" ca="1" si="5"/>
        <v>651.49750000000006</v>
      </c>
    </row>
    <row r="11" spans="1:12" ht="45">
      <c r="A11" s="98" t="s">
        <v>64</v>
      </c>
      <c r="B11" s="110">
        <v>750</v>
      </c>
      <c r="C11" s="59">
        <v>1</v>
      </c>
      <c r="D11" s="48">
        <f t="shared" ca="1" si="0"/>
        <v>54.374999999999993</v>
      </c>
      <c r="E11" s="48">
        <f t="shared" ca="1" si="1"/>
        <v>0</v>
      </c>
      <c r="F11" s="60">
        <f t="shared" si="2"/>
        <v>22.5</v>
      </c>
      <c r="G11" s="60">
        <f t="shared" ca="1" si="3"/>
        <v>673.125</v>
      </c>
      <c r="H11" s="51">
        <f t="shared" ca="1" si="6"/>
        <v>37.782499999999999</v>
      </c>
      <c r="I11" s="58">
        <v>0</v>
      </c>
      <c r="J11" s="52"/>
      <c r="K11" s="61">
        <f t="shared" ca="1" si="4"/>
        <v>114.6575</v>
      </c>
      <c r="L11" s="57">
        <f t="shared" ca="1" si="5"/>
        <v>635.34249999999997</v>
      </c>
    </row>
    <row r="12" spans="1:12" ht="36">
      <c r="A12" s="97" t="s">
        <v>31</v>
      </c>
      <c r="B12" s="110">
        <v>700</v>
      </c>
      <c r="C12" s="59">
        <v>1</v>
      </c>
      <c r="D12" s="48">
        <f t="shared" ca="1" si="0"/>
        <v>50.75</v>
      </c>
      <c r="E12" s="48">
        <f t="shared" ca="1" si="1"/>
        <v>0</v>
      </c>
      <c r="F12" s="60">
        <f t="shared" si="2"/>
        <v>21</v>
      </c>
      <c r="G12" s="60">
        <f t="shared" ca="1" si="3"/>
        <v>628.25</v>
      </c>
      <c r="H12" s="51">
        <f t="shared" ca="1" si="6"/>
        <v>33.295000000000002</v>
      </c>
      <c r="I12" s="58">
        <v>0</v>
      </c>
      <c r="J12" s="52"/>
      <c r="K12" s="61">
        <f t="shared" ca="1" si="4"/>
        <v>105.045</v>
      </c>
      <c r="L12" s="57">
        <f t="shared" ca="1" si="5"/>
        <v>594.95500000000004</v>
      </c>
    </row>
    <row r="13" spans="1:12" ht="33.75">
      <c r="A13" s="98" t="s">
        <v>63</v>
      </c>
      <c r="B13" s="110">
        <v>709.5</v>
      </c>
      <c r="C13" s="59">
        <v>2</v>
      </c>
      <c r="D13" s="48">
        <f t="shared" ca="1" si="0"/>
        <v>0</v>
      </c>
      <c r="E13" s="48">
        <f t="shared" ca="1" si="1"/>
        <v>51.438749999999999</v>
      </c>
      <c r="F13" s="60">
        <f t="shared" si="2"/>
        <v>21.285</v>
      </c>
      <c r="G13" s="60">
        <f t="shared" ca="1" si="3"/>
        <v>636.77625</v>
      </c>
      <c r="H13" s="51">
        <f t="shared" ca="1" si="6"/>
        <v>34.147625000000005</v>
      </c>
      <c r="I13" s="58">
        <v>0</v>
      </c>
      <c r="J13" s="52"/>
      <c r="K13" s="61">
        <f t="shared" ca="1" si="4"/>
        <v>106.871375</v>
      </c>
      <c r="L13" s="57">
        <f t="shared" ca="1" si="5"/>
        <v>602.62862500000006</v>
      </c>
    </row>
    <row r="14" spans="1:12">
      <c r="A14" s="98" t="s">
        <v>55</v>
      </c>
      <c r="B14" s="110">
        <v>733.67</v>
      </c>
      <c r="C14" s="59">
        <v>1</v>
      </c>
      <c r="D14" s="48">
        <f t="shared" ca="1" si="0"/>
        <v>53.191074999999991</v>
      </c>
      <c r="E14" s="48">
        <f t="shared" ca="1" si="1"/>
        <v>0</v>
      </c>
      <c r="F14" s="60">
        <f t="shared" si="2"/>
        <v>22.010099999999998</v>
      </c>
      <c r="G14" s="60">
        <f t="shared" ca="1" si="3"/>
        <v>658.46882499999992</v>
      </c>
      <c r="H14" s="51">
        <f t="shared" ca="1" si="6"/>
        <v>36.316882499999991</v>
      </c>
      <c r="I14" s="58">
        <v>0</v>
      </c>
      <c r="J14" s="52"/>
      <c r="K14" s="61">
        <f t="shared" ca="1" si="4"/>
        <v>111.51805749999998</v>
      </c>
      <c r="L14" s="57">
        <f t="shared" ca="1" si="5"/>
        <v>622.1519424999999</v>
      </c>
    </row>
    <row r="15" spans="1:12" ht="24">
      <c r="A15" s="97" t="s">
        <v>29</v>
      </c>
      <c r="B15" s="110">
        <v>684.2</v>
      </c>
      <c r="C15" s="59">
        <v>1</v>
      </c>
      <c r="D15" s="48">
        <f t="shared" ca="1" si="0"/>
        <v>49.604500000000002</v>
      </c>
      <c r="E15" s="48">
        <f t="shared" ca="1" si="1"/>
        <v>0</v>
      </c>
      <c r="F15" s="60">
        <f t="shared" si="2"/>
        <v>20.526</v>
      </c>
      <c r="G15" s="60">
        <f t="shared" ca="1" si="3"/>
        <v>614.06950000000006</v>
      </c>
      <c r="H15" s="51">
        <f t="shared" ca="1" si="6"/>
        <v>31.876950000000008</v>
      </c>
      <c r="I15" s="58">
        <v>0</v>
      </c>
      <c r="J15" s="52"/>
      <c r="K15" s="61">
        <f t="shared" ca="1" si="4"/>
        <v>102.00745000000001</v>
      </c>
      <c r="L15" s="57">
        <f t="shared" ca="1" si="5"/>
        <v>582.1925500000001</v>
      </c>
    </row>
    <row r="16" spans="1:12" ht="24">
      <c r="A16" s="97" t="s">
        <v>22</v>
      </c>
      <c r="B16" s="111">
        <v>676.5</v>
      </c>
      <c r="C16" s="64">
        <v>2</v>
      </c>
      <c r="D16" s="48">
        <f t="shared" ca="1" si="0"/>
        <v>0</v>
      </c>
      <c r="E16" s="48">
        <f t="shared" ca="1" si="1"/>
        <v>49.046249999999993</v>
      </c>
      <c r="F16" s="60">
        <f t="shared" si="2"/>
        <v>20.294999999999998</v>
      </c>
      <c r="G16" s="60">
        <f t="shared" ca="1" si="3"/>
        <v>607.15875000000005</v>
      </c>
      <c r="H16" s="51">
        <f t="shared" ca="1" si="6"/>
        <v>31.18587500000001</v>
      </c>
      <c r="I16" s="58">
        <v>0</v>
      </c>
      <c r="J16" s="52"/>
      <c r="K16" s="61">
        <f t="shared" ca="1" si="4"/>
        <v>100.527125</v>
      </c>
      <c r="L16" s="57">
        <f t="shared" ca="1" si="5"/>
        <v>575.97287500000004</v>
      </c>
    </row>
    <row r="17" spans="1:12">
      <c r="A17" s="98" t="s">
        <v>51</v>
      </c>
      <c r="B17" s="110">
        <v>664.07</v>
      </c>
      <c r="C17" s="59">
        <v>2</v>
      </c>
      <c r="D17" s="48">
        <f t="shared" ca="1" si="0"/>
        <v>0</v>
      </c>
      <c r="E17" s="48">
        <f t="shared" ca="1" si="1"/>
        <v>48.145074999999999</v>
      </c>
      <c r="F17" s="60">
        <f t="shared" si="2"/>
        <v>19.9221</v>
      </c>
      <c r="G17" s="60">
        <f t="shared" ca="1" si="3"/>
        <v>596.00282500000003</v>
      </c>
      <c r="H17" s="51">
        <f t="shared" ca="1" si="6"/>
        <v>30.070282500000005</v>
      </c>
      <c r="I17" s="58">
        <v>0</v>
      </c>
      <c r="J17" s="52"/>
      <c r="K17" s="61">
        <f t="shared" ca="1" si="4"/>
        <v>98.137457499999996</v>
      </c>
      <c r="L17" s="57">
        <f t="shared" ca="1" si="5"/>
        <v>565.93254250000007</v>
      </c>
    </row>
    <row r="18" spans="1:12" ht="36">
      <c r="A18" s="97" t="s">
        <v>24</v>
      </c>
      <c r="B18" s="110">
        <v>635.25</v>
      </c>
      <c r="C18" s="59">
        <v>1</v>
      </c>
      <c r="D18" s="48">
        <f t="shared" ca="1" si="0"/>
        <v>46.055624999999999</v>
      </c>
      <c r="E18" s="48">
        <f t="shared" ca="1" si="1"/>
        <v>0</v>
      </c>
      <c r="F18" s="60">
        <f t="shared" si="2"/>
        <v>19.057500000000001</v>
      </c>
      <c r="G18" s="60">
        <f t="shared" ca="1" si="3"/>
        <v>570.13687500000003</v>
      </c>
      <c r="H18" s="51">
        <f t="shared" ca="1" si="6"/>
        <v>27.483687500000006</v>
      </c>
      <c r="I18" s="58">
        <v>0</v>
      </c>
      <c r="J18" s="52"/>
      <c r="K18" s="61">
        <f t="shared" ca="1" si="4"/>
        <v>92.596812499999999</v>
      </c>
      <c r="L18" s="57">
        <f t="shared" ca="1" si="5"/>
        <v>542.65318750000006</v>
      </c>
    </row>
    <row r="19" spans="1:12">
      <c r="A19" s="98" t="s">
        <v>49</v>
      </c>
      <c r="B19" s="110">
        <v>577.5</v>
      </c>
      <c r="C19" s="64">
        <v>2</v>
      </c>
      <c r="D19" s="48">
        <f t="shared" ca="1" si="0"/>
        <v>0</v>
      </c>
      <c r="E19" s="48">
        <f t="shared" ca="1" si="1"/>
        <v>41.868749999999999</v>
      </c>
      <c r="F19" s="60">
        <f t="shared" si="2"/>
        <v>17.324999999999999</v>
      </c>
      <c r="G19" s="60">
        <f t="shared" ca="1" si="3"/>
        <v>518.30624999999998</v>
      </c>
      <c r="H19" s="51">
        <f t="shared" ca="1" si="6"/>
        <v>22.300625</v>
      </c>
      <c r="I19" s="58">
        <v>0</v>
      </c>
      <c r="J19" s="52"/>
      <c r="K19" s="61">
        <f t="shared" ca="1" si="4"/>
        <v>81.494374999999991</v>
      </c>
      <c r="L19" s="57">
        <f t="shared" ca="1" si="5"/>
        <v>496.00562499999995</v>
      </c>
    </row>
    <row r="20" spans="1:12" ht="36">
      <c r="A20" s="94" t="s">
        <v>24</v>
      </c>
      <c r="B20" s="110">
        <v>577.5</v>
      </c>
      <c r="C20" s="65">
        <v>1</v>
      </c>
      <c r="D20" s="48">
        <f t="shared" ca="1" si="0"/>
        <v>41.868749999999999</v>
      </c>
      <c r="E20" s="48">
        <f t="shared" ca="1" si="1"/>
        <v>0</v>
      </c>
      <c r="F20" s="60">
        <f t="shared" si="2"/>
        <v>17.324999999999999</v>
      </c>
      <c r="G20" s="60">
        <f t="shared" ca="1" si="3"/>
        <v>518.30624999999998</v>
      </c>
      <c r="H20" s="51">
        <f t="shared" ca="1" si="6"/>
        <v>22.300625</v>
      </c>
      <c r="I20" s="58">
        <v>0</v>
      </c>
      <c r="J20" s="52"/>
      <c r="K20" s="61">
        <f t="shared" ca="1" si="4"/>
        <v>81.494374999999991</v>
      </c>
      <c r="L20" s="57">
        <f t="shared" ca="1" si="5"/>
        <v>496.00562499999995</v>
      </c>
    </row>
    <row r="21" spans="1:12" ht="15.75" thickBot="1">
      <c r="A21" s="95" t="s">
        <v>62</v>
      </c>
      <c r="B21" s="110">
        <v>577.5</v>
      </c>
      <c r="C21" s="66">
        <v>2</v>
      </c>
      <c r="D21" s="48">
        <f t="shared" ca="1" si="0"/>
        <v>0</v>
      </c>
      <c r="E21" s="48">
        <f t="shared" ca="1" si="1"/>
        <v>41.868749999999999</v>
      </c>
      <c r="F21" s="60">
        <f t="shared" si="2"/>
        <v>17.324999999999999</v>
      </c>
      <c r="G21" s="60">
        <f t="shared" ca="1" si="3"/>
        <v>518.30624999999998</v>
      </c>
      <c r="H21" s="51">
        <f t="shared" ca="1" si="6"/>
        <v>22.300625</v>
      </c>
      <c r="I21" s="58">
        <v>0</v>
      </c>
      <c r="J21" s="52"/>
      <c r="K21" s="61">
        <f t="shared" ca="1" si="4"/>
        <v>81.494374999999991</v>
      </c>
      <c r="L21" s="57">
        <f t="shared" ca="1" si="5"/>
        <v>496.00562499999995</v>
      </c>
    </row>
    <row r="22" spans="1:12">
      <c r="A22" s="97" t="s">
        <v>30</v>
      </c>
      <c r="B22" s="112">
        <v>546.70000000000005</v>
      </c>
      <c r="C22" s="67">
        <v>1</v>
      </c>
      <c r="D22" s="48">
        <f t="shared" ca="1" si="0"/>
        <v>39.635750000000002</v>
      </c>
      <c r="E22" s="48">
        <f t="shared" ca="1" si="1"/>
        <v>0</v>
      </c>
      <c r="F22" s="60">
        <f t="shared" si="2"/>
        <v>16.401</v>
      </c>
      <c r="G22" s="60">
        <f t="shared" ca="1" si="3"/>
        <v>490.66325000000006</v>
      </c>
      <c r="H22" s="51">
        <f t="shared" ca="1" si="6"/>
        <v>19.536325000000009</v>
      </c>
      <c r="I22" s="58">
        <v>0</v>
      </c>
      <c r="J22" s="52"/>
      <c r="K22" s="61">
        <f t="shared" ca="1" si="4"/>
        <v>75.573075000000003</v>
      </c>
      <c r="L22" s="57">
        <f t="shared" ca="1" si="5"/>
        <v>471.12692500000003</v>
      </c>
    </row>
    <row r="23" spans="1:12" ht="36">
      <c r="A23" s="97" t="s">
        <v>27</v>
      </c>
      <c r="B23" s="113">
        <v>542.29999999999995</v>
      </c>
      <c r="C23" s="67">
        <v>1</v>
      </c>
      <c r="D23" s="48">
        <f t="shared" ca="1" si="0"/>
        <v>39.316749999999992</v>
      </c>
      <c r="E23" s="48">
        <f t="shared" ca="1" si="1"/>
        <v>0</v>
      </c>
      <c r="F23" s="60">
        <f t="shared" si="2"/>
        <v>16.268999999999998</v>
      </c>
      <c r="G23" s="60">
        <f t="shared" ca="1" si="3"/>
        <v>486.71424999999999</v>
      </c>
      <c r="H23" s="51">
        <f t="shared" ca="1" si="6"/>
        <v>19.141425000000002</v>
      </c>
      <c r="I23" s="58">
        <v>0</v>
      </c>
      <c r="J23" s="52"/>
      <c r="K23" s="61">
        <f t="shared" ca="1" si="4"/>
        <v>74.727174999999988</v>
      </c>
      <c r="L23" s="57">
        <f t="shared" ca="1" si="5"/>
        <v>467.57282499999997</v>
      </c>
    </row>
    <row r="24" spans="1:12">
      <c r="A24" s="97" t="s">
        <v>67</v>
      </c>
      <c r="B24" s="114">
        <v>536.79999999999995</v>
      </c>
      <c r="C24" s="136">
        <v>1</v>
      </c>
      <c r="D24" s="48">
        <f t="shared" ca="1" si="0"/>
        <v>38.917999999999992</v>
      </c>
      <c r="E24" s="48">
        <f t="shared" ca="1" si="1"/>
        <v>0</v>
      </c>
      <c r="F24" s="60">
        <f t="shared" si="2"/>
        <v>16.103999999999999</v>
      </c>
      <c r="G24" s="60">
        <f t="shared" ca="1" si="3"/>
        <v>481.77799999999996</v>
      </c>
      <c r="H24" s="51">
        <f t="shared" ca="1" si="6"/>
        <v>18.647799999999997</v>
      </c>
      <c r="I24" s="58">
        <v>0</v>
      </c>
      <c r="J24" s="52"/>
      <c r="K24" s="61">
        <f t="shared" ca="1" si="4"/>
        <v>73.669799999999981</v>
      </c>
      <c r="L24" s="57">
        <f t="shared" ca="1" si="5"/>
        <v>463.13019999999995</v>
      </c>
    </row>
    <row r="25" spans="1:12" ht="22.5">
      <c r="A25" s="98" t="s">
        <v>50</v>
      </c>
      <c r="B25" s="113">
        <v>519.75</v>
      </c>
      <c r="C25" s="68">
        <v>2</v>
      </c>
      <c r="D25" s="48">
        <f t="shared" ca="1" si="0"/>
        <v>0</v>
      </c>
      <c r="E25" s="48">
        <f t="shared" ca="1" si="1"/>
        <v>37.681874999999998</v>
      </c>
      <c r="F25" s="60">
        <f t="shared" si="2"/>
        <v>15.592499999999999</v>
      </c>
      <c r="G25" s="60">
        <f t="shared" ca="1" si="3"/>
        <v>466.47562499999998</v>
      </c>
      <c r="H25" s="51">
        <f t="shared" ca="1" si="6"/>
        <v>0</v>
      </c>
      <c r="I25" s="58">
        <v>0</v>
      </c>
      <c r="J25" s="52"/>
      <c r="K25" s="61">
        <f t="shared" ca="1" si="4"/>
        <v>53.274374999999999</v>
      </c>
      <c r="L25" s="57">
        <f t="shared" ca="1" si="5"/>
        <v>466.47562499999998</v>
      </c>
    </row>
    <row r="26" spans="1:12" ht="22.5">
      <c r="A26" s="98" t="s">
        <v>61</v>
      </c>
      <c r="B26" s="113">
        <v>519.75</v>
      </c>
      <c r="C26" s="68">
        <v>2</v>
      </c>
      <c r="D26" s="48">
        <f t="shared" ca="1" si="0"/>
        <v>0</v>
      </c>
      <c r="E26" s="48">
        <f t="shared" ca="1" si="1"/>
        <v>37.681874999999998</v>
      </c>
      <c r="F26" s="60">
        <f t="shared" si="2"/>
        <v>15.592499999999999</v>
      </c>
      <c r="G26" s="60">
        <f t="shared" ca="1" si="3"/>
        <v>466.47562499999998</v>
      </c>
      <c r="H26" s="51">
        <f t="shared" ca="1" si="6"/>
        <v>0</v>
      </c>
      <c r="I26" s="58">
        <v>0</v>
      </c>
      <c r="J26" s="52"/>
      <c r="K26" s="61">
        <f t="shared" ca="1" si="4"/>
        <v>53.274374999999999</v>
      </c>
      <c r="L26" s="57">
        <f t="shared" ca="1" si="5"/>
        <v>466.47562499999998</v>
      </c>
    </row>
    <row r="27" spans="1:12" ht="24">
      <c r="A27" s="97" t="s">
        <v>28</v>
      </c>
      <c r="B27" s="113">
        <v>519.75</v>
      </c>
      <c r="C27" s="68">
        <v>2</v>
      </c>
      <c r="D27" s="48">
        <f t="shared" ca="1" si="0"/>
        <v>0</v>
      </c>
      <c r="E27" s="48">
        <f t="shared" ca="1" si="1"/>
        <v>37.681874999999998</v>
      </c>
      <c r="F27" s="60">
        <f t="shared" si="2"/>
        <v>15.592499999999999</v>
      </c>
      <c r="G27" s="60">
        <f t="shared" ca="1" si="3"/>
        <v>466.47562499999998</v>
      </c>
      <c r="H27" s="51">
        <f t="shared" ca="1" si="6"/>
        <v>0</v>
      </c>
      <c r="I27" s="58">
        <v>0</v>
      </c>
      <c r="J27" s="52"/>
      <c r="K27" s="61">
        <f t="shared" ca="1" si="4"/>
        <v>53.274374999999999</v>
      </c>
      <c r="L27" s="57">
        <f t="shared" ca="1" si="5"/>
        <v>466.47562499999998</v>
      </c>
    </row>
    <row r="28" spans="1:12">
      <c r="A28" s="97" t="s">
        <v>25</v>
      </c>
      <c r="B28" s="113">
        <v>519.75</v>
      </c>
      <c r="C28" s="68">
        <v>2</v>
      </c>
      <c r="D28" s="48">
        <f t="shared" ca="1" si="0"/>
        <v>0</v>
      </c>
      <c r="E28" s="48">
        <f t="shared" ca="1" si="1"/>
        <v>37.681874999999998</v>
      </c>
      <c r="F28" s="60">
        <f t="shared" si="2"/>
        <v>15.592499999999999</v>
      </c>
      <c r="G28" s="60">
        <f t="shared" ca="1" si="3"/>
        <v>466.47562499999998</v>
      </c>
      <c r="H28" s="51">
        <f t="shared" ca="1" si="6"/>
        <v>0</v>
      </c>
      <c r="I28" s="58">
        <v>0</v>
      </c>
      <c r="J28" s="52"/>
      <c r="K28" s="61">
        <f t="shared" ca="1" si="4"/>
        <v>53.274374999999999</v>
      </c>
      <c r="L28" s="57">
        <f t="shared" ca="1" si="5"/>
        <v>466.47562499999998</v>
      </c>
    </row>
    <row r="29" spans="1:12" ht="22.5">
      <c r="A29" s="98" t="s">
        <v>58</v>
      </c>
      <c r="B29" s="113">
        <v>491.7</v>
      </c>
      <c r="C29" s="68">
        <v>1</v>
      </c>
      <c r="D29" s="48">
        <f t="shared" ca="1" si="0"/>
        <v>35.648249999999997</v>
      </c>
      <c r="E29" s="48">
        <f t="shared" ca="1" si="1"/>
        <v>0</v>
      </c>
      <c r="F29" s="60">
        <f t="shared" si="2"/>
        <v>14.750999999999999</v>
      </c>
      <c r="G29" s="60">
        <f t="shared" ca="1" si="3"/>
        <v>441.30074999999999</v>
      </c>
      <c r="H29" s="51">
        <f t="shared" ca="1" si="6"/>
        <v>0</v>
      </c>
      <c r="I29" s="58">
        <v>0</v>
      </c>
      <c r="J29" s="52"/>
      <c r="K29" s="61">
        <f t="shared" ca="1" si="4"/>
        <v>50.399249999999995</v>
      </c>
      <c r="L29" s="57">
        <f t="shared" ca="1" si="5"/>
        <v>441.30074999999999</v>
      </c>
    </row>
    <row r="30" spans="1:12" ht="22.5">
      <c r="A30" s="98" t="s">
        <v>54</v>
      </c>
      <c r="B30" s="114">
        <v>484.77</v>
      </c>
      <c r="C30" s="68">
        <v>2</v>
      </c>
      <c r="D30" s="48">
        <f t="shared" ca="1" si="0"/>
        <v>0</v>
      </c>
      <c r="E30" s="48">
        <f t="shared" ca="1" si="1"/>
        <v>35.145824999999995</v>
      </c>
      <c r="F30" s="60">
        <f t="shared" si="2"/>
        <v>14.543099999999999</v>
      </c>
      <c r="G30" s="60">
        <f t="shared" ca="1" si="3"/>
        <v>435.081075</v>
      </c>
      <c r="H30" s="51">
        <f t="shared" ca="1" si="6"/>
        <v>0</v>
      </c>
      <c r="I30" s="58">
        <v>0</v>
      </c>
      <c r="J30" s="52"/>
      <c r="K30" s="61">
        <f t="shared" ca="1" si="4"/>
        <v>49.688924999999998</v>
      </c>
      <c r="L30" s="57">
        <f t="shared" ca="1" si="5"/>
        <v>435.081075</v>
      </c>
    </row>
    <row r="31" spans="1:12">
      <c r="A31" s="98" t="s">
        <v>30</v>
      </c>
      <c r="B31" s="113">
        <v>476.66300000000001</v>
      </c>
      <c r="C31" s="68">
        <v>1</v>
      </c>
      <c r="D31" s="48">
        <f t="shared" ca="1" si="0"/>
        <v>34.5580675</v>
      </c>
      <c r="E31" s="48">
        <f t="shared" ca="1" si="1"/>
        <v>0</v>
      </c>
      <c r="F31" s="60">
        <f t="shared" si="2"/>
        <v>14.29989</v>
      </c>
      <c r="G31" s="60">
        <f t="shared" ca="1" si="3"/>
        <v>427.80504250000001</v>
      </c>
      <c r="H31" s="51">
        <f t="shared" ca="1" si="6"/>
        <v>0</v>
      </c>
      <c r="I31" s="58">
        <v>0</v>
      </c>
      <c r="J31" s="52"/>
      <c r="K31" s="61"/>
      <c r="L31" s="57">
        <f t="shared" ca="1" si="5"/>
        <v>427.80504250000001</v>
      </c>
    </row>
    <row r="32" spans="1:12" ht="22.5">
      <c r="A32" s="98" t="s">
        <v>60</v>
      </c>
      <c r="B32" s="113">
        <v>500</v>
      </c>
      <c r="C32" s="68">
        <v>2</v>
      </c>
      <c r="D32" s="48">
        <f t="shared" ca="1" si="0"/>
        <v>0</v>
      </c>
      <c r="E32" s="48">
        <f t="shared" ca="1" si="1"/>
        <v>36.25</v>
      </c>
      <c r="F32" s="60">
        <f t="shared" si="2"/>
        <v>15</v>
      </c>
      <c r="G32" s="60">
        <f t="shared" ca="1" si="3"/>
        <v>448.75</v>
      </c>
      <c r="H32" s="51">
        <f t="shared" ca="1" si="6"/>
        <v>0</v>
      </c>
      <c r="I32" s="58">
        <v>0</v>
      </c>
      <c r="J32" s="52"/>
      <c r="K32" s="61">
        <f t="shared" ref="K32:K45" ca="1" si="7">(D32+E32+F32+H32+I32+J32)</f>
        <v>51.25</v>
      </c>
      <c r="L32" s="57">
        <f t="shared" ca="1" si="5"/>
        <v>448.75</v>
      </c>
    </row>
    <row r="33" spans="1:12">
      <c r="A33" s="98" t="s">
        <v>30</v>
      </c>
      <c r="B33" s="113">
        <v>438</v>
      </c>
      <c r="C33" s="68">
        <v>1</v>
      </c>
      <c r="D33" s="48">
        <f t="shared" ca="1" si="0"/>
        <v>31.754999999999999</v>
      </c>
      <c r="E33" s="48">
        <f t="shared" ca="1" si="1"/>
        <v>0</v>
      </c>
      <c r="F33" s="60">
        <f t="shared" si="2"/>
        <v>13.139999999999999</v>
      </c>
      <c r="G33" s="60">
        <f t="shared" ca="1" si="3"/>
        <v>393.10500000000002</v>
      </c>
      <c r="H33" s="51">
        <f t="shared" ca="1" si="6"/>
        <v>0</v>
      </c>
      <c r="I33" s="58">
        <v>0</v>
      </c>
      <c r="J33" s="52"/>
      <c r="K33" s="61">
        <f t="shared" ca="1" si="7"/>
        <v>44.894999999999996</v>
      </c>
      <c r="L33" s="57">
        <f t="shared" ca="1" si="5"/>
        <v>393.10500000000002</v>
      </c>
    </row>
    <row r="34" spans="1:12">
      <c r="A34" s="98" t="s">
        <v>53</v>
      </c>
      <c r="B34" s="113">
        <v>438</v>
      </c>
      <c r="C34" s="68">
        <v>2</v>
      </c>
      <c r="D34" s="48">
        <f t="shared" ca="1" si="0"/>
        <v>0</v>
      </c>
      <c r="E34" s="48">
        <f t="shared" ca="1" si="1"/>
        <v>31.754999999999999</v>
      </c>
      <c r="F34" s="60">
        <f t="shared" si="2"/>
        <v>13.139999999999999</v>
      </c>
      <c r="G34" s="60">
        <f t="shared" ca="1" si="3"/>
        <v>393.10500000000002</v>
      </c>
      <c r="H34" s="51">
        <f t="shared" ca="1" si="6"/>
        <v>0</v>
      </c>
      <c r="I34" s="58">
        <v>0</v>
      </c>
      <c r="J34" s="52"/>
      <c r="K34" s="61">
        <f t="shared" ca="1" si="7"/>
        <v>44.894999999999996</v>
      </c>
      <c r="L34" s="57">
        <f t="shared" ca="1" si="5"/>
        <v>393.10500000000002</v>
      </c>
    </row>
    <row r="35" spans="1:12" ht="22.5">
      <c r="A35" s="98" t="s">
        <v>54</v>
      </c>
      <c r="B35" s="113">
        <v>438</v>
      </c>
      <c r="C35" s="68">
        <v>2</v>
      </c>
      <c r="D35" s="48">
        <f t="shared" ca="1" si="0"/>
        <v>0</v>
      </c>
      <c r="E35" s="48">
        <f t="shared" ca="1" si="1"/>
        <v>31.754999999999999</v>
      </c>
      <c r="F35" s="60">
        <f t="shared" si="2"/>
        <v>13.139999999999999</v>
      </c>
      <c r="G35" s="60">
        <f t="shared" ca="1" si="3"/>
        <v>393.10500000000002</v>
      </c>
      <c r="H35" s="51">
        <f t="shared" ca="1" si="6"/>
        <v>0</v>
      </c>
      <c r="I35" s="58">
        <v>0</v>
      </c>
      <c r="J35" s="52"/>
      <c r="K35" s="61">
        <f t="shared" ca="1" si="7"/>
        <v>44.894999999999996</v>
      </c>
      <c r="L35" s="57">
        <f t="shared" ca="1" si="5"/>
        <v>393.10500000000002</v>
      </c>
    </row>
    <row r="36" spans="1:12">
      <c r="A36" s="98" t="s">
        <v>53</v>
      </c>
      <c r="B36" s="113">
        <v>438</v>
      </c>
      <c r="C36" s="68">
        <v>1</v>
      </c>
      <c r="D36" s="48">
        <f t="shared" ca="1" si="0"/>
        <v>31.754999999999999</v>
      </c>
      <c r="E36" s="48">
        <f t="shared" ca="1" si="1"/>
        <v>0</v>
      </c>
      <c r="F36" s="60">
        <f t="shared" si="2"/>
        <v>13.139999999999999</v>
      </c>
      <c r="G36" s="60">
        <f t="shared" ca="1" si="3"/>
        <v>393.10500000000002</v>
      </c>
      <c r="H36" s="51">
        <f t="shared" ca="1" si="6"/>
        <v>0</v>
      </c>
      <c r="I36" s="58">
        <v>0</v>
      </c>
      <c r="J36" s="52"/>
      <c r="K36" s="61">
        <f t="shared" ca="1" si="7"/>
        <v>44.894999999999996</v>
      </c>
      <c r="L36" s="57">
        <f t="shared" ca="1" si="5"/>
        <v>393.10500000000002</v>
      </c>
    </row>
    <row r="37" spans="1:12">
      <c r="A37" s="100" t="s">
        <v>53</v>
      </c>
      <c r="B37" s="115">
        <v>438</v>
      </c>
      <c r="C37" s="69">
        <v>1</v>
      </c>
      <c r="D37" s="48">
        <f t="shared" ca="1" si="0"/>
        <v>31.754999999999999</v>
      </c>
      <c r="E37" s="48">
        <f t="shared" ca="1" si="1"/>
        <v>0</v>
      </c>
      <c r="F37" s="60">
        <f t="shared" si="2"/>
        <v>13.139999999999999</v>
      </c>
      <c r="G37" s="60">
        <f t="shared" ca="1" si="3"/>
        <v>393.10500000000002</v>
      </c>
      <c r="H37" s="51">
        <f t="shared" ca="1" si="6"/>
        <v>0</v>
      </c>
      <c r="I37" s="58">
        <v>0</v>
      </c>
      <c r="J37" s="52"/>
      <c r="K37" s="61">
        <f t="shared" ca="1" si="7"/>
        <v>44.894999999999996</v>
      </c>
      <c r="L37" s="57">
        <f t="shared" ca="1" si="5"/>
        <v>393.10500000000002</v>
      </c>
    </row>
    <row r="38" spans="1:12" ht="24">
      <c r="A38" s="101" t="s">
        <v>26</v>
      </c>
      <c r="B38" s="110">
        <v>438</v>
      </c>
      <c r="C38" s="59">
        <v>1</v>
      </c>
      <c r="D38" s="48">
        <f t="shared" ca="1" si="0"/>
        <v>31.754999999999999</v>
      </c>
      <c r="E38" s="48">
        <f t="shared" ca="1" si="1"/>
        <v>0</v>
      </c>
      <c r="F38" s="60">
        <f t="shared" si="2"/>
        <v>13.139999999999999</v>
      </c>
      <c r="G38" s="60">
        <f t="shared" ca="1" si="3"/>
        <v>393.10500000000002</v>
      </c>
      <c r="H38" s="51">
        <f t="shared" ca="1" si="6"/>
        <v>0</v>
      </c>
      <c r="I38" s="58">
        <v>0</v>
      </c>
      <c r="J38" s="52"/>
      <c r="K38" s="61">
        <f t="shared" ca="1" si="7"/>
        <v>44.894999999999996</v>
      </c>
      <c r="L38" s="57">
        <f t="shared" ca="1" si="5"/>
        <v>393.10500000000002</v>
      </c>
    </row>
    <row r="39" spans="1:12" ht="24">
      <c r="A39" s="97" t="s">
        <v>56</v>
      </c>
      <c r="B39" s="116">
        <v>935</v>
      </c>
      <c r="C39" s="70">
        <v>2</v>
      </c>
      <c r="D39" s="48">
        <f t="shared" ca="1" si="0"/>
        <v>0</v>
      </c>
      <c r="E39" s="48">
        <f t="shared" ca="1" si="1"/>
        <v>67.787499999999994</v>
      </c>
      <c r="F39" s="60">
        <f t="shared" si="2"/>
        <v>28.05</v>
      </c>
      <c r="G39" s="60">
        <f t="shared" ca="1" si="3"/>
        <v>839.16250000000002</v>
      </c>
      <c r="H39" s="51">
        <f t="shared" ca="1" si="6"/>
        <v>54.386250000000004</v>
      </c>
      <c r="I39" s="71"/>
      <c r="J39" s="72"/>
      <c r="K39" s="61">
        <f t="shared" ca="1" si="7"/>
        <v>150.22375</v>
      </c>
      <c r="L39" s="57">
        <f t="shared" ca="1" si="5"/>
        <v>784.77625</v>
      </c>
    </row>
    <row r="40" spans="1:12" ht="24">
      <c r="A40" s="97" t="s">
        <v>57</v>
      </c>
      <c r="B40" s="116">
        <v>913.06</v>
      </c>
      <c r="C40" s="70">
        <v>1</v>
      </c>
      <c r="D40" s="48">
        <f t="shared" ca="1" si="0"/>
        <v>66.196849999999998</v>
      </c>
      <c r="E40" s="48">
        <f t="shared" ca="1" si="1"/>
        <v>0</v>
      </c>
      <c r="F40" s="60">
        <f t="shared" si="2"/>
        <v>27.391799999999996</v>
      </c>
      <c r="G40" s="60">
        <f t="shared" ca="1" si="3"/>
        <v>819.47134999999992</v>
      </c>
      <c r="H40" s="51">
        <f t="shared" ca="1" si="6"/>
        <v>52.417134999999995</v>
      </c>
      <c r="I40" s="58">
        <v>0</v>
      </c>
      <c r="J40" s="52"/>
      <c r="K40" s="61">
        <f t="shared" ca="1" si="7"/>
        <v>146.005785</v>
      </c>
      <c r="L40" s="57">
        <f t="shared" ca="1" si="5"/>
        <v>767.05421499999989</v>
      </c>
    </row>
    <row r="41" spans="1:12">
      <c r="A41" s="98" t="s">
        <v>30</v>
      </c>
      <c r="B41" s="117">
        <v>438</v>
      </c>
      <c r="C41" s="73">
        <v>1</v>
      </c>
      <c r="D41" s="48">
        <f t="shared" ca="1" si="0"/>
        <v>31.754999999999999</v>
      </c>
      <c r="E41" s="48">
        <f t="shared" ca="1" si="1"/>
        <v>0</v>
      </c>
      <c r="F41" s="60">
        <f t="shared" si="2"/>
        <v>13.139999999999999</v>
      </c>
      <c r="G41" s="60">
        <f t="shared" ca="1" si="3"/>
        <v>393.10500000000002</v>
      </c>
      <c r="H41" s="51">
        <f t="shared" ca="1" si="6"/>
        <v>0</v>
      </c>
      <c r="I41" s="58">
        <v>0</v>
      </c>
      <c r="J41" s="52"/>
      <c r="K41" s="61">
        <f t="shared" ca="1" si="7"/>
        <v>44.894999999999996</v>
      </c>
      <c r="L41" s="57">
        <f t="shared" ca="1" si="5"/>
        <v>393.10500000000002</v>
      </c>
    </row>
    <row r="42" spans="1:12">
      <c r="A42" s="98" t="s">
        <v>30</v>
      </c>
      <c r="B42" s="117">
        <v>438</v>
      </c>
      <c r="C42" s="73">
        <v>1</v>
      </c>
      <c r="D42" s="48">
        <f t="shared" ca="1" si="0"/>
        <v>31.754999999999999</v>
      </c>
      <c r="E42" s="48">
        <f t="shared" ca="1" si="1"/>
        <v>0</v>
      </c>
      <c r="F42" s="60">
        <f t="shared" si="2"/>
        <v>13.139999999999999</v>
      </c>
      <c r="G42" s="60">
        <f t="shared" ca="1" si="3"/>
        <v>393.10500000000002</v>
      </c>
      <c r="H42" s="51">
        <f t="shared" ca="1" si="6"/>
        <v>0</v>
      </c>
      <c r="I42" s="58">
        <v>0</v>
      </c>
      <c r="J42" s="52"/>
      <c r="K42" s="61">
        <f t="shared" ca="1" si="7"/>
        <v>44.894999999999996</v>
      </c>
      <c r="L42" s="57">
        <f t="shared" ca="1" si="5"/>
        <v>393.10500000000002</v>
      </c>
    </row>
    <row r="43" spans="1:12">
      <c r="A43" s="98" t="s">
        <v>30</v>
      </c>
      <c r="B43" s="117">
        <v>438</v>
      </c>
      <c r="C43" s="73">
        <v>2</v>
      </c>
      <c r="D43" s="48">
        <v>0</v>
      </c>
      <c r="E43" s="48">
        <f t="shared" ca="1" si="1"/>
        <v>31.754999999999999</v>
      </c>
      <c r="F43" s="60">
        <f t="shared" si="2"/>
        <v>13.139999999999999</v>
      </c>
      <c r="G43" s="60">
        <f t="shared" ca="1" si="3"/>
        <v>393.10500000000002</v>
      </c>
      <c r="H43" s="51">
        <f t="shared" ca="1" si="6"/>
        <v>0</v>
      </c>
      <c r="I43" s="58">
        <v>0</v>
      </c>
      <c r="J43" s="52"/>
      <c r="K43" s="61">
        <f t="shared" ca="1" si="7"/>
        <v>44.894999999999996</v>
      </c>
      <c r="L43" s="57">
        <f t="shared" ca="1" si="5"/>
        <v>393.10500000000002</v>
      </c>
    </row>
    <row r="44" spans="1:12" ht="23.25" thickBot="1">
      <c r="A44" s="98" t="s">
        <v>59</v>
      </c>
      <c r="B44" s="118">
        <v>707</v>
      </c>
      <c r="C44" s="119">
        <v>2</v>
      </c>
      <c r="D44" s="89">
        <f ca="1">IF($E44=1,$D44*$F$3,0)</f>
        <v>0</v>
      </c>
      <c r="E44" s="89">
        <f t="shared" ca="1" si="1"/>
        <v>51.257499999999993</v>
      </c>
      <c r="F44" s="120">
        <f t="shared" si="2"/>
        <v>21.21</v>
      </c>
      <c r="G44" s="120">
        <f t="shared" ca="1" si="3"/>
        <v>634.53250000000003</v>
      </c>
      <c r="H44" s="121">
        <f t="shared" ca="1" si="6"/>
        <v>33.92325000000001</v>
      </c>
      <c r="I44" s="122">
        <v>0</v>
      </c>
      <c r="J44" s="123"/>
      <c r="K44" s="124">
        <f t="shared" ca="1" si="7"/>
        <v>106.39075000000001</v>
      </c>
      <c r="L44" s="125">
        <f t="shared" ca="1" si="5"/>
        <v>600.60924999999997</v>
      </c>
    </row>
    <row r="45" spans="1:12" ht="15.75" thickBot="1">
      <c r="A45" s="88"/>
      <c r="B45" s="91"/>
      <c r="C45" s="102"/>
      <c r="D45" s="103">
        <f ca="1">IF($E45=1,$D45*$F$3,0)</f>
        <v>0</v>
      </c>
      <c r="E45" s="103">
        <f t="shared" ca="1" si="1"/>
        <v>0</v>
      </c>
      <c r="F45" s="104">
        <f t="shared" si="2"/>
        <v>0</v>
      </c>
      <c r="G45" s="104">
        <f t="shared" ca="1" si="3"/>
        <v>0</v>
      </c>
      <c r="H45" s="90">
        <f t="shared" ca="1" si="6"/>
        <v>0</v>
      </c>
      <c r="I45" s="91">
        <v>0</v>
      </c>
      <c r="J45" s="91"/>
      <c r="K45" s="105">
        <f t="shared" ca="1" si="7"/>
        <v>0</v>
      </c>
      <c r="L45" s="92">
        <f t="shared" ca="1" si="5"/>
        <v>0</v>
      </c>
    </row>
  </sheetData>
  <mergeCells count="10">
    <mergeCell ref="H1:H2"/>
    <mergeCell ref="I1:J1"/>
    <mergeCell ref="K1:K2"/>
    <mergeCell ref="L1:L2"/>
    <mergeCell ref="A1:A2"/>
    <mergeCell ref="B1:B2"/>
    <mergeCell ref="C1:C2"/>
    <mergeCell ref="D1:E1"/>
    <mergeCell ref="F1:F2"/>
    <mergeCell ref="G1:G2"/>
  </mergeCells>
  <dataValidations count="1">
    <dataValidation type="list" allowBlank="1" showInputMessage="1" showErrorMessage="1" sqref="C4:C45">
      <formula1>"1,2"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19"/>
  <sheetViews>
    <sheetView tabSelected="1" workbookViewId="0">
      <selection activeCell="E19" sqref="E19"/>
    </sheetView>
  </sheetViews>
  <sheetFormatPr baseColWidth="10" defaultRowHeight="15"/>
  <sheetData>
    <row r="5" spans="4:5">
      <c r="E5" s="74"/>
    </row>
    <row r="6" spans="4:5">
      <c r="D6" t="s">
        <v>69</v>
      </c>
      <c r="E6" s="74">
        <v>732.66</v>
      </c>
    </row>
    <row r="7" spans="4:5">
      <c r="E7" s="74"/>
    </row>
    <row r="8" spans="4:5">
      <c r="E8" s="74">
        <f>E6*10%</f>
        <v>73.266000000000005</v>
      </c>
    </row>
    <row r="9" spans="4:5">
      <c r="E9" s="74"/>
    </row>
    <row r="10" spans="4:5">
      <c r="E10" s="74">
        <f>E6-E8</f>
        <v>659.39400000000001</v>
      </c>
    </row>
    <row r="13" spans="4:5">
      <c r="D13" t="s">
        <v>70</v>
      </c>
    </row>
    <row r="15" spans="4:5">
      <c r="E15" s="74">
        <v>732.66</v>
      </c>
    </row>
    <row r="16" spans="4:5">
      <c r="E16" s="74"/>
    </row>
    <row r="17" spans="5:5">
      <c r="E17" s="74">
        <f>E15*10%</f>
        <v>73.266000000000005</v>
      </c>
    </row>
    <row r="18" spans="5:5">
      <c r="E18" s="74"/>
    </row>
    <row r="19" spans="5:5">
      <c r="E19" s="74">
        <f>E15-E17</f>
        <v>659.39400000000001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Hoja1</vt:lpstr>
      <vt:lpstr>SERVICIOS PROFESIONALES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AIP</cp:lastModifiedBy>
  <cp:lastPrinted>2023-01-20T17:01:14Z</cp:lastPrinted>
  <dcterms:created xsi:type="dcterms:W3CDTF">2023-01-16T19:56:05Z</dcterms:created>
  <dcterms:modified xsi:type="dcterms:W3CDTF">2023-02-07T14:59:49Z</dcterms:modified>
</cp:coreProperties>
</file>