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MUNERACIONES  2020\"/>
    </mc:Choice>
  </mc:AlternateContent>
  <xr:revisionPtr revIDLastSave="0" documentId="8_{90D3B127-865E-4273-9170-52FE082A8094}" xr6:coauthVersionLast="47" xr6:coauthVersionMax="47" xr10:uidLastSave="{00000000-0000-0000-0000-000000000000}"/>
  <bookViews>
    <workbookView xWindow="-120" yWindow="-120" windowWidth="20730" windowHeight="11160" xr2:uid="{565E49C2-5BB7-4F2B-BE31-38D7B10663C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/>
  <c r="I33" i="1" s="1"/>
  <c r="G32" i="1"/>
  <c r="F32" i="1"/>
  <c r="I32" i="1" s="1"/>
  <c r="G31" i="1"/>
  <c r="G34" i="1" s="1"/>
  <c r="F31" i="1"/>
  <c r="I31" i="1" s="1"/>
  <c r="F29" i="1"/>
  <c r="I29" i="1" s="1"/>
  <c r="F28" i="1"/>
  <c r="I28" i="1" s="1"/>
  <c r="F27" i="1"/>
  <c r="I27" i="1" s="1"/>
  <c r="I30" i="1" s="1"/>
  <c r="F26" i="1"/>
  <c r="H26" i="1" s="1"/>
  <c r="G25" i="1"/>
  <c r="I24" i="1"/>
  <c r="H24" i="1"/>
  <c r="J24" i="1" s="1"/>
  <c r="F24" i="1"/>
  <c r="F23" i="1"/>
  <c r="I23" i="1" s="1"/>
  <c r="I22" i="1"/>
  <c r="F22" i="1"/>
  <c r="H22" i="1" s="1"/>
  <c r="I21" i="1"/>
  <c r="H21" i="1"/>
  <c r="L21" i="1" s="1"/>
  <c r="F21" i="1"/>
  <c r="H20" i="1"/>
  <c r="F20" i="1"/>
  <c r="F25" i="1" s="1"/>
  <c r="K19" i="1"/>
  <c r="I19" i="1"/>
  <c r="H19" i="1"/>
  <c r="G18" i="1"/>
  <c r="I17" i="1"/>
  <c r="F17" i="1"/>
  <c r="H17" i="1" s="1"/>
  <c r="I16" i="1"/>
  <c r="H16" i="1"/>
  <c r="J16" i="1" s="1"/>
  <c r="F16" i="1"/>
  <c r="F15" i="1"/>
  <c r="I15" i="1" s="1"/>
  <c r="I14" i="1"/>
  <c r="F14" i="1"/>
  <c r="H14" i="1" s="1"/>
  <c r="I13" i="1"/>
  <c r="H13" i="1"/>
  <c r="L13" i="1" s="1"/>
  <c r="F13" i="1"/>
  <c r="L12" i="1"/>
  <c r="H12" i="1"/>
  <c r="F12" i="1"/>
  <c r="I12" i="1" s="1"/>
  <c r="F11" i="1"/>
  <c r="I11" i="1" s="1"/>
  <c r="F10" i="1"/>
  <c r="I10" i="1" s="1"/>
  <c r="I18" i="1" s="1"/>
  <c r="I9" i="1"/>
  <c r="F9" i="1"/>
  <c r="H9" i="1" s="1"/>
  <c r="M9" i="1" s="1"/>
  <c r="I8" i="1"/>
  <c r="H8" i="1"/>
  <c r="K17" i="1" l="1"/>
  <c r="J17" i="1"/>
  <c r="L17" i="1"/>
  <c r="M17" i="1" s="1"/>
  <c r="L14" i="1"/>
  <c r="K14" i="1"/>
  <c r="J14" i="1"/>
  <c r="M14" i="1" s="1"/>
  <c r="L26" i="1"/>
  <c r="K26" i="1"/>
  <c r="J26" i="1"/>
  <c r="M26" i="1"/>
  <c r="L22" i="1"/>
  <c r="K22" i="1"/>
  <c r="M22" i="1" s="1"/>
  <c r="J22" i="1"/>
  <c r="I34" i="1"/>
  <c r="K16" i="1"/>
  <c r="M16" i="1" s="1"/>
  <c r="K24" i="1"/>
  <c r="M24" i="1" s="1"/>
  <c r="F30" i="1"/>
  <c r="F34" i="1"/>
  <c r="L16" i="1"/>
  <c r="H11" i="1"/>
  <c r="J13" i="1"/>
  <c r="F18" i="1"/>
  <c r="F35" i="1" s="1"/>
  <c r="I20" i="1"/>
  <c r="M20" i="1" s="1"/>
  <c r="J21" i="1"/>
  <c r="G27" i="1"/>
  <c r="G28" i="1"/>
  <c r="H28" i="1" s="1"/>
  <c r="H29" i="1"/>
  <c r="H31" i="1"/>
  <c r="H32" i="1"/>
  <c r="H33" i="1"/>
  <c r="L24" i="1"/>
  <c r="J8" i="1"/>
  <c r="H10" i="1"/>
  <c r="J12" i="1"/>
  <c r="M12" i="1" s="1"/>
  <c r="K13" i="1"/>
  <c r="J20" i="1"/>
  <c r="K21" i="1"/>
  <c r="M21" i="1" s="1"/>
  <c r="H27" i="1"/>
  <c r="L8" i="1"/>
  <c r="K12" i="1"/>
  <c r="J19" i="1"/>
  <c r="K20" i="1"/>
  <c r="L20" i="1"/>
  <c r="H25" i="1"/>
  <c r="H15" i="1"/>
  <c r="L19" i="1"/>
  <c r="H23" i="1"/>
  <c r="L28" i="1" l="1"/>
  <c r="L30" i="1" s="1"/>
  <c r="K28" i="1"/>
  <c r="K30" i="1" s="1"/>
  <c r="J28" i="1"/>
  <c r="M28" i="1" s="1"/>
  <c r="L27" i="1"/>
  <c r="K27" i="1"/>
  <c r="J27" i="1"/>
  <c r="J30" i="1" s="1"/>
  <c r="M27" i="1"/>
  <c r="L29" i="1"/>
  <c r="M29" i="1" s="1"/>
  <c r="K29" i="1"/>
  <c r="J29" i="1"/>
  <c r="I25" i="1"/>
  <c r="I35" i="1" s="1"/>
  <c r="L10" i="1"/>
  <c r="K10" i="1"/>
  <c r="J10" i="1"/>
  <c r="J18" i="1" s="1"/>
  <c r="M10" i="1"/>
  <c r="G30" i="1"/>
  <c r="G35" i="1" s="1"/>
  <c r="L33" i="1"/>
  <c r="K33" i="1"/>
  <c r="J33" i="1"/>
  <c r="M33" i="1" s="1"/>
  <c r="L11" i="1"/>
  <c r="M11" i="1" s="1"/>
  <c r="K11" i="1"/>
  <c r="J11" i="1"/>
  <c r="H30" i="1"/>
  <c r="L23" i="1"/>
  <c r="L25" i="1" s="1"/>
  <c r="K23" i="1"/>
  <c r="K25" i="1" s="1"/>
  <c r="J23" i="1"/>
  <c r="J25" i="1" s="1"/>
  <c r="L18" i="1"/>
  <c r="M8" i="1"/>
  <c r="H18" i="1"/>
  <c r="M19" i="1"/>
  <c r="L15" i="1"/>
  <c r="K15" i="1"/>
  <c r="M15" i="1" s="1"/>
  <c r="J15" i="1"/>
  <c r="L32" i="1"/>
  <c r="K32" i="1"/>
  <c r="J32" i="1"/>
  <c r="M32" i="1" s="1"/>
  <c r="L31" i="1"/>
  <c r="L34" i="1" s="1"/>
  <c r="K31" i="1"/>
  <c r="K34" i="1" s="1"/>
  <c r="J31" i="1"/>
  <c r="H34" i="1"/>
  <c r="M13" i="1"/>
  <c r="M31" i="1" l="1"/>
  <c r="M34" i="1" s="1"/>
  <c r="M25" i="1"/>
  <c r="M23" i="1"/>
  <c r="K18" i="1"/>
  <c r="K35" i="1" s="1"/>
  <c r="H35" i="1"/>
  <c r="M18" i="1"/>
  <c r="M30" i="1"/>
  <c r="J34" i="1"/>
  <c r="J35" i="1" s="1"/>
  <c r="L35" i="1"/>
  <c r="M35" i="1" l="1"/>
</calcChain>
</file>

<file path=xl/sharedStrings.xml><?xml version="1.0" encoding="utf-8"?>
<sst xmlns="http://schemas.openxmlformats.org/spreadsheetml/2006/main" count="69" uniqueCount="47">
  <si>
    <t>ALCALDIA MUNICIPAL DE TENANCINGO DEPARTAMENTO DE CUSCATLAN</t>
  </si>
  <si>
    <t>PROYECCIÓN DE REMUNERACIONES A RECURSOS HUMANOS PARA EL AÑO  2021</t>
  </si>
  <si>
    <t>EN DÓLARES DE LOS ESTADOS UNIDOS DE AMERICA</t>
  </si>
  <si>
    <t>FONDOS FODES 25%</t>
  </si>
  <si>
    <t>No.</t>
  </si>
  <si>
    <t>NOMBRES</t>
  </si>
  <si>
    <t>CARGO O PUESTO</t>
  </si>
  <si>
    <t>LINEA DE TRABAJO</t>
  </si>
  <si>
    <t xml:space="preserve">SUELDO </t>
  </si>
  <si>
    <t>AGUINALDO</t>
  </si>
  <si>
    <t>APORTES POR CONTRIBUCIONES PATRONALES</t>
  </si>
  <si>
    <t>TOTAL</t>
  </si>
  <si>
    <t>AFP  7.75%</t>
  </si>
  <si>
    <t>ISSS 7.5%</t>
  </si>
  <si>
    <t>INSAFORP 1%</t>
  </si>
  <si>
    <t>MENSUAL</t>
  </si>
  <si>
    <t>VACACIONES</t>
  </si>
  <si>
    <t>ANUAL</t>
  </si>
  <si>
    <t>Alcalde</t>
  </si>
  <si>
    <t>0101</t>
  </si>
  <si>
    <t>Secretario</t>
  </si>
  <si>
    <t>Motorista</t>
  </si>
  <si>
    <t xml:space="preserve">Proy. Social </t>
  </si>
  <si>
    <t>Unidad Municipal de la Mujer</t>
  </si>
  <si>
    <t>Aux. de la Unidad Municipal de la Mujer</t>
  </si>
  <si>
    <t>UAIP</t>
  </si>
  <si>
    <t>Ordenanza</t>
  </si>
  <si>
    <t>SUB TOTAL POR LINEA 0101</t>
  </si>
  <si>
    <t>Contador</t>
  </si>
  <si>
    <t>0102</t>
  </si>
  <si>
    <t>Aux. Contabilidad</t>
  </si>
  <si>
    <t>Tesorero</t>
  </si>
  <si>
    <t>Aux. Tesoreria</t>
  </si>
  <si>
    <t>UACI</t>
  </si>
  <si>
    <t>Catastro</t>
  </si>
  <si>
    <t>SUB TOTAL POR LINEA 0102</t>
  </si>
  <si>
    <t>Jefe del R. E. F.</t>
  </si>
  <si>
    <t>0201</t>
  </si>
  <si>
    <t>Policía Municipal</t>
  </si>
  <si>
    <t>Archivo</t>
  </si>
  <si>
    <t>SUB TOTAL POR LINEA 0201</t>
  </si>
  <si>
    <t>Aseo Publico</t>
  </si>
  <si>
    <t>0202</t>
  </si>
  <si>
    <t>Aseo Público</t>
  </si>
  <si>
    <t>Aseo Público.</t>
  </si>
  <si>
    <t>SUB TOTAL POR LINEA 0202</t>
  </si>
  <si>
    <t>GRAN TOTAL POR  LINEAS DE TRABAJO EN ESTA  PLANILLA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</si>
</sst>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$-440A]* #,##0.00_);_([$$-440A]* \(#,##0.00\);_([$$-440A]* &quot;-&quot;??_);_(@_)"/>
    <numFmt numFmtId="165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4"/>
      <name val="Arial Rounded MT Bold"/>
      <family val="2"/>
    </font>
    <font>
      <b/>
      <sz val="14"/>
      <color rgb="FFFF0000"/>
      <name val="Arial Rounded MT Bold"/>
      <family val="2"/>
    </font>
    <font>
      <b/>
      <sz val="14"/>
      <color theme="4" tint="-0.249977111117893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/>
    <xf numFmtId="49" fontId="4" fillId="0" borderId="8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0" fontId="4" fillId="0" borderId="8" xfId="0" applyFont="1" applyBorder="1" applyAlignment="1">
      <alignment wrapText="1" shrinkToFit="1"/>
    </xf>
    <xf numFmtId="0" fontId="4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49" fontId="6" fillId="3" borderId="8" xfId="0" applyNumberFormat="1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right"/>
    </xf>
    <xf numFmtId="164" fontId="6" fillId="3" borderId="12" xfId="0" applyNumberFormat="1" applyFont="1" applyFill="1" applyBorder="1" applyAlignment="1">
      <alignment horizontal="right"/>
    </xf>
    <xf numFmtId="164" fontId="4" fillId="4" borderId="12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164" fontId="4" fillId="3" borderId="8" xfId="0" applyNumberFormat="1" applyFont="1" applyFill="1" applyBorder="1" applyAlignment="1">
      <alignment horizontal="right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164" fontId="4" fillId="5" borderId="14" xfId="0" applyNumberFormat="1" applyFont="1" applyFill="1" applyBorder="1" applyAlignment="1">
      <alignment horizontal="right"/>
    </xf>
    <xf numFmtId="164" fontId="4" fillId="0" borderId="15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84BDB-8F84-4CE2-AB27-1DE84256857A}">
  <dimension ref="A1:M35"/>
  <sheetViews>
    <sheetView tabSelected="1" workbookViewId="0">
      <selection sqref="A1:M1"/>
    </sheetView>
  </sheetViews>
  <sheetFormatPr baseColWidth="10" defaultRowHeight="15" x14ac:dyDescent="0.25"/>
  <sheetData>
    <row r="1" spans="1:13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 x14ac:dyDescent="0.25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8.75" thickBot="1" x14ac:dyDescent="0.3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4" t="s">
        <v>4</v>
      </c>
      <c r="B5" s="5" t="s">
        <v>5</v>
      </c>
      <c r="C5" s="5"/>
      <c r="D5" s="6" t="s">
        <v>6</v>
      </c>
      <c r="E5" s="6" t="s">
        <v>7</v>
      </c>
      <c r="F5" s="7" t="s">
        <v>8</v>
      </c>
      <c r="G5" s="8"/>
      <c r="H5" s="9"/>
      <c r="I5" s="5" t="s">
        <v>9</v>
      </c>
      <c r="J5" s="10" t="s">
        <v>10</v>
      </c>
      <c r="K5" s="10"/>
      <c r="L5" s="10"/>
      <c r="M5" s="11" t="s">
        <v>11</v>
      </c>
    </row>
    <row r="6" spans="1:13" x14ac:dyDescent="0.25">
      <c r="A6" s="12"/>
      <c r="B6" s="13"/>
      <c r="C6" s="13"/>
      <c r="D6" s="14"/>
      <c r="E6" s="14"/>
      <c r="F6" s="15"/>
      <c r="G6" s="16"/>
      <c r="H6" s="17"/>
      <c r="I6" s="13"/>
      <c r="J6" s="18" t="s">
        <v>12</v>
      </c>
      <c r="K6" s="18" t="s">
        <v>13</v>
      </c>
      <c r="L6" s="18" t="s">
        <v>14</v>
      </c>
      <c r="M6" s="19"/>
    </row>
    <row r="7" spans="1:13" x14ac:dyDescent="0.25">
      <c r="A7" s="12"/>
      <c r="B7" s="13"/>
      <c r="C7" s="13"/>
      <c r="D7" s="14"/>
      <c r="E7" s="14"/>
      <c r="F7" s="20" t="s">
        <v>15</v>
      </c>
      <c r="G7" s="20" t="s">
        <v>16</v>
      </c>
      <c r="H7" s="20" t="s">
        <v>17</v>
      </c>
      <c r="I7" s="13"/>
      <c r="J7" s="18"/>
      <c r="K7" s="18"/>
      <c r="L7" s="18"/>
      <c r="M7" s="19"/>
    </row>
    <row r="8" spans="1:13" x14ac:dyDescent="0.25">
      <c r="A8" s="21">
        <v>1</v>
      </c>
      <c r="B8" s="22"/>
      <c r="C8" s="22"/>
      <c r="D8" s="23" t="s">
        <v>18</v>
      </c>
      <c r="E8" s="24" t="s">
        <v>19</v>
      </c>
      <c r="F8" s="25">
        <v>1550</v>
      </c>
      <c r="G8" s="26">
        <v>0</v>
      </c>
      <c r="H8" s="26">
        <f>+(F8*12)+G8</f>
        <v>18600</v>
      </c>
      <c r="I8" s="26">
        <f>+F8</f>
        <v>1550</v>
      </c>
      <c r="J8" s="26">
        <f>+H8*7.75%</f>
        <v>1441.5</v>
      </c>
      <c r="K8" s="26">
        <v>900</v>
      </c>
      <c r="L8" s="26">
        <f>H8*1%</f>
        <v>186</v>
      </c>
      <c r="M8" s="27">
        <f>SUM(H8:L8)</f>
        <v>22677.5</v>
      </c>
    </row>
    <row r="9" spans="1:13" x14ac:dyDescent="0.25">
      <c r="A9" s="21">
        <v>2</v>
      </c>
      <c r="B9" s="22"/>
      <c r="C9" s="22"/>
      <c r="D9" s="23" t="s">
        <v>20</v>
      </c>
      <c r="E9" s="24" t="s">
        <v>19</v>
      </c>
      <c r="F9" s="25">
        <f>700+25</f>
        <v>725</v>
      </c>
      <c r="G9" s="26">
        <v>0</v>
      </c>
      <c r="H9" s="26">
        <f t="shared" ref="H9:H33" si="0">+(F9*12)+G9</f>
        <v>8700</v>
      </c>
      <c r="I9" s="26">
        <f>+F9</f>
        <v>725</v>
      </c>
      <c r="J9" s="26">
        <v>0</v>
      </c>
      <c r="K9" s="28">
        <v>0</v>
      </c>
      <c r="L9" s="26">
        <v>0</v>
      </c>
      <c r="M9" s="27">
        <f t="shared" ref="M9:M24" si="1">SUM(H9:L9)</f>
        <v>9425</v>
      </c>
    </row>
    <row r="10" spans="1:13" x14ac:dyDescent="0.25">
      <c r="A10" s="21">
        <v>3</v>
      </c>
      <c r="B10" s="22"/>
      <c r="C10" s="22"/>
      <c r="D10" s="23" t="s">
        <v>21</v>
      </c>
      <c r="E10" s="24" t="s">
        <v>19</v>
      </c>
      <c r="F10" s="25">
        <f>350+25</f>
        <v>375</v>
      </c>
      <c r="G10" s="26">
        <v>0</v>
      </c>
      <c r="H10" s="26">
        <f t="shared" si="0"/>
        <v>4500</v>
      </c>
      <c r="I10" s="26">
        <f>+F10</f>
        <v>375</v>
      </c>
      <c r="J10" s="26">
        <f>+H10*7.75%</f>
        <v>348.75</v>
      </c>
      <c r="K10" s="26">
        <f>H10*7.5%</f>
        <v>337.5</v>
      </c>
      <c r="L10" s="26">
        <f>H10*1%</f>
        <v>45</v>
      </c>
      <c r="M10" s="27">
        <f t="shared" si="1"/>
        <v>5606.25</v>
      </c>
    </row>
    <row r="11" spans="1:13" x14ac:dyDescent="0.25">
      <c r="A11" s="21">
        <v>4</v>
      </c>
      <c r="B11" s="22"/>
      <c r="C11" s="22"/>
      <c r="D11" s="23" t="s">
        <v>22</v>
      </c>
      <c r="E11" s="24" t="s">
        <v>19</v>
      </c>
      <c r="F11" s="25">
        <f>350+25</f>
        <v>375</v>
      </c>
      <c r="G11" s="26">
        <v>0</v>
      </c>
      <c r="H11" s="26">
        <f t="shared" si="0"/>
        <v>4500</v>
      </c>
      <c r="I11" s="26">
        <f t="shared" ref="I11:I17" si="2">+F11</f>
        <v>375</v>
      </c>
      <c r="J11" s="26">
        <f t="shared" ref="J11:J33" si="3">+H11*7.75%</f>
        <v>348.75</v>
      </c>
      <c r="K11" s="26">
        <f t="shared" ref="K11:K33" si="4">H11*7.5%</f>
        <v>337.5</v>
      </c>
      <c r="L11" s="26">
        <f t="shared" ref="L11:L33" si="5">H11*1%</f>
        <v>45</v>
      </c>
      <c r="M11" s="27">
        <f t="shared" si="1"/>
        <v>5606.25</v>
      </c>
    </row>
    <row r="12" spans="1:13" x14ac:dyDescent="0.25">
      <c r="A12" s="21">
        <v>5</v>
      </c>
      <c r="B12" s="22"/>
      <c r="C12" s="22"/>
      <c r="D12" s="23" t="s">
        <v>22</v>
      </c>
      <c r="E12" s="24" t="s">
        <v>19</v>
      </c>
      <c r="F12" s="25">
        <f>342.4+25</f>
        <v>367.4</v>
      </c>
      <c r="G12" s="26">
        <v>0</v>
      </c>
      <c r="H12" s="26">
        <f t="shared" si="0"/>
        <v>4408.7999999999993</v>
      </c>
      <c r="I12" s="26">
        <f t="shared" si="2"/>
        <v>367.4</v>
      </c>
      <c r="J12" s="26">
        <f t="shared" si="3"/>
        <v>341.68199999999996</v>
      </c>
      <c r="K12" s="26">
        <f t="shared" si="4"/>
        <v>330.65999999999991</v>
      </c>
      <c r="L12" s="26">
        <f t="shared" si="5"/>
        <v>44.087999999999994</v>
      </c>
      <c r="M12" s="27">
        <f t="shared" si="1"/>
        <v>5492.6299999999983</v>
      </c>
    </row>
    <row r="13" spans="1:13" x14ac:dyDescent="0.25">
      <c r="A13" s="21">
        <v>6</v>
      </c>
      <c r="B13" s="22"/>
      <c r="C13" s="22"/>
      <c r="D13" s="23" t="s">
        <v>22</v>
      </c>
      <c r="E13" s="24" t="s">
        <v>19</v>
      </c>
      <c r="F13" s="25">
        <f>342.4+25</f>
        <v>367.4</v>
      </c>
      <c r="G13" s="26">
        <v>0</v>
      </c>
      <c r="H13" s="26">
        <f t="shared" si="0"/>
        <v>4408.7999999999993</v>
      </c>
      <c r="I13" s="26">
        <f t="shared" si="2"/>
        <v>367.4</v>
      </c>
      <c r="J13" s="26">
        <f t="shared" si="3"/>
        <v>341.68199999999996</v>
      </c>
      <c r="K13" s="26">
        <f t="shared" si="4"/>
        <v>330.65999999999991</v>
      </c>
      <c r="L13" s="26">
        <f t="shared" si="5"/>
        <v>44.087999999999994</v>
      </c>
      <c r="M13" s="27">
        <f t="shared" si="1"/>
        <v>5492.6299999999983</v>
      </c>
    </row>
    <row r="14" spans="1:13" x14ac:dyDescent="0.25">
      <c r="A14" s="21">
        <v>7</v>
      </c>
      <c r="B14" s="22"/>
      <c r="C14" s="22"/>
      <c r="D14" s="23" t="s">
        <v>23</v>
      </c>
      <c r="E14" s="24" t="s">
        <v>19</v>
      </c>
      <c r="F14" s="25">
        <f>342.4+25</f>
        <v>367.4</v>
      </c>
      <c r="G14" s="26">
        <v>0</v>
      </c>
      <c r="H14" s="26">
        <f t="shared" si="0"/>
        <v>4408.7999999999993</v>
      </c>
      <c r="I14" s="26">
        <f t="shared" si="2"/>
        <v>367.4</v>
      </c>
      <c r="J14" s="26">
        <f t="shared" si="3"/>
        <v>341.68199999999996</v>
      </c>
      <c r="K14" s="26">
        <f t="shared" si="4"/>
        <v>330.65999999999991</v>
      </c>
      <c r="L14" s="26">
        <f t="shared" si="5"/>
        <v>44.087999999999994</v>
      </c>
      <c r="M14" s="27">
        <f t="shared" si="1"/>
        <v>5492.6299999999983</v>
      </c>
    </row>
    <row r="15" spans="1:13" ht="45.75" x14ac:dyDescent="0.25">
      <c r="A15" s="21">
        <v>8</v>
      </c>
      <c r="B15" s="22"/>
      <c r="C15" s="22"/>
      <c r="D15" s="29" t="s">
        <v>24</v>
      </c>
      <c r="E15" s="24" t="s">
        <v>19</v>
      </c>
      <c r="F15" s="25">
        <f>304.17+25</f>
        <v>329.17</v>
      </c>
      <c r="G15" s="26">
        <v>0</v>
      </c>
      <c r="H15" s="26">
        <f t="shared" si="0"/>
        <v>3950.04</v>
      </c>
      <c r="I15" s="26">
        <f t="shared" si="2"/>
        <v>329.17</v>
      </c>
      <c r="J15" s="26">
        <f t="shared" si="3"/>
        <v>306.12810000000002</v>
      </c>
      <c r="K15" s="26">
        <f t="shared" si="4"/>
        <v>296.25299999999999</v>
      </c>
      <c r="L15" s="26">
        <f t="shared" si="5"/>
        <v>39.500399999999999</v>
      </c>
      <c r="M15" s="27">
        <f t="shared" si="1"/>
        <v>4921.0914999999995</v>
      </c>
    </row>
    <row r="16" spans="1:13" x14ac:dyDescent="0.25">
      <c r="A16" s="21">
        <v>9</v>
      </c>
      <c r="B16" s="22"/>
      <c r="C16" s="22"/>
      <c r="D16" s="23" t="s">
        <v>25</v>
      </c>
      <c r="E16" s="24" t="s">
        <v>19</v>
      </c>
      <c r="F16" s="25">
        <f>342.4+25</f>
        <v>367.4</v>
      </c>
      <c r="G16" s="26">
        <v>0</v>
      </c>
      <c r="H16" s="26">
        <f t="shared" si="0"/>
        <v>4408.7999999999993</v>
      </c>
      <c r="I16" s="26">
        <f t="shared" si="2"/>
        <v>367.4</v>
      </c>
      <c r="J16" s="26">
        <f t="shared" si="3"/>
        <v>341.68199999999996</v>
      </c>
      <c r="K16" s="26">
        <f t="shared" si="4"/>
        <v>330.65999999999991</v>
      </c>
      <c r="L16" s="26">
        <f t="shared" si="5"/>
        <v>44.087999999999994</v>
      </c>
      <c r="M16" s="27">
        <f t="shared" si="1"/>
        <v>5492.6299999999983</v>
      </c>
    </row>
    <row r="17" spans="1:13" x14ac:dyDescent="0.25">
      <c r="A17" s="21">
        <v>10</v>
      </c>
      <c r="B17" s="22"/>
      <c r="C17" s="22"/>
      <c r="D17" s="23" t="s">
        <v>26</v>
      </c>
      <c r="E17" s="24" t="s">
        <v>19</v>
      </c>
      <c r="F17" s="25">
        <f>342.4+25</f>
        <v>367.4</v>
      </c>
      <c r="G17" s="26">
        <v>0</v>
      </c>
      <c r="H17" s="26">
        <f t="shared" si="0"/>
        <v>4408.7999999999993</v>
      </c>
      <c r="I17" s="26">
        <f t="shared" si="2"/>
        <v>367.4</v>
      </c>
      <c r="J17" s="26">
        <f t="shared" si="3"/>
        <v>341.68199999999996</v>
      </c>
      <c r="K17" s="26">
        <f t="shared" si="4"/>
        <v>330.65999999999991</v>
      </c>
      <c r="L17" s="26">
        <f t="shared" si="5"/>
        <v>44.087999999999994</v>
      </c>
      <c r="M17" s="27">
        <f t="shared" si="1"/>
        <v>5492.6299999999983</v>
      </c>
    </row>
    <row r="18" spans="1:13" x14ac:dyDescent="0.25">
      <c r="A18" s="30"/>
      <c r="B18" s="31" t="s">
        <v>27</v>
      </c>
      <c r="C18" s="31"/>
      <c r="D18" s="31"/>
      <c r="E18" s="32"/>
      <c r="F18" s="33">
        <f t="shared" ref="F18:L18" si="6">SUM(F8:F17)</f>
        <v>5191.1699999999992</v>
      </c>
      <c r="G18" s="33">
        <f>SUM(G8:G17)</f>
        <v>0</v>
      </c>
      <c r="H18" s="33">
        <f t="shared" si="6"/>
        <v>62294.040000000008</v>
      </c>
      <c r="I18" s="33">
        <f t="shared" si="6"/>
        <v>5191.1699999999992</v>
      </c>
      <c r="J18" s="33">
        <f t="shared" si="6"/>
        <v>4153.5380999999988</v>
      </c>
      <c r="K18" s="33">
        <f t="shared" si="6"/>
        <v>3524.5529999999994</v>
      </c>
      <c r="L18" s="33">
        <f t="shared" si="6"/>
        <v>535.94039999999984</v>
      </c>
      <c r="M18" s="34">
        <f t="shared" si="1"/>
        <v>75699.241500000018</v>
      </c>
    </row>
    <row r="19" spans="1:13" x14ac:dyDescent="0.25">
      <c r="A19" s="21">
        <v>11</v>
      </c>
      <c r="B19" s="22"/>
      <c r="C19" s="22"/>
      <c r="D19" s="23" t="s">
        <v>28</v>
      </c>
      <c r="E19" s="24" t="s">
        <v>29</v>
      </c>
      <c r="F19" s="25">
        <v>725</v>
      </c>
      <c r="G19" s="26">
        <v>0</v>
      </c>
      <c r="H19" s="26">
        <f t="shared" si="0"/>
        <v>8700</v>
      </c>
      <c r="I19" s="26">
        <f t="shared" ref="I19:I24" si="7">+F19</f>
        <v>725</v>
      </c>
      <c r="J19" s="26">
        <f t="shared" si="3"/>
        <v>674.25</v>
      </c>
      <c r="K19" s="26">
        <f t="shared" si="4"/>
        <v>652.5</v>
      </c>
      <c r="L19" s="26">
        <f t="shared" si="5"/>
        <v>87</v>
      </c>
      <c r="M19" s="27">
        <f t="shared" si="1"/>
        <v>10838.75</v>
      </c>
    </row>
    <row r="20" spans="1:13" x14ac:dyDescent="0.25">
      <c r="A20" s="21">
        <v>12</v>
      </c>
      <c r="B20" s="22"/>
      <c r="C20" s="22"/>
      <c r="D20" s="23" t="s">
        <v>30</v>
      </c>
      <c r="E20" s="24" t="s">
        <v>29</v>
      </c>
      <c r="F20" s="25">
        <f>342.4+25</f>
        <v>367.4</v>
      </c>
      <c r="G20" s="26">
        <v>0</v>
      </c>
      <c r="H20" s="26">
        <f t="shared" si="0"/>
        <v>4408.7999999999993</v>
      </c>
      <c r="I20" s="26">
        <f t="shared" si="7"/>
        <v>367.4</v>
      </c>
      <c r="J20" s="26">
        <f t="shared" si="3"/>
        <v>341.68199999999996</v>
      </c>
      <c r="K20" s="26">
        <f t="shared" si="4"/>
        <v>330.65999999999991</v>
      </c>
      <c r="L20" s="26">
        <f t="shared" si="5"/>
        <v>44.087999999999994</v>
      </c>
      <c r="M20" s="35">
        <f t="shared" si="1"/>
        <v>5492.6299999999983</v>
      </c>
    </row>
    <row r="21" spans="1:13" x14ac:dyDescent="0.25">
      <c r="A21" s="21">
        <v>13</v>
      </c>
      <c r="B21" s="22"/>
      <c r="C21" s="22"/>
      <c r="D21" s="23" t="s">
        <v>31</v>
      </c>
      <c r="E21" s="24" t="s">
        <v>29</v>
      </c>
      <c r="F21" s="25">
        <f>700+25</f>
        <v>725</v>
      </c>
      <c r="G21" s="26">
        <v>0</v>
      </c>
      <c r="H21" s="26">
        <f t="shared" si="0"/>
        <v>8700</v>
      </c>
      <c r="I21" s="26">
        <f t="shared" si="7"/>
        <v>725</v>
      </c>
      <c r="J21" s="26">
        <f t="shared" si="3"/>
        <v>674.25</v>
      </c>
      <c r="K21" s="26">
        <f t="shared" si="4"/>
        <v>652.5</v>
      </c>
      <c r="L21" s="26">
        <f t="shared" si="5"/>
        <v>87</v>
      </c>
      <c r="M21" s="27">
        <f t="shared" si="1"/>
        <v>10838.75</v>
      </c>
    </row>
    <row r="22" spans="1:13" x14ac:dyDescent="0.25">
      <c r="A22" s="21">
        <v>14</v>
      </c>
      <c r="B22" s="22"/>
      <c r="C22" s="22"/>
      <c r="D22" s="23" t="s">
        <v>32</v>
      </c>
      <c r="E22" s="24" t="s">
        <v>29</v>
      </c>
      <c r="F22" s="25">
        <f>342.4+25</f>
        <v>367.4</v>
      </c>
      <c r="G22" s="26">
        <v>0</v>
      </c>
      <c r="H22" s="26">
        <f t="shared" si="0"/>
        <v>4408.7999999999993</v>
      </c>
      <c r="I22" s="26">
        <f t="shared" si="7"/>
        <v>367.4</v>
      </c>
      <c r="J22" s="26">
        <f t="shared" si="3"/>
        <v>341.68199999999996</v>
      </c>
      <c r="K22" s="26">
        <f t="shared" si="4"/>
        <v>330.65999999999991</v>
      </c>
      <c r="L22" s="26">
        <f t="shared" si="5"/>
        <v>44.087999999999994</v>
      </c>
      <c r="M22" s="27">
        <f t="shared" si="1"/>
        <v>5492.6299999999983</v>
      </c>
    </row>
    <row r="23" spans="1:13" x14ac:dyDescent="0.25">
      <c r="A23" s="21">
        <v>15</v>
      </c>
      <c r="B23" s="22"/>
      <c r="C23" s="22"/>
      <c r="D23" s="23" t="s">
        <v>33</v>
      </c>
      <c r="E23" s="24" t="s">
        <v>29</v>
      </c>
      <c r="F23" s="25">
        <f>700+25</f>
        <v>725</v>
      </c>
      <c r="G23" s="26">
        <v>0</v>
      </c>
      <c r="H23" s="26">
        <f t="shared" si="0"/>
        <v>8700</v>
      </c>
      <c r="I23" s="26">
        <f t="shared" si="7"/>
        <v>725</v>
      </c>
      <c r="J23" s="26">
        <f t="shared" si="3"/>
        <v>674.25</v>
      </c>
      <c r="K23" s="26">
        <f t="shared" si="4"/>
        <v>652.5</v>
      </c>
      <c r="L23" s="26">
        <f t="shared" si="5"/>
        <v>87</v>
      </c>
      <c r="M23" s="27">
        <f t="shared" si="1"/>
        <v>10838.75</v>
      </c>
    </row>
    <row r="24" spans="1:13" x14ac:dyDescent="0.25">
      <c r="A24" s="21">
        <v>16</v>
      </c>
      <c r="B24" s="22"/>
      <c r="C24" s="22"/>
      <c r="D24" s="23" t="s">
        <v>34</v>
      </c>
      <c r="E24" s="24" t="s">
        <v>29</v>
      </c>
      <c r="F24" s="25">
        <f>380+25</f>
        <v>405</v>
      </c>
      <c r="G24" s="26">
        <v>0</v>
      </c>
      <c r="H24" s="26">
        <f t="shared" si="0"/>
        <v>4860</v>
      </c>
      <c r="I24" s="26">
        <f t="shared" si="7"/>
        <v>405</v>
      </c>
      <c r="J24" s="26">
        <f t="shared" si="3"/>
        <v>376.65</v>
      </c>
      <c r="K24" s="26">
        <f t="shared" si="4"/>
        <v>364.5</v>
      </c>
      <c r="L24" s="26">
        <f t="shared" si="5"/>
        <v>48.6</v>
      </c>
      <c r="M24" s="27">
        <f t="shared" si="1"/>
        <v>6054.75</v>
      </c>
    </row>
    <row r="25" spans="1:13" x14ac:dyDescent="0.25">
      <c r="A25" s="36"/>
      <c r="B25" s="31" t="s">
        <v>35</v>
      </c>
      <c r="C25" s="31"/>
      <c r="D25" s="31"/>
      <c r="E25" s="32"/>
      <c r="F25" s="33">
        <f t="shared" ref="F25:M25" si="8">SUM(F19:F24)</f>
        <v>3314.8</v>
      </c>
      <c r="G25" s="33">
        <f t="shared" si="8"/>
        <v>0</v>
      </c>
      <c r="H25" s="33">
        <f t="shared" si="8"/>
        <v>39777.599999999999</v>
      </c>
      <c r="I25" s="33">
        <f>SUM(I19:I24)</f>
        <v>3314.8</v>
      </c>
      <c r="J25" s="33">
        <f>SUM(J19:J24)</f>
        <v>3082.7640000000001</v>
      </c>
      <c r="K25" s="33">
        <f>SUM(K19:K24)</f>
        <v>2983.3199999999997</v>
      </c>
      <c r="L25" s="33">
        <f t="shared" si="8"/>
        <v>397.77600000000001</v>
      </c>
      <c r="M25" s="34">
        <f t="shared" si="8"/>
        <v>49556.259999999995</v>
      </c>
    </row>
    <row r="26" spans="1:13" x14ac:dyDescent="0.25">
      <c r="A26" s="21">
        <v>17</v>
      </c>
      <c r="B26" s="22"/>
      <c r="C26" s="22"/>
      <c r="D26" s="23" t="s">
        <v>36</v>
      </c>
      <c r="E26" s="24" t="s">
        <v>37</v>
      </c>
      <c r="F26" s="25">
        <f>380+25</f>
        <v>405</v>
      </c>
      <c r="G26" s="26">
        <v>0</v>
      </c>
      <c r="H26" s="26">
        <f t="shared" si="0"/>
        <v>4860</v>
      </c>
      <c r="I26" s="26">
        <v>410</v>
      </c>
      <c r="J26" s="26">
        <f t="shared" si="3"/>
        <v>376.65</v>
      </c>
      <c r="K26" s="26">
        <f t="shared" si="4"/>
        <v>364.5</v>
      </c>
      <c r="L26" s="26">
        <f t="shared" si="5"/>
        <v>48.6</v>
      </c>
      <c r="M26" s="27">
        <f t="shared" ref="M26:M33" si="9">SUM(H26:L26)</f>
        <v>6059.75</v>
      </c>
    </row>
    <row r="27" spans="1:13" x14ac:dyDescent="0.25">
      <c r="A27" s="21">
        <v>18</v>
      </c>
      <c r="B27" s="22"/>
      <c r="C27" s="22"/>
      <c r="D27" s="23" t="s">
        <v>38</v>
      </c>
      <c r="E27" s="24" t="s">
        <v>37</v>
      </c>
      <c r="F27" s="25">
        <f>328.46+25</f>
        <v>353.46</v>
      </c>
      <c r="G27" s="26">
        <f>(F27/2)*0.3</f>
        <v>53.018999999999998</v>
      </c>
      <c r="H27" s="26">
        <f t="shared" si="0"/>
        <v>4294.5389999999998</v>
      </c>
      <c r="I27" s="26">
        <f>+F27</f>
        <v>353.46</v>
      </c>
      <c r="J27" s="26">
        <f t="shared" si="3"/>
        <v>332.8267725</v>
      </c>
      <c r="K27" s="26">
        <f t="shared" si="4"/>
        <v>322.09042499999998</v>
      </c>
      <c r="L27" s="26">
        <f t="shared" si="5"/>
        <v>42.945389999999996</v>
      </c>
      <c r="M27" s="27">
        <f t="shared" si="9"/>
        <v>5345.8615874999996</v>
      </c>
    </row>
    <row r="28" spans="1:13" x14ac:dyDescent="0.25">
      <c r="A28" s="21">
        <v>19</v>
      </c>
      <c r="B28" s="22"/>
      <c r="C28" s="22"/>
      <c r="D28" s="23" t="s">
        <v>38</v>
      </c>
      <c r="E28" s="24" t="s">
        <v>37</v>
      </c>
      <c r="F28" s="25">
        <f>328.46+25</f>
        <v>353.46</v>
      </c>
      <c r="G28" s="26">
        <f>(F28/2)*0.3</f>
        <v>53.018999999999998</v>
      </c>
      <c r="H28" s="26">
        <f t="shared" si="0"/>
        <v>4294.5389999999998</v>
      </c>
      <c r="I28" s="26">
        <f>+F28</f>
        <v>353.46</v>
      </c>
      <c r="J28" s="26">
        <f t="shared" si="3"/>
        <v>332.8267725</v>
      </c>
      <c r="K28" s="26">
        <f t="shared" si="4"/>
        <v>322.09042499999998</v>
      </c>
      <c r="L28" s="26">
        <f t="shared" si="5"/>
        <v>42.945389999999996</v>
      </c>
      <c r="M28" s="27">
        <f t="shared" si="9"/>
        <v>5345.8615874999996</v>
      </c>
    </row>
    <row r="29" spans="1:13" x14ac:dyDescent="0.25">
      <c r="A29" s="21">
        <v>20</v>
      </c>
      <c r="B29" s="22"/>
      <c r="C29" s="22"/>
      <c r="D29" s="23" t="s">
        <v>39</v>
      </c>
      <c r="E29" s="24" t="s">
        <v>37</v>
      </c>
      <c r="F29" s="25">
        <f>342.4+25</f>
        <v>367.4</v>
      </c>
      <c r="G29" s="26">
        <v>0</v>
      </c>
      <c r="H29" s="26">
        <f t="shared" si="0"/>
        <v>4408.7999999999993</v>
      </c>
      <c r="I29" s="26">
        <f>+F29</f>
        <v>367.4</v>
      </c>
      <c r="J29" s="26">
        <f t="shared" si="3"/>
        <v>341.68199999999996</v>
      </c>
      <c r="K29" s="26">
        <f t="shared" si="4"/>
        <v>330.65999999999991</v>
      </c>
      <c r="L29" s="26">
        <f t="shared" si="5"/>
        <v>44.087999999999994</v>
      </c>
      <c r="M29" s="35">
        <f t="shared" si="9"/>
        <v>5492.6299999999983</v>
      </c>
    </row>
    <row r="30" spans="1:13" x14ac:dyDescent="0.25">
      <c r="A30" s="36"/>
      <c r="B30" s="31" t="s">
        <v>40</v>
      </c>
      <c r="C30" s="31"/>
      <c r="D30" s="31"/>
      <c r="E30" s="32"/>
      <c r="F30" s="33">
        <f t="shared" ref="F30:L30" si="10">SUM(F26:F29)</f>
        <v>1479.3200000000002</v>
      </c>
      <c r="G30" s="33">
        <f t="shared" si="10"/>
        <v>106.038</v>
      </c>
      <c r="H30" s="33">
        <f t="shared" si="10"/>
        <v>17857.878000000001</v>
      </c>
      <c r="I30" s="37">
        <f t="shared" si="10"/>
        <v>1484.3200000000002</v>
      </c>
      <c r="J30" s="37">
        <f t="shared" si="10"/>
        <v>1383.985545</v>
      </c>
      <c r="K30" s="37">
        <f t="shared" si="10"/>
        <v>1339.3408499999998</v>
      </c>
      <c r="L30" s="37">
        <f t="shared" si="10"/>
        <v>178.57877999999999</v>
      </c>
      <c r="M30" s="34">
        <f t="shared" si="9"/>
        <v>22244.103175</v>
      </c>
    </row>
    <row r="31" spans="1:13" x14ac:dyDescent="0.25">
      <c r="A31" s="21">
        <v>21</v>
      </c>
      <c r="B31" s="22"/>
      <c r="C31" s="22"/>
      <c r="D31" s="23" t="s">
        <v>41</v>
      </c>
      <c r="E31" s="24" t="s">
        <v>42</v>
      </c>
      <c r="F31" s="25">
        <f>324.1+25</f>
        <v>349.1</v>
      </c>
      <c r="G31" s="26">
        <f>(F31/2)*0.3</f>
        <v>52.365000000000002</v>
      </c>
      <c r="H31" s="26">
        <f t="shared" si="0"/>
        <v>4241.5650000000005</v>
      </c>
      <c r="I31" s="26">
        <f>+F31</f>
        <v>349.1</v>
      </c>
      <c r="J31" s="26">
        <f t="shared" si="3"/>
        <v>328.72128750000002</v>
      </c>
      <c r="K31" s="26">
        <f t="shared" si="4"/>
        <v>318.11737500000004</v>
      </c>
      <c r="L31" s="26">
        <f t="shared" si="5"/>
        <v>42.415650000000007</v>
      </c>
      <c r="M31" s="27">
        <f t="shared" si="9"/>
        <v>5279.9193125000011</v>
      </c>
    </row>
    <row r="32" spans="1:13" x14ac:dyDescent="0.25">
      <c r="A32" s="21">
        <v>22</v>
      </c>
      <c r="B32" s="22"/>
      <c r="C32" s="22"/>
      <c r="D32" s="23" t="s">
        <v>43</v>
      </c>
      <c r="E32" s="24" t="s">
        <v>42</v>
      </c>
      <c r="F32" s="25">
        <f>328.46+25</f>
        <v>353.46</v>
      </c>
      <c r="G32" s="26">
        <f>(F32/2)*0.3</f>
        <v>53.018999999999998</v>
      </c>
      <c r="H32" s="26">
        <f t="shared" si="0"/>
        <v>4294.5389999999998</v>
      </c>
      <c r="I32" s="26">
        <f>+F32</f>
        <v>353.46</v>
      </c>
      <c r="J32" s="26">
        <f t="shared" si="3"/>
        <v>332.8267725</v>
      </c>
      <c r="K32" s="26">
        <f t="shared" si="4"/>
        <v>322.09042499999998</v>
      </c>
      <c r="L32" s="26">
        <f t="shared" si="5"/>
        <v>42.945389999999996</v>
      </c>
      <c r="M32" s="27">
        <f t="shared" si="9"/>
        <v>5345.8615874999996</v>
      </c>
    </row>
    <row r="33" spans="1:13" x14ac:dyDescent="0.25">
      <c r="A33" s="21">
        <v>23</v>
      </c>
      <c r="B33" s="22"/>
      <c r="C33" s="22"/>
      <c r="D33" s="23" t="s">
        <v>44</v>
      </c>
      <c r="E33" s="24" t="s">
        <v>42</v>
      </c>
      <c r="F33" s="25">
        <f>328.46+25</f>
        <v>353.46</v>
      </c>
      <c r="G33" s="26">
        <f>(F33/2)*0.3</f>
        <v>53.018999999999998</v>
      </c>
      <c r="H33" s="26">
        <f t="shared" si="0"/>
        <v>4294.5389999999998</v>
      </c>
      <c r="I33" s="26">
        <f>+F33</f>
        <v>353.46</v>
      </c>
      <c r="J33" s="26">
        <f t="shared" si="3"/>
        <v>332.8267725</v>
      </c>
      <c r="K33" s="26">
        <f t="shared" si="4"/>
        <v>322.09042499999998</v>
      </c>
      <c r="L33" s="26">
        <f t="shared" si="5"/>
        <v>42.945389999999996</v>
      </c>
      <c r="M33" s="27">
        <f t="shared" si="9"/>
        <v>5345.8615874999996</v>
      </c>
    </row>
    <row r="34" spans="1:13" x14ac:dyDescent="0.25">
      <c r="A34" s="30"/>
      <c r="B34" s="31" t="s">
        <v>45</v>
      </c>
      <c r="C34" s="31"/>
      <c r="D34" s="31"/>
      <c r="E34" s="32"/>
      <c r="F34" s="33">
        <f t="shared" ref="F34:M34" si="11">SUM(F31:F33)</f>
        <v>1056.02</v>
      </c>
      <c r="G34" s="33">
        <f t="shared" si="11"/>
        <v>158.40299999999999</v>
      </c>
      <c r="H34" s="33">
        <f t="shared" si="11"/>
        <v>12830.643</v>
      </c>
      <c r="I34" s="33">
        <f t="shared" si="11"/>
        <v>1056.02</v>
      </c>
      <c r="J34" s="33">
        <f t="shared" si="11"/>
        <v>994.37483250000014</v>
      </c>
      <c r="K34" s="33">
        <f t="shared" si="11"/>
        <v>962.298225</v>
      </c>
      <c r="L34" s="33">
        <f t="shared" si="11"/>
        <v>128.30643000000001</v>
      </c>
      <c r="M34" s="34">
        <f t="shared" si="11"/>
        <v>15971.642487500001</v>
      </c>
    </row>
    <row r="35" spans="1:13" ht="15.75" thickBot="1" x14ac:dyDescent="0.3">
      <c r="A35" s="38"/>
      <c r="B35" s="39" t="s">
        <v>46</v>
      </c>
      <c r="C35" s="39"/>
      <c r="D35" s="39"/>
      <c r="E35" s="40"/>
      <c r="F35" s="41">
        <f>F18+F25+F30+F34</f>
        <v>11041.31</v>
      </c>
      <c r="G35" s="41">
        <f t="shared" ref="G35:L35" si="12">G18+G25+G30+G34</f>
        <v>264.44099999999997</v>
      </c>
      <c r="H35" s="41">
        <f t="shared" si="12"/>
        <v>132760.16100000002</v>
      </c>
      <c r="I35" s="41">
        <f t="shared" si="12"/>
        <v>11046.31</v>
      </c>
      <c r="J35" s="41">
        <f t="shared" si="12"/>
        <v>9614.6624774999982</v>
      </c>
      <c r="K35" s="41">
        <f t="shared" si="12"/>
        <v>8809.5120749999987</v>
      </c>
      <c r="L35" s="41">
        <f t="shared" si="12"/>
        <v>1240.6016099999999</v>
      </c>
      <c r="M35" s="42">
        <f>+M18+M25+M30+M34</f>
        <v>163471.24716250002</v>
      </c>
    </row>
  </sheetData>
  <mergeCells count="43">
    <mergeCell ref="B33:C33"/>
    <mergeCell ref="B34:D34"/>
    <mergeCell ref="B35:D35"/>
    <mergeCell ref="B27:C27"/>
    <mergeCell ref="B28:C28"/>
    <mergeCell ref="B29:C29"/>
    <mergeCell ref="B30:D30"/>
    <mergeCell ref="B31:C31"/>
    <mergeCell ref="B32:C32"/>
    <mergeCell ref="B21:C21"/>
    <mergeCell ref="B22:C22"/>
    <mergeCell ref="B23:C23"/>
    <mergeCell ref="B24:C24"/>
    <mergeCell ref="B25:D25"/>
    <mergeCell ref="B26:C26"/>
    <mergeCell ref="B15:C15"/>
    <mergeCell ref="B16:C16"/>
    <mergeCell ref="B17:C17"/>
    <mergeCell ref="B18:D18"/>
    <mergeCell ref="B19:C19"/>
    <mergeCell ref="B20:C20"/>
    <mergeCell ref="B9:C9"/>
    <mergeCell ref="B10:C10"/>
    <mergeCell ref="B11:C11"/>
    <mergeCell ref="B12:C12"/>
    <mergeCell ref="B13:C13"/>
    <mergeCell ref="B14:C14"/>
    <mergeCell ref="J5:L5"/>
    <mergeCell ref="M5:M7"/>
    <mergeCell ref="J6:J7"/>
    <mergeCell ref="K6:K7"/>
    <mergeCell ref="L6:L7"/>
    <mergeCell ref="B8:C8"/>
    <mergeCell ref="A1:M1"/>
    <mergeCell ref="A2:M2"/>
    <mergeCell ref="A3:M3"/>
    <mergeCell ref="A4:M4"/>
    <mergeCell ref="A5:A7"/>
    <mergeCell ref="B5:C7"/>
    <mergeCell ref="D5:D7"/>
    <mergeCell ref="E5:E7"/>
    <mergeCell ref="F5:F6"/>
    <mergeCell ref="I5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2021-07-09T14:48:58Z</dcterms:created>
  <dcterms:modified xsi:type="dcterms:W3CDTF">2021-07-09T14:49:50Z</dcterms:modified>
</cp:coreProperties>
</file>