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Informacion Oficiosa Octubre\"/>
    </mc:Choice>
  </mc:AlternateContent>
  <xr:revisionPtr revIDLastSave="0" documentId="8_{520B0E16-2E2C-4516-B107-F1AA518FA86D}" xr6:coauthVersionLast="37" xr6:coauthVersionMax="37" xr10:uidLastSave="{00000000-0000-0000-0000-000000000000}"/>
  <bookViews>
    <workbookView xWindow="120" yWindow="75" windowWidth="18915" windowHeight="11820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 s="1"/>
  <c r="X15" i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8" i="1"/>
  <c r="X9" i="1" s="1"/>
  <c r="S7" i="1"/>
  <c r="S8" i="1" s="1"/>
  <c r="S9" i="1" s="1"/>
  <c r="N7" i="1"/>
  <c r="N8" i="1" s="1"/>
  <c r="N9" i="1" s="1"/>
  <c r="I7" i="1"/>
  <c r="I8" i="1" s="1"/>
  <c r="I9" i="1" s="1"/>
  <c r="D7" i="1"/>
  <c r="D8" i="1" s="1"/>
  <c r="D9" i="1" s="1"/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D10" i="1"/>
  <c r="D11" i="1" s="1"/>
  <c r="H16" i="1"/>
  <c r="H17" i="1" s="1"/>
  <c r="H18" i="1" s="1"/>
  <c r="H19" i="1" s="1"/>
  <c r="H20" i="1" s="1"/>
  <c r="H21" i="1" s="1"/>
  <c r="H22" i="1" s="1"/>
  <c r="H23" i="1" s="1"/>
  <c r="H24" i="1" s="1"/>
  <c r="I10" i="1"/>
  <c r="M16" i="1"/>
  <c r="M17" i="1" s="1"/>
  <c r="M18" i="1" s="1"/>
  <c r="M19" i="1" s="1"/>
  <c r="M20" i="1" s="1"/>
  <c r="M21" i="1" s="1"/>
  <c r="M22" i="1" s="1"/>
  <c r="M23" i="1" s="1"/>
  <c r="M24" i="1" s="1"/>
  <c r="N10" i="1"/>
  <c r="R16" i="1"/>
  <c r="R17" i="1" s="1"/>
  <c r="R18" i="1" s="1"/>
  <c r="R19" i="1" s="1"/>
  <c r="R20" i="1" s="1"/>
  <c r="R21" i="1" s="1"/>
  <c r="R22" i="1" s="1"/>
  <c r="R23" i="1" s="1"/>
  <c r="R24" i="1" s="1"/>
  <c r="S10" i="1"/>
  <c r="Y15" i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D16" i="1" l="1"/>
  <c r="D17" i="1" s="1"/>
  <c r="D18" i="1" s="1"/>
  <c r="D19" i="1" s="1"/>
  <c r="D20" i="1" s="1"/>
  <c r="D21" i="1" s="1"/>
  <c r="D22" i="1" s="1"/>
  <c r="D23" i="1" s="1"/>
  <c r="D24" i="1" s="1"/>
  <c r="D25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S11" i="1"/>
  <c r="R15" i="1" s="1"/>
  <c r="N11" i="1"/>
  <c r="M15" i="1" s="1"/>
  <c r="I11" i="1"/>
  <c r="H15" i="1" s="1"/>
  <c r="I15" i="1" l="1"/>
  <c r="H25" i="1"/>
  <c r="S15" i="1"/>
  <c r="R25" i="1"/>
  <c r="N15" i="1"/>
  <c r="M25" i="1"/>
  <c r="N16" i="1" l="1"/>
  <c r="N17" i="1" s="1"/>
  <c r="N18" i="1" s="1"/>
  <c r="N19" i="1" s="1"/>
  <c r="N20" i="1" s="1"/>
  <c r="N21" i="1" s="1"/>
  <c r="N22" i="1" s="1"/>
  <c r="N23" i="1" s="1"/>
  <c r="N24" i="1" s="1"/>
  <c r="N25" i="1" s="1"/>
  <c r="O15" i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S16" i="1"/>
  <c r="S17" i="1" s="1"/>
  <c r="S18" i="1" s="1"/>
  <c r="S19" i="1" s="1"/>
  <c r="S20" i="1" s="1"/>
  <c r="S21" i="1" s="1"/>
  <c r="S22" i="1" s="1"/>
  <c r="S23" i="1" s="1"/>
  <c r="S24" i="1" s="1"/>
  <c r="S25" i="1" s="1"/>
  <c r="T15" i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I16" i="1"/>
  <c r="I17" i="1" s="1"/>
  <c r="I18" i="1" s="1"/>
  <c r="I19" i="1" s="1"/>
  <c r="I20" i="1" s="1"/>
  <c r="I21" i="1" s="1"/>
  <c r="I22" i="1" s="1"/>
  <c r="I23" i="1" s="1"/>
  <c r="I24" i="1" s="1"/>
  <c r="I25" i="1" s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</calcChain>
</file>

<file path=xl/sharedStrings.xml><?xml version="1.0" encoding="utf-8"?>
<sst xmlns="http://schemas.openxmlformats.org/spreadsheetml/2006/main" count="88" uniqueCount="28">
  <si>
    <t>ALCALDIA MUNICIPAL DE ZARAGOZA</t>
  </si>
  <si>
    <t>FICHA DE DEPRECIACION DE BIENES</t>
  </si>
  <si>
    <t>CUADRO DE DEPRECIACION DE BIENES</t>
  </si>
  <si>
    <t xml:space="preserve">TIPO DE BIEN: </t>
  </si>
  <si>
    <t>Microbus color blanco, marca TOYOTA HIACE,Turbo Diesel, STD 4 puertas, año 2015, modelo KDH202L-REMDY, placas N 10340</t>
  </si>
  <si>
    <t>Camión de Volteo FUTIAN, color azul, año 2008, año 2008, placas N 10991</t>
  </si>
  <si>
    <t>Motoniveladora CATERPILLAR 12G año 1995</t>
  </si>
  <si>
    <t>Retroescabadora CASE LOADER BACKHOE, color amarillo, modelo 580L,  año 2008</t>
  </si>
  <si>
    <t>FECHA DE COMPRA:</t>
  </si>
  <si>
    <t>VALOR DE COMPRA:</t>
  </si>
  <si>
    <t>VALOR RESIDUAL:</t>
  </si>
  <si>
    <t>MONTO A DEPRECIAR:</t>
  </si>
  <si>
    <t>DEPRECIACION ANUAL:</t>
  </si>
  <si>
    <t>DEPRECIACION MENSUAL:</t>
  </si>
  <si>
    <t>DEPRECIACION DIARIA:</t>
  </si>
  <si>
    <t>CONTROL:</t>
  </si>
  <si>
    <t>AÑO</t>
  </si>
  <si>
    <t>DEPRECIACION ANUAL</t>
  </si>
  <si>
    <t>DEPRECIACION ACUMULADA</t>
  </si>
  <si>
    <t>VALOR EN LIBROS</t>
  </si>
  <si>
    <r>
      <t xml:space="preserve">2016, </t>
    </r>
    <r>
      <rPr>
        <sz val="8"/>
        <color indexed="8"/>
        <rFont val="Cambria"/>
        <family val="1"/>
      </rPr>
      <t>Prop. 3 meses, 6  dias</t>
    </r>
  </si>
  <si>
    <r>
      <t xml:space="preserve">2015, </t>
    </r>
    <r>
      <rPr>
        <sz val="8"/>
        <color indexed="8"/>
        <rFont val="Cambria"/>
        <family val="1"/>
      </rPr>
      <t>Proporcional: 2 meses 26 dias</t>
    </r>
  </si>
  <si>
    <r>
      <t xml:space="preserve">2008, </t>
    </r>
    <r>
      <rPr>
        <sz val="8"/>
        <color indexed="8"/>
        <rFont val="Cambria"/>
        <family val="1"/>
      </rPr>
      <t>Proporcional: 11 MESES, 16 dias</t>
    </r>
  </si>
  <si>
    <r>
      <t xml:space="preserve">2009, </t>
    </r>
    <r>
      <rPr>
        <sz val="8"/>
        <color indexed="8"/>
        <rFont val="Cambria"/>
        <family val="1"/>
      </rPr>
      <t>Proporcional: 5 MESES, 29 dias</t>
    </r>
  </si>
  <si>
    <r>
      <t xml:space="preserve">2010, </t>
    </r>
    <r>
      <rPr>
        <sz val="8"/>
        <color indexed="8"/>
        <rFont val="Cambria"/>
        <family val="1"/>
      </rPr>
      <t>Proporcional: 4 MESES, 12 dias</t>
    </r>
  </si>
  <si>
    <t>CONTABILIDAD</t>
  </si>
  <si>
    <t>PICK UP, MARCA MAZDA MODELO</t>
  </si>
  <si>
    <t>BT 50 DOBLE CABINA 4X4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</si>
</sst>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8"/>
      <color indexed="8"/>
      <name val="Cambria"/>
      <family val="1"/>
    </font>
    <font>
      <sz val="10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6"/>
    </xf>
    <xf numFmtId="0" fontId="2" fillId="2" borderId="0" xfId="0" applyFont="1" applyFill="1" applyAlignment="1">
      <alignment vertical="center"/>
    </xf>
    <xf numFmtId="14" fontId="2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14" fontId="2" fillId="0" borderId="0" xfId="1" applyNumberFormat="1" applyFont="1" applyAlignment="1">
      <alignment vertical="center"/>
    </xf>
    <xf numFmtId="165" fontId="4" fillId="3" borderId="2" xfId="1" applyNumberFormat="1" applyFont="1" applyFill="1" applyBorder="1" applyAlignment="1">
      <alignment vertical="center"/>
    </xf>
    <xf numFmtId="164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164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4" fillId="4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topLeftCell="Q1" workbookViewId="0">
      <selection activeCell="U14" sqref="U13:U14"/>
    </sheetView>
  </sheetViews>
  <sheetFormatPr baseColWidth="10" defaultRowHeight="15" x14ac:dyDescent="0.25"/>
  <cols>
    <col min="1" max="1" width="4.140625" customWidth="1"/>
    <col min="2" max="2" width="15.28515625" customWidth="1"/>
    <col min="3" max="3" width="27.28515625" customWidth="1"/>
    <col min="4" max="4" width="20.140625" customWidth="1"/>
    <col min="5" max="5" width="19.7109375" customWidth="1"/>
    <col min="6" max="6" width="5.7109375" customWidth="1"/>
    <col min="7" max="7" width="13.85546875" customWidth="1"/>
    <col min="8" max="8" width="22.7109375" customWidth="1"/>
    <col min="9" max="9" width="21.140625" customWidth="1"/>
    <col min="10" max="10" width="18.5703125" customWidth="1"/>
    <col min="13" max="13" width="26.28515625" customWidth="1"/>
    <col min="14" max="14" width="16.28515625" customWidth="1"/>
    <col min="15" max="15" width="16.42578125" customWidth="1"/>
    <col min="18" max="18" width="24.7109375" customWidth="1"/>
    <col min="19" max="19" width="17.140625" customWidth="1"/>
    <col min="20" max="20" width="17.28515625" customWidth="1"/>
    <col min="22" max="22" width="25" customWidth="1"/>
    <col min="23" max="23" width="12.7109375" customWidth="1"/>
    <col min="24" max="24" width="14.5703125" customWidth="1"/>
    <col min="25" max="25" width="14.28515625" customWidth="1"/>
  </cols>
  <sheetData>
    <row r="1" spans="1:26" ht="18" x14ac:dyDescent="0.25">
      <c r="A1" s="1">
        <v>1</v>
      </c>
      <c r="B1" s="42" t="s">
        <v>0</v>
      </c>
      <c r="C1" s="42"/>
      <c r="D1" s="42"/>
      <c r="E1" s="42"/>
      <c r="F1" s="1">
        <v>2</v>
      </c>
      <c r="G1" s="42" t="s">
        <v>0</v>
      </c>
      <c r="H1" s="42"/>
      <c r="I1" s="42"/>
      <c r="J1" s="42"/>
      <c r="K1" s="1">
        <v>3</v>
      </c>
      <c r="L1" s="42" t="s">
        <v>0</v>
      </c>
      <c r="M1" s="42"/>
      <c r="N1" s="42"/>
      <c r="O1" s="42"/>
      <c r="P1" s="1">
        <v>4</v>
      </c>
      <c r="Q1" s="42" t="s">
        <v>0</v>
      </c>
      <c r="R1" s="42"/>
      <c r="S1" s="42"/>
      <c r="T1" s="42"/>
      <c r="U1" s="1">
        <v>5</v>
      </c>
      <c r="V1" s="42" t="s">
        <v>0</v>
      </c>
      <c r="W1" s="42"/>
      <c r="X1" s="42"/>
      <c r="Y1" s="42"/>
      <c r="Z1" s="1"/>
    </row>
    <row r="2" spans="1:26" ht="18" x14ac:dyDescent="0.25">
      <c r="A2" s="1"/>
      <c r="B2" s="42" t="s">
        <v>1</v>
      </c>
      <c r="C2" s="42"/>
      <c r="D2" s="42"/>
      <c r="E2" s="42"/>
      <c r="F2" s="1"/>
      <c r="G2" s="42" t="s">
        <v>1</v>
      </c>
      <c r="H2" s="42"/>
      <c r="I2" s="42"/>
      <c r="J2" s="42"/>
      <c r="K2" s="1"/>
      <c r="L2" s="42" t="s">
        <v>1</v>
      </c>
      <c r="M2" s="42"/>
      <c r="N2" s="42"/>
      <c r="O2" s="42"/>
      <c r="P2" s="1"/>
      <c r="Q2" s="42" t="s">
        <v>1</v>
      </c>
      <c r="R2" s="42"/>
      <c r="S2" s="42"/>
      <c r="T2" s="42"/>
      <c r="U2" s="31"/>
      <c r="V2" s="42" t="s">
        <v>2</v>
      </c>
      <c r="W2" s="42"/>
      <c r="X2" s="42"/>
      <c r="Y2" s="42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Z3" s="1"/>
    </row>
    <row r="4" spans="1:26" ht="15" customHeight="1" x14ac:dyDescent="0.25">
      <c r="A4" s="1"/>
      <c r="B4" s="2" t="s">
        <v>3</v>
      </c>
      <c r="C4" s="3"/>
      <c r="D4" s="43" t="s">
        <v>4</v>
      </c>
      <c r="E4" s="43"/>
      <c r="F4" s="1"/>
      <c r="G4" s="2" t="s">
        <v>3</v>
      </c>
      <c r="H4" s="3"/>
      <c r="I4" s="43" t="s">
        <v>5</v>
      </c>
      <c r="J4" s="43"/>
      <c r="K4" s="1"/>
      <c r="L4" s="2" t="s">
        <v>3</v>
      </c>
      <c r="M4" s="3"/>
      <c r="N4" s="43" t="s">
        <v>6</v>
      </c>
      <c r="O4" s="43"/>
      <c r="P4" s="1"/>
      <c r="Q4" s="2" t="s">
        <v>3</v>
      </c>
      <c r="R4" s="3"/>
      <c r="S4" s="43" t="s">
        <v>7</v>
      </c>
      <c r="T4" s="43"/>
      <c r="U4" s="32"/>
      <c r="V4" s="1" t="s">
        <v>3</v>
      </c>
      <c r="W4" s="1"/>
      <c r="X4" s="6" t="s">
        <v>26</v>
      </c>
      <c r="Y4" s="1"/>
      <c r="Z4" s="1"/>
    </row>
    <row r="5" spans="1:26" x14ac:dyDescent="0.25">
      <c r="A5" s="1"/>
      <c r="B5" s="2" t="s">
        <v>8</v>
      </c>
      <c r="C5" s="3"/>
      <c r="D5" s="4">
        <v>42282</v>
      </c>
      <c r="E5" s="5"/>
      <c r="F5" s="1"/>
      <c r="G5" s="2" t="s">
        <v>8</v>
      </c>
      <c r="H5" s="3"/>
      <c r="I5" s="4">
        <v>39462</v>
      </c>
      <c r="J5" s="5"/>
      <c r="K5" s="1"/>
      <c r="L5" s="2" t="s">
        <v>8</v>
      </c>
      <c r="M5" s="3"/>
      <c r="N5" s="4">
        <v>39996</v>
      </c>
      <c r="O5" s="5"/>
      <c r="P5" s="1"/>
      <c r="Q5" s="2" t="s">
        <v>8</v>
      </c>
      <c r="R5" s="3"/>
      <c r="S5" s="4">
        <v>40409</v>
      </c>
      <c r="T5" s="5"/>
      <c r="U5" s="5"/>
      <c r="W5" s="1"/>
      <c r="X5" s="6" t="s">
        <v>27</v>
      </c>
      <c r="Y5" s="1"/>
      <c r="Z5" s="1"/>
    </row>
    <row r="6" spans="1:26" ht="15.75" thickBot="1" x14ac:dyDescent="0.3">
      <c r="A6" s="1"/>
      <c r="B6" s="2" t="s">
        <v>9</v>
      </c>
      <c r="C6" s="1"/>
      <c r="D6" s="7">
        <v>26833.82</v>
      </c>
      <c r="E6" s="1"/>
      <c r="F6" s="1"/>
      <c r="G6" s="2" t="s">
        <v>9</v>
      </c>
      <c r="H6" s="1"/>
      <c r="I6" s="7">
        <v>48000</v>
      </c>
      <c r="J6" s="1"/>
      <c r="K6" s="1"/>
      <c r="L6" s="2" t="s">
        <v>9</v>
      </c>
      <c r="M6" s="1"/>
      <c r="N6" s="7">
        <v>30000</v>
      </c>
      <c r="O6" s="1"/>
      <c r="P6" s="1"/>
      <c r="Q6" s="2" t="s">
        <v>9</v>
      </c>
      <c r="R6" s="1"/>
      <c r="S6" s="7">
        <v>39109</v>
      </c>
      <c r="T6" s="1"/>
      <c r="U6" s="1"/>
      <c r="V6" s="1" t="s">
        <v>8</v>
      </c>
      <c r="W6" s="1"/>
      <c r="X6" s="9">
        <v>42639</v>
      </c>
      <c r="Y6" s="1"/>
      <c r="Z6" s="1"/>
    </row>
    <row r="7" spans="1:26" ht="15.75" thickBot="1" x14ac:dyDescent="0.3">
      <c r="A7" s="1"/>
      <c r="B7" s="2" t="s">
        <v>10</v>
      </c>
      <c r="C7" s="1"/>
      <c r="D7" s="8">
        <f>SUM(D6*10%)</f>
        <v>2683.3820000000001</v>
      </c>
      <c r="E7" s="1"/>
      <c r="F7" s="1"/>
      <c r="G7" s="2" t="s">
        <v>10</v>
      </c>
      <c r="H7" s="1"/>
      <c r="I7" s="8">
        <f>SUM(I6*10%)</f>
        <v>4800</v>
      </c>
      <c r="J7" s="1"/>
      <c r="K7" s="1"/>
      <c r="L7" s="2" t="s">
        <v>10</v>
      </c>
      <c r="M7" s="1"/>
      <c r="N7" s="8">
        <f>SUM(N6*10%)</f>
        <v>3000</v>
      </c>
      <c r="O7" s="1"/>
      <c r="P7" s="1"/>
      <c r="Q7" s="2" t="s">
        <v>10</v>
      </c>
      <c r="R7" s="1"/>
      <c r="S7" s="8">
        <f>SUM(S6*10%)</f>
        <v>3910.9</v>
      </c>
      <c r="T7" s="1"/>
      <c r="U7" s="1"/>
      <c r="V7" s="1" t="s">
        <v>9</v>
      </c>
      <c r="W7" s="1"/>
      <c r="X7" s="13">
        <v>28900</v>
      </c>
      <c r="Y7" s="6"/>
      <c r="Z7" s="1"/>
    </row>
    <row r="8" spans="1:26" x14ac:dyDescent="0.25">
      <c r="A8" s="1"/>
      <c r="B8" s="2" t="s">
        <v>11</v>
      </c>
      <c r="C8" s="1"/>
      <c r="D8" s="10">
        <f>SUM(D6-D7)</f>
        <v>24150.437999999998</v>
      </c>
      <c r="E8" s="1"/>
      <c r="F8" s="1"/>
      <c r="G8" s="2" t="s">
        <v>11</v>
      </c>
      <c r="H8" s="1"/>
      <c r="I8" s="10">
        <f>SUM(I6-I7)</f>
        <v>43200</v>
      </c>
      <c r="J8" s="1"/>
      <c r="K8" s="1"/>
      <c r="L8" s="2" t="s">
        <v>11</v>
      </c>
      <c r="M8" s="1"/>
      <c r="N8" s="10">
        <f>SUM(N6-N7)</f>
        <v>27000</v>
      </c>
      <c r="O8" s="1"/>
      <c r="P8" s="1"/>
      <c r="Q8" s="2" t="s">
        <v>11</v>
      </c>
      <c r="R8" s="1"/>
      <c r="S8" s="10">
        <f>SUM(S6-S7)</f>
        <v>35198.1</v>
      </c>
      <c r="T8" s="1"/>
      <c r="U8" s="1"/>
      <c r="V8" s="1" t="s">
        <v>10</v>
      </c>
      <c r="W8" s="1"/>
      <c r="X8" s="11">
        <f>SUM(X7*10%)</f>
        <v>2890</v>
      </c>
      <c r="Y8" s="1"/>
      <c r="Z8" s="1"/>
    </row>
    <row r="9" spans="1:26" x14ac:dyDescent="0.25">
      <c r="A9" s="1"/>
      <c r="B9" s="2" t="s">
        <v>12</v>
      </c>
      <c r="C9" s="1"/>
      <c r="D9" s="12">
        <f>SUM(D8*10%)</f>
        <v>2415.0437999999999</v>
      </c>
      <c r="E9" s="1"/>
      <c r="F9" s="1"/>
      <c r="G9" s="2" t="s">
        <v>12</v>
      </c>
      <c r="H9" s="1"/>
      <c r="I9" s="12">
        <f>SUM(I8*10%)</f>
        <v>4320</v>
      </c>
      <c r="J9" s="1"/>
      <c r="K9" s="1"/>
      <c r="L9" s="2" t="s">
        <v>12</v>
      </c>
      <c r="M9" s="1"/>
      <c r="N9" s="12">
        <f>SUM(N8*10%)</f>
        <v>2700</v>
      </c>
      <c r="O9" s="1"/>
      <c r="P9" s="1"/>
      <c r="Q9" s="2" t="s">
        <v>12</v>
      </c>
      <c r="R9" s="1"/>
      <c r="S9" s="12">
        <f>SUM(S8*10%)</f>
        <v>3519.81</v>
      </c>
      <c r="T9" s="1"/>
      <c r="U9" s="1"/>
      <c r="V9" s="1" t="s">
        <v>11</v>
      </c>
      <c r="W9" s="1"/>
      <c r="X9" s="11">
        <f>SUM(X7-X8)</f>
        <v>26010</v>
      </c>
      <c r="Y9" s="1"/>
      <c r="Z9" s="1"/>
    </row>
    <row r="10" spans="1:26" x14ac:dyDescent="0.25">
      <c r="A10" s="1"/>
      <c r="B10" s="2" t="s">
        <v>13</v>
      </c>
      <c r="C10" s="1"/>
      <c r="D10" s="12">
        <f>SUM(D9/12)</f>
        <v>201.25364999999999</v>
      </c>
      <c r="E10" s="1"/>
      <c r="F10" s="1"/>
      <c r="G10" s="2" t="s">
        <v>13</v>
      </c>
      <c r="H10" s="1"/>
      <c r="I10" s="12">
        <f>SUM(I9/12)</f>
        <v>360</v>
      </c>
      <c r="J10" s="1"/>
      <c r="K10" s="1"/>
      <c r="L10" s="2" t="s">
        <v>13</v>
      </c>
      <c r="M10" s="1"/>
      <c r="N10" s="12">
        <f>SUM(N9/12)</f>
        <v>225</v>
      </c>
      <c r="O10" s="1"/>
      <c r="P10" s="1"/>
      <c r="Q10" s="2" t="s">
        <v>13</v>
      </c>
      <c r="R10" s="1"/>
      <c r="S10" s="12">
        <f>SUM(S9/12)</f>
        <v>293.3175</v>
      </c>
      <c r="T10" s="1"/>
      <c r="U10" s="1"/>
      <c r="W10" s="1"/>
      <c r="Y10" s="1"/>
      <c r="Z10" s="1"/>
    </row>
    <row r="11" spans="1:26" x14ac:dyDescent="0.25">
      <c r="A11" s="1"/>
      <c r="B11" s="2" t="s">
        <v>14</v>
      </c>
      <c r="C11" s="1"/>
      <c r="D11" s="12">
        <f>SUM(D10/31)</f>
        <v>6.4920532258064512</v>
      </c>
      <c r="E11" s="1"/>
      <c r="F11" s="1"/>
      <c r="G11" s="2" t="s">
        <v>14</v>
      </c>
      <c r="H11" s="1"/>
      <c r="I11" s="12">
        <f>SUM(I10/31)</f>
        <v>11.612903225806452</v>
      </c>
      <c r="J11" s="1"/>
      <c r="K11" s="1"/>
      <c r="L11" s="2" t="s">
        <v>14</v>
      </c>
      <c r="M11" s="1"/>
      <c r="N11" s="12">
        <f>SUM(N10/31)</f>
        <v>7.258064516129032</v>
      </c>
      <c r="O11" s="1"/>
      <c r="P11" s="1"/>
      <c r="Q11" s="2" t="s">
        <v>14</v>
      </c>
      <c r="R11" s="1"/>
      <c r="S11" s="12">
        <f>SUM(S10/31)</f>
        <v>9.4618548387096766</v>
      </c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1" t="s">
        <v>15</v>
      </c>
      <c r="C13" s="1"/>
      <c r="D13" s="1"/>
      <c r="E13" s="1"/>
      <c r="F13" s="1"/>
      <c r="G13" s="1" t="s">
        <v>15</v>
      </c>
      <c r="H13" s="1"/>
      <c r="I13" s="1"/>
      <c r="J13" s="1"/>
      <c r="K13" s="1"/>
      <c r="L13" s="1" t="s">
        <v>15</v>
      </c>
      <c r="M13" s="1"/>
      <c r="N13" s="1"/>
      <c r="O13" s="1"/>
      <c r="P13" s="1"/>
      <c r="Q13" s="1" t="s">
        <v>15</v>
      </c>
      <c r="R13" s="1"/>
      <c r="S13" s="1"/>
      <c r="T13" s="1"/>
      <c r="U13" s="1"/>
      <c r="V13" t="s">
        <v>15</v>
      </c>
      <c r="Z13" s="1"/>
    </row>
    <row r="14" spans="1:26" ht="47.25" x14ac:dyDescent="0.25">
      <c r="A14" s="14"/>
      <c r="B14" s="15" t="s">
        <v>16</v>
      </c>
      <c r="C14" s="16" t="s">
        <v>17</v>
      </c>
      <c r="D14" s="16" t="s">
        <v>18</v>
      </c>
      <c r="E14" s="17" t="s">
        <v>19</v>
      </c>
      <c r="F14" s="14"/>
      <c r="G14" s="15" t="s">
        <v>16</v>
      </c>
      <c r="H14" s="16" t="s">
        <v>17</v>
      </c>
      <c r="I14" s="16" t="s">
        <v>18</v>
      </c>
      <c r="J14" s="17" t="s">
        <v>19</v>
      </c>
      <c r="K14" s="14"/>
      <c r="L14" s="15" t="s">
        <v>16</v>
      </c>
      <c r="M14" s="16" t="s">
        <v>17</v>
      </c>
      <c r="N14" s="16" t="s">
        <v>18</v>
      </c>
      <c r="O14" s="17" t="s">
        <v>19</v>
      </c>
      <c r="P14" s="14"/>
      <c r="Q14" s="15" t="s">
        <v>16</v>
      </c>
      <c r="R14" s="16" t="s">
        <v>17</v>
      </c>
      <c r="S14" s="33" t="s">
        <v>18</v>
      </c>
      <c r="T14" s="35" t="s">
        <v>19</v>
      </c>
      <c r="U14" s="38"/>
      <c r="V14" s="39" t="s">
        <v>16</v>
      </c>
      <c r="W14" s="40" t="s">
        <v>17</v>
      </c>
      <c r="X14" s="40" t="s">
        <v>18</v>
      </c>
      <c r="Y14" s="41" t="s">
        <v>19</v>
      </c>
      <c r="Z14" s="1"/>
    </row>
    <row r="15" spans="1:26" ht="35.25" x14ac:dyDescent="0.25">
      <c r="A15" s="1">
        <v>0</v>
      </c>
      <c r="B15" s="21" t="s">
        <v>21</v>
      </c>
      <c r="C15" s="19">
        <v>571.24</v>
      </c>
      <c r="D15" s="22">
        <f>SUM(C15)</f>
        <v>571.24</v>
      </c>
      <c r="E15" s="20">
        <f>SUM(D6-D15)</f>
        <v>26262.579999999998</v>
      </c>
      <c r="F15" s="1">
        <v>0</v>
      </c>
      <c r="G15" s="21" t="s">
        <v>22</v>
      </c>
      <c r="H15" s="19">
        <f>SUM(I10*11)+(I11*16)</f>
        <v>4145.8064516129034</v>
      </c>
      <c r="I15" s="19">
        <f>SUM(H15)</f>
        <v>4145.8064516129034</v>
      </c>
      <c r="J15" s="20">
        <f>SUM(I6-I15)</f>
        <v>43854.193548387098</v>
      </c>
      <c r="K15" s="1">
        <v>0</v>
      </c>
      <c r="L15" s="21" t="s">
        <v>23</v>
      </c>
      <c r="M15" s="19">
        <f>SUM(N10*5)+(N11*29)</f>
        <v>1335.483870967742</v>
      </c>
      <c r="N15" s="19">
        <f>SUM(M15)</f>
        <v>1335.483870967742</v>
      </c>
      <c r="O15" s="20">
        <f>SUM(N6-N15)</f>
        <v>28664.516129032258</v>
      </c>
      <c r="P15" s="1">
        <v>0</v>
      </c>
      <c r="Q15" s="21" t="s">
        <v>24</v>
      </c>
      <c r="R15" s="19">
        <f>SUM(S10*4)+(S11*12)</f>
        <v>1286.8122580645161</v>
      </c>
      <c r="S15" s="34">
        <f>SUM(R15)</f>
        <v>1286.8122580645161</v>
      </c>
      <c r="T15" s="36">
        <f>SUM(S6-S15)</f>
        <v>37822.187741935486</v>
      </c>
      <c r="U15" s="1">
        <v>0</v>
      </c>
      <c r="V15" s="18" t="s">
        <v>20</v>
      </c>
      <c r="W15" s="19">
        <v>693.57</v>
      </c>
      <c r="X15" s="19">
        <f>SUM(W15)</f>
        <v>693.57</v>
      </c>
      <c r="Y15" s="20">
        <f>SUM(X7-X15)</f>
        <v>28206.43</v>
      </c>
      <c r="Z15" s="1"/>
    </row>
    <row r="16" spans="1:26" x14ac:dyDescent="0.25">
      <c r="A16" s="1">
        <v>1</v>
      </c>
      <c r="B16" s="18">
        <v>2016</v>
      </c>
      <c r="C16" s="22">
        <f>SUM(D9)</f>
        <v>2415.0437999999999</v>
      </c>
      <c r="D16" s="19">
        <f t="shared" ref="D16:D25" si="0">SUM(D15+C16)</f>
        <v>2986.2838000000002</v>
      </c>
      <c r="E16" s="20">
        <f t="shared" ref="E16:E25" si="1">SUM(E15-C16)</f>
        <v>23847.536199999999</v>
      </c>
      <c r="F16" s="1">
        <v>1</v>
      </c>
      <c r="G16" s="18">
        <v>2009</v>
      </c>
      <c r="H16" s="22">
        <f>SUM(I9)</f>
        <v>4320</v>
      </c>
      <c r="I16" s="19">
        <f t="shared" ref="I16:I25" si="2">SUM(I15+H16)</f>
        <v>8465.8064516129034</v>
      </c>
      <c r="J16" s="20">
        <f t="shared" ref="J16:J25" si="3">SUM(J15-H16)</f>
        <v>39534.193548387098</v>
      </c>
      <c r="K16" s="1">
        <v>1</v>
      </c>
      <c r="L16" s="18">
        <v>2010</v>
      </c>
      <c r="M16" s="22">
        <f>SUM(N9)</f>
        <v>2700</v>
      </c>
      <c r="N16" s="19">
        <f t="shared" ref="N16:N25" si="4">SUM(N15+M16)</f>
        <v>4035.483870967742</v>
      </c>
      <c r="O16" s="20">
        <f t="shared" ref="O16:O25" si="5">SUM(O15-M16)</f>
        <v>25964.516129032258</v>
      </c>
      <c r="P16" s="1">
        <v>1</v>
      </c>
      <c r="Q16" s="18">
        <v>2011</v>
      </c>
      <c r="R16" s="22">
        <f>SUM(S9)</f>
        <v>3519.81</v>
      </c>
      <c r="S16" s="34">
        <f t="shared" ref="S16:S25" si="6">SUM(S15+R16)</f>
        <v>4806.6222580645162</v>
      </c>
      <c r="T16" s="36">
        <f t="shared" ref="T16:T25" si="7">SUM(T15-R16)</f>
        <v>34302.377741935488</v>
      </c>
      <c r="U16" s="1">
        <v>1</v>
      </c>
      <c r="V16" s="18">
        <v>2017</v>
      </c>
      <c r="W16" s="19">
        <v>2601</v>
      </c>
      <c r="X16" s="19">
        <f>SUM(X15+W16)</f>
        <v>3294.57</v>
      </c>
      <c r="Y16" s="20">
        <f t="shared" ref="Y16:Y25" si="8">SUM(Y15-W16)</f>
        <v>25605.43</v>
      </c>
      <c r="Z16" s="1"/>
    </row>
    <row r="17" spans="1:26" x14ac:dyDescent="0.25">
      <c r="A17" s="1">
        <v>2</v>
      </c>
      <c r="B17" s="18">
        <v>2017</v>
      </c>
      <c r="C17" s="19">
        <f t="shared" ref="C17:C24" si="9">SUM(C16)</f>
        <v>2415.0437999999999</v>
      </c>
      <c r="D17" s="19">
        <f t="shared" si="0"/>
        <v>5401.3276000000005</v>
      </c>
      <c r="E17" s="20">
        <f t="shared" si="1"/>
        <v>21432.492399999999</v>
      </c>
      <c r="F17" s="1">
        <v>2</v>
      </c>
      <c r="G17" s="18">
        <v>2010</v>
      </c>
      <c r="H17" s="19">
        <f t="shared" ref="H17:H24" si="10">SUM(H16)</f>
        <v>4320</v>
      </c>
      <c r="I17" s="19">
        <f t="shared" si="2"/>
        <v>12785.806451612903</v>
      </c>
      <c r="J17" s="20">
        <f t="shared" si="3"/>
        <v>35214.193548387098</v>
      </c>
      <c r="K17" s="1">
        <v>2</v>
      </c>
      <c r="L17" s="18">
        <v>2011</v>
      </c>
      <c r="M17" s="19">
        <f t="shared" ref="M17:M24" si="11">SUM(M16)</f>
        <v>2700</v>
      </c>
      <c r="N17" s="19">
        <f t="shared" si="4"/>
        <v>6735.4838709677424</v>
      </c>
      <c r="O17" s="20">
        <f t="shared" si="5"/>
        <v>23264.516129032258</v>
      </c>
      <c r="P17" s="1">
        <v>2</v>
      </c>
      <c r="Q17" s="18">
        <v>2012</v>
      </c>
      <c r="R17" s="19">
        <f t="shared" ref="R17:R24" si="12">SUM(R16)</f>
        <v>3519.81</v>
      </c>
      <c r="S17" s="34">
        <f t="shared" si="6"/>
        <v>8326.4322580645166</v>
      </c>
      <c r="T17" s="36">
        <f t="shared" si="7"/>
        <v>30782.567741935487</v>
      </c>
      <c r="U17" s="1">
        <v>2</v>
      </c>
      <c r="V17" s="18">
        <v>2018</v>
      </c>
      <c r="W17" s="19">
        <v>2601</v>
      </c>
      <c r="X17" s="19">
        <f t="shared" ref="X17:X25" si="13">SUM(X16+W17)</f>
        <v>5895.57</v>
      </c>
      <c r="Y17" s="20">
        <f t="shared" si="8"/>
        <v>23004.43</v>
      </c>
      <c r="Z17" s="1"/>
    </row>
    <row r="18" spans="1:26" x14ac:dyDescent="0.25">
      <c r="A18" s="1">
        <v>3</v>
      </c>
      <c r="B18" s="18">
        <v>2018</v>
      </c>
      <c r="C18" s="19">
        <f t="shared" si="9"/>
        <v>2415.0437999999999</v>
      </c>
      <c r="D18" s="19">
        <f t="shared" si="0"/>
        <v>7816.3714</v>
      </c>
      <c r="E18" s="20">
        <f t="shared" si="1"/>
        <v>19017.4486</v>
      </c>
      <c r="F18" s="1">
        <v>3</v>
      </c>
      <c r="G18" s="18">
        <v>2011</v>
      </c>
      <c r="H18" s="19">
        <f t="shared" si="10"/>
        <v>4320</v>
      </c>
      <c r="I18" s="19">
        <f t="shared" si="2"/>
        <v>17105.806451612902</v>
      </c>
      <c r="J18" s="20">
        <f t="shared" si="3"/>
        <v>30894.193548387098</v>
      </c>
      <c r="K18" s="1">
        <v>3</v>
      </c>
      <c r="L18" s="18">
        <v>2012</v>
      </c>
      <c r="M18" s="19">
        <f t="shared" si="11"/>
        <v>2700</v>
      </c>
      <c r="N18" s="19">
        <f t="shared" si="4"/>
        <v>9435.4838709677424</v>
      </c>
      <c r="O18" s="20">
        <f t="shared" si="5"/>
        <v>20564.516129032258</v>
      </c>
      <c r="P18" s="1">
        <v>3</v>
      </c>
      <c r="Q18" s="18">
        <v>2013</v>
      </c>
      <c r="R18" s="19">
        <f t="shared" si="12"/>
        <v>3519.81</v>
      </c>
      <c r="S18" s="34">
        <f t="shared" si="6"/>
        <v>11846.242258064516</v>
      </c>
      <c r="T18" s="36">
        <f t="shared" si="7"/>
        <v>27262.757741935486</v>
      </c>
      <c r="U18" s="1">
        <v>3</v>
      </c>
      <c r="V18" s="18">
        <v>2019</v>
      </c>
      <c r="W18" s="19">
        <v>2601</v>
      </c>
      <c r="X18" s="19">
        <f t="shared" si="13"/>
        <v>8496.57</v>
      </c>
      <c r="Y18" s="20">
        <f t="shared" si="8"/>
        <v>20403.43</v>
      </c>
      <c r="Z18" s="1"/>
    </row>
    <row r="19" spans="1:26" x14ac:dyDescent="0.25">
      <c r="A19" s="1">
        <v>4</v>
      </c>
      <c r="B19" s="18">
        <v>2019</v>
      </c>
      <c r="C19" s="19">
        <f t="shared" si="9"/>
        <v>2415.0437999999999</v>
      </c>
      <c r="D19" s="19">
        <f t="shared" si="0"/>
        <v>10231.415199999999</v>
      </c>
      <c r="E19" s="20">
        <f t="shared" si="1"/>
        <v>16602.4048</v>
      </c>
      <c r="F19" s="1">
        <v>4</v>
      </c>
      <c r="G19" s="18">
        <v>2012</v>
      </c>
      <c r="H19" s="19">
        <f t="shared" si="10"/>
        <v>4320</v>
      </c>
      <c r="I19" s="19">
        <f t="shared" si="2"/>
        <v>21425.806451612902</v>
      </c>
      <c r="J19" s="20">
        <f t="shared" si="3"/>
        <v>26574.193548387098</v>
      </c>
      <c r="K19" s="1">
        <v>4</v>
      </c>
      <c r="L19" s="18">
        <v>2013</v>
      </c>
      <c r="M19" s="19">
        <f t="shared" si="11"/>
        <v>2700</v>
      </c>
      <c r="N19" s="19">
        <f t="shared" si="4"/>
        <v>12135.483870967742</v>
      </c>
      <c r="O19" s="20">
        <f t="shared" si="5"/>
        <v>17864.516129032258</v>
      </c>
      <c r="P19" s="1">
        <v>4</v>
      </c>
      <c r="Q19" s="18">
        <v>2014</v>
      </c>
      <c r="R19" s="19">
        <f t="shared" si="12"/>
        <v>3519.81</v>
      </c>
      <c r="S19" s="34">
        <f t="shared" si="6"/>
        <v>15366.052258064516</v>
      </c>
      <c r="T19" s="36">
        <f t="shared" si="7"/>
        <v>23742.947741935484</v>
      </c>
      <c r="U19" s="1">
        <v>4</v>
      </c>
      <c r="V19" s="18">
        <v>2020</v>
      </c>
      <c r="W19" s="19">
        <v>2601</v>
      </c>
      <c r="X19" s="19">
        <f t="shared" si="13"/>
        <v>11097.57</v>
      </c>
      <c r="Y19" s="20">
        <f t="shared" si="8"/>
        <v>17802.43</v>
      </c>
      <c r="Z19" s="1"/>
    </row>
    <row r="20" spans="1:26" x14ac:dyDescent="0.25">
      <c r="A20" s="1">
        <v>5</v>
      </c>
      <c r="B20" s="18">
        <v>2020</v>
      </c>
      <c r="C20" s="19">
        <f t="shared" si="9"/>
        <v>2415.0437999999999</v>
      </c>
      <c r="D20" s="19">
        <f t="shared" si="0"/>
        <v>12646.458999999999</v>
      </c>
      <c r="E20" s="20">
        <f t="shared" si="1"/>
        <v>14187.361000000001</v>
      </c>
      <c r="F20" s="1">
        <v>5</v>
      </c>
      <c r="G20" s="18">
        <v>2013</v>
      </c>
      <c r="H20" s="19">
        <f t="shared" si="10"/>
        <v>4320</v>
      </c>
      <c r="I20" s="19">
        <f t="shared" si="2"/>
        <v>25745.806451612902</v>
      </c>
      <c r="J20" s="20">
        <f t="shared" si="3"/>
        <v>22254.193548387098</v>
      </c>
      <c r="K20" s="1">
        <v>5</v>
      </c>
      <c r="L20" s="18">
        <v>2014</v>
      </c>
      <c r="M20" s="19">
        <f t="shared" si="11"/>
        <v>2700</v>
      </c>
      <c r="N20" s="19">
        <f t="shared" si="4"/>
        <v>14835.483870967742</v>
      </c>
      <c r="O20" s="20">
        <f t="shared" si="5"/>
        <v>15164.516129032258</v>
      </c>
      <c r="P20" s="1">
        <v>5</v>
      </c>
      <c r="Q20" s="18">
        <v>2015</v>
      </c>
      <c r="R20" s="19">
        <f t="shared" si="12"/>
        <v>3519.81</v>
      </c>
      <c r="S20" s="34">
        <f t="shared" si="6"/>
        <v>18885.862258064517</v>
      </c>
      <c r="T20" s="36">
        <f t="shared" si="7"/>
        <v>20223.137741935483</v>
      </c>
      <c r="U20" s="1">
        <v>5</v>
      </c>
      <c r="V20" s="18">
        <v>2021</v>
      </c>
      <c r="W20" s="19">
        <v>2601</v>
      </c>
      <c r="X20" s="19">
        <f t="shared" si="13"/>
        <v>13698.57</v>
      </c>
      <c r="Y20" s="20">
        <f t="shared" si="8"/>
        <v>15201.43</v>
      </c>
      <c r="Z20" s="1"/>
    </row>
    <row r="21" spans="1:26" x14ac:dyDescent="0.25">
      <c r="A21" s="1">
        <v>6</v>
      </c>
      <c r="B21" s="18">
        <v>2021</v>
      </c>
      <c r="C21" s="19">
        <f t="shared" si="9"/>
        <v>2415.0437999999999</v>
      </c>
      <c r="D21" s="19">
        <f t="shared" si="0"/>
        <v>15061.502799999998</v>
      </c>
      <c r="E21" s="20">
        <f t="shared" si="1"/>
        <v>11772.317200000001</v>
      </c>
      <c r="F21" s="1">
        <v>6</v>
      </c>
      <c r="G21" s="18">
        <v>2014</v>
      </c>
      <c r="H21" s="19">
        <f t="shared" si="10"/>
        <v>4320</v>
      </c>
      <c r="I21" s="19">
        <f t="shared" si="2"/>
        <v>30065.806451612902</v>
      </c>
      <c r="J21" s="20">
        <f t="shared" si="3"/>
        <v>17934.193548387098</v>
      </c>
      <c r="K21" s="1">
        <v>6</v>
      </c>
      <c r="L21" s="18">
        <v>2015</v>
      </c>
      <c r="M21" s="19">
        <f t="shared" si="11"/>
        <v>2700</v>
      </c>
      <c r="N21" s="19">
        <f t="shared" si="4"/>
        <v>17535.483870967742</v>
      </c>
      <c r="O21" s="20">
        <f t="shared" si="5"/>
        <v>12464.516129032258</v>
      </c>
      <c r="P21" s="1">
        <v>6</v>
      </c>
      <c r="Q21" s="18">
        <v>2016</v>
      </c>
      <c r="R21" s="19">
        <f t="shared" si="12"/>
        <v>3519.81</v>
      </c>
      <c r="S21" s="34">
        <f t="shared" si="6"/>
        <v>22405.672258064518</v>
      </c>
      <c r="T21" s="36">
        <f t="shared" si="7"/>
        <v>16703.327741935482</v>
      </c>
      <c r="U21" s="1">
        <v>6</v>
      </c>
      <c r="V21" s="18">
        <v>2022</v>
      </c>
      <c r="W21" s="19">
        <v>2601</v>
      </c>
      <c r="X21" s="19">
        <f t="shared" si="13"/>
        <v>16299.57</v>
      </c>
      <c r="Y21" s="20">
        <f t="shared" si="8"/>
        <v>12600.43</v>
      </c>
      <c r="Z21" s="1"/>
    </row>
    <row r="22" spans="1:26" x14ac:dyDescent="0.25">
      <c r="A22" s="1">
        <v>7</v>
      </c>
      <c r="B22" s="18">
        <v>2022</v>
      </c>
      <c r="C22" s="19">
        <f t="shared" si="9"/>
        <v>2415.0437999999999</v>
      </c>
      <c r="D22" s="19">
        <f t="shared" si="0"/>
        <v>17476.546599999998</v>
      </c>
      <c r="E22" s="20">
        <f t="shared" si="1"/>
        <v>9357.2734000000019</v>
      </c>
      <c r="F22" s="1">
        <v>7</v>
      </c>
      <c r="G22" s="18">
        <v>2015</v>
      </c>
      <c r="H22" s="19">
        <f t="shared" si="10"/>
        <v>4320</v>
      </c>
      <c r="I22" s="19">
        <f t="shared" si="2"/>
        <v>34385.806451612902</v>
      </c>
      <c r="J22" s="20">
        <f t="shared" si="3"/>
        <v>13614.193548387098</v>
      </c>
      <c r="K22" s="1">
        <v>7</v>
      </c>
      <c r="L22" s="18">
        <v>2016</v>
      </c>
      <c r="M22" s="19">
        <f t="shared" si="11"/>
        <v>2700</v>
      </c>
      <c r="N22" s="19">
        <f t="shared" si="4"/>
        <v>20235.483870967742</v>
      </c>
      <c r="O22" s="20">
        <f t="shared" si="5"/>
        <v>9764.5161290322576</v>
      </c>
      <c r="P22" s="1">
        <v>7</v>
      </c>
      <c r="Q22" s="18">
        <v>2017</v>
      </c>
      <c r="R22" s="19">
        <f t="shared" si="12"/>
        <v>3519.81</v>
      </c>
      <c r="S22" s="34">
        <f t="shared" si="6"/>
        <v>25925.48225806452</v>
      </c>
      <c r="T22" s="36">
        <f t="shared" si="7"/>
        <v>13183.517741935482</v>
      </c>
      <c r="U22" s="1">
        <v>7</v>
      </c>
      <c r="V22" s="18">
        <v>2023</v>
      </c>
      <c r="W22" s="19">
        <v>2601</v>
      </c>
      <c r="X22" s="19">
        <f t="shared" si="13"/>
        <v>18900.57</v>
      </c>
      <c r="Y22" s="20">
        <f t="shared" si="8"/>
        <v>9999.43</v>
      </c>
      <c r="Z22" s="1"/>
    </row>
    <row r="23" spans="1:26" x14ac:dyDescent="0.25">
      <c r="A23" s="1">
        <v>8</v>
      </c>
      <c r="B23" s="18">
        <v>2023</v>
      </c>
      <c r="C23" s="19">
        <f t="shared" si="9"/>
        <v>2415.0437999999999</v>
      </c>
      <c r="D23" s="19">
        <f t="shared" si="0"/>
        <v>19891.590399999997</v>
      </c>
      <c r="E23" s="20">
        <f t="shared" si="1"/>
        <v>6942.2296000000024</v>
      </c>
      <c r="F23" s="1">
        <v>8</v>
      </c>
      <c r="G23" s="18">
        <v>2016</v>
      </c>
      <c r="H23" s="19">
        <f t="shared" si="10"/>
        <v>4320</v>
      </c>
      <c r="I23" s="19">
        <f t="shared" si="2"/>
        <v>38705.806451612902</v>
      </c>
      <c r="J23" s="20">
        <f t="shared" si="3"/>
        <v>9294.1935483870984</v>
      </c>
      <c r="K23" s="1">
        <v>8</v>
      </c>
      <c r="L23" s="18">
        <v>2017</v>
      </c>
      <c r="M23" s="19">
        <f t="shared" si="11"/>
        <v>2700</v>
      </c>
      <c r="N23" s="19">
        <f t="shared" si="4"/>
        <v>22935.483870967742</v>
      </c>
      <c r="O23" s="20">
        <f t="shared" si="5"/>
        <v>7064.5161290322576</v>
      </c>
      <c r="P23" s="1">
        <v>8</v>
      </c>
      <c r="Q23" s="18">
        <v>2018</v>
      </c>
      <c r="R23" s="19">
        <f t="shared" si="12"/>
        <v>3519.81</v>
      </c>
      <c r="S23" s="34">
        <f t="shared" si="6"/>
        <v>29445.292258064521</v>
      </c>
      <c r="T23" s="36">
        <f t="shared" si="7"/>
        <v>9663.7077419354828</v>
      </c>
      <c r="U23" s="1">
        <v>8</v>
      </c>
      <c r="V23" s="18">
        <v>2024</v>
      </c>
      <c r="W23" s="19">
        <v>2601</v>
      </c>
      <c r="X23" s="19">
        <f t="shared" si="13"/>
        <v>21501.57</v>
      </c>
      <c r="Y23" s="20">
        <f t="shared" si="8"/>
        <v>7398.43</v>
      </c>
      <c r="Z23" s="1"/>
    </row>
    <row r="24" spans="1:26" ht="15.75" thickBot="1" x14ac:dyDescent="0.3">
      <c r="A24" s="1">
        <v>9</v>
      </c>
      <c r="B24" s="18">
        <v>2024</v>
      </c>
      <c r="C24" s="19">
        <f t="shared" si="9"/>
        <v>2415.0437999999999</v>
      </c>
      <c r="D24" s="19">
        <f t="shared" si="0"/>
        <v>22306.634199999997</v>
      </c>
      <c r="E24" s="23">
        <f t="shared" si="1"/>
        <v>4527.1858000000029</v>
      </c>
      <c r="F24" s="1">
        <v>9</v>
      </c>
      <c r="G24" s="18">
        <v>2017</v>
      </c>
      <c r="H24" s="19">
        <f t="shared" si="10"/>
        <v>4320</v>
      </c>
      <c r="I24" s="19">
        <f t="shared" si="2"/>
        <v>43025.806451612902</v>
      </c>
      <c r="J24" s="23">
        <f t="shared" si="3"/>
        <v>4974.1935483870984</v>
      </c>
      <c r="K24" s="1">
        <v>9</v>
      </c>
      <c r="L24" s="18">
        <v>2018</v>
      </c>
      <c r="M24" s="19">
        <f t="shared" si="11"/>
        <v>2700</v>
      </c>
      <c r="N24" s="19">
        <f t="shared" si="4"/>
        <v>25635.483870967742</v>
      </c>
      <c r="O24" s="23">
        <f t="shared" si="5"/>
        <v>4364.5161290322576</v>
      </c>
      <c r="P24" s="1">
        <v>9</v>
      </c>
      <c r="Q24" s="18">
        <v>2019</v>
      </c>
      <c r="R24" s="19">
        <f t="shared" si="12"/>
        <v>3519.81</v>
      </c>
      <c r="S24" s="34">
        <f t="shared" si="6"/>
        <v>32965.102258064522</v>
      </c>
      <c r="T24" s="37">
        <f t="shared" si="7"/>
        <v>6143.8977419354833</v>
      </c>
      <c r="U24" s="1">
        <v>9</v>
      </c>
      <c r="V24" s="18">
        <v>2025</v>
      </c>
      <c r="W24" s="19">
        <v>2601</v>
      </c>
      <c r="X24" s="19">
        <f t="shared" si="13"/>
        <v>24102.57</v>
      </c>
      <c r="Y24" s="20">
        <f t="shared" si="8"/>
        <v>4797.43</v>
      </c>
      <c r="Z24" s="1"/>
    </row>
    <row r="25" spans="1:26" ht="15.75" thickBot="1" x14ac:dyDescent="0.3">
      <c r="A25" s="1">
        <v>10</v>
      </c>
      <c r="B25" s="26">
        <v>2025</v>
      </c>
      <c r="C25" s="24">
        <f>SUM(C24-C15)</f>
        <v>1843.8037999999999</v>
      </c>
      <c r="D25" s="27">
        <f t="shared" si="0"/>
        <v>24150.437999999998</v>
      </c>
      <c r="E25" s="28">
        <f t="shared" si="1"/>
        <v>2683.3820000000032</v>
      </c>
      <c r="F25" s="1">
        <v>10</v>
      </c>
      <c r="G25" s="26">
        <v>2018</v>
      </c>
      <c r="H25" s="24">
        <f>SUM(H24-H15)</f>
        <v>174.1935483870966</v>
      </c>
      <c r="I25" s="27">
        <f t="shared" si="2"/>
        <v>43200</v>
      </c>
      <c r="J25" s="28">
        <f t="shared" si="3"/>
        <v>4800.0000000000018</v>
      </c>
      <c r="K25" s="1">
        <v>10</v>
      </c>
      <c r="L25" s="26">
        <v>2019</v>
      </c>
      <c r="M25" s="24">
        <f>SUM(M24-M15)</f>
        <v>1364.516129032258</v>
      </c>
      <c r="N25" s="27">
        <f t="shared" si="4"/>
        <v>27000</v>
      </c>
      <c r="O25" s="28">
        <f t="shared" si="5"/>
        <v>2999.9999999999995</v>
      </c>
      <c r="P25" s="1">
        <v>10</v>
      </c>
      <c r="Q25" s="26">
        <v>2020</v>
      </c>
      <c r="R25" s="24">
        <f>SUM(R24-R15)</f>
        <v>2232.9977419354836</v>
      </c>
      <c r="S25" s="27">
        <f t="shared" si="6"/>
        <v>35198.100000000006</v>
      </c>
      <c r="T25" s="28">
        <f t="shared" si="7"/>
        <v>3910.8999999999996</v>
      </c>
      <c r="U25" s="1">
        <v>10</v>
      </c>
      <c r="V25" s="26">
        <v>2026</v>
      </c>
      <c r="W25" s="24">
        <v>1907.43</v>
      </c>
      <c r="X25" s="24">
        <f t="shared" si="13"/>
        <v>26010</v>
      </c>
      <c r="Y25" s="25">
        <f t="shared" si="8"/>
        <v>2890</v>
      </c>
      <c r="Z25" s="1"/>
    </row>
    <row r="26" spans="1:26" ht="16.5" x14ac:dyDescent="0.35">
      <c r="A26" s="1"/>
      <c r="B26" s="29"/>
      <c r="C26" s="1"/>
      <c r="D26" s="1"/>
      <c r="E26" s="1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29"/>
      <c r="W26" s="1"/>
      <c r="X26" s="1"/>
      <c r="Y26" s="1"/>
      <c r="Z26" s="1"/>
    </row>
    <row r="27" spans="1:26" ht="16.5" x14ac:dyDescent="0.35">
      <c r="A27" s="1"/>
      <c r="B27" s="29"/>
      <c r="C27" s="1"/>
      <c r="D27" s="1"/>
      <c r="E27" s="1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1"/>
      <c r="W27" s="1"/>
      <c r="X27" s="1"/>
      <c r="Y27" s="1"/>
      <c r="Z27" s="1"/>
    </row>
    <row r="28" spans="1:26" ht="16.5" x14ac:dyDescent="0.35">
      <c r="A28" s="1"/>
      <c r="B28" s="1"/>
      <c r="C28" s="1"/>
      <c r="D28" s="6" t="s">
        <v>25</v>
      </c>
      <c r="E28" s="1"/>
      <c r="F28" s="30"/>
      <c r="G28" s="30"/>
      <c r="H28" s="30"/>
      <c r="I28" s="6" t="s">
        <v>25</v>
      </c>
      <c r="J28" s="30"/>
      <c r="K28" s="30"/>
      <c r="L28" s="30"/>
      <c r="M28" s="30"/>
      <c r="N28" s="6" t="s">
        <v>25</v>
      </c>
      <c r="O28" s="30"/>
      <c r="P28" s="30"/>
      <c r="Q28" s="30"/>
      <c r="R28" s="30"/>
      <c r="S28" s="6" t="s">
        <v>25</v>
      </c>
      <c r="T28" s="30"/>
      <c r="U28" s="30"/>
      <c r="V28" s="1"/>
      <c r="W28" s="1"/>
      <c r="X28" s="6" t="s">
        <v>25</v>
      </c>
      <c r="Y28" s="1"/>
      <c r="Z28" s="1"/>
    </row>
    <row r="29" spans="1:26" x14ac:dyDescent="0.25">
      <c r="V29" s="1"/>
      <c r="W29" s="1"/>
      <c r="Y29" s="1"/>
    </row>
  </sheetData>
  <mergeCells count="14">
    <mergeCell ref="V1:Y1"/>
    <mergeCell ref="V2:Y2"/>
    <mergeCell ref="D4:E4"/>
    <mergeCell ref="I4:J4"/>
    <mergeCell ref="N4:O4"/>
    <mergeCell ref="S4:T4"/>
    <mergeCell ref="Q1:T1"/>
    <mergeCell ref="B2:E2"/>
    <mergeCell ref="G2:J2"/>
    <mergeCell ref="L2:O2"/>
    <mergeCell ref="Q2:T2"/>
    <mergeCell ref="B1:E1"/>
    <mergeCell ref="G1:J1"/>
    <mergeCell ref="L1:O1"/>
  </mergeCells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Bv-11</dc:creator>
  <cp:lastModifiedBy>Propietario</cp:lastModifiedBy>
  <cp:lastPrinted>2018-09-21T15:13:21Z</cp:lastPrinted>
  <dcterms:created xsi:type="dcterms:W3CDTF">2018-09-21T14:58:42Z</dcterms:created>
  <dcterms:modified xsi:type="dcterms:W3CDTF">2018-10-25T21:10:01Z</dcterms:modified>
</cp:coreProperties>
</file>