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8\MARCO PRESUPUESTARIO 2018\INVENTARIO 2018\"/>
    </mc:Choice>
  </mc:AlternateContent>
  <bookViews>
    <workbookView xWindow="0" yWindow="0" windowWidth="20490" windowHeight="7755"/>
  </bookViews>
  <sheets>
    <sheet name="E-D-2018" sheetId="1" r:id="rId1"/>
    <sheet name="Maquin. y Equipo enero-dic.2018" sheetId="2" r:id="rId2"/>
    <sheet name="Equip. Informt.enero a dic.2018" sheetId="3" r:id="rId3"/>
    <sheet name="Bienes M. Diver.E-D-2018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F21" i="4" s="1"/>
  <c r="F11" i="4"/>
  <c r="F24" i="4" l="1"/>
  <c r="E44" i="3"/>
  <c r="E32" i="3"/>
  <c r="E10" i="3"/>
  <c r="E26" i="3" s="1"/>
  <c r="E19" i="2"/>
  <c r="E13" i="2"/>
  <c r="E21" i="2" s="1"/>
  <c r="G24" i="1"/>
  <c r="F24" i="1"/>
  <c r="E24" i="1"/>
  <c r="D24" i="1"/>
  <c r="H22" i="1"/>
  <c r="H24" i="1" s="1"/>
  <c r="G17" i="1"/>
  <c r="F16" i="1"/>
  <c r="H16" i="1" s="1"/>
  <c r="H15" i="1"/>
  <c r="F14" i="1"/>
  <c r="F17" i="1" s="1"/>
  <c r="H13" i="1"/>
  <c r="H12" i="1"/>
  <c r="H11" i="1"/>
  <c r="E10" i="1"/>
  <c r="E17" i="1" s="1"/>
  <c r="H9" i="1"/>
  <c r="H8" i="1"/>
  <c r="D7" i="1"/>
  <c r="D17" i="1" s="1"/>
  <c r="D26" i="1" s="1"/>
  <c r="D28" i="1" s="1"/>
  <c r="E48" i="3" l="1"/>
  <c r="H7" i="1"/>
  <c r="H10" i="1"/>
  <c r="H14" i="1"/>
  <c r="H17" i="1" l="1"/>
  <c r="H26" i="1" s="1"/>
  <c r="H28" i="1" s="1"/>
</calcChain>
</file>

<file path=xl/sharedStrings.xml><?xml version="1.0" encoding="utf-8"?>
<sst xmlns="http://schemas.openxmlformats.org/spreadsheetml/2006/main" count="179" uniqueCount="95">
  <si>
    <t>INVERSIONES EN BIENES DE USO</t>
  </si>
  <si>
    <t>BIENES INMUEBLES</t>
  </si>
  <si>
    <t>DEL 1 DE ENERO AL 31 DE DICIEMBRE 2018.</t>
  </si>
  <si>
    <t>DEPRECIABLES</t>
  </si>
  <si>
    <t>SALDO AL</t>
  </si>
  <si>
    <t>COMPRAS</t>
  </si>
  <si>
    <t>BAJAS</t>
  </si>
  <si>
    <t>AJUSTES/revaluo</t>
  </si>
  <si>
    <t>EDIFICIOS E INSTALACIONES</t>
  </si>
  <si>
    <t>EDUCACION Y RECREACION</t>
  </si>
  <si>
    <t>PRODUCCION DE BIENES Y SERVICIOS</t>
  </si>
  <si>
    <t>MAQUINARIAS Y EQUIPOS PROD.</t>
  </si>
  <si>
    <t>VEHICULOS DE TRANSPORTE</t>
  </si>
  <si>
    <t>MOBILIARIOS</t>
  </si>
  <si>
    <t>MAQUINARIAS Y EQUIPOS</t>
  </si>
  <si>
    <t>EQUIPOS INFORMATICOS</t>
  </si>
  <si>
    <t>HERRAMIENTAS Y REPUESTOS PPALES.</t>
  </si>
  <si>
    <t>BIENES MUEBLES DIVERSOS</t>
  </si>
  <si>
    <t>TOTAL</t>
  </si>
  <si>
    <t>BIENES NO DEPRECIABLES</t>
  </si>
  <si>
    <t>AJUSTES</t>
  </si>
  <si>
    <t>243 01 001</t>
  </si>
  <si>
    <t>TERRENOS</t>
  </si>
  <si>
    <t>ACTIVOS</t>
  </si>
  <si>
    <t>DEPRECIACION</t>
  </si>
  <si>
    <t>SALDO EN LIBROS</t>
  </si>
  <si>
    <t>N°</t>
  </si>
  <si>
    <t>Alcaldia Municipal de San Pablo Tacachico, La Libertad.</t>
  </si>
  <si>
    <t>SALDO DEL 1 DE ENERO AL 31 DE DICIEMBRE 2018</t>
  </si>
  <si>
    <t>Nº</t>
  </si>
  <si>
    <t>FECHA COMPRA</t>
  </si>
  <si>
    <t>BIEN</t>
  </si>
  <si>
    <t>ENCARGADO</t>
  </si>
  <si>
    <t>VALOR</t>
  </si>
  <si>
    <r>
      <rPr>
        <b/>
        <sz val="12"/>
        <color indexed="8"/>
        <rFont val="Calibri"/>
        <family val="2"/>
      </rPr>
      <t>CORTA GRAMA MARCA YARD</t>
    </r>
    <r>
      <rPr>
        <sz val="10"/>
        <color indexed="8"/>
        <rFont val="Calibri"/>
        <family val="2"/>
      </rPr>
      <t xml:space="preserve"> MAN DE 15.5HP MOTOR MTD CORTE 38"</t>
    </r>
  </si>
  <si>
    <t>MANTENIMIENTO CANCHAS</t>
  </si>
  <si>
    <r>
      <rPr>
        <b/>
        <sz val="12"/>
        <color indexed="8"/>
        <rFont val="Calibri"/>
        <family val="2"/>
      </rPr>
      <t>COMPRA PIPA (SISTERNA USADA)</t>
    </r>
    <r>
      <rPr>
        <sz val="10"/>
        <color indexed="8"/>
        <rFont val="Calibri"/>
        <family val="2"/>
      </rPr>
      <t xml:space="preserve"> CON CAPACIDAD DE 25 BARRILES PARA EL CAMION PROPIEDAD DE LA ALCALDIA.</t>
    </r>
  </si>
  <si>
    <r>
      <rPr>
        <b/>
        <sz val="12"/>
        <color indexed="8"/>
        <rFont val="Calibri"/>
        <family val="2"/>
      </rPr>
      <t>MOTOGUAD. STIHL</t>
    </r>
    <r>
      <rPr>
        <sz val="10"/>
        <color indexed="8"/>
        <rFont val="Calibri"/>
        <family val="2"/>
      </rPr>
      <t xml:space="preserve"> PKG PESADO. (GUIRI)</t>
    </r>
  </si>
  <si>
    <t>MTTO. DE CANCHAS</t>
  </si>
  <si>
    <r>
      <rPr>
        <b/>
        <sz val="12"/>
        <color indexed="8"/>
        <rFont val="Calibri"/>
        <family val="2"/>
      </rPr>
      <t xml:space="preserve">TRACTOR CORTAGRAMA </t>
    </r>
    <r>
      <rPr>
        <sz val="10"/>
        <color indexed="8"/>
        <rFont val="Calibri"/>
        <family val="2"/>
      </rPr>
      <t>MODELO YARD MACHINE 17.5 HP, MOTOR B&amp;S, POTENCIA 17.5 HP, OPCIONES DE AVANCE 7 VELOCIDADES</t>
    </r>
  </si>
  <si>
    <r>
      <rPr>
        <b/>
        <sz val="12"/>
        <color indexed="8"/>
        <rFont val="Calibri"/>
        <family val="2"/>
      </rPr>
      <t>BOMBA CENTRIFUGA</t>
    </r>
    <r>
      <rPr>
        <sz val="10"/>
        <color indexed="8"/>
        <rFont val="Calibri"/>
        <family val="2"/>
      </rPr>
      <t xml:space="preserve"> MODELO QP30 DE 3 HP, TANQUE HIDRONEUMATICO 82 GLNS, FACTURA Nº 416</t>
    </r>
  </si>
  <si>
    <t>MERCADO MUNICIPAL</t>
  </si>
  <si>
    <r>
      <rPr>
        <b/>
        <sz val="12"/>
        <color indexed="8"/>
        <rFont val="Calibri"/>
        <family val="2"/>
      </rPr>
      <t xml:space="preserve">TRIMMER </t>
    </r>
    <r>
      <rPr>
        <sz val="10"/>
        <color indexed="8"/>
        <rFont val="Calibri"/>
        <family val="2"/>
      </rPr>
      <t>A GAS PESADO (MOTOGUADAÑAS/GUIROS) VIDRI FACTURA Nº MOOO181648</t>
    </r>
  </si>
  <si>
    <t>MANTENIMIENTO DE BIENES MUNICIPALES</t>
  </si>
  <si>
    <t>SALDO INICIAL AL 1-ENE-2018</t>
  </si>
  <si>
    <t xml:space="preserve">MAS COMPRAS DURANTE EL EJERCICIO. </t>
  </si>
  <si>
    <t>MAS</t>
  </si>
  <si>
    <t>SALDO FINAL AL 31-DIC-2018</t>
  </si>
  <si>
    <t>EQUIPO DE INFORMATICA.</t>
  </si>
  <si>
    <t>FECHA ADQUISICION</t>
  </si>
  <si>
    <t>ARTICULO</t>
  </si>
  <si>
    <t>COSTO ADQUISICION</t>
  </si>
  <si>
    <t>FECHA DE BAJA</t>
  </si>
  <si>
    <r>
      <rPr>
        <b/>
        <sz val="12"/>
        <rFont val="Calibri"/>
        <family val="2"/>
      </rPr>
      <t xml:space="preserve">CASE KIT NEGRO ATX </t>
    </r>
    <r>
      <rPr>
        <sz val="10"/>
        <rFont val="Calibri"/>
        <family val="2"/>
      </rPr>
      <t>TEC/BOC/MAUSE, QUEMADOR DVD RW 20X SATA NEGRA CPU INTEL CORE 2DUO 2.93GHZ E7500 1066 LECTOR DE MEMORIA MULTI INTERNO + USB DISCO DURO DE 500 GB SEAGATE SATA MB INTEL DG41RQ ATX IG41 W/L/L/A LGA 775 MEMORIA DE 2 GB DDR2 800 MHZ, KINGSTON MONITOR DE 15.8 LCD BENQ G510HDA BK.</t>
    </r>
  </si>
  <si>
    <t>CENTRO FORMACION ARTE, CULTURA Y DEPORTE.</t>
  </si>
  <si>
    <r>
      <rPr>
        <b/>
        <sz val="12"/>
        <rFont val="Calibri"/>
        <family val="2"/>
      </rPr>
      <t>COMPUTADORA</t>
    </r>
    <r>
      <rPr>
        <sz val="10"/>
        <rFont val="Calibri"/>
        <family val="2"/>
      </rPr>
      <t xml:space="preserve"> CON QUEMADOR DVD RW, CPU CORE 2 DUO 2.93, MB INTEL DG41RQ, MEMORIA 2 GB, MONITOR SAMSUNG 18.5" LCD</t>
    </r>
  </si>
  <si>
    <t>DESPACHO MUNICIPAL</t>
  </si>
  <si>
    <r>
      <rPr>
        <b/>
        <sz val="12"/>
        <rFont val="Calibri"/>
        <family val="2"/>
      </rPr>
      <t>MONITOR</t>
    </r>
    <r>
      <rPr>
        <sz val="10"/>
        <rFont val="Calibri"/>
        <family val="2"/>
      </rPr>
      <t xml:space="preserve"> LCD MARCA AOC DE 19" </t>
    </r>
  </si>
  <si>
    <t>CONTABILIDAD</t>
  </si>
  <si>
    <r>
      <rPr>
        <b/>
        <sz val="12"/>
        <rFont val="Calibri"/>
        <family val="2"/>
      </rPr>
      <t xml:space="preserve">CPU COMPLETO: </t>
    </r>
    <r>
      <rPr>
        <sz val="10"/>
        <rFont val="Calibri"/>
        <family val="2"/>
      </rPr>
      <t>PROCESADOR INTEL CORE 2 DUO 2.93 GHZ, MOTHERBOAED INTEL, MEMORIA RAM 2GB DDR3, DISCO DURO SEAGATE 500 GB, DVD SATA Y LECTOR DE TARJETA GENERICO</t>
    </r>
  </si>
  <si>
    <t>COMPUTADORA COMPLETA</t>
  </si>
  <si>
    <t>RADIO MUNICIPAL</t>
  </si>
  <si>
    <t>PROMOCION SOCIAL</t>
  </si>
  <si>
    <r>
      <rPr>
        <b/>
        <sz val="12"/>
        <rFont val="Calibri"/>
        <family val="2"/>
      </rPr>
      <t>LAPTOP VIAO,</t>
    </r>
    <r>
      <rPr>
        <sz val="10"/>
        <rFont val="Calibri"/>
        <family val="2"/>
      </rPr>
      <t xml:space="preserve"> MODELO VPC-EG25FL, PROCESADOR INTEL CORE.</t>
    </r>
  </si>
  <si>
    <t>GERENCIA</t>
  </si>
  <si>
    <r>
      <rPr>
        <b/>
        <sz val="12"/>
        <rFont val="Calibri"/>
        <family val="2"/>
      </rPr>
      <t>CPU</t>
    </r>
    <r>
      <rPr>
        <sz val="10"/>
        <rFont val="Calibri"/>
        <family val="2"/>
      </rPr>
      <t xml:space="preserve"> (INTEL CORE I5 3.10GHZ, MOTHERBOARD INTEL DH67BL, DISCO DURO 500 GB SEAGATE, LECTOR DE MEMORIA, QUEMADOR DVD, MEMORIA DDR3 4GB, CASE Y FUENTE DE PODER DE 800W)</t>
    </r>
  </si>
  <si>
    <t>SERVIDOR EN CATASTRO</t>
  </si>
  <si>
    <t>AUXILIAR PROMOCION SOCIAL (DARIO)</t>
  </si>
  <si>
    <t>COMUNICACIONES</t>
  </si>
  <si>
    <r>
      <rPr>
        <b/>
        <sz val="12"/>
        <rFont val="Calibri"/>
        <family val="2"/>
      </rPr>
      <t>IMPRESOR MATRICIAL</t>
    </r>
    <r>
      <rPr>
        <sz val="10"/>
        <rFont val="Calibri"/>
        <family val="2"/>
      </rPr>
      <t xml:space="preserve"> EPSON LQ-2090 </t>
    </r>
  </si>
  <si>
    <t>ACCESO A LA INFORMACION</t>
  </si>
  <si>
    <r>
      <rPr>
        <b/>
        <sz val="12"/>
        <rFont val="Calibri"/>
        <family val="2"/>
      </rPr>
      <t>COMPUTADORA</t>
    </r>
    <r>
      <rPr>
        <sz val="10"/>
        <rFont val="Calibri"/>
        <family val="2"/>
      </rPr>
      <t xml:space="preserve"> CLIENTE LIVIANO (MONITOR, TECLADO, CPU) IMPLEMENTACION DEL SISTEMA DE INFORMACION DE LA GESTION MUNICIPAL.</t>
    </r>
  </si>
  <si>
    <t>DONACION PFGL</t>
  </si>
  <si>
    <r>
      <rPr>
        <b/>
        <sz val="12"/>
        <rFont val="Calibri"/>
        <family val="2"/>
      </rPr>
      <t>IMPRESOR MATRICIAL</t>
    </r>
    <r>
      <rPr>
        <sz val="10"/>
        <rFont val="Calibri"/>
        <family val="2"/>
      </rPr>
      <t xml:space="preserve"> EPSON FX-2190</t>
    </r>
  </si>
  <si>
    <t>COLECTURIA</t>
  </si>
  <si>
    <r>
      <rPr>
        <b/>
        <sz val="12"/>
        <rFont val="Calibri"/>
        <family val="2"/>
      </rPr>
      <t xml:space="preserve">COMPUTADORA COMPLETA </t>
    </r>
    <r>
      <rPr>
        <sz val="10"/>
        <rFont val="Calibri"/>
        <family val="2"/>
      </rPr>
      <t>(CPU CORE 17, MONITOR DE 18.5", DISCO DURA Y LICENCIA WINDOWS)</t>
    </r>
  </si>
  <si>
    <r>
      <rPr>
        <b/>
        <sz val="12"/>
        <rFont val="Calibri"/>
        <family val="2"/>
      </rPr>
      <t>LAPTOP</t>
    </r>
    <r>
      <rPr>
        <sz val="10"/>
        <rFont val="Calibri"/>
        <family val="2"/>
      </rPr>
      <t>, PROCESADOR ASUS CORE i7</t>
    </r>
  </si>
  <si>
    <r>
      <rPr>
        <b/>
        <sz val="12"/>
        <rFont val="Calibri"/>
        <family val="2"/>
      </rPr>
      <t>COMPUTADORA</t>
    </r>
    <r>
      <rPr>
        <sz val="10"/>
        <rFont val="Calibri"/>
        <family val="2"/>
      </rPr>
      <t xml:space="preserve"> DE MESA, MONITOR,CPU, TECLADO, MAUS. MARCA DELL, COLOR NEGRO.</t>
    </r>
  </si>
  <si>
    <t>DOCTOR - UNIDAD EMERGENCIA MUNICIPAL</t>
  </si>
  <si>
    <t>DONADO POR APROCSAL</t>
  </si>
  <si>
    <r>
      <rPr>
        <b/>
        <sz val="12"/>
        <rFont val="Calibri"/>
        <family val="2"/>
      </rPr>
      <t>COMPUTADORA</t>
    </r>
    <r>
      <rPr>
        <sz val="10"/>
        <rFont val="Calibri"/>
        <family val="2"/>
      </rPr>
      <t xml:space="preserve"> MARCA DELLL, MONITOR, TECLADO, CPU, MAUS. COLOR NEGRO.</t>
    </r>
  </si>
  <si>
    <t>PSICOLOGA - OBSERVATORIO MUNICIPAL</t>
  </si>
  <si>
    <t>SALDO AL 1-ENERO-2018</t>
  </si>
  <si>
    <t>MAS COMPRAS DURANTE EL EJERCICIO</t>
  </si>
  <si>
    <t>REGISTRO</t>
  </si>
  <si>
    <t>MENOS BAJAS A EQUIPO DURANTE EL EJERCICIO</t>
  </si>
  <si>
    <t>SALDO AL 31-DIC-2018</t>
  </si>
  <si>
    <t>SE MANTIENE</t>
  </si>
  <si>
    <t>ELABORACION KIOSKO SOLO LONA DE 4X8 MTS LONA  "CON 4 IMPRESIÓN DE LOGO, LONA COLOR BLANCO</t>
  </si>
  <si>
    <t>SERVICIOS MUNICIPALES</t>
  </si>
  <si>
    <r>
      <rPr>
        <b/>
        <sz val="12"/>
        <rFont val="Calibri"/>
        <family val="2"/>
      </rPr>
      <t>AMPLIFICADOR</t>
    </r>
    <r>
      <rPr>
        <sz val="10"/>
        <rFont val="Calibri"/>
        <family val="2"/>
      </rPr>
      <t xml:space="preserve"> CON CD PLAYER, MICROFONO PARA PERIFONEO.</t>
    </r>
  </si>
  <si>
    <t>PROMOSION SOCIAL</t>
  </si>
  <si>
    <r>
      <rPr>
        <b/>
        <sz val="12"/>
        <rFont val="Calibri"/>
        <family val="2"/>
      </rPr>
      <t xml:space="preserve">EQUIPO DE SONIDO </t>
    </r>
    <r>
      <rPr>
        <sz val="10"/>
        <rFont val="Calibri"/>
        <family val="2"/>
      </rPr>
      <t>COMPLETO Y CABLE PARA MICROFONOS.</t>
    </r>
  </si>
  <si>
    <r>
      <rPr>
        <b/>
        <sz val="12"/>
        <rFont val="Calibri"/>
        <family val="2"/>
      </rPr>
      <t>CANOPY</t>
    </r>
    <r>
      <rPr>
        <sz val="10"/>
        <rFont val="Calibri"/>
        <family val="2"/>
      </rPr>
      <t xml:space="preserve"> DE 5.5/5.5 MTS. CON DOS IMPRESIONES DE TEXTO</t>
    </r>
  </si>
  <si>
    <t xml:space="preserve">SALDO AL 01 DE ENERO DE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</si>
</sst>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C0A]d\-mmm\-yy;@"/>
  </numFmts>
  <fonts count="30" x14ac:knownFonts="1">
    <font>
      <sz val="11"/>
      <color theme="1"/>
      <name val="Calibri"/>
      <family val="2"/>
      <scheme val="minor"/>
    </font>
    <font>
      <b/>
      <sz val="14"/>
      <color indexed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20"/>
      <color indexed="12"/>
      <name val="Calibri"/>
      <family val="2"/>
      <scheme val="minor"/>
    </font>
    <font>
      <sz val="16"/>
      <color indexed="1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b/>
      <sz val="6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44" fontId="3" fillId="3" borderId="1" xfId="0" applyNumberFormat="1" applyFont="1" applyFill="1" applyBorder="1" applyAlignment="1">
      <alignment horizontal="left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4" fontId="3" fillId="4" borderId="1" xfId="0" applyNumberFormat="1" applyFont="1" applyFill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wrapText="1"/>
    </xf>
    <xf numFmtId="44" fontId="4" fillId="5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5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44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vertical="center" wrapText="1"/>
    </xf>
    <xf numFmtId="44" fontId="11" fillId="4" borderId="1" xfId="0" applyNumberFormat="1" applyFont="1" applyFill="1" applyBorder="1" applyAlignment="1">
      <alignment horizontal="center" vertical="center" wrapText="1"/>
    </xf>
    <xf numFmtId="44" fontId="11" fillId="3" borderId="1" xfId="0" applyNumberFormat="1" applyFont="1" applyFill="1" applyBorder="1" applyAlignment="1">
      <alignment horizontal="center" vertical="center" wrapText="1"/>
    </xf>
    <xf numFmtId="44" fontId="12" fillId="7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12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5" fontId="4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wrapText="1"/>
    </xf>
    <xf numFmtId="44" fontId="3" fillId="3" borderId="1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44" fontId="2" fillId="5" borderId="1" xfId="0" applyNumberFormat="1" applyFont="1" applyFill="1" applyBorder="1" applyAlignment="1">
      <alignment horizontal="center" vertical="center" wrapText="1"/>
    </xf>
    <xf numFmtId="44" fontId="2" fillId="5" borderId="2" xfId="0" applyNumberFormat="1" applyFont="1" applyFill="1" applyBorder="1" applyAlignment="1">
      <alignment horizontal="center" vertical="center" wrapText="1"/>
    </xf>
    <xf numFmtId="44" fontId="1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0" xfId="0" applyFont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44" fontId="3" fillId="5" borderId="1" xfId="0" applyNumberFormat="1" applyFont="1" applyFill="1" applyBorder="1" applyAlignment="1">
      <alignment horizontal="left" vertical="center" wrapText="1"/>
    </xf>
    <xf numFmtId="44" fontId="3" fillId="5" borderId="1" xfId="0" applyNumberFormat="1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5" fontId="24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horizontal="center" vertical="center" wrapText="1"/>
    </xf>
    <xf numFmtId="44" fontId="25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164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44" fontId="27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0" borderId="0" xfId="0" applyFont="1"/>
    <xf numFmtId="44" fontId="16" fillId="7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4" fontId="21" fillId="9" borderId="1" xfId="1" applyFont="1" applyFill="1" applyBorder="1" applyAlignment="1">
      <alignment wrapText="1"/>
    </xf>
    <xf numFmtId="44" fontId="5" fillId="9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2" fillId="3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44" fontId="3" fillId="4" borderId="7" xfId="0" applyNumberFormat="1" applyFont="1" applyFill="1" applyBorder="1" applyAlignment="1">
      <alignment horizontal="center" vertical="center" wrapText="1"/>
    </xf>
    <xf numFmtId="44" fontId="3" fillId="4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" fillId="9" borderId="9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wrapText="1"/>
    </xf>
    <xf numFmtId="0" fontId="17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I29"/>
  <sheetViews>
    <sheetView tabSelected="1" workbookViewId="0">
      <selection activeCell="K11" sqref="K11"/>
    </sheetView>
  </sheetViews>
  <sheetFormatPr baseColWidth="10" defaultRowHeight="15" x14ac:dyDescent="0.25"/>
  <cols>
    <col min="1" max="1" width="4.5703125" customWidth="1"/>
    <col min="2" max="2" width="14.42578125" customWidth="1"/>
    <col min="3" max="3" width="37" customWidth="1"/>
    <col min="4" max="4" width="14.7109375" customWidth="1"/>
    <col min="8" max="8" width="16" customWidth="1"/>
    <col min="9" max="9" width="14.28515625" customWidth="1"/>
  </cols>
  <sheetData>
    <row r="1" spans="2:9" ht="18.75" x14ac:dyDescent="0.3">
      <c r="B1" s="94" t="s">
        <v>0</v>
      </c>
      <c r="C1" s="94"/>
      <c r="D1" s="94"/>
      <c r="E1" s="94"/>
      <c r="F1" s="94"/>
      <c r="G1" s="94"/>
      <c r="H1" s="94"/>
    </row>
    <row r="2" spans="2:9" ht="26.25" x14ac:dyDescent="0.4">
      <c r="B2" s="95" t="s">
        <v>1</v>
      </c>
      <c r="C2" s="95"/>
      <c r="D2" s="95"/>
      <c r="E2" s="95"/>
      <c r="F2" s="95"/>
      <c r="G2" s="95"/>
      <c r="H2" s="95"/>
    </row>
    <row r="3" spans="2:9" ht="15.75" x14ac:dyDescent="0.25">
      <c r="B3" s="96" t="s">
        <v>2</v>
      </c>
      <c r="C3" s="96"/>
      <c r="D3" s="96"/>
      <c r="E3" s="96"/>
      <c r="F3" s="96"/>
      <c r="G3" s="96"/>
      <c r="H3" s="96"/>
    </row>
    <row r="4" spans="2:9" x14ac:dyDescent="0.25">
      <c r="B4" s="2"/>
      <c r="C4" s="2"/>
      <c r="D4" s="2"/>
      <c r="E4" s="2"/>
      <c r="F4" s="2"/>
      <c r="G4" s="2"/>
      <c r="H4" s="2"/>
    </row>
    <row r="5" spans="2:9" x14ac:dyDescent="0.25">
      <c r="B5" s="93" t="s">
        <v>26</v>
      </c>
      <c r="C5" s="16" t="s">
        <v>3</v>
      </c>
      <c r="D5" s="17" t="s">
        <v>4</v>
      </c>
      <c r="E5" s="17"/>
      <c r="F5" s="17"/>
      <c r="G5" s="17"/>
      <c r="H5" s="17" t="s">
        <v>4</v>
      </c>
    </row>
    <row r="6" spans="2:9" ht="25.5" x14ac:dyDescent="0.25">
      <c r="B6" s="93"/>
      <c r="C6" s="18" t="s">
        <v>1</v>
      </c>
      <c r="D6" s="19">
        <v>43100</v>
      </c>
      <c r="E6" s="18" t="s">
        <v>5</v>
      </c>
      <c r="F6" s="18" t="s">
        <v>6</v>
      </c>
      <c r="G6" s="18" t="s">
        <v>7</v>
      </c>
      <c r="H6" s="19">
        <v>43465</v>
      </c>
    </row>
    <row r="7" spans="2:9" x14ac:dyDescent="0.25">
      <c r="B7" s="20">
        <v>1</v>
      </c>
      <c r="C7" s="21" t="s">
        <v>8</v>
      </c>
      <c r="D7" s="22">
        <f>1194484.14+73544.08</f>
        <v>1268028.22</v>
      </c>
      <c r="E7" s="22">
        <v>0</v>
      </c>
      <c r="F7" s="22">
        <v>0</v>
      </c>
      <c r="G7" s="22">
        <v>845131.82</v>
      </c>
      <c r="H7" s="22">
        <f t="shared" ref="H7:H16" si="0">D7+E7-F7+G7</f>
        <v>2113160.04</v>
      </c>
      <c r="I7" s="54" t="s">
        <v>87</v>
      </c>
    </row>
    <row r="8" spans="2:9" x14ac:dyDescent="0.25">
      <c r="B8" s="7">
        <v>2</v>
      </c>
      <c r="C8" s="8" t="s">
        <v>9</v>
      </c>
      <c r="D8" s="3">
        <v>1505292.34</v>
      </c>
      <c r="E8" s="4">
        <v>0</v>
      </c>
      <c r="F8" s="4">
        <v>0</v>
      </c>
      <c r="G8" s="4">
        <v>143999.26</v>
      </c>
      <c r="H8" s="4">
        <f t="shared" si="0"/>
        <v>1649291.6</v>
      </c>
      <c r="I8" s="54" t="s">
        <v>87</v>
      </c>
    </row>
    <row r="9" spans="2:9" x14ac:dyDescent="0.25">
      <c r="B9" s="7">
        <v>3</v>
      </c>
      <c r="C9" s="8" t="s">
        <v>10</v>
      </c>
      <c r="D9" s="4">
        <v>239620.67</v>
      </c>
      <c r="E9" s="4">
        <v>0</v>
      </c>
      <c r="F9" s="4">
        <v>0</v>
      </c>
      <c r="G9" s="4">
        <v>0</v>
      </c>
      <c r="H9" s="4">
        <f>D9+E9-F9+G9</f>
        <v>239620.67</v>
      </c>
      <c r="I9" s="54" t="s">
        <v>87</v>
      </c>
    </row>
    <row r="10" spans="2:9" x14ac:dyDescent="0.25">
      <c r="B10" s="55">
        <v>4</v>
      </c>
      <c r="C10" s="56" t="s">
        <v>11</v>
      </c>
      <c r="D10" s="57">
        <v>1250</v>
      </c>
      <c r="E10" s="58">
        <f>3107.6+695</f>
        <v>3802.6</v>
      </c>
      <c r="F10" s="58">
        <v>0</v>
      </c>
      <c r="G10" s="58">
        <v>0</v>
      </c>
      <c r="H10" s="58">
        <f t="shared" si="0"/>
        <v>5052.6000000000004</v>
      </c>
      <c r="I10" s="91"/>
    </row>
    <row r="11" spans="2:9" x14ac:dyDescent="0.25">
      <c r="B11" s="7">
        <v>5</v>
      </c>
      <c r="C11" s="8" t="s">
        <v>12</v>
      </c>
      <c r="D11" s="4">
        <v>148854.67000000001</v>
      </c>
      <c r="E11" s="4">
        <v>0</v>
      </c>
      <c r="F11" s="4">
        <v>0</v>
      </c>
      <c r="G11" s="4">
        <v>0</v>
      </c>
      <c r="H11" s="4">
        <f t="shared" si="0"/>
        <v>148854.67000000001</v>
      </c>
      <c r="I11" s="54" t="s">
        <v>87</v>
      </c>
    </row>
    <row r="12" spans="2:9" x14ac:dyDescent="0.25">
      <c r="B12" s="7">
        <v>6</v>
      </c>
      <c r="C12" s="8" t="s">
        <v>13</v>
      </c>
      <c r="D12" s="4">
        <v>6208.46</v>
      </c>
      <c r="E12" s="4">
        <v>0</v>
      </c>
      <c r="F12" s="4">
        <v>0</v>
      </c>
      <c r="G12" s="4">
        <v>0</v>
      </c>
      <c r="H12" s="4">
        <f t="shared" si="0"/>
        <v>6208.46</v>
      </c>
      <c r="I12" s="54" t="s">
        <v>87</v>
      </c>
    </row>
    <row r="13" spans="2:9" x14ac:dyDescent="0.25">
      <c r="B13" s="7">
        <v>7</v>
      </c>
      <c r="C13" s="8" t="s">
        <v>14</v>
      </c>
      <c r="D13" s="3">
        <v>9706.06</v>
      </c>
      <c r="E13" s="4">
        <v>0</v>
      </c>
      <c r="F13" s="4">
        <v>0</v>
      </c>
      <c r="G13" s="4">
        <v>0</v>
      </c>
      <c r="H13" s="4">
        <f t="shared" si="0"/>
        <v>9706.06</v>
      </c>
      <c r="I13" s="53" t="s">
        <v>87</v>
      </c>
    </row>
    <row r="14" spans="2:9" x14ac:dyDescent="0.25">
      <c r="B14" s="55">
        <v>8</v>
      </c>
      <c r="C14" s="56" t="s">
        <v>15</v>
      </c>
      <c r="D14" s="58">
        <v>14716.44</v>
      </c>
      <c r="E14" s="58">
        <v>0</v>
      </c>
      <c r="F14" s="58">
        <f>610+652.01+750+850+807.07+815.82+724.33</f>
        <v>5209.2300000000005</v>
      </c>
      <c r="G14" s="58">
        <v>0</v>
      </c>
      <c r="H14" s="58">
        <f>D14+E14-F14+G14</f>
        <v>9507.2099999999991</v>
      </c>
      <c r="I14" s="90"/>
    </row>
    <row r="15" spans="2:9" x14ac:dyDescent="0.25">
      <c r="B15" s="9">
        <v>9</v>
      </c>
      <c r="C15" s="10" t="s">
        <v>16</v>
      </c>
      <c r="D15" s="4">
        <v>606.96</v>
      </c>
      <c r="E15" s="4">
        <v>0</v>
      </c>
      <c r="F15" s="4">
        <v>0</v>
      </c>
      <c r="G15" s="4">
        <v>0</v>
      </c>
      <c r="H15" s="4">
        <f>D15+E15-F15+G15</f>
        <v>606.96</v>
      </c>
      <c r="I15" s="53" t="s">
        <v>87</v>
      </c>
    </row>
    <row r="16" spans="2:9" x14ac:dyDescent="0.25">
      <c r="B16" s="55">
        <v>10</v>
      </c>
      <c r="C16" s="56" t="s">
        <v>17</v>
      </c>
      <c r="D16" s="58">
        <v>78791.820000000007</v>
      </c>
      <c r="E16" s="58">
        <v>705</v>
      </c>
      <c r="F16" s="58">
        <f>800+2594.38+730</f>
        <v>4124.38</v>
      </c>
      <c r="G16" s="58">
        <v>0</v>
      </c>
      <c r="H16" s="58">
        <f t="shared" si="0"/>
        <v>75372.44</v>
      </c>
      <c r="I16" s="90"/>
    </row>
    <row r="17" spans="2:8" x14ac:dyDescent="0.25">
      <c r="B17" s="93" t="s">
        <v>18</v>
      </c>
      <c r="C17" s="93"/>
      <c r="D17" s="59">
        <f>SUM(D7:D16)</f>
        <v>3273075.6399999997</v>
      </c>
      <c r="E17" s="59">
        <f>SUM(E7:E16)</f>
        <v>4507.6000000000004</v>
      </c>
      <c r="F17" s="59">
        <f>SUM(F7:F16)</f>
        <v>9333.61</v>
      </c>
      <c r="G17" s="59">
        <f>SUM(G7:G16)</f>
        <v>989131.08</v>
      </c>
      <c r="H17" s="59">
        <f>SUM(H7:H16)</f>
        <v>4257380.71</v>
      </c>
    </row>
    <row r="18" spans="2:8" x14ac:dyDescent="0.25">
      <c r="B18" s="5"/>
      <c r="C18" s="5"/>
      <c r="D18" s="5"/>
      <c r="E18" s="5"/>
      <c r="F18" s="5"/>
      <c r="G18" s="5"/>
      <c r="H18" s="5"/>
    </row>
    <row r="19" spans="2:8" x14ac:dyDescent="0.25">
      <c r="B19" s="5"/>
      <c r="C19" s="5"/>
      <c r="D19" s="5"/>
      <c r="E19" s="5"/>
      <c r="F19" s="5"/>
      <c r="G19" s="5"/>
      <c r="H19" s="5"/>
    </row>
    <row r="20" spans="2:8" ht="39" x14ac:dyDescent="0.25">
      <c r="B20" s="23" t="s">
        <v>19</v>
      </c>
      <c r="C20" s="16"/>
      <c r="D20" s="17" t="s">
        <v>4</v>
      </c>
      <c r="E20" s="17"/>
      <c r="F20" s="17"/>
      <c r="G20" s="17"/>
      <c r="H20" s="17" t="s">
        <v>4</v>
      </c>
    </row>
    <row r="21" spans="2:8" ht="25.5" x14ac:dyDescent="0.25">
      <c r="B21" s="24" t="s">
        <v>1</v>
      </c>
      <c r="C21" s="18"/>
      <c r="D21" s="19">
        <v>43100</v>
      </c>
      <c r="E21" s="18" t="s">
        <v>5</v>
      </c>
      <c r="F21" s="18" t="s">
        <v>6</v>
      </c>
      <c r="G21" s="18" t="s">
        <v>20</v>
      </c>
      <c r="H21" s="19">
        <v>43465</v>
      </c>
    </row>
    <row r="22" spans="2:8" x14ac:dyDescent="0.25">
      <c r="B22" s="11" t="s">
        <v>21</v>
      </c>
      <c r="C22" s="11" t="s">
        <v>22</v>
      </c>
      <c r="D22" s="12">
        <v>2585437.21</v>
      </c>
      <c r="E22" s="13">
        <v>0</v>
      </c>
      <c r="F22" s="13">
        <v>0</v>
      </c>
      <c r="G22" s="13">
        <v>765243.28</v>
      </c>
      <c r="H22" s="13">
        <f>SUM(D22:G22)</f>
        <v>3350680.49</v>
      </c>
    </row>
    <row r="23" spans="2:8" x14ac:dyDescent="0.25">
      <c r="B23" s="11"/>
      <c r="C23" s="11"/>
      <c r="D23" s="12"/>
      <c r="E23" s="13"/>
      <c r="F23" s="13"/>
      <c r="G23" s="13"/>
      <c r="H23" s="13"/>
    </row>
    <row r="24" spans="2:8" x14ac:dyDescent="0.25">
      <c r="B24" s="97" t="s">
        <v>18</v>
      </c>
      <c r="C24" s="97"/>
      <c r="D24" s="15">
        <f>D23+D22</f>
        <v>2585437.21</v>
      </c>
      <c r="E24" s="15">
        <f>SUM(E22:E22)</f>
        <v>0</v>
      </c>
      <c r="F24" s="15">
        <f>SUM(F22:F22)</f>
        <v>0</v>
      </c>
      <c r="G24" s="15">
        <f>SUM(G22:G22)</f>
        <v>765243.28</v>
      </c>
      <c r="H24" s="15">
        <f>SUM(H22:H23)</f>
        <v>3350680.49</v>
      </c>
    </row>
    <row r="25" spans="2:8" x14ac:dyDescent="0.25">
      <c r="B25" s="5"/>
      <c r="C25" s="5"/>
      <c r="D25" s="5"/>
      <c r="E25" s="5"/>
      <c r="F25" s="5"/>
      <c r="G25" s="5"/>
      <c r="H25" s="5"/>
    </row>
    <row r="26" spans="2:8" x14ac:dyDescent="0.25">
      <c r="B26" s="92" t="s">
        <v>23</v>
      </c>
      <c r="C26" s="92"/>
      <c r="D26" s="14">
        <f>D24+D17</f>
        <v>5858512.8499999996</v>
      </c>
      <c r="E26" s="14"/>
      <c r="F26" s="14"/>
      <c r="G26" s="14"/>
      <c r="H26" s="14">
        <f>H24+H17</f>
        <v>7608061.2000000002</v>
      </c>
    </row>
    <row r="27" spans="2:8" x14ac:dyDescent="0.25">
      <c r="B27" s="92" t="s">
        <v>24</v>
      </c>
      <c r="C27" s="92"/>
      <c r="D27" s="14">
        <v>557931.25</v>
      </c>
      <c r="E27" s="14"/>
      <c r="F27" s="14"/>
      <c r="G27" s="14"/>
      <c r="H27" s="14">
        <v>658240.43999999994</v>
      </c>
    </row>
    <row r="28" spans="2:8" x14ac:dyDescent="0.25">
      <c r="B28" s="92" t="s">
        <v>25</v>
      </c>
      <c r="C28" s="92"/>
      <c r="D28" s="14">
        <f>D26-D27</f>
        <v>5300581.5999999996</v>
      </c>
      <c r="E28" s="14"/>
      <c r="F28" s="14"/>
      <c r="G28" s="14"/>
      <c r="H28" s="14">
        <f>H26-H27</f>
        <v>6949820.7599999998</v>
      </c>
    </row>
    <row r="29" spans="2:8" x14ac:dyDescent="0.25">
      <c r="B29" s="1"/>
      <c r="C29" s="1"/>
      <c r="D29" s="1"/>
      <c r="E29" s="1"/>
      <c r="F29" s="1"/>
      <c r="G29" s="1"/>
      <c r="H29" s="1"/>
    </row>
  </sheetData>
  <mergeCells count="9">
    <mergeCell ref="B27:C27"/>
    <mergeCell ref="B28:C28"/>
    <mergeCell ref="B5:B6"/>
    <mergeCell ref="B1:H1"/>
    <mergeCell ref="B2:H2"/>
    <mergeCell ref="B3:H3"/>
    <mergeCell ref="B17:C17"/>
    <mergeCell ref="B24:C24"/>
    <mergeCell ref="B26:C26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2"/>
  <sheetViews>
    <sheetView workbookViewId="0">
      <selection activeCell="G13" sqref="G13"/>
    </sheetView>
  </sheetViews>
  <sheetFormatPr baseColWidth="10" defaultRowHeight="15" x14ac:dyDescent="0.25"/>
  <cols>
    <col min="1" max="1" width="8.5703125" customWidth="1"/>
    <col min="3" max="3" width="50.5703125" customWidth="1"/>
    <col min="4" max="4" width="20.85546875" customWidth="1"/>
    <col min="5" max="5" width="18.5703125" customWidth="1"/>
  </cols>
  <sheetData>
    <row r="1" spans="1:5" ht="21" x14ac:dyDescent="0.35">
      <c r="A1" s="105" t="s">
        <v>27</v>
      </c>
      <c r="B1" s="105"/>
      <c r="C1" s="105"/>
      <c r="D1" s="105"/>
      <c r="E1" s="105"/>
    </row>
    <row r="2" spans="1:5" ht="18.75" x14ac:dyDescent="0.3">
      <c r="A2" s="106" t="s">
        <v>1</v>
      </c>
      <c r="B2" s="106"/>
      <c r="C2" s="106"/>
      <c r="D2" s="106"/>
      <c r="E2" s="106"/>
    </row>
    <row r="3" spans="1:5" ht="26.25" x14ac:dyDescent="0.4">
      <c r="A3" s="107" t="s">
        <v>14</v>
      </c>
      <c r="B3" s="107"/>
      <c r="C3" s="107"/>
      <c r="D3" s="107"/>
      <c r="E3" s="107"/>
    </row>
    <row r="4" spans="1:5" ht="15.75" x14ac:dyDescent="0.25">
      <c r="A4" s="108" t="s">
        <v>28</v>
      </c>
      <c r="B4" s="108"/>
      <c r="C4" s="108"/>
      <c r="D4" s="108"/>
      <c r="E4" s="108"/>
    </row>
    <row r="5" spans="1:5" x14ac:dyDescent="0.25">
      <c r="A5" s="5"/>
      <c r="B5" s="5"/>
      <c r="C5" s="5"/>
      <c r="D5" s="5"/>
      <c r="E5" s="5"/>
    </row>
    <row r="6" spans="1:5" ht="25.5" x14ac:dyDescent="0.25">
      <c r="A6" s="32" t="s">
        <v>29</v>
      </c>
      <c r="B6" s="18" t="s">
        <v>30</v>
      </c>
      <c r="C6" s="32" t="s">
        <v>31</v>
      </c>
      <c r="D6" s="32" t="s">
        <v>32</v>
      </c>
      <c r="E6" s="32" t="s">
        <v>33</v>
      </c>
    </row>
    <row r="7" spans="1:5" ht="29.25" x14ac:dyDescent="0.25">
      <c r="A7" s="26">
        <v>1</v>
      </c>
      <c r="B7" s="31">
        <v>40066</v>
      </c>
      <c r="C7" s="25" t="s">
        <v>34</v>
      </c>
      <c r="D7" s="26" t="s">
        <v>35</v>
      </c>
      <c r="E7" s="27">
        <v>1808</v>
      </c>
    </row>
    <row r="8" spans="1:5" ht="29.25" x14ac:dyDescent="0.25">
      <c r="A8" s="26">
        <v>1</v>
      </c>
      <c r="B8" s="31">
        <v>40227</v>
      </c>
      <c r="C8" s="25" t="s">
        <v>36</v>
      </c>
      <c r="D8" s="26" t="s">
        <v>35</v>
      </c>
      <c r="E8" s="27">
        <v>1000</v>
      </c>
    </row>
    <row r="9" spans="1:5" ht="15.75" x14ac:dyDescent="0.25">
      <c r="A9" s="26">
        <v>1</v>
      </c>
      <c r="B9" s="31">
        <v>41038</v>
      </c>
      <c r="C9" s="25" t="s">
        <v>37</v>
      </c>
      <c r="D9" s="26" t="s">
        <v>38</v>
      </c>
      <c r="E9" s="27">
        <v>644.1</v>
      </c>
    </row>
    <row r="10" spans="1:5" ht="42" x14ac:dyDescent="0.25">
      <c r="A10" s="26">
        <v>1</v>
      </c>
      <c r="B10" s="31">
        <v>41177</v>
      </c>
      <c r="C10" s="25" t="s">
        <v>39</v>
      </c>
      <c r="D10" s="26" t="s">
        <v>38</v>
      </c>
      <c r="E10" s="27">
        <v>2584</v>
      </c>
    </row>
    <row r="11" spans="1:5" ht="29.25" x14ac:dyDescent="0.25">
      <c r="A11" s="26">
        <v>1</v>
      </c>
      <c r="B11" s="31">
        <v>42207</v>
      </c>
      <c r="C11" s="25" t="s">
        <v>40</v>
      </c>
      <c r="D11" s="26" t="s">
        <v>41</v>
      </c>
      <c r="E11" s="28">
        <v>1160</v>
      </c>
    </row>
    <row r="12" spans="1:5" ht="29.25" x14ac:dyDescent="0.25">
      <c r="A12" s="26">
        <v>4</v>
      </c>
      <c r="B12" s="31">
        <v>42188</v>
      </c>
      <c r="C12" s="25" t="s">
        <v>42</v>
      </c>
      <c r="D12" s="26" t="s">
        <v>43</v>
      </c>
      <c r="E12" s="28">
        <v>2509.96</v>
      </c>
    </row>
    <row r="13" spans="1:5" ht="15.75" x14ac:dyDescent="0.25">
      <c r="A13" s="109" t="s">
        <v>44</v>
      </c>
      <c r="B13" s="109"/>
      <c r="C13" s="109"/>
      <c r="D13" s="109"/>
      <c r="E13" s="33">
        <f>SUM(E7:E12)</f>
        <v>9706.0600000000013</v>
      </c>
    </row>
    <row r="14" spans="1:5" x14ac:dyDescent="0.25">
      <c r="A14" s="5"/>
      <c r="B14" s="5"/>
      <c r="C14" s="5"/>
      <c r="D14" s="5"/>
      <c r="E14" s="5"/>
    </row>
    <row r="15" spans="1:5" ht="15.75" customHeight="1" x14ac:dyDescent="0.25">
      <c r="A15" s="104" t="s">
        <v>45</v>
      </c>
      <c r="B15" s="104"/>
      <c r="C15" s="104"/>
      <c r="D15" s="104"/>
      <c r="E15" s="104"/>
    </row>
    <row r="16" spans="1:5" ht="25.5" x14ac:dyDescent="0.25">
      <c r="A16" s="30" t="s">
        <v>29</v>
      </c>
      <c r="B16" s="6" t="s">
        <v>30</v>
      </c>
      <c r="C16" s="30" t="s">
        <v>31</v>
      </c>
      <c r="D16" s="30" t="s">
        <v>32</v>
      </c>
      <c r="E16" s="30" t="s">
        <v>33</v>
      </c>
    </row>
    <row r="17" spans="1:5" x14ac:dyDescent="0.25">
      <c r="A17" s="26"/>
      <c r="B17" s="31"/>
      <c r="C17" s="25"/>
      <c r="D17" s="26"/>
      <c r="E17" s="28"/>
    </row>
    <row r="18" spans="1:5" x14ac:dyDescent="0.25">
      <c r="A18" s="26"/>
      <c r="B18" s="31"/>
      <c r="C18" s="25"/>
      <c r="D18" s="26"/>
      <c r="E18" s="28"/>
    </row>
    <row r="19" spans="1:5" ht="15.75" x14ac:dyDescent="0.25">
      <c r="A19" s="98" t="s">
        <v>46</v>
      </c>
      <c r="B19" s="99"/>
      <c r="C19" s="99"/>
      <c r="D19" s="100"/>
      <c r="E19" s="33">
        <f>SUM(E17:E18)</f>
        <v>0</v>
      </c>
    </row>
    <row r="20" spans="1:5" x14ac:dyDescent="0.25">
      <c r="A20" s="5"/>
      <c r="B20" s="5"/>
      <c r="C20" s="5"/>
      <c r="D20" s="5"/>
      <c r="E20" s="5"/>
    </row>
    <row r="21" spans="1:5" ht="15.75" x14ac:dyDescent="0.25">
      <c r="A21" s="101" t="s">
        <v>47</v>
      </c>
      <c r="B21" s="102"/>
      <c r="C21" s="102"/>
      <c r="D21" s="103"/>
      <c r="E21" s="29">
        <f>E19+E13</f>
        <v>9706.0600000000013</v>
      </c>
    </row>
    <row r="22" spans="1:5" x14ac:dyDescent="0.25">
      <c r="A22" s="5"/>
      <c r="B22" s="5"/>
      <c r="C22" s="5"/>
      <c r="D22" s="5"/>
      <c r="E22" s="5"/>
    </row>
  </sheetData>
  <mergeCells count="8">
    <mergeCell ref="A19:D19"/>
    <mergeCell ref="A21:D21"/>
    <mergeCell ref="A15:E15"/>
    <mergeCell ref="A1:E1"/>
    <mergeCell ref="A2:E2"/>
    <mergeCell ref="A3:E3"/>
    <mergeCell ref="A4:E4"/>
    <mergeCell ref="A13:D13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F48"/>
  <sheetViews>
    <sheetView workbookViewId="0">
      <selection activeCell="I8" sqref="I8"/>
    </sheetView>
  </sheetViews>
  <sheetFormatPr baseColWidth="10" defaultRowHeight="15" x14ac:dyDescent="0.25"/>
  <cols>
    <col min="1" max="1" width="7.28515625" customWidth="1"/>
    <col min="3" max="3" width="40" customWidth="1"/>
    <col min="4" max="4" width="19" customWidth="1"/>
    <col min="5" max="6" width="16.140625" customWidth="1"/>
  </cols>
  <sheetData>
    <row r="2" spans="1:6" ht="23.25" x14ac:dyDescent="0.35">
      <c r="A2" s="110" t="s">
        <v>27</v>
      </c>
      <c r="B2" s="110"/>
      <c r="C2" s="110"/>
      <c r="D2" s="110"/>
      <c r="E2" s="110"/>
      <c r="F2" s="110"/>
    </row>
    <row r="3" spans="1:6" ht="18.75" x14ac:dyDescent="0.3">
      <c r="A3" s="117" t="s">
        <v>1</v>
      </c>
      <c r="B3" s="117"/>
      <c r="C3" s="117"/>
      <c r="D3" s="117"/>
      <c r="E3" s="117"/>
      <c r="F3" s="117"/>
    </row>
    <row r="4" spans="1:6" ht="26.25" x14ac:dyDescent="0.4">
      <c r="A4" s="118" t="s">
        <v>48</v>
      </c>
      <c r="B4" s="118"/>
      <c r="C4" s="118"/>
      <c r="D4" s="118"/>
      <c r="E4" s="118"/>
      <c r="F4" s="118"/>
    </row>
    <row r="5" spans="1:6" ht="15.75" x14ac:dyDescent="0.25">
      <c r="A5" s="108" t="s">
        <v>28</v>
      </c>
      <c r="B5" s="108"/>
      <c r="C5" s="108"/>
      <c r="D5" s="108"/>
      <c r="E5" s="108"/>
      <c r="F5" s="108"/>
    </row>
    <row r="6" spans="1:6" x14ac:dyDescent="0.25">
      <c r="A6" s="5"/>
      <c r="B6" s="5"/>
      <c r="C6" s="5"/>
      <c r="D6" s="5"/>
      <c r="E6" s="5"/>
      <c r="F6" s="5"/>
    </row>
    <row r="7" spans="1:6" ht="25.5" x14ac:dyDescent="0.25">
      <c r="A7" s="6" t="s">
        <v>29</v>
      </c>
      <c r="B7" s="34" t="s">
        <v>49</v>
      </c>
      <c r="C7" s="30" t="s">
        <v>50</v>
      </c>
      <c r="D7" s="30" t="s">
        <v>32</v>
      </c>
      <c r="E7" s="6" t="s">
        <v>51</v>
      </c>
      <c r="F7" s="34" t="s">
        <v>52</v>
      </c>
    </row>
    <row r="8" spans="1:6" ht="105.75" x14ac:dyDescent="0.25">
      <c r="A8" s="36">
        <v>1</v>
      </c>
      <c r="B8" s="44">
        <v>40249</v>
      </c>
      <c r="C8" s="45" t="s">
        <v>53</v>
      </c>
      <c r="D8" s="4" t="s">
        <v>54</v>
      </c>
      <c r="E8" s="4">
        <v>610</v>
      </c>
      <c r="F8" s="35">
        <v>43465</v>
      </c>
    </row>
    <row r="9" spans="1:6" ht="42" x14ac:dyDescent="0.25">
      <c r="A9" s="36">
        <v>1</v>
      </c>
      <c r="B9" s="44">
        <v>40338</v>
      </c>
      <c r="C9" s="8" t="s">
        <v>55</v>
      </c>
      <c r="D9" s="36" t="s">
        <v>56</v>
      </c>
      <c r="E9" s="4">
        <v>652.01</v>
      </c>
      <c r="F9" s="35">
        <v>43465</v>
      </c>
    </row>
    <row r="10" spans="1:6" ht="15.75" x14ac:dyDescent="0.25">
      <c r="A10" s="36">
        <v>1</v>
      </c>
      <c r="B10" s="44">
        <v>40665</v>
      </c>
      <c r="C10" s="8" t="s">
        <v>57</v>
      </c>
      <c r="D10" s="36" t="s">
        <v>58</v>
      </c>
      <c r="E10" s="119">
        <f>190+550</f>
        <v>740</v>
      </c>
      <c r="F10" s="37"/>
    </row>
    <row r="11" spans="1:6" ht="54.75" x14ac:dyDescent="0.25">
      <c r="A11" s="36">
        <v>1</v>
      </c>
      <c r="B11" s="44">
        <v>40680</v>
      </c>
      <c r="C11" s="8" t="s">
        <v>59</v>
      </c>
      <c r="D11" s="36" t="s">
        <v>58</v>
      </c>
      <c r="E11" s="120"/>
      <c r="F11" s="37"/>
    </row>
    <row r="12" spans="1:6" ht="15.75" x14ac:dyDescent="0.25">
      <c r="A12" s="36">
        <v>1</v>
      </c>
      <c r="B12" s="44">
        <v>40732</v>
      </c>
      <c r="C12" s="38" t="s">
        <v>60</v>
      </c>
      <c r="D12" s="36" t="s">
        <v>61</v>
      </c>
      <c r="E12" s="4">
        <v>750</v>
      </c>
      <c r="F12" s="35">
        <v>43465</v>
      </c>
    </row>
    <row r="13" spans="1:6" ht="15.75" x14ac:dyDescent="0.25">
      <c r="A13" s="36">
        <v>1</v>
      </c>
      <c r="B13" s="44">
        <v>40830</v>
      </c>
      <c r="C13" s="38" t="s">
        <v>60</v>
      </c>
      <c r="D13" s="36" t="s">
        <v>62</v>
      </c>
      <c r="E13" s="4">
        <v>850</v>
      </c>
      <c r="F13" s="35">
        <v>43465</v>
      </c>
    </row>
    <row r="14" spans="1:6" ht="29.25" x14ac:dyDescent="0.25">
      <c r="A14" s="40">
        <v>1</v>
      </c>
      <c r="B14" s="46">
        <v>40927</v>
      </c>
      <c r="C14" s="39" t="s">
        <v>63</v>
      </c>
      <c r="D14" s="40" t="s">
        <v>64</v>
      </c>
      <c r="E14" s="41">
        <v>968.99</v>
      </c>
      <c r="F14" s="37"/>
    </row>
    <row r="15" spans="1:6" ht="67.5" x14ac:dyDescent="0.25">
      <c r="A15" s="40">
        <v>1</v>
      </c>
      <c r="B15" s="46">
        <v>41025</v>
      </c>
      <c r="C15" s="39" t="s">
        <v>65</v>
      </c>
      <c r="D15" s="40" t="s">
        <v>66</v>
      </c>
      <c r="E15" s="41">
        <v>925</v>
      </c>
      <c r="F15" s="37"/>
    </row>
    <row r="16" spans="1:6" ht="25.5" x14ac:dyDescent="0.25">
      <c r="A16" s="40">
        <v>1</v>
      </c>
      <c r="B16" s="46">
        <v>41103</v>
      </c>
      <c r="C16" s="38" t="s">
        <v>60</v>
      </c>
      <c r="D16" s="40" t="s">
        <v>67</v>
      </c>
      <c r="E16" s="41">
        <v>807.07</v>
      </c>
      <c r="F16" s="35">
        <v>43465</v>
      </c>
    </row>
    <row r="17" spans="1:6" ht="15.75" x14ac:dyDescent="0.25">
      <c r="A17" s="36">
        <v>1</v>
      </c>
      <c r="B17" s="44">
        <v>41149</v>
      </c>
      <c r="C17" s="38" t="s">
        <v>60</v>
      </c>
      <c r="D17" s="36" t="s">
        <v>68</v>
      </c>
      <c r="E17" s="4">
        <v>815.82</v>
      </c>
      <c r="F17" s="35">
        <v>43465</v>
      </c>
    </row>
    <row r="18" spans="1:6" ht="15.75" x14ac:dyDescent="0.25">
      <c r="A18" s="36">
        <v>1</v>
      </c>
      <c r="B18" s="44">
        <v>41485</v>
      </c>
      <c r="C18" s="8" t="s">
        <v>69</v>
      </c>
      <c r="D18" s="36" t="s">
        <v>58</v>
      </c>
      <c r="E18" s="4">
        <v>650</v>
      </c>
      <c r="F18" s="37"/>
    </row>
    <row r="19" spans="1:6" ht="25.5" x14ac:dyDescent="0.25">
      <c r="A19" s="7">
        <v>1</v>
      </c>
      <c r="B19" s="47">
        <v>41655</v>
      </c>
      <c r="C19" s="38" t="s">
        <v>60</v>
      </c>
      <c r="D19" s="36" t="s">
        <v>70</v>
      </c>
      <c r="E19" s="48">
        <v>724.33</v>
      </c>
      <c r="F19" s="35">
        <v>43465</v>
      </c>
    </row>
    <row r="20" spans="1:6" ht="42" x14ac:dyDescent="0.25">
      <c r="A20" s="36">
        <v>1</v>
      </c>
      <c r="B20" s="44">
        <v>41759</v>
      </c>
      <c r="C20" s="8" t="s">
        <v>71</v>
      </c>
      <c r="D20" s="36" t="s">
        <v>70</v>
      </c>
      <c r="E20" s="4">
        <v>885.83</v>
      </c>
      <c r="F20" s="42" t="s">
        <v>72</v>
      </c>
    </row>
    <row r="21" spans="1:6" ht="15.75" x14ac:dyDescent="0.25">
      <c r="A21" s="36">
        <v>1</v>
      </c>
      <c r="B21" s="44">
        <v>41828</v>
      </c>
      <c r="C21" s="8" t="s">
        <v>73</v>
      </c>
      <c r="D21" s="36" t="s">
        <v>74</v>
      </c>
      <c r="E21" s="4">
        <v>745.8</v>
      </c>
      <c r="F21" s="43"/>
    </row>
    <row r="22" spans="1:6" ht="42" x14ac:dyDescent="0.25">
      <c r="A22" s="36">
        <v>1</v>
      </c>
      <c r="B22" s="44">
        <v>41971</v>
      </c>
      <c r="C22" s="8" t="s">
        <v>75</v>
      </c>
      <c r="D22" s="36" t="s">
        <v>61</v>
      </c>
      <c r="E22" s="4">
        <v>1313.68</v>
      </c>
      <c r="F22" s="43"/>
    </row>
    <row r="23" spans="1:6" ht="15.75" x14ac:dyDescent="0.25">
      <c r="A23" s="7">
        <v>1</v>
      </c>
      <c r="B23" s="47">
        <v>42473</v>
      </c>
      <c r="C23" s="8" t="s">
        <v>76</v>
      </c>
      <c r="D23" s="36" t="s">
        <v>68</v>
      </c>
      <c r="E23" s="48">
        <v>1558.05</v>
      </c>
      <c r="F23" s="43"/>
    </row>
    <row r="24" spans="1:6" ht="38.25" x14ac:dyDescent="0.25">
      <c r="A24" s="7">
        <v>1</v>
      </c>
      <c r="B24" s="47">
        <v>43099</v>
      </c>
      <c r="C24" s="8" t="s">
        <v>77</v>
      </c>
      <c r="D24" s="36" t="s">
        <v>78</v>
      </c>
      <c r="E24" s="48">
        <v>859.93</v>
      </c>
      <c r="F24" s="42" t="s">
        <v>79</v>
      </c>
    </row>
    <row r="25" spans="1:6" ht="38.25" x14ac:dyDescent="0.25">
      <c r="A25" s="7">
        <v>1</v>
      </c>
      <c r="B25" s="47">
        <v>43099</v>
      </c>
      <c r="C25" s="8" t="s">
        <v>80</v>
      </c>
      <c r="D25" s="36" t="s">
        <v>81</v>
      </c>
      <c r="E25" s="48">
        <v>859.93</v>
      </c>
      <c r="F25" s="42" t="s">
        <v>79</v>
      </c>
    </row>
    <row r="26" spans="1:6" ht="15.75" x14ac:dyDescent="0.25">
      <c r="A26" s="111" t="s">
        <v>82</v>
      </c>
      <c r="B26" s="112"/>
      <c r="C26" s="112"/>
      <c r="D26" s="113"/>
      <c r="E26" s="50">
        <f>SUM(E8:E25)</f>
        <v>14716.439999999999</v>
      </c>
      <c r="F26" s="49"/>
    </row>
    <row r="27" spans="1:6" x14ac:dyDescent="0.25">
      <c r="A27" s="5"/>
      <c r="B27" s="5"/>
      <c r="C27" s="5"/>
      <c r="D27" s="5"/>
      <c r="E27" s="5"/>
      <c r="F27" s="5"/>
    </row>
    <row r="28" spans="1:6" ht="23.25" x14ac:dyDescent="0.35">
      <c r="A28" s="110" t="s">
        <v>83</v>
      </c>
      <c r="B28" s="110"/>
      <c r="C28" s="110"/>
      <c r="D28" s="110"/>
      <c r="E28" s="110"/>
      <c r="F28" s="5"/>
    </row>
    <row r="29" spans="1:6" ht="25.5" x14ac:dyDescent="0.25">
      <c r="A29" s="6" t="s">
        <v>29</v>
      </c>
      <c r="B29" s="34" t="s">
        <v>49</v>
      </c>
      <c r="C29" s="30" t="s">
        <v>50</v>
      </c>
      <c r="D29" s="30" t="s">
        <v>32</v>
      </c>
      <c r="E29" s="6" t="s">
        <v>51</v>
      </c>
      <c r="F29" s="34" t="s">
        <v>84</v>
      </c>
    </row>
    <row r="30" spans="1:6" x14ac:dyDescent="0.25">
      <c r="A30" s="7"/>
      <c r="B30" s="47"/>
      <c r="C30" s="8"/>
      <c r="D30" s="36"/>
      <c r="E30" s="48"/>
      <c r="F30" s="42"/>
    </row>
    <row r="31" spans="1:6" x14ac:dyDescent="0.25">
      <c r="A31" s="7"/>
      <c r="B31" s="47"/>
      <c r="C31" s="8"/>
      <c r="D31" s="36"/>
      <c r="E31" s="48"/>
      <c r="F31" s="42"/>
    </row>
    <row r="32" spans="1:6" ht="15.75" x14ac:dyDescent="0.25">
      <c r="A32" s="111" t="s">
        <v>18</v>
      </c>
      <c r="B32" s="112"/>
      <c r="C32" s="112"/>
      <c r="D32" s="113"/>
      <c r="E32" s="50">
        <f>SUM(E30:E31)</f>
        <v>0</v>
      </c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ht="23.25" x14ac:dyDescent="0.35">
      <c r="A35" s="110" t="s">
        <v>85</v>
      </c>
      <c r="B35" s="110"/>
      <c r="C35" s="110"/>
      <c r="D35" s="110"/>
      <c r="E35" s="110"/>
      <c r="F35" s="5"/>
    </row>
    <row r="36" spans="1:6" ht="25.5" x14ac:dyDescent="0.25">
      <c r="A36" s="6" t="s">
        <v>29</v>
      </c>
      <c r="B36" s="34" t="s">
        <v>49</v>
      </c>
      <c r="C36" s="30" t="s">
        <v>50</v>
      </c>
      <c r="D36" s="30" t="s">
        <v>32</v>
      </c>
      <c r="E36" s="6" t="s">
        <v>51</v>
      </c>
      <c r="F36" s="34" t="s">
        <v>52</v>
      </c>
    </row>
    <row r="37" spans="1:6" ht="105.75" x14ac:dyDescent="0.25">
      <c r="A37" s="36">
        <v>1</v>
      </c>
      <c r="B37" s="44">
        <v>40249</v>
      </c>
      <c r="C37" s="45" t="s">
        <v>53</v>
      </c>
      <c r="D37" s="4" t="s">
        <v>54</v>
      </c>
      <c r="E37" s="4">
        <v>610</v>
      </c>
      <c r="F37" s="35">
        <v>43465</v>
      </c>
    </row>
    <row r="38" spans="1:6" ht="42" x14ac:dyDescent="0.25">
      <c r="A38" s="36">
        <v>1</v>
      </c>
      <c r="B38" s="44">
        <v>40338</v>
      </c>
      <c r="C38" s="8" t="s">
        <v>55</v>
      </c>
      <c r="D38" s="36" t="s">
        <v>56</v>
      </c>
      <c r="E38" s="4">
        <v>652.01</v>
      </c>
      <c r="F38" s="35">
        <v>43465</v>
      </c>
    </row>
    <row r="39" spans="1:6" ht="15.75" x14ac:dyDescent="0.25">
      <c r="A39" s="36">
        <v>1</v>
      </c>
      <c r="B39" s="44">
        <v>40732</v>
      </c>
      <c r="C39" s="38" t="s">
        <v>60</v>
      </c>
      <c r="D39" s="36" t="s">
        <v>61</v>
      </c>
      <c r="E39" s="4">
        <v>750</v>
      </c>
      <c r="F39" s="35">
        <v>43465</v>
      </c>
    </row>
    <row r="40" spans="1:6" ht="15.75" x14ac:dyDescent="0.25">
      <c r="A40" s="36">
        <v>1</v>
      </c>
      <c r="B40" s="44">
        <v>40830</v>
      </c>
      <c r="C40" s="38" t="s">
        <v>60</v>
      </c>
      <c r="D40" s="36" t="s">
        <v>62</v>
      </c>
      <c r="E40" s="4">
        <v>850</v>
      </c>
      <c r="F40" s="35">
        <v>43465</v>
      </c>
    </row>
    <row r="41" spans="1:6" ht="25.5" x14ac:dyDescent="0.25">
      <c r="A41" s="40">
        <v>1</v>
      </c>
      <c r="B41" s="46">
        <v>41103</v>
      </c>
      <c r="C41" s="38" t="s">
        <v>60</v>
      </c>
      <c r="D41" s="40" t="s">
        <v>67</v>
      </c>
      <c r="E41" s="41">
        <v>807.07</v>
      </c>
      <c r="F41" s="35">
        <v>43465</v>
      </c>
    </row>
    <row r="42" spans="1:6" ht="15.75" x14ac:dyDescent="0.25">
      <c r="A42" s="36">
        <v>1</v>
      </c>
      <c r="B42" s="44">
        <v>41149</v>
      </c>
      <c r="C42" s="38" t="s">
        <v>60</v>
      </c>
      <c r="D42" s="36" t="s">
        <v>68</v>
      </c>
      <c r="E42" s="4">
        <v>815.82</v>
      </c>
      <c r="F42" s="35">
        <v>43465</v>
      </c>
    </row>
    <row r="43" spans="1:6" ht="25.5" x14ac:dyDescent="0.25">
      <c r="A43" s="7">
        <v>1</v>
      </c>
      <c r="B43" s="47">
        <v>41655</v>
      </c>
      <c r="C43" s="38" t="s">
        <v>60</v>
      </c>
      <c r="D43" s="36" t="s">
        <v>70</v>
      </c>
      <c r="E43" s="48">
        <v>724.33</v>
      </c>
      <c r="F43" s="35">
        <v>43465</v>
      </c>
    </row>
    <row r="44" spans="1:6" ht="15.75" x14ac:dyDescent="0.25">
      <c r="A44" s="111" t="s">
        <v>18</v>
      </c>
      <c r="B44" s="112"/>
      <c r="C44" s="112"/>
      <c r="D44" s="113"/>
      <c r="E44" s="51">
        <f>SUM(E37:E43)</f>
        <v>5209.2300000000005</v>
      </c>
      <c r="F44" s="5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5"/>
      <c r="B47" s="5"/>
      <c r="C47" s="5"/>
      <c r="D47" s="5"/>
      <c r="E47" s="5"/>
      <c r="F47" s="5"/>
    </row>
    <row r="48" spans="1:6" ht="18.75" x14ac:dyDescent="0.25">
      <c r="A48" s="114" t="s">
        <v>86</v>
      </c>
      <c r="B48" s="115"/>
      <c r="C48" s="115"/>
      <c r="D48" s="116"/>
      <c r="E48" s="52">
        <f>E26+E32-E44</f>
        <v>9507.2099999999991</v>
      </c>
      <c r="F48" s="5"/>
    </row>
  </sheetData>
  <mergeCells count="11">
    <mergeCell ref="A26:D26"/>
    <mergeCell ref="A2:F2"/>
    <mergeCell ref="A3:F3"/>
    <mergeCell ref="A4:F4"/>
    <mergeCell ref="A5:F5"/>
    <mergeCell ref="E10:E11"/>
    <mergeCell ref="A28:E28"/>
    <mergeCell ref="A32:D32"/>
    <mergeCell ref="A35:E35"/>
    <mergeCell ref="A44:D44"/>
    <mergeCell ref="A48:D48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G24"/>
  <sheetViews>
    <sheetView workbookViewId="0">
      <selection activeCell="B24" sqref="B24:E24"/>
    </sheetView>
  </sheetViews>
  <sheetFormatPr baseColWidth="10" defaultRowHeight="15" x14ac:dyDescent="0.25"/>
  <cols>
    <col min="1" max="1" width="5.7109375" customWidth="1"/>
    <col min="2" max="2" width="6.140625" customWidth="1"/>
    <col min="4" max="4" width="42.140625" customWidth="1"/>
    <col min="5" max="5" width="14.42578125" customWidth="1"/>
    <col min="6" max="6" width="16.7109375" customWidth="1"/>
  </cols>
  <sheetData>
    <row r="1" spans="2:7" x14ac:dyDescent="0.25">
      <c r="B1" s="1"/>
      <c r="C1" s="1"/>
      <c r="D1" s="1"/>
      <c r="E1" s="1"/>
      <c r="F1" s="1"/>
      <c r="G1" s="1"/>
    </row>
    <row r="2" spans="2:7" ht="24.75" customHeight="1" x14ac:dyDescent="0.25">
      <c r="B2" s="131" t="s">
        <v>94</v>
      </c>
      <c r="C2" s="131"/>
      <c r="D2" s="131"/>
      <c r="E2" s="131"/>
      <c r="F2" s="88">
        <v>78791.820000000007</v>
      </c>
      <c r="G2" s="1"/>
    </row>
    <row r="3" spans="2:7" x14ac:dyDescent="0.25">
      <c r="B3" s="1"/>
      <c r="C3" s="1"/>
      <c r="D3" s="1"/>
      <c r="E3" s="1"/>
      <c r="F3" s="1"/>
      <c r="G3" s="1"/>
    </row>
    <row r="4" spans="2:7" x14ac:dyDescent="0.25">
      <c r="B4" s="1"/>
      <c r="C4" s="1"/>
      <c r="D4" s="1"/>
      <c r="E4" s="1"/>
      <c r="G4" s="1"/>
    </row>
    <row r="5" spans="2:7" ht="23.25" x14ac:dyDescent="0.35">
      <c r="B5" s="121" t="s">
        <v>83</v>
      </c>
      <c r="C5" s="121"/>
      <c r="D5" s="121"/>
      <c r="E5" s="121"/>
      <c r="F5" s="121"/>
      <c r="G5" s="121"/>
    </row>
    <row r="6" spans="2:7" ht="25.5" x14ac:dyDescent="0.25">
      <c r="B6" s="84" t="s">
        <v>29</v>
      </c>
      <c r="C6" s="85" t="s">
        <v>49</v>
      </c>
      <c r="D6" s="86" t="s">
        <v>50</v>
      </c>
      <c r="E6" s="86" t="s">
        <v>32</v>
      </c>
      <c r="F6" s="18" t="s">
        <v>51</v>
      </c>
      <c r="G6" s="87" t="s">
        <v>52</v>
      </c>
    </row>
    <row r="7" spans="2:7" ht="39" x14ac:dyDescent="0.25">
      <c r="B7" s="60">
        <v>1</v>
      </c>
      <c r="C7" s="61">
        <v>43137</v>
      </c>
      <c r="D7" s="8" t="s">
        <v>88</v>
      </c>
      <c r="E7" s="36" t="s">
        <v>89</v>
      </c>
      <c r="F7" s="62">
        <v>705</v>
      </c>
      <c r="G7" s="63"/>
    </row>
    <row r="8" spans="2:7" x14ac:dyDescent="0.25">
      <c r="B8" s="60"/>
      <c r="C8" s="61"/>
      <c r="D8" s="8"/>
      <c r="E8" s="36"/>
      <c r="F8" s="62"/>
      <c r="G8" s="63"/>
    </row>
    <row r="9" spans="2:7" x14ac:dyDescent="0.25">
      <c r="B9" s="60"/>
      <c r="C9" s="61"/>
      <c r="D9" s="8"/>
      <c r="E9" s="36"/>
      <c r="F9" s="62"/>
      <c r="G9" s="63"/>
    </row>
    <row r="10" spans="2:7" x14ac:dyDescent="0.25">
      <c r="B10" s="60"/>
      <c r="C10" s="61"/>
      <c r="D10" s="8"/>
      <c r="E10" s="36"/>
      <c r="F10" s="62"/>
      <c r="G10" s="63"/>
    </row>
    <row r="11" spans="2:7" ht="15.75" x14ac:dyDescent="0.25">
      <c r="B11" s="122" t="s">
        <v>18</v>
      </c>
      <c r="C11" s="123"/>
      <c r="D11" s="123"/>
      <c r="E11" s="124"/>
      <c r="F11" s="88">
        <f>SUM(F7:F10)</f>
        <v>705</v>
      </c>
      <c r="G11" s="64"/>
    </row>
    <row r="14" spans="2:7" ht="23.25" x14ac:dyDescent="0.35">
      <c r="B14" s="132" t="s">
        <v>85</v>
      </c>
      <c r="C14" s="132"/>
      <c r="D14" s="132"/>
      <c r="E14" s="132"/>
      <c r="F14" s="132"/>
      <c r="G14" s="132"/>
    </row>
    <row r="15" spans="2:7" ht="24" x14ac:dyDescent="0.25">
      <c r="B15" s="65" t="s">
        <v>29</v>
      </c>
      <c r="C15" s="34" t="s">
        <v>49</v>
      </c>
      <c r="D15" s="65" t="s">
        <v>50</v>
      </c>
      <c r="E15" s="65" t="s">
        <v>32</v>
      </c>
      <c r="F15" s="34" t="s">
        <v>51</v>
      </c>
      <c r="G15" s="34" t="s">
        <v>52</v>
      </c>
    </row>
    <row r="16" spans="2:7" ht="28.5" x14ac:dyDescent="0.25">
      <c r="B16" s="66">
        <v>1</v>
      </c>
      <c r="C16" s="67">
        <v>38750</v>
      </c>
      <c r="D16" s="68" t="s">
        <v>90</v>
      </c>
      <c r="E16" s="40" t="s">
        <v>91</v>
      </c>
      <c r="F16" s="41">
        <v>800</v>
      </c>
      <c r="G16" s="69">
        <v>43465</v>
      </c>
    </row>
    <row r="17" spans="2:7" ht="28.5" x14ac:dyDescent="0.25">
      <c r="B17" s="66">
        <v>1</v>
      </c>
      <c r="C17" s="67">
        <v>39576</v>
      </c>
      <c r="D17" s="40" t="s">
        <v>92</v>
      </c>
      <c r="E17" s="40" t="s">
        <v>91</v>
      </c>
      <c r="F17" s="41">
        <v>2594.38</v>
      </c>
      <c r="G17" s="69">
        <v>43465</v>
      </c>
    </row>
    <row r="18" spans="2:7" ht="29.25" x14ac:dyDescent="0.25">
      <c r="B18" s="66">
        <v>1</v>
      </c>
      <c r="C18" s="67">
        <v>40053</v>
      </c>
      <c r="D18" s="39" t="s">
        <v>93</v>
      </c>
      <c r="E18" s="40" t="s">
        <v>91</v>
      </c>
      <c r="F18" s="41">
        <f>365*2</f>
        <v>730</v>
      </c>
      <c r="G18" s="69">
        <v>43465</v>
      </c>
    </row>
    <row r="19" spans="2:7" ht="19.5" customHeight="1" x14ac:dyDescent="0.25">
      <c r="B19" s="70"/>
      <c r="C19" s="71"/>
      <c r="D19" s="72"/>
      <c r="E19" s="73"/>
      <c r="F19" s="74"/>
      <c r="G19" s="75"/>
    </row>
    <row r="20" spans="2:7" x14ac:dyDescent="0.25">
      <c r="B20" s="76"/>
      <c r="C20" s="77"/>
      <c r="D20" s="78"/>
      <c r="E20" s="79"/>
      <c r="F20" s="80"/>
      <c r="G20" s="81"/>
    </row>
    <row r="21" spans="2:7" ht="23.25" customHeight="1" x14ac:dyDescent="0.25">
      <c r="B21" s="125" t="s">
        <v>18</v>
      </c>
      <c r="C21" s="126"/>
      <c r="D21" s="126"/>
      <c r="E21" s="127"/>
      <c r="F21" s="89">
        <f>SUM(F16:F20)</f>
        <v>4124.38</v>
      </c>
      <c r="G21" s="82"/>
    </row>
    <row r="24" spans="2:7" ht="18.75" x14ac:dyDescent="0.25">
      <c r="B24" s="128" t="s">
        <v>47</v>
      </c>
      <c r="C24" s="129"/>
      <c r="D24" s="129"/>
      <c r="E24" s="130"/>
      <c r="F24" s="83">
        <f>F2+F11-F21</f>
        <v>75372.44</v>
      </c>
    </row>
  </sheetData>
  <mergeCells count="6">
    <mergeCell ref="B5:G5"/>
    <mergeCell ref="B11:E11"/>
    <mergeCell ref="B21:E21"/>
    <mergeCell ref="B24:E24"/>
    <mergeCell ref="B2:E2"/>
    <mergeCell ref="B14:G14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E-D-2018</vt:lpstr>
      <vt:lpstr>Maquin. y Equipo enero-dic.2018</vt:lpstr>
      <vt:lpstr>Equip. Informt.enero a dic.2018</vt:lpstr>
      <vt:lpstr>Bienes M. Diver.E-D-2018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2019-06-14T20:22:07Z</cp:lastPrinted>
  <dcterms:created xsi:type="dcterms:W3CDTF">2019-06-14T17:45:21Z</dcterms:created>
  <dcterms:modified xsi:type="dcterms:W3CDTF">2019-06-25T17:28:36Z</dcterms:modified>
</cp:coreProperties>
</file>