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13_ncr:1_{6B63E2C0-80FA-4CBB-AEA6-BD458818C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siones 2021" sheetId="1" r:id="rId1"/>
    <sheet name="Hoja1" sheetId="2" r:id="rId2"/>
  </sheets>
  <definedNames>
    <definedName name="_xlnm.Print_Area" localSheetId="0">'Misiones 2021'!$A$1:$S$26</definedName>
    <definedName name="_xlnm.Print_Titles" localSheetId="0">'Misiones 2021'!$1:$4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Q24" i="1"/>
  <c r="O23" i="1" l="1"/>
  <c r="O22" i="1"/>
  <c r="O21" i="1"/>
  <c r="O20" i="1"/>
  <c r="O19" i="1"/>
  <c r="N23" i="1"/>
  <c r="N22" i="1"/>
  <c r="N21" i="1"/>
  <c r="N20" i="1"/>
  <c r="N19" i="1"/>
  <c r="M23" i="1"/>
  <c r="M22" i="1"/>
  <c r="M21" i="1"/>
  <c r="M20" i="1"/>
  <c r="M19" i="1"/>
  <c r="N24" i="1" l="1"/>
  <c r="R20" i="1"/>
  <c r="R22" i="1"/>
  <c r="R21" i="1"/>
  <c r="R23" i="1"/>
  <c r="R19" i="1"/>
  <c r="S19" i="1" s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O24" i="1" l="1"/>
  <c r="R13" i="1"/>
  <c r="R5" i="1"/>
  <c r="R6" i="1"/>
  <c r="R14" i="1"/>
  <c r="R7" i="1"/>
  <c r="R15" i="1"/>
  <c r="R8" i="1"/>
  <c r="R16" i="1"/>
  <c r="R9" i="1"/>
  <c r="R17" i="1"/>
  <c r="R10" i="1"/>
  <c r="R18" i="1"/>
  <c r="R11" i="1"/>
  <c r="R12" i="1"/>
  <c r="M24" i="1" l="1"/>
  <c r="S5" i="1"/>
  <c r="R24" i="1" l="1"/>
  <c r="S24" i="1" l="1"/>
</calcChain>
</file>

<file path=xl/sharedStrings.xml><?xml version="1.0" encoding="utf-8"?>
<sst xmlns="http://schemas.openxmlformats.org/spreadsheetml/2006/main" count="81" uniqueCount="59">
  <si>
    <t>REPORTE DE MISIONES OFICIALES AL EXTERIOR</t>
  </si>
  <si>
    <t>No.</t>
  </si>
  <si>
    <t>Fuente de Financiamiento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</si>
  <si>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</si>
  <si>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</si>
  <si>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</si>
  <si>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</si>
  <si>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</si>
  <si>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</si>
  <si>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</si>
  <si>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</si>
  <si>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</si>
  <si>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</si>
  <si>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Gastos de Representación</t>
  </si>
  <si>
    <t>Viaticos</t>
  </si>
  <si>
    <t>Inscripción al Evento</t>
  </si>
  <si>
    <t>Valor                  de Pasaje</t>
  </si>
  <si>
    <t>Valor Individual de la Misión</t>
  </si>
  <si>
    <t>Valor Total</t>
  </si>
  <si>
    <t>Recursos propios</t>
  </si>
  <si>
    <t>RICARDO F. J. MONTENEGRO PALOMO</t>
  </si>
  <si>
    <t>PRESIDENTE</t>
  </si>
  <si>
    <t>DIRECTOR CONSEJAL</t>
  </si>
  <si>
    <t>DIRECTOR EJECUTIVO</t>
  </si>
  <si>
    <t>GERENTE</t>
  </si>
  <si>
    <t>VISITA OFICIAL DE SEGUIMIENTO A BECARIOS ESCUELA DE AGRICULTURA EL ZAMORANO</t>
  </si>
  <si>
    <t>2597-08-2021</t>
  </si>
  <si>
    <t>HONDURAS</t>
  </si>
  <si>
    <t xml:space="preserve">Invitacióncon fecha 09 de agosto de 2021 realizada por la Rectora Del Instituto Zamorano Tanya Müller Garcia. </t>
  </si>
  <si>
    <t>Del 26 al 28 de agosto de 2021</t>
  </si>
  <si>
    <t xml:space="preserve">ING. RICARDO ANDRES MARTINEZ MORALES                                                                      </t>
  </si>
  <si>
    <t>VICEPRESIDENTE CONSEJO DIRECTIVO</t>
  </si>
  <si>
    <t>LICDA. SONIA CECILIA JULE DE RIVERA</t>
  </si>
  <si>
    <t>DIRECTORA CONSEJAL</t>
  </si>
  <si>
    <t>LUIS ALFREDO CIENFUEGOS ESCALANTE</t>
  </si>
  <si>
    <t>SR. NOE GILBERTO NERIO JUAREZ</t>
  </si>
  <si>
    <t>SR. RICARDO ARMANDO SORIANO CAMPOS</t>
  </si>
  <si>
    <t>SR. RICARDO JESUS MONGE CORNEJO</t>
  </si>
  <si>
    <t>LIC. WILLIAM CALEB CERON ARIAS</t>
  </si>
  <si>
    <t>ING CARLOS ENRIQUE GOMEZ BENITEZ</t>
  </si>
  <si>
    <t>ING. YAMILETH SUYAPA MARROQUIN</t>
  </si>
  <si>
    <t>LIC. JULIO FRANCISCO DIAZ OSEGUEDA</t>
  </si>
  <si>
    <t>ING. MARIA ETHEL HERNANDEZ DE AVALOS</t>
  </si>
  <si>
    <t>LICDA. ANA CAROLINA SOLIS ESCOBAR</t>
  </si>
  <si>
    <t>TECNICO COMUNICACIONES</t>
  </si>
  <si>
    <t>SR. MARIO FRANCISCO RODRIGUEZ</t>
  </si>
  <si>
    <t>MONTO TOTAL</t>
  </si>
  <si>
    <t>MARVIN HUMBERTO JUAREZ LOPEZ</t>
  </si>
  <si>
    <t>MARIA DEL CARMEN MOLINA VDA. DE BONILLA</t>
  </si>
  <si>
    <t>CARLOS ENRIQUE GOMEZ BENITEZ</t>
  </si>
  <si>
    <t>Visita de Trabajo en Argentina: MISION INSAFORP- Buenos Aires, Argentina.</t>
  </si>
  <si>
    <t>2633-09-2021</t>
  </si>
  <si>
    <t>ARGENTINA</t>
  </si>
  <si>
    <t>Invitación de la Fundación UOCRA de la Unión Obrera de la Construcción de la República Argentina, con fecha 29 de septiembre de 2021</t>
  </si>
  <si>
    <t>Del 25 al 27 de octubre de 2021.</t>
  </si>
  <si>
    <t xml:space="preserve">RICARDO ANDRES MARTINEZ MORALES                                                                       </t>
  </si>
  <si>
    <t>NOE GILBERTO NERIO JUAREZ</t>
  </si>
  <si>
    <t>HERMELINDO RICARDO CARDONA ALVARENGA</t>
  </si>
  <si>
    <t>PERIODO AGOSTO, SEPTIEMBRE Y OCTUBRE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</si>
</sst>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&quot;$&quot;#,##0.00;[Red]&quot;$&quot;#,##0.00"/>
    <numFmt numFmtId="168" formatCode="_-* #,##0.00\ &quot;pta&quot;_-;\-* #,##0.00\ &quot;pta&quot;_-;_-* &quot;-&quot;??\ &quot;pta&quot;_-;_-@_-"/>
    <numFmt numFmtId="169" formatCode="_(\$* #,##0.00_);_(\$* \(#,##0.00\);_(\$* &quot;-&quot;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63"/>
      <name val="Century"/>
      <family val="1"/>
    </font>
    <font>
      <b/>
      <sz val="10"/>
      <color indexed="8"/>
      <name val="Arial"/>
      <family val="2"/>
    </font>
    <font>
      <b/>
      <sz val="10"/>
      <color indexed="63"/>
      <name val="Arial"/>
      <family val="2"/>
    </font>
    <font>
      <sz val="10"/>
      <color indexed="63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0" fillId="0" borderId="4" xfId="0" applyBorder="1"/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0" fillId="0" borderId="3" xfId="0" applyBorder="1"/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2" borderId="5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1" fillId="0" borderId="2" xfId="3" applyFont="1" applyBorder="1" applyAlignment="1" applyProtection="1">
      <alignment horizontal="center" vertical="center" wrapText="1"/>
      <protection locked="0"/>
    </xf>
    <xf numFmtId="0" fontId="12" fillId="0" borderId="2" xfId="5" applyFont="1" applyBorder="1" applyAlignment="1">
      <alignment horizontal="left" vertical="center" wrapText="1"/>
    </xf>
    <xf numFmtId="0" fontId="13" fillId="4" borderId="2" xfId="5" applyFont="1" applyFill="1" applyBorder="1" applyAlignment="1" applyProtection="1">
      <alignment vertical="center" wrapText="1"/>
      <protection locked="0"/>
    </xf>
    <xf numFmtId="0" fontId="13" fillId="0" borderId="2" xfId="5" applyFont="1" applyBorder="1" applyAlignment="1" applyProtection="1">
      <alignment vertical="center" wrapText="1"/>
      <protection locked="0"/>
    </xf>
    <xf numFmtId="0" fontId="11" fillId="0" borderId="2" xfId="5" applyFont="1" applyBorder="1" applyAlignment="1" applyProtection="1">
      <alignment horizontal="center" vertical="center" wrapText="1"/>
      <protection locked="0"/>
    </xf>
    <xf numFmtId="164" fontId="14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" applyFont="1" applyBorder="1" applyAlignment="1">
      <alignment horizontal="left" vertical="center"/>
    </xf>
    <xf numFmtId="0" fontId="13" fillId="4" borderId="2" xfId="5" applyFont="1" applyFill="1" applyBorder="1" applyAlignment="1" applyProtection="1">
      <alignment vertical="center"/>
      <protection locked="0"/>
    </xf>
    <xf numFmtId="0" fontId="13" fillId="0" borderId="2" xfId="5" applyFont="1" applyBorder="1" applyAlignment="1" applyProtection="1">
      <alignment vertical="center"/>
      <protection locked="0"/>
    </xf>
    <xf numFmtId="169" fontId="14" fillId="0" borderId="2" xfId="2" applyNumberFormat="1" applyFont="1" applyFill="1" applyBorder="1" applyAlignment="1" applyProtection="1">
      <alignment horizontal="center" vertical="center" wrapText="1"/>
      <protection locked="0"/>
    </xf>
    <xf numFmtId="169" fontId="14" fillId="0" borderId="2" xfId="2" applyNumberFormat="1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9" fillId="0" borderId="11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165" fontId="9" fillId="0" borderId="12" xfId="1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</cellXfs>
  <cellStyles count="8">
    <cellStyle name="Moneda" xfId="1" builtinId="4"/>
    <cellStyle name="Moneda 2" xfId="4" xr:uid="{00000000-0005-0000-0000-000001000000}"/>
    <cellStyle name="Moneda 2 2" xfId="7" xr:uid="{00000000-0005-0000-0000-000002000000}"/>
    <cellStyle name="Moneda 3" xfId="2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9"/>
  <sheetViews>
    <sheetView showGridLines="0" tabSelected="1" view="pageBreakPreview" zoomScale="70" zoomScaleNormal="83" zoomScaleSheetLayoutView="70" workbookViewId="0">
      <pane ySplit="4" topLeftCell="A5" activePane="bottomLeft" state="frozen"/>
      <selection activeCell="F1" sqref="F1"/>
      <selection pane="bottomLeft" activeCell="B4" sqref="B4"/>
    </sheetView>
  </sheetViews>
  <sheetFormatPr baseColWidth="10" defaultColWidth="11.42578125" defaultRowHeight="12.75" x14ac:dyDescent="0.2"/>
  <cols>
    <col min="1" max="1" width="1.5703125" customWidth="1"/>
    <col min="2" max="2" width="5.5703125" style="1" customWidth="1"/>
    <col min="3" max="3" width="17.42578125" style="1" customWidth="1"/>
    <col min="4" max="4" width="29.7109375" style="21" customWidth="1"/>
    <col min="5" max="5" width="15" style="4" customWidth="1"/>
    <col min="6" max="6" width="15.140625" style="4" customWidth="1"/>
    <col min="7" max="7" width="15.5703125" style="4" customWidth="1"/>
    <col min="8" max="8" width="16.85546875" style="4" customWidth="1"/>
    <col min="9" max="9" width="12.85546875" style="4" customWidth="1"/>
    <col min="10" max="10" width="10.140625" style="4" bestFit="1" customWidth="1"/>
    <col min="11" max="11" width="54.7109375" style="3" customWidth="1"/>
    <col min="12" max="12" width="30.85546875" style="4" customWidth="1"/>
    <col min="13" max="13" width="14.140625" style="4" customWidth="1"/>
    <col min="14" max="14" width="15.5703125" style="4" customWidth="1"/>
    <col min="15" max="15" width="14.42578125" style="4" bestFit="1" customWidth="1"/>
    <col min="16" max="16" width="14.28515625" style="4" bestFit="1" customWidth="1"/>
    <col min="17" max="17" width="14.85546875" style="4" bestFit="1" customWidth="1"/>
    <col min="18" max="18" width="19.28515625" style="4" bestFit="1" customWidth="1"/>
    <col min="19" max="19" width="17" style="4" customWidth="1"/>
  </cols>
  <sheetData>
    <row r="1" spans="1:21" ht="23.25" x14ac:dyDescent="0.3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1" ht="18" x14ac:dyDescent="0.25">
      <c r="B2" s="40" t="s">
        <v>58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6" customHeight="1" thickBot="1" x14ac:dyDescent="0.25"/>
    <row r="4" spans="1:21" ht="40.5" customHeight="1" x14ac:dyDescent="0.2">
      <c r="A4" s="7"/>
      <c r="B4" s="8" t="s">
        <v>1</v>
      </c>
      <c r="C4" s="10" t="s">
        <v>2</v>
      </c>
      <c r="D4" s="22" t="s">
        <v>3</v>
      </c>
      <c r="E4" s="9" t="s">
        <v>4</v>
      </c>
      <c r="F4" s="9" t="s">
        <v>5</v>
      </c>
      <c r="G4" s="9" t="s">
        <v>6</v>
      </c>
      <c r="H4" s="10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  <c r="S4" s="11" t="s">
        <v>18</v>
      </c>
    </row>
    <row r="5" spans="1:21" ht="14.25" x14ac:dyDescent="0.2">
      <c r="A5" s="12"/>
      <c r="B5" s="50">
        <v>1</v>
      </c>
      <c r="C5" s="41" t="s">
        <v>19</v>
      </c>
      <c r="D5" s="44" t="s">
        <v>25</v>
      </c>
      <c r="E5" s="44" t="s">
        <v>26</v>
      </c>
      <c r="F5" s="44" t="s">
        <v>27</v>
      </c>
      <c r="G5" s="44" t="s">
        <v>28</v>
      </c>
      <c r="H5" s="44"/>
      <c r="I5" s="44" t="s">
        <v>29</v>
      </c>
      <c r="J5" s="44">
        <v>3</v>
      </c>
      <c r="K5" s="26" t="s">
        <v>20</v>
      </c>
      <c r="L5" s="25" t="s">
        <v>21</v>
      </c>
      <c r="M5" s="30">
        <f>190*2</f>
        <v>380</v>
      </c>
      <c r="N5" s="17">
        <v>240</v>
      </c>
      <c r="O5" s="30">
        <f>190*3</f>
        <v>570</v>
      </c>
      <c r="P5" s="17">
        <v>0</v>
      </c>
      <c r="Q5" s="19">
        <v>157.38999999999999</v>
      </c>
      <c r="R5" s="18">
        <f t="shared" ref="R5:R23" si="0">SUM(M5:Q5)</f>
        <v>1347.3899999999999</v>
      </c>
      <c r="S5" s="47">
        <f>SUM(R5:R18)</f>
        <v>16623.459999999995</v>
      </c>
      <c r="T5" s="3"/>
      <c r="U5" s="3"/>
    </row>
    <row r="6" spans="1:21" ht="25.5" x14ac:dyDescent="0.2">
      <c r="A6" s="12"/>
      <c r="B6" s="51"/>
      <c r="C6" s="42"/>
      <c r="D6" s="45"/>
      <c r="E6" s="45"/>
      <c r="F6" s="45"/>
      <c r="G6" s="45"/>
      <c r="H6" s="45"/>
      <c r="I6" s="45"/>
      <c r="J6" s="45"/>
      <c r="K6" s="27" t="s">
        <v>30</v>
      </c>
      <c r="L6" s="29" t="s">
        <v>31</v>
      </c>
      <c r="M6" s="30">
        <f>190*2</f>
        <v>380</v>
      </c>
      <c r="N6" s="17">
        <v>240</v>
      </c>
      <c r="O6" s="30">
        <f>190*3</f>
        <v>570</v>
      </c>
      <c r="P6" s="17">
        <v>0</v>
      </c>
      <c r="Q6" s="19">
        <v>157.38999999999999</v>
      </c>
      <c r="R6" s="18">
        <f t="shared" si="0"/>
        <v>1347.3899999999999</v>
      </c>
      <c r="S6" s="48"/>
      <c r="T6" s="3"/>
      <c r="U6" s="3"/>
    </row>
    <row r="7" spans="1:21" ht="14.25" x14ac:dyDescent="0.2">
      <c r="A7" s="12"/>
      <c r="B7" s="51"/>
      <c r="C7" s="42"/>
      <c r="D7" s="45"/>
      <c r="E7" s="45"/>
      <c r="F7" s="45"/>
      <c r="G7" s="45"/>
      <c r="H7" s="45"/>
      <c r="I7" s="45"/>
      <c r="J7" s="45"/>
      <c r="K7" s="27" t="s">
        <v>32</v>
      </c>
      <c r="L7" s="29" t="s">
        <v>33</v>
      </c>
      <c r="M7" s="30">
        <f>180*2</f>
        <v>360</v>
      </c>
      <c r="N7" s="17">
        <v>210</v>
      </c>
      <c r="O7" s="30">
        <f>180*3</f>
        <v>540</v>
      </c>
      <c r="P7" s="17">
        <v>0</v>
      </c>
      <c r="Q7" s="19">
        <v>157.38999999999999</v>
      </c>
      <c r="R7" s="18">
        <f t="shared" si="0"/>
        <v>1267.3899999999999</v>
      </c>
      <c r="S7" s="48"/>
      <c r="T7" s="3"/>
      <c r="U7" s="3"/>
    </row>
    <row r="8" spans="1:21" ht="14.25" x14ac:dyDescent="0.2">
      <c r="A8" s="12"/>
      <c r="B8" s="51"/>
      <c r="C8" s="42"/>
      <c r="D8" s="45"/>
      <c r="E8" s="45"/>
      <c r="F8" s="45"/>
      <c r="G8" s="45"/>
      <c r="H8" s="45"/>
      <c r="I8" s="45"/>
      <c r="J8" s="45"/>
      <c r="K8" s="27" t="s">
        <v>34</v>
      </c>
      <c r="L8" s="29" t="s">
        <v>22</v>
      </c>
      <c r="M8" s="30">
        <f>180*2</f>
        <v>360</v>
      </c>
      <c r="N8" s="17">
        <v>210</v>
      </c>
      <c r="O8" s="30">
        <f t="shared" ref="O8:O12" si="1">180*3</f>
        <v>540</v>
      </c>
      <c r="P8" s="17">
        <v>0</v>
      </c>
      <c r="Q8" s="19">
        <v>157.38999999999999</v>
      </c>
      <c r="R8" s="18">
        <f t="shared" si="0"/>
        <v>1267.3899999999999</v>
      </c>
      <c r="S8" s="48"/>
      <c r="T8" s="3"/>
      <c r="U8" s="3"/>
    </row>
    <row r="9" spans="1:21" ht="14.25" x14ac:dyDescent="0.2">
      <c r="A9" s="12"/>
      <c r="B9" s="51"/>
      <c r="C9" s="42"/>
      <c r="D9" s="45"/>
      <c r="E9" s="45"/>
      <c r="F9" s="45"/>
      <c r="G9" s="45"/>
      <c r="H9" s="45"/>
      <c r="I9" s="45"/>
      <c r="J9" s="45"/>
      <c r="K9" s="27" t="s">
        <v>35</v>
      </c>
      <c r="L9" s="29" t="s">
        <v>22</v>
      </c>
      <c r="M9" s="30">
        <f>180*2</f>
        <v>360</v>
      </c>
      <c r="N9" s="17">
        <v>210</v>
      </c>
      <c r="O9" s="30">
        <f t="shared" si="1"/>
        <v>540</v>
      </c>
      <c r="P9" s="17">
        <v>0</v>
      </c>
      <c r="Q9" s="19">
        <v>157.38999999999999</v>
      </c>
      <c r="R9" s="18">
        <f t="shared" si="0"/>
        <v>1267.3899999999999</v>
      </c>
      <c r="S9" s="48"/>
      <c r="T9" s="3"/>
      <c r="U9" s="3"/>
    </row>
    <row r="10" spans="1:21" ht="14.25" x14ac:dyDescent="0.2">
      <c r="A10" s="12"/>
      <c r="B10" s="51"/>
      <c r="C10" s="42"/>
      <c r="D10" s="45"/>
      <c r="E10" s="45"/>
      <c r="F10" s="45"/>
      <c r="G10" s="45"/>
      <c r="H10" s="45"/>
      <c r="I10" s="45"/>
      <c r="J10" s="45"/>
      <c r="K10" s="27" t="s">
        <v>36</v>
      </c>
      <c r="L10" s="29" t="s">
        <v>22</v>
      </c>
      <c r="M10" s="30">
        <f>180*2</f>
        <v>360</v>
      </c>
      <c r="N10" s="17">
        <v>210</v>
      </c>
      <c r="O10" s="30">
        <f t="shared" si="1"/>
        <v>540</v>
      </c>
      <c r="P10" s="17">
        <v>0</v>
      </c>
      <c r="Q10" s="19">
        <v>157.38999999999999</v>
      </c>
      <c r="R10" s="18">
        <f t="shared" si="0"/>
        <v>1267.3899999999999</v>
      </c>
      <c r="S10" s="48"/>
      <c r="T10" s="3"/>
      <c r="U10" s="3"/>
    </row>
    <row r="11" spans="1:21" ht="14.25" x14ac:dyDescent="0.2">
      <c r="A11" s="12"/>
      <c r="B11" s="51"/>
      <c r="C11" s="42"/>
      <c r="D11" s="45"/>
      <c r="E11" s="45"/>
      <c r="F11" s="45"/>
      <c r="G11" s="45"/>
      <c r="H11" s="45"/>
      <c r="I11" s="45"/>
      <c r="J11" s="45"/>
      <c r="K11" s="27" t="s">
        <v>37</v>
      </c>
      <c r="L11" s="29" t="s">
        <v>22</v>
      </c>
      <c r="M11" s="30">
        <f>180*2</f>
        <v>360</v>
      </c>
      <c r="N11" s="17">
        <v>210</v>
      </c>
      <c r="O11" s="30">
        <f t="shared" si="1"/>
        <v>540</v>
      </c>
      <c r="P11" s="17">
        <v>0</v>
      </c>
      <c r="Q11" s="19">
        <v>157.38999999999999</v>
      </c>
      <c r="R11" s="18">
        <f t="shared" si="0"/>
        <v>1267.3899999999999</v>
      </c>
      <c r="S11" s="48"/>
      <c r="T11" s="3"/>
      <c r="U11" s="3"/>
    </row>
    <row r="12" spans="1:21" ht="14.25" x14ac:dyDescent="0.2">
      <c r="A12" s="12"/>
      <c r="B12" s="51"/>
      <c r="C12" s="42"/>
      <c r="D12" s="45"/>
      <c r="E12" s="45"/>
      <c r="F12" s="45"/>
      <c r="G12" s="45"/>
      <c r="H12" s="45"/>
      <c r="I12" s="45"/>
      <c r="J12" s="45"/>
      <c r="K12" s="27" t="s">
        <v>38</v>
      </c>
      <c r="L12" s="29" t="s">
        <v>22</v>
      </c>
      <c r="M12" s="30">
        <f t="shared" ref="M12" si="2">180*2</f>
        <v>360</v>
      </c>
      <c r="N12" s="17">
        <v>210</v>
      </c>
      <c r="O12" s="30">
        <f t="shared" si="1"/>
        <v>540</v>
      </c>
      <c r="P12" s="17">
        <v>0</v>
      </c>
      <c r="Q12" s="19">
        <v>157.38999999999999</v>
      </c>
      <c r="R12" s="18">
        <f t="shared" si="0"/>
        <v>1267.3899999999999</v>
      </c>
      <c r="S12" s="48"/>
      <c r="T12" s="3"/>
      <c r="U12" s="3"/>
    </row>
    <row r="13" spans="1:21" ht="14.25" x14ac:dyDescent="0.2">
      <c r="A13" s="12"/>
      <c r="B13" s="51"/>
      <c r="C13" s="42"/>
      <c r="D13" s="45"/>
      <c r="E13" s="45"/>
      <c r="F13" s="45"/>
      <c r="G13" s="45"/>
      <c r="H13" s="45"/>
      <c r="I13" s="45"/>
      <c r="J13" s="45"/>
      <c r="K13" s="28" t="s">
        <v>39</v>
      </c>
      <c r="L13" s="29" t="s">
        <v>23</v>
      </c>
      <c r="M13" s="30">
        <f>170*2</f>
        <v>340</v>
      </c>
      <c r="N13" s="17">
        <v>180</v>
      </c>
      <c r="O13" s="30">
        <f>170*3</f>
        <v>510</v>
      </c>
      <c r="P13" s="17">
        <v>0</v>
      </c>
      <c r="Q13" s="19">
        <v>157.38999999999999</v>
      </c>
      <c r="R13" s="18">
        <f t="shared" si="0"/>
        <v>1187.3899999999999</v>
      </c>
      <c r="S13" s="48"/>
      <c r="T13" s="3"/>
      <c r="U13" s="3"/>
    </row>
    <row r="14" spans="1:21" ht="14.25" x14ac:dyDescent="0.2">
      <c r="A14" s="12"/>
      <c r="B14" s="51"/>
      <c r="C14" s="42"/>
      <c r="D14" s="45"/>
      <c r="E14" s="45"/>
      <c r="F14" s="45"/>
      <c r="G14" s="45"/>
      <c r="H14" s="45"/>
      <c r="I14" s="45"/>
      <c r="J14" s="45"/>
      <c r="K14" s="28" t="s">
        <v>40</v>
      </c>
      <c r="L14" s="25" t="s">
        <v>24</v>
      </c>
      <c r="M14" s="30">
        <f>160*2</f>
        <v>320</v>
      </c>
      <c r="N14" s="17">
        <v>150</v>
      </c>
      <c r="O14" s="30">
        <f>160*3</f>
        <v>480</v>
      </c>
      <c r="P14" s="17">
        <v>0</v>
      </c>
      <c r="Q14" s="19">
        <v>157.38999999999999</v>
      </c>
      <c r="R14" s="18">
        <f t="shared" si="0"/>
        <v>1107.3899999999999</v>
      </c>
      <c r="S14" s="48"/>
      <c r="T14" s="3"/>
      <c r="U14" s="3"/>
    </row>
    <row r="15" spans="1:21" ht="14.25" x14ac:dyDescent="0.2">
      <c r="A15" s="12"/>
      <c r="B15" s="51"/>
      <c r="C15" s="42"/>
      <c r="D15" s="45"/>
      <c r="E15" s="45"/>
      <c r="F15" s="45"/>
      <c r="G15" s="45"/>
      <c r="H15" s="45"/>
      <c r="I15" s="45"/>
      <c r="J15" s="45"/>
      <c r="K15" s="28" t="s">
        <v>41</v>
      </c>
      <c r="L15" s="25" t="s">
        <v>24</v>
      </c>
      <c r="M15" s="30">
        <f>160*2</f>
        <v>320</v>
      </c>
      <c r="N15" s="17">
        <v>150</v>
      </c>
      <c r="O15" s="30">
        <f>160*3</f>
        <v>480</v>
      </c>
      <c r="P15" s="17">
        <v>0</v>
      </c>
      <c r="Q15" s="19">
        <v>157.38999999999999</v>
      </c>
      <c r="R15" s="18">
        <f t="shared" si="0"/>
        <v>1107.3899999999999</v>
      </c>
      <c r="S15" s="48"/>
      <c r="T15" s="3"/>
      <c r="U15" s="3"/>
    </row>
    <row r="16" spans="1:21" ht="14.25" x14ac:dyDescent="0.2">
      <c r="A16" s="12"/>
      <c r="B16" s="51"/>
      <c r="C16" s="42"/>
      <c r="D16" s="45"/>
      <c r="E16" s="45"/>
      <c r="F16" s="45"/>
      <c r="G16" s="45"/>
      <c r="H16" s="45"/>
      <c r="I16" s="45"/>
      <c r="J16" s="45"/>
      <c r="K16" s="28" t="s">
        <v>42</v>
      </c>
      <c r="L16" s="25" t="s">
        <v>24</v>
      </c>
      <c r="M16" s="30">
        <f>160*2</f>
        <v>320</v>
      </c>
      <c r="N16" s="17">
        <v>150</v>
      </c>
      <c r="O16" s="30">
        <f>160*3</f>
        <v>480</v>
      </c>
      <c r="P16" s="17">
        <v>0</v>
      </c>
      <c r="Q16" s="19">
        <v>157.38999999999999</v>
      </c>
      <c r="R16" s="18">
        <f t="shared" si="0"/>
        <v>1107.3899999999999</v>
      </c>
      <c r="S16" s="48"/>
      <c r="T16" s="3"/>
      <c r="U16" s="3"/>
    </row>
    <row r="17" spans="1:25" ht="25.5" x14ac:dyDescent="0.2">
      <c r="A17" s="12"/>
      <c r="B17" s="51"/>
      <c r="C17" s="42"/>
      <c r="D17" s="45"/>
      <c r="E17" s="45"/>
      <c r="F17" s="45"/>
      <c r="G17" s="45"/>
      <c r="H17" s="45"/>
      <c r="I17" s="45"/>
      <c r="J17" s="45"/>
      <c r="K17" s="27" t="s">
        <v>43</v>
      </c>
      <c r="L17" s="25" t="s">
        <v>44</v>
      </c>
      <c r="M17" s="30">
        <f>150*2</f>
        <v>300</v>
      </c>
      <c r="N17" s="17">
        <v>0</v>
      </c>
      <c r="O17" s="30">
        <f>150*3</f>
        <v>450</v>
      </c>
      <c r="P17" s="17">
        <v>0</v>
      </c>
      <c r="Q17" s="19">
        <v>157.38999999999999</v>
      </c>
      <c r="R17" s="18">
        <f t="shared" si="0"/>
        <v>907.39</v>
      </c>
      <c r="S17" s="48"/>
      <c r="T17" s="3"/>
      <c r="U17" s="3"/>
    </row>
    <row r="18" spans="1:25" ht="25.5" x14ac:dyDescent="0.2">
      <c r="A18" s="12"/>
      <c r="B18" s="52"/>
      <c r="C18" s="43"/>
      <c r="D18" s="46"/>
      <c r="E18" s="46"/>
      <c r="F18" s="46"/>
      <c r="G18" s="46"/>
      <c r="H18" s="46"/>
      <c r="I18" s="46"/>
      <c r="J18" s="46"/>
      <c r="K18" s="27" t="s">
        <v>45</v>
      </c>
      <c r="L18" s="25" t="s">
        <v>44</v>
      </c>
      <c r="M18" s="30">
        <f>150*2</f>
        <v>300</v>
      </c>
      <c r="N18" s="17">
        <v>0</v>
      </c>
      <c r="O18" s="30">
        <f>150*3</f>
        <v>450</v>
      </c>
      <c r="P18" s="17">
        <v>0</v>
      </c>
      <c r="Q18" s="19">
        <v>157.38999999999999</v>
      </c>
      <c r="R18" s="18">
        <f t="shared" si="0"/>
        <v>907.39</v>
      </c>
      <c r="S18" s="49"/>
      <c r="T18" s="3"/>
      <c r="U18" s="3"/>
    </row>
    <row r="19" spans="1:25" ht="36" customHeight="1" x14ac:dyDescent="0.2">
      <c r="A19" s="12"/>
      <c r="B19" s="36">
        <v>2</v>
      </c>
      <c r="C19" s="41" t="s">
        <v>19</v>
      </c>
      <c r="D19" s="37" t="s">
        <v>50</v>
      </c>
      <c r="E19" s="38" t="s">
        <v>51</v>
      </c>
      <c r="F19" s="38" t="s">
        <v>52</v>
      </c>
      <c r="G19" s="38" t="s">
        <v>53</v>
      </c>
      <c r="H19" s="38"/>
      <c r="I19" s="38" t="s">
        <v>54</v>
      </c>
      <c r="J19" s="38">
        <v>3</v>
      </c>
      <c r="K19" s="31" t="s">
        <v>20</v>
      </c>
      <c r="L19" s="25" t="s">
        <v>21</v>
      </c>
      <c r="M19" s="34">
        <f>230*3</f>
        <v>690</v>
      </c>
      <c r="N19" s="35">
        <f>100*3</f>
        <v>300</v>
      </c>
      <c r="O19" s="34">
        <f>230*3</f>
        <v>690</v>
      </c>
      <c r="P19" s="17">
        <v>0</v>
      </c>
      <c r="Q19" s="19">
        <v>3936.5</v>
      </c>
      <c r="R19" s="18">
        <f t="shared" si="0"/>
        <v>5616.5</v>
      </c>
      <c r="S19" s="53">
        <f>SUM(R19:R23)</f>
        <v>27632.5</v>
      </c>
      <c r="T19" s="3"/>
      <c r="U19" s="3"/>
    </row>
    <row r="20" spans="1:25" ht="30.75" customHeight="1" x14ac:dyDescent="0.2">
      <c r="A20" s="12"/>
      <c r="B20" s="36"/>
      <c r="C20" s="42"/>
      <c r="D20" s="37"/>
      <c r="E20" s="38"/>
      <c r="F20" s="38"/>
      <c r="G20" s="38"/>
      <c r="H20" s="38"/>
      <c r="I20" s="38"/>
      <c r="J20" s="38"/>
      <c r="K20" s="32" t="s">
        <v>34</v>
      </c>
      <c r="L20" s="29" t="s">
        <v>22</v>
      </c>
      <c r="M20" s="34">
        <f>220*3</f>
        <v>660</v>
      </c>
      <c r="N20" s="35">
        <f>90*3</f>
        <v>270</v>
      </c>
      <c r="O20" s="34">
        <f>220*3</f>
        <v>660</v>
      </c>
      <c r="P20" s="17">
        <v>0</v>
      </c>
      <c r="Q20" s="19">
        <v>3936.5</v>
      </c>
      <c r="R20" s="18">
        <f t="shared" si="0"/>
        <v>5526.5</v>
      </c>
      <c r="S20" s="53"/>
      <c r="T20" s="3"/>
      <c r="U20" s="3"/>
    </row>
    <row r="21" spans="1:25" ht="30.75" customHeight="1" x14ac:dyDescent="0.2">
      <c r="A21" s="12"/>
      <c r="B21" s="36"/>
      <c r="C21" s="42"/>
      <c r="D21" s="37"/>
      <c r="E21" s="38"/>
      <c r="F21" s="38"/>
      <c r="G21" s="38"/>
      <c r="H21" s="38"/>
      <c r="I21" s="38"/>
      <c r="J21" s="38"/>
      <c r="K21" s="32" t="s">
        <v>47</v>
      </c>
      <c r="L21" s="29" t="s">
        <v>22</v>
      </c>
      <c r="M21" s="34">
        <f>220*3</f>
        <v>660</v>
      </c>
      <c r="N21" s="35">
        <f>90*3</f>
        <v>270</v>
      </c>
      <c r="O21" s="34">
        <f>220*3</f>
        <v>660</v>
      </c>
      <c r="P21" s="17">
        <v>0</v>
      </c>
      <c r="Q21" s="19">
        <v>3936.5</v>
      </c>
      <c r="R21" s="18">
        <f t="shared" si="0"/>
        <v>5526.5</v>
      </c>
      <c r="S21" s="53"/>
      <c r="T21" s="3"/>
      <c r="U21" s="3"/>
    </row>
    <row r="22" spans="1:25" ht="30.75" customHeight="1" x14ac:dyDescent="0.2">
      <c r="A22" s="12"/>
      <c r="B22" s="36"/>
      <c r="C22" s="42"/>
      <c r="D22" s="37"/>
      <c r="E22" s="38"/>
      <c r="F22" s="38"/>
      <c r="G22" s="38"/>
      <c r="H22" s="38"/>
      <c r="I22" s="38"/>
      <c r="J22" s="38"/>
      <c r="K22" s="32" t="s">
        <v>48</v>
      </c>
      <c r="L22" s="29" t="s">
        <v>22</v>
      </c>
      <c r="M22" s="34">
        <f>220*3</f>
        <v>660</v>
      </c>
      <c r="N22" s="35">
        <f>90*3</f>
        <v>270</v>
      </c>
      <c r="O22" s="34">
        <f>220*3</f>
        <v>660</v>
      </c>
      <c r="P22" s="17">
        <v>0</v>
      </c>
      <c r="Q22" s="19">
        <v>3936.5</v>
      </c>
      <c r="R22" s="18">
        <f t="shared" si="0"/>
        <v>5526.5</v>
      </c>
      <c r="S22" s="53"/>
      <c r="T22" s="3"/>
      <c r="U22" s="3"/>
    </row>
    <row r="23" spans="1:25" ht="30.75" customHeight="1" x14ac:dyDescent="0.2">
      <c r="A23" s="12"/>
      <c r="B23" s="36"/>
      <c r="C23" s="43"/>
      <c r="D23" s="37"/>
      <c r="E23" s="38"/>
      <c r="F23" s="38"/>
      <c r="G23" s="38"/>
      <c r="H23" s="38"/>
      <c r="I23" s="38"/>
      <c r="J23" s="38"/>
      <c r="K23" s="33" t="s">
        <v>49</v>
      </c>
      <c r="L23" s="29" t="s">
        <v>23</v>
      </c>
      <c r="M23" s="34">
        <f>210*3</f>
        <v>630</v>
      </c>
      <c r="N23" s="35">
        <f>80*3</f>
        <v>240</v>
      </c>
      <c r="O23" s="34">
        <f>210*3</f>
        <v>630</v>
      </c>
      <c r="P23" s="17">
        <v>0</v>
      </c>
      <c r="Q23" s="19">
        <v>3936.5</v>
      </c>
      <c r="R23" s="18">
        <f t="shared" si="0"/>
        <v>5436.5</v>
      </c>
      <c r="S23" s="53"/>
      <c r="T23" s="3"/>
      <c r="U23" s="3"/>
    </row>
    <row r="24" spans="1:25" ht="35.25" customHeight="1" thickBot="1" x14ac:dyDescent="0.25">
      <c r="A24" s="13"/>
      <c r="B24" s="16"/>
      <c r="C24" s="24"/>
      <c r="D24" s="23" t="s">
        <v>46</v>
      </c>
      <c r="E24" s="14"/>
      <c r="F24" s="14"/>
      <c r="G24" s="14"/>
      <c r="H24" s="14"/>
      <c r="I24" s="14"/>
      <c r="J24" s="14"/>
      <c r="K24" s="15"/>
      <c r="L24" s="14"/>
      <c r="M24" s="20">
        <f>SUM(M5:M23)</f>
        <v>8120</v>
      </c>
      <c r="N24" s="20">
        <f>SUM(N5:N23)</f>
        <v>3720</v>
      </c>
      <c r="O24" s="20">
        <f>SUM(O5:O23)</f>
        <v>10530</v>
      </c>
      <c r="P24" s="20">
        <f>SUM(P5:P23)</f>
        <v>0</v>
      </c>
      <c r="Q24" s="20">
        <f>SUM(Q5:Q23)</f>
        <v>21885.96</v>
      </c>
      <c r="R24" s="20">
        <f>SUM(R5:R23)</f>
        <v>44255.959999999992</v>
      </c>
      <c r="S24" s="20">
        <f>SUM(S5:S23)</f>
        <v>44255.959999999992</v>
      </c>
      <c r="T24" s="3"/>
      <c r="U24" s="3"/>
      <c r="V24" s="3"/>
      <c r="W24" s="3"/>
      <c r="X24" s="3"/>
      <c r="Y24" s="3"/>
    </row>
    <row r="25" spans="1:25" ht="12.75" customHeight="1" x14ac:dyDescent="0.2">
      <c r="B25" s="2"/>
      <c r="C25" s="2"/>
      <c r="R25" s="5"/>
      <c r="S25" s="6"/>
      <c r="T25" s="3"/>
      <c r="U25" s="3"/>
      <c r="V25" s="3"/>
      <c r="W25" s="3"/>
      <c r="X25" s="3"/>
      <c r="Y25" s="3"/>
    </row>
    <row r="26" spans="1:25" ht="12.75" customHeight="1" x14ac:dyDescent="0.2">
      <c r="B26" s="2"/>
      <c r="C26" s="2"/>
      <c r="L26" s="5"/>
      <c r="T26" s="3"/>
      <c r="U26" s="3"/>
      <c r="V26" s="3"/>
      <c r="W26" s="3"/>
      <c r="X26" s="3"/>
      <c r="Y26" s="3"/>
    </row>
    <row r="27" spans="1:25" ht="12.75" customHeight="1" x14ac:dyDescent="0.2">
      <c r="B27" s="2"/>
      <c r="C27" s="2"/>
      <c r="T27" s="3"/>
      <c r="U27" s="3"/>
      <c r="V27" s="3"/>
      <c r="W27" s="3"/>
      <c r="X27" s="3"/>
      <c r="Y27" s="3"/>
    </row>
    <row r="28" spans="1:25" ht="12.75" customHeight="1" x14ac:dyDescent="0.2">
      <c r="B28" s="2"/>
      <c r="C28" s="2"/>
      <c r="T28" s="3"/>
      <c r="U28" s="3"/>
      <c r="V28" s="3"/>
      <c r="W28" s="3"/>
      <c r="X28" s="3"/>
      <c r="Y28" s="3"/>
    </row>
    <row r="29" spans="1:25" ht="12.75" customHeight="1" x14ac:dyDescent="0.2">
      <c r="B29" s="2"/>
      <c r="C29" s="2"/>
      <c r="O29" s="5"/>
      <c r="T29" s="3"/>
      <c r="U29" s="3"/>
      <c r="V29" s="3"/>
      <c r="W29" s="3"/>
      <c r="X29" s="3"/>
      <c r="Y29" s="3"/>
    </row>
    <row r="30" spans="1:25" ht="12.75" customHeight="1" x14ac:dyDescent="0.2">
      <c r="B30" s="2"/>
      <c r="C30" s="2"/>
      <c r="T30" s="3"/>
      <c r="U30" s="3"/>
      <c r="V30" s="3"/>
      <c r="W30" s="3"/>
      <c r="X30" s="3"/>
      <c r="Y30" s="3"/>
    </row>
    <row r="31" spans="1:25" x14ac:dyDescent="0.2">
      <c r="B31" s="2"/>
      <c r="C31" s="2"/>
      <c r="O31" s="5"/>
    </row>
    <row r="32" spans="1:25" x14ac:dyDescent="0.2">
      <c r="B32" s="2"/>
      <c r="C32" s="2"/>
      <c r="L32" s="5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B149" s="2"/>
      <c r="C149" s="2"/>
    </row>
    <row r="150" spans="2:3" x14ac:dyDescent="0.2">
      <c r="B150" s="2"/>
      <c r="C150" s="2"/>
    </row>
    <row r="151" spans="2:3" x14ac:dyDescent="0.2">
      <c r="B151" s="2"/>
      <c r="C151" s="2"/>
    </row>
    <row r="152" spans="2:3" x14ac:dyDescent="0.2">
      <c r="B152" s="2"/>
      <c r="C152" s="2"/>
    </row>
    <row r="153" spans="2:3" x14ac:dyDescent="0.2">
      <c r="B153" s="2"/>
      <c r="C153" s="2"/>
    </row>
    <row r="154" spans="2:3" x14ac:dyDescent="0.2">
      <c r="B154" s="2"/>
      <c r="C154" s="2"/>
    </row>
    <row r="155" spans="2:3" x14ac:dyDescent="0.2">
      <c r="B155" s="2"/>
      <c r="C155" s="2"/>
    </row>
    <row r="156" spans="2:3" x14ac:dyDescent="0.2">
      <c r="B156" s="2"/>
      <c r="C156" s="2"/>
    </row>
    <row r="157" spans="2:3" x14ac:dyDescent="0.2">
      <c r="B157" s="2"/>
      <c r="C157" s="2"/>
    </row>
    <row r="158" spans="2:3" x14ac:dyDescent="0.2">
      <c r="B158" s="2"/>
      <c r="C158" s="2"/>
    </row>
    <row r="159" spans="2:3" x14ac:dyDescent="0.2">
      <c r="B159" s="2"/>
      <c r="C159" s="2"/>
    </row>
    <row r="160" spans="2:3" x14ac:dyDescent="0.2">
      <c r="B160" s="2"/>
      <c r="C160" s="2"/>
    </row>
    <row r="161" spans="2:3" x14ac:dyDescent="0.2">
      <c r="B161" s="2"/>
      <c r="C161" s="2"/>
    </row>
    <row r="162" spans="2:3" x14ac:dyDescent="0.2">
      <c r="B162" s="2"/>
      <c r="C162" s="2"/>
    </row>
    <row r="163" spans="2:3" x14ac:dyDescent="0.2">
      <c r="B163" s="2"/>
      <c r="C163" s="2"/>
    </row>
    <row r="164" spans="2:3" x14ac:dyDescent="0.2">
      <c r="B164" s="2"/>
      <c r="C164" s="2"/>
    </row>
    <row r="165" spans="2:3" x14ac:dyDescent="0.2">
      <c r="B165" s="2"/>
      <c r="C165" s="2"/>
    </row>
    <row r="166" spans="2:3" x14ac:dyDescent="0.2">
      <c r="B166" s="2"/>
      <c r="C166" s="2"/>
    </row>
    <row r="167" spans="2:3" x14ac:dyDescent="0.2">
      <c r="B167" s="2"/>
      <c r="C167" s="2"/>
    </row>
    <row r="168" spans="2:3" x14ac:dyDescent="0.2">
      <c r="B168" s="2"/>
      <c r="C168" s="2"/>
    </row>
    <row r="169" spans="2:3" x14ac:dyDescent="0.2">
      <c r="B169" s="2"/>
      <c r="C169" s="2"/>
    </row>
    <row r="170" spans="2:3" x14ac:dyDescent="0.2">
      <c r="B170" s="2"/>
      <c r="C170" s="2"/>
    </row>
    <row r="171" spans="2:3" x14ac:dyDescent="0.2">
      <c r="B171" s="2"/>
      <c r="C171" s="2"/>
    </row>
    <row r="172" spans="2:3" x14ac:dyDescent="0.2">
      <c r="B172" s="2"/>
      <c r="C172" s="2"/>
    </row>
    <row r="173" spans="2:3" x14ac:dyDescent="0.2">
      <c r="B173" s="2"/>
      <c r="C173" s="2"/>
    </row>
    <row r="174" spans="2:3" x14ac:dyDescent="0.2">
      <c r="B174" s="2"/>
      <c r="C174" s="2"/>
    </row>
    <row r="175" spans="2:3" x14ac:dyDescent="0.2">
      <c r="B175" s="2"/>
      <c r="C175" s="2"/>
    </row>
    <row r="176" spans="2:3" x14ac:dyDescent="0.2">
      <c r="B176" s="2"/>
      <c r="C176" s="2"/>
    </row>
    <row r="177" spans="2:3" x14ac:dyDescent="0.2">
      <c r="B177" s="2"/>
      <c r="C177" s="2"/>
    </row>
    <row r="178" spans="2:3" x14ac:dyDescent="0.2">
      <c r="B178" s="2"/>
      <c r="C178" s="2"/>
    </row>
    <row r="179" spans="2:3" x14ac:dyDescent="0.2">
      <c r="B179" s="2"/>
      <c r="C179" s="2"/>
    </row>
    <row r="180" spans="2:3" x14ac:dyDescent="0.2">
      <c r="B180" s="2"/>
      <c r="C180" s="2"/>
    </row>
    <row r="181" spans="2:3" x14ac:dyDescent="0.2">
      <c r="B181" s="2"/>
      <c r="C181" s="2"/>
    </row>
    <row r="182" spans="2:3" x14ac:dyDescent="0.2">
      <c r="B182" s="2"/>
      <c r="C182" s="2"/>
    </row>
    <row r="183" spans="2:3" x14ac:dyDescent="0.2">
      <c r="B183" s="2"/>
      <c r="C183" s="2"/>
    </row>
    <row r="184" spans="2:3" x14ac:dyDescent="0.2">
      <c r="B184" s="2"/>
      <c r="C184" s="2"/>
    </row>
    <row r="185" spans="2:3" x14ac:dyDescent="0.2">
      <c r="B185" s="2"/>
      <c r="C185" s="2"/>
    </row>
    <row r="186" spans="2:3" x14ac:dyDescent="0.2">
      <c r="B186" s="2"/>
      <c r="C186" s="2"/>
    </row>
    <row r="187" spans="2:3" x14ac:dyDescent="0.2">
      <c r="B187" s="2"/>
      <c r="C187" s="2"/>
    </row>
    <row r="188" spans="2:3" x14ac:dyDescent="0.2">
      <c r="B188" s="2"/>
      <c r="C188" s="2"/>
    </row>
    <row r="189" spans="2:3" x14ac:dyDescent="0.2">
      <c r="B189" s="2"/>
      <c r="C189" s="2"/>
    </row>
  </sheetData>
  <mergeCells count="22">
    <mergeCell ref="S5:S18"/>
    <mergeCell ref="C19:C23"/>
    <mergeCell ref="G5:G18"/>
    <mergeCell ref="H5:H18"/>
    <mergeCell ref="I5:I18"/>
    <mergeCell ref="J5:J18"/>
    <mergeCell ref="J19:J23"/>
    <mergeCell ref="S19:S23"/>
    <mergeCell ref="B5:B18"/>
    <mergeCell ref="C5:C18"/>
    <mergeCell ref="D5:D18"/>
    <mergeCell ref="E5:E18"/>
    <mergeCell ref="F5:F18"/>
    <mergeCell ref="B1:S1"/>
    <mergeCell ref="B2:S2"/>
    <mergeCell ref="B19:B23"/>
    <mergeCell ref="D19:D23"/>
    <mergeCell ref="E19:E23"/>
    <mergeCell ref="H19:H23"/>
    <mergeCell ref="I19:I23"/>
    <mergeCell ref="F19:F23"/>
    <mergeCell ref="G19:G23"/>
  </mergeCells>
  <printOptions horizontalCentered="1"/>
  <pageMargins left="0.25" right="0.25" top="0.75" bottom="0.75" header="0.3" footer="0.3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CF71-93FA-49E6-8A77-E039061A8A96}">
  <dimension ref="E8:E22"/>
  <sheetViews>
    <sheetView workbookViewId="0">
      <selection activeCell="E18" sqref="E18:E22"/>
    </sheetView>
  </sheetViews>
  <sheetFormatPr baseColWidth="10" defaultRowHeight="12.75" x14ac:dyDescent="0.2"/>
  <cols>
    <col min="5" max="5" width="45" bestFit="1" customWidth="1"/>
  </cols>
  <sheetData>
    <row r="8" spans="5:5" x14ac:dyDescent="0.2">
      <c r="E8" s="31" t="s">
        <v>20</v>
      </c>
    </row>
    <row r="9" spans="5:5" x14ac:dyDescent="0.2">
      <c r="E9" s="32" t="s">
        <v>34</v>
      </c>
    </row>
    <row r="10" spans="5:5" x14ac:dyDescent="0.2">
      <c r="E10" s="32" t="s">
        <v>47</v>
      </c>
    </row>
    <row r="11" spans="5:5" x14ac:dyDescent="0.2">
      <c r="E11" s="32" t="s">
        <v>48</v>
      </c>
    </row>
    <row r="12" spans="5:5" x14ac:dyDescent="0.2">
      <c r="E12" s="33" t="s">
        <v>49</v>
      </c>
    </row>
    <row r="18" spans="5:5" x14ac:dyDescent="0.2">
      <c r="E18" s="26" t="s">
        <v>20</v>
      </c>
    </row>
    <row r="19" spans="5:5" x14ac:dyDescent="0.2">
      <c r="E19" s="27" t="s">
        <v>55</v>
      </c>
    </row>
    <row r="20" spans="5:5" x14ac:dyDescent="0.2">
      <c r="E20" s="27" t="s">
        <v>56</v>
      </c>
    </row>
    <row r="21" spans="5:5" x14ac:dyDescent="0.2">
      <c r="E21" s="27" t="s">
        <v>57</v>
      </c>
    </row>
    <row r="22" spans="5:5" x14ac:dyDescent="0.2">
      <c r="E22" s="28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Misiones 2021</vt:lpstr>
      <vt:lpstr>Hoja1</vt:lpstr>
      <vt:lpstr>'Misiones 2021'!Área_de_impresión</vt:lpstr>
      <vt:lpstr>'Misiones 2021'!Títulos_a_imprimir</vt:lpstr>
    </vt:vector>
  </TitlesOfParts>
  <Manager/>
  <Company>INSAFORP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grh_oscar</dc:creator>
  <cp:keywords/>
  <dc:description/>
  <cp:lastModifiedBy>Rosy DeLeon</cp:lastModifiedBy>
  <cp:revision/>
  <dcterms:created xsi:type="dcterms:W3CDTF">2016-08-16T16:43:12Z</dcterms:created>
  <dcterms:modified xsi:type="dcterms:W3CDTF">2021-11-03T20:37:48Z</dcterms:modified>
  <cp:category/>
  <cp:contentStatus/>
</cp:coreProperties>
</file>