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Escritorio/"/>
    </mc:Choice>
  </mc:AlternateContent>
  <xr:revisionPtr revIDLastSave="34" documentId="8_{D86FC783-1737-4AB9-A43C-C55DA998112F}" xr6:coauthVersionLast="46" xr6:coauthVersionMax="46" xr10:uidLastSave="{05BD23B8-DFF5-41FC-96DC-4ECF8F615A85}"/>
  <bookViews>
    <workbookView xWindow="-120" yWindow="-120" windowWidth="29040" windowHeight="15840" xr2:uid="{00000000-000D-0000-FFFF-FFFF00000000}"/>
  </bookViews>
  <sheets>
    <sheet name="Misiones Ene a Dic 2017 " sheetId="1" r:id="rId1"/>
  </sheets>
  <definedNames>
    <definedName name="_xlnm.Print_Area" localSheetId="0">'Misiones Ene a Dic 2017 '!$A$1:$S$51</definedName>
    <definedName name="_xlnm.Print_Titles" localSheetId="0">'Misiones Ene a Dic 2017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" l="1"/>
  <c r="R47" i="1" s="1"/>
  <c r="N48" i="1"/>
  <c r="O46" i="1"/>
  <c r="R46" i="1" s="1"/>
  <c r="N46" i="1"/>
  <c r="N45" i="1"/>
  <c r="O45" i="1" s="1"/>
  <c r="N44" i="1"/>
  <c r="O44" i="1" s="1"/>
  <c r="O43" i="1"/>
  <c r="R43" i="1"/>
  <c r="S43" i="1" s="1"/>
  <c r="O42" i="1"/>
  <c r="R42" i="1" s="1"/>
  <c r="S42" i="1" s="1"/>
  <c r="O48" i="1" l="1"/>
  <c r="R48" i="1" s="1"/>
  <c r="S47" i="1" s="1"/>
  <c r="R45" i="1"/>
  <c r="R44" i="1"/>
  <c r="S44" i="1"/>
  <c r="O41" i="1"/>
  <c r="R41" i="1" s="1"/>
  <c r="S41" i="1" s="1"/>
  <c r="O40" i="1" l="1"/>
  <c r="Q49" i="1"/>
  <c r="N40" i="1"/>
  <c r="N39" i="1"/>
  <c r="N38" i="1"/>
  <c r="O38" i="1" s="1"/>
  <c r="R39" i="1"/>
  <c r="O37" i="1"/>
  <c r="R37" i="1" s="1"/>
  <c r="S37" i="1" s="1"/>
  <c r="O36" i="1"/>
  <c r="R36" i="1" s="1"/>
  <c r="S36" i="1" s="1"/>
  <c r="O35" i="1"/>
  <c r="R35" i="1" s="1"/>
  <c r="O34" i="1"/>
  <c r="R34" i="1" s="1"/>
  <c r="O33" i="1"/>
  <c r="R33" i="1" s="1"/>
  <c r="S33" i="1" s="1"/>
  <c r="M49" i="1"/>
  <c r="O32" i="1"/>
  <c r="R32" i="1" s="1"/>
  <c r="S32" i="1" s="1"/>
  <c r="R40" i="1" l="1"/>
  <c r="P49" i="1"/>
  <c r="R38" i="1"/>
  <c r="S38" i="1" s="1"/>
  <c r="N49" i="1"/>
  <c r="S34" i="1"/>
  <c r="O31" i="1"/>
  <c r="R31" i="1" s="1"/>
  <c r="O30" i="1"/>
  <c r="R30" i="1" s="1"/>
  <c r="O29" i="1"/>
  <c r="R29" i="1" s="1"/>
  <c r="O28" i="1"/>
  <c r="O27" i="1"/>
  <c r="O26" i="1"/>
  <c r="R26" i="1" s="1"/>
  <c r="R28" i="1"/>
  <c r="R27" i="1"/>
  <c r="O25" i="1"/>
  <c r="R25" i="1" s="1"/>
  <c r="S25" i="1" s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S26" i="1" l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O9" i="1"/>
  <c r="R9" i="1" s="1"/>
  <c r="S9" i="1" s="1"/>
  <c r="O8" i="1"/>
  <c r="R8" i="1" s="1"/>
  <c r="O7" i="1"/>
  <c r="R7" i="1" s="1"/>
  <c r="O6" i="1"/>
  <c r="R6" i="1" s="1"/>
  <c r="O5" i="1"/>
  <c r="R5" i="1" s="1"/>
  <c r="O49" i="1" l="1"/>
  <c r="R49" i="1"/>
  <c r="S10" i="1"/>
  <c r="S7" i="1"/>
  <c r="S5" i="1"/>
  <c r="S49" i="1" l="1"/>
</calcChain>
</file>

<file path=xl/sharedStrings.xml><?xml version="1.0" encoding="utf-8"?>
<sst xmlns="http://schemas.openxmlformats.org/spreadsheetml/2006/main" count="244" uniqueCount="168">
  <si>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</si>
  <si>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</si>
  <si>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</si>
  <si>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</si>
  <si>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</si>
  <si>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</si>
  <si>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</si>
  <si>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</si>
  <si>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</si>
  <si>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</si>
  <si>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</si>
  <si>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</si>
  <si>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</si>
  <si>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</si>
  <si>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</si>
  <si>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</si>
  <si>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</si>
  <si>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</si>
  <si>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</si>
  <si>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Costa Rica</t>
  </si>
  <si>
    <t>2 dias</t>
  </si>
  <si>
    <t>Ing. Carlos Benjamín Orozco Morán</t>
  </si>
  <si>
    <t>Sub Director Ejecutivo</t>
  </si>
  <si>
    <t>INA</t>
  </si>
  <si>
    <t>3 días</t>
  </si>
  <si>
    <t xml:space="preserve">Lic. Ricardo F. J. Montenegro Palomo </t>
  </si>
  <si>
    <t>Ing. Carlos Enrique Gómez Benítez</t>
  </si>
  <si>
    <t>Director Ejecutivo</t>
  </si>
  <si>
    <t>Licda. Sonia Cecilia Jule de Rivera</t>
  </si>
  <si>
    <t>Licda. Vilma Sarahí Molina de Huezo</t>
  </si>
  <si>
    <t>Licda. Agustina Beatriz de Paul Flores</t>
  </si>
  <si>
    <t>Ing. José Mario Martínez</t>
  </si>
  <si>
    <t>Directora Consejal</t>
  </si>
  <si>
    <t>1 día</t>
  </si>
  <si>
    <t>Guatemala</t>
  </si>
  <si>
    <t>5 días</t>
  </si>
  <si>
    <t>Director Consejal</t>
  </si>
  <si>
    <t>Honduras</t>
  </si>
  <si>
    <t>Fondos Propios</t>
  </si>
  <si>
    <t>Ing. Ricardo Andrés Martínez Morales</t>
  </si>
  <si>
    <t>Sr. José Santos García Cordón</t>
  </si>
  <si>
    <t>Sra. María Antonia Rivera Clará</t>
  </si>
  <si>
    <t>Licda. Nora del Carmen López Laínez</t>
  </si>
  <si>
    <t>Dr. William Ernesto Mejía Figueroa</t>
  </si>
  <si>
    <t>Licda. Ana Carolina Solís Escobar</t>
  </si>
  <si>
    <t>Técnico Comunicaciones</t>
  </si>
  <si>
    <t>Ing. Carlos Eduardo Castillo Bermúdez</t>
  </si>
  <si>
    <t>Técnico Gerencia Técnica</t>
  </si>
  <si>
    <t>Presidente Consejo Directivo</t>
  </si>
  <si>
    <t>Ninguno</t>
  </si>
  <si>
    <t>Ing. Luis Alfredo Cienfuegos</t>
  </si>
  <si>
    <t>Gerente Formación Inicial</t>
  </si>
  <si>
    <t>Alojamiento, alimentación y traslados internos.</t>
  </si>
  <si>
    <t>Seminario Internacional "Retos y desafíos de la Formación Dual, desde la perspectiva de la formación técnico profesional y empresarial".</t>
  </si>
  <si>
    <t>1619-03/2017</t>
  </si>
  <si>
    <t>República Dominicana</t>
  </si>
  <si>
    <t>INFOTEP REDIFP</t>
  </si>
  <si>
    <t>Alojamiento, alimentación y traslados 2 personas, boleto aéreo 1 persona.</t>
  </si>
  <si>
    <t>22 al 24 de marzo</t>
  </si>
  <si>
    <t>Encuentro 2017 de la Red de Certificación Chile Valora</t>
  </si>
  <si>
    <t>1604-02/2017</t>
  </si>
  <si>
    <t>Chile</t>
  </si>
  <si>
    <t>CINTERFOR OIT</t>
  </si>
  <si>
    <t>Alojamiento y traslados internos para 1 persona, alimentación para 2 personas.</t>
  </si>
  <si>
    <t>28 al 29 de marzo</t>
  </si>
  <si>
    <t>Convención Internacional de Metodologías Activas - Dale Carnegie</t>
  </si>
  <si>
    <t>1650-05/2017</t>
  </si>
  <si>
    <t>Dale Carnegie</t>
  </si>
  <si>
    <t>Alojamiento, alimentación, traslados internos y boleto aéreo.</t>
  </si>
  <si>
    <t>18 de mayo</t>
  </si>
  <si>
    <t>Vicepresidente Consejo Directivo</t>
  </si>
  <si>
    <t>Licda. Ana Elsy Ocampo</t>
  </si>
  <si>
    <t>Gerente Formación Continua</t>
  </si>
  <si>
    <t>Ing. Yamileth Suyapa Marroquín</t>
  </si>
  <si>
    <t>Técnica Comunicaciones</t>
  </si>
  <si>
    <t>Sr. Mario Francisco Rodríguez Saravia</t>
  </si>
  <si>
    <t>Sra. Hilda Gloria Guardado</t>
  </si>
  <si>
    <t>Asistente Presidencia</t>
  </si>
  <si>
    <t>25 al 27 de mayo</t>
  </si>
  <si>
    <t>1647-05/2017</t>
  </si>
  <si>
    <t>Visita Oficial de Seguimiento a Becarios Escuela Agrícola Panamericana El Zamorano.</t>
  </si>
  <si>
    <t>Seminario Internacional "Experiencias en el desarrollo del Marco Nacional de Cualificaciones".</t>
  </si>
  <si>
    <t>1661-06/2017</t>
  </si>
  <si>
    <t>22 al 23 de junio</t>
  </si>
  <si>
    <t>Gerente Gerencia Técnica</t>
  </si>
  <si>
    <t>Reunión de Directores de Institutos de Formación profesional de Centroamérica, Panamá y República Dominicana. Y 43° Reunión de la Comisión Técnica de la OIT CINTERFOR: "Futuro del Trabajo Desafíos para la Formación Profesional".</t>
  </si>
  <si>
    <t>1684-07/2017</t>
  </si>
  <si>
    <t>INA CINTERFOR</t>
  </si>
  <si>
    <t>INA-CINTERFOR: Cubre gastos de alojamiento para Vice Presidencia, Dirección Ejecutiva los días 7 al 10  y para Directores Consejales unicamente del 8 al 10 de agosto de 2017.</t>
  </si>
  <si>
    <t>07 al 11 de agosto</t>
  </si>
  <si>
    <t>Sr. Juan Antonio Hernández Aguirre</t>
  </si>
  <si>
    <t>PERIODO ENERO A DICIEMBRE DE 2017</t>
  </si>
  <si>
    <t>Visita de inmersión al modelo Youthbuid International (YBI)</t>
  </si>
  <si>
    <t>1705-08/2017</t>
  </si>
  <si>
    <t>Estados Unidos</t>
  </si>
  <si>
    <t>CRS</t>
  </si>
  <si>
    <t>Alimentación, transporte y hospedaje.</t>
  </si>
  <si>
    <t>17 al 22 septiembre</t>
  </si>
  <si>
    <t>6 dias</t>
  </si>
  <si>
    <t>III Congreso Nacional de Docentes de Educación Media Técnica y Formación Profesional: Vamos Adelante, Siempre mas Allá".</t>
  </si>
  <si>
    <t>Nicaragua</t>
  </si>
  <si>
    <t>INATEC</t>
  </si>
  <si>
    <t>02 y 03 de octubre</t>
  </si>
  <si>
    <t>Licda. Patricia del Carmen Vásquez de Sevillano</t>
  </si>
  <si>
    <t>Técnica Gerencia Técnica</t>
  </si>
  <si>
    <t>Taller de término medio del Curso Técnico en Eficiencia Energética y Energía Renovable GIZ</t>
  </si>
  <si>
    <t>1733-09/2017</t>
  </si>
  <si>
    <t>GIZ</t>
  </si>
  <si>
    <t>Boleto aéreo, alojamiento y traslados internos.</t>
  </si>
  <si>
    <t>11 al 13 de octubre</t>
  </si>
  <si>
    <t>Ing. Jorge Alberto Echegoyén Yanes</t>
  </si>
  <si>
    <t>Técnico Unidad de Planificación</t>
  </si>
  <si>
    <t>Taller de Master Facilitadores de PTS</t>
  </si>
  <si>
    <t>1745-10/2017</t>
  </si>
  <si>
    <t>Panamá</t>
  </si>
  <si>
    <t>Programa Neo El Salvador - FOMIN BID</t>
  </si>
  <si>
    <t>Boleto aéreo, alimentación y alojamiento.</t>
  </si>
  <si>
    <t>17 al 19 de octubre</t>
  </si>
  <si>
    <t>Visita de exploración de proyectos de desarrollo de la fuerza laboral del Servicio Nacional de Aprendizaje SENA y la Fundación Corona</t>
  </si>
  <si>
    <t>1734-09/2017</t>
  </si>
  <si>
    <t>Colombia</t>
  </si>
  <si>
    <t>USAID El Salvador</t>
  </si>
  <si>
    <t>Boleto aéreo, aliojamiento y alimentación</t>
  </si>
  <si>
    <t>13 al 19 de Noviembre</t>
  </si>
  <si>
    <t>7 días</t>
  </si>
  <si>
    <t>9o Encuentro de la Red Latinoamericana de Desarrollo de Competencias y Organizaciones Sostenibles</t>
  </si>
  <si>
    <t>1749-10/2017</t>
  </si>
  <si>
    <t>Perú</t>
  </si>
  <si>
    <t>CINTERFOR - OIT</t>
  </si>
  <si>
    <t>Apoya café y almuerzo durante el evento.</t>
  </si>
  <si>
    <t>23 al 26 de Octubre</t>
  </si>
  <si>
    <t>4 días</t>
  </si>
  <si>
    <t>Lic. Fracisco Javier Argueta Gómez</t>
  </si>
  <si>
    <t>Sr, José Alfredo Osorio Morataya</t>
  </si>
  <si>
    <t>Reunión Técnica Metodología de Formación Basada en Proyectos, Desafíos y Oportunidades.</t>
  </si>
  <si>
    <t>1748-10/2017</t>
  </si>
  <si>
    <t>Uruguay</t>
  </si>
  <si>
    <t>CINTERFOR-OIT</t>
  </si>
  <si>
    <t>Alojamiento 3 dias y almuerzos 2 días.</t>
  </si>
  <si>
    <t>07 y 08 de Noviembre</t>
  </si>
  <si>
    <t>Ing. Luis Ernesto Navas Aguilar</t>
  </si>
  <si>
    <t>Seminario Internacional Aanticipación de la Demanda de Formación Profesional, Metodología y Experiencias, estado actual y perspectivas.</t>
  </si>
  <si>
    <t>1447-10/2017</t>
  </si>
  <si>
    <t>Alojamiento y alimentación por 3 dias</t>
  </si>
  <si>
    <t>21 al 22 de Noviembre</t>
  </si>
  <si>
    <t>Licda. Patricia Yolanda Barahona Rivera</t>
  </si>
  <si>
    <t>Técnica Gerencia de Investigación y Estudios</t>
  </si>
  <si>
    <t xml:space="preserve">Visita Técnica al Programa "Jóvenes Constructores Rural" - CRS </t>
  </si>
  <si>
    <t>1765-11/2017</t>
  </si>
  <si>
    <t>Alojamiento, alimentación y transporte los dias del evento</t>
  </si>
  <si>
    <t>13 al 17 de Noviembre</t>
  </si>
  <si>
    <t>Lic. Gonzalo Alberto Aguiluz Chicas</t>
  </si>
  <si>
    <t>Técnico Formación Inicial</t>
  </si>
  <si>
    <t>Acto de entrega de certificados a becarios por el INSAFORP, en Escuela Agrícola Panamericana Zamorano - Honduras</t>
  </si>
  <si>
    <t>1773-11/2017</t>
  </si>
  <si>
    <t>Escuela Zamorano</t>
  </si>
  <si>
    <t>Ninguno.</t>
  </si>
  <si>
    <t>23 de Noviembre</t>
  </si>
  <si>
    <t>Lic. Francisco Javier Argueta Gómez</t>
  </si>
  <si>
    <t>Lic. Fredy Antonio Mayora Carranza</t>
  </si>
  <si>
    <t>Gerente Financiero</t>
  </si>
  <si>
    <t>Reunión de Directores de la Red de Institutos de Formación Profesional de Centroamérica, Panamá, República Dominicana y Haití.</t>
  </si>
  <si>
    <t>1798-12/2017</t>
  </si>
  <si>
    <t>INADEH CINTERFOR OIT</t>
  </si>
  <si>
    <t>Alojaminto y alimentación para 1 persona.</t>
  </si>
  <si>
    <t>14 y 15 de Diciembre</t>
  </si>
  <si>
    <t>Fuente de Financiamiento</t>
  </si>
  <si>
    <t>Recursos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</si>
</sst>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&quot;₡&quot;* #,##0.00_);_(&quot;₡&quot;* \(#,##0.00\);_(&quot;₡&quot;* &quot;-&quot;??_);_(@_)"/>
    <numFmt numFmtId="166" formatCode="&quot;$&quot;#,##0.00;[Red]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6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164" fontId="8" fillId="0" borderId="2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164" fontId="8" fillId="0" borderId="26" xfId="1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214"/>
  <sheetViews>
    <sheetView tabSelected="1" view="pageBreakPreview" zoomScale="83" zoomScaleNormal="83" zoomScaleSheetLayoutView="83" workbookViewId="0">
      <pane ySplit="4" topLeftCell="A39" activePane="bottomLeft" state="frozen"/>
      <selection activeCell="F1" sqref="F1"/>
      <selection pane="bottomLeft" activeCell="C49" sqref="C49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4" style="2" customWidth="1"/>
    <col min="4" max="4" width="29.7109375" customWidth="1"/>
    <col min="5" max="5" width="15" style="1" customWidth="1"/>
    <col min="6" max="6" width="15.140625" style="2" customWidth="1"/>
    <col min="7" max="7" width="15.5703125" style="2" customWidth="1"/>
    <col min="8" max="8" width="16.85546875" style="2" customWidth="1"/>
    <col min="9" max="9" width="12.85546875" style="2" customWidth="1"/>
    <col min="10" max="10" width="10.140625" style="2" bestFit="1" customWidth="1"/>
    <col min="11" max="11" width="51.140625" customWidth="1"/>
    <col min="12" max="12" width="21.7109375" style="2" customWidth="1"/>
    <col min="13" max="13" width="14.140625" style="2" customWidth="1"/>
    <col min="14" max="14" width="14.140625" style="2" bestFit="1" customWidth="1"/>
    <col min="15" max="15" width="13.5703125" style="2" customWidth="1"/>
    <col min="16" max="16" width="14.28515625" style="2" bestFit="1" customWidth="1"/>
    <col min="17" max="17" width="14.140625" style="1" customWidth="1"/>
    <col min="18" max="18" width="16.7109375" style="3" bestFit="1" customWidth="1"/>
    <col min="19" max="19" width="17" style="2" customWidth="1"/>
  </cols>
  <sheetData>
    <row r="1" spans="2:19" ht="23.25" x14ac:dyDescent="0.35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2:19" ht="18" x14ac:dyDescent="0.25">
      <c r="B2" s="83" t="s">
        <v>91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ht="6" customHeight="1" thickBot="1" x14ac:dyDescent="0.25"/>
    <row r="4" spans="2:19" ht="40.5" customHeight="1" thickBot="1" x14ac:dyDescent="0.25">
      <c r="B4" s="4" t="s">
        <v>1</v>
      </c>
      <c r="C4" s="91" t="s">
        <v>166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6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44" t="s">
        <v>17</v>
      </c>
    </row>
    <row r="5" spans="2:19" ht="55.5" customHeight="1" x14ac:dyDescent="0.2">
      <c r="B5" s="84">
        <v>1</v>
      </c>
      <c r="C5" s="86" t="s">
        <v>167</v>
      </c>
      <c r="D5" s="85" t="s">
        <v>53</v>
      </c>
      <c r="E5" s="86" t="s">
        <v>54</v>
      </c>
      <c r="F5" s="86" t="s">
        <v>55</v>
      </c>
      <c r="G5" s="86" t="s">
        <v>56</v>
      </c>
      <c r="H5" s="86" t="s">
        <v>57</v>
      </c>
      <c r="I5" s="86" t="s">
        <v>58</v>
      </c>
      <c r="J5" s="86" t="s">
        <v>20</v>
      </c>
      <c r="K5" s="54" t="s">
        <v>25</v>
      </c>
      <c r="L5" s="53" t="s">
        <v>48</v>
      </c>
      <c r="M5" s="55">
        <v>400</v>
      </c>
      <c r="N5" s="55">
        <v>100</v>
      </c>
      <c r="O5" s="55">
        <f>100+150+300</f>
        <v>550</v>
      </c>
      <c r="P5" s="55">
        <v>0</v>
      </c>
      <c r="Q5" s="56">
        <v>0</v>
      </c>
      <c r="R5" s="57">
        <f t="shared" ref="R5:R24" si="0">SUM(M5:Q5)</f>
        <v>1050</v>
      </c>
      <c r="S5" s="87">
        <f>SUM(R5:R6)</f>
        <v>2753</v>
      </c>
    </row>
    <row r="6" spans="2:19" ht="50.25" customHeight="1" thickBot="1" x14ac:dyDescent="0.25">
      <c r="B6" s="76"/>
      <c r="C6" s="65"/>
      <c r="D6" s="78"/>
      <c r="E6" s="65"/>
      <c r="F6" s="65"/>
      <c r="G6" s="65"/>
      <c r="H6" s="65"/>
      <c r="I6" s="65"/>
      <c r="J6" s="65"/>
      <c r="K6" s="20" t="s">
        <v>26</v>
      </c>
      <c r="L6" s="21" t="s">
        <v>27</v>
      </c>
      <c r="M6" s="22">
        <v>360</v>
      </c>
      <c r="N6" s="22">
        <v>100</v>
      </c>
      <c r="O6" s="22">
        <f>80+50+240+80</f>
        <v>450</v>
      </c>
      <c r="P6" s="22">
        <v>0</v>
      </c>
      <c r="Q6" s="23">
        <v>793</v>
      </c>
      <c r="R6" s="24">
        <f t="shared" si="0"/>
        <v>1703</v>
      </c>
      <c r="S6" s="68"/>
    </row>
    <row r="7" spans="2:19" ht="57.75" customHeight="1" x14ac:dyDescent="0.2">
      <c r="B7" s="69">
        <v>2</v>
      </c>
      <c r="C7" s="86" t="s">
        <v>167</v>
      </c>
      <c r="D7" s="71" t="s">
        <v>59</v>
      </c>
      <c r="E7" s="63" t="s">
        <v>60</v>
      </c>
      <c r="F7" s="63" t="s">
        <v>61</v>
      </c>
      <c r="G7" s="63" t="s">
        <v>62</v>
      </c>
      <c r="H7" s="63" t="s">
        <v>63</v>
      </c>
      <c r="I7" s="63" t="s">
        <v>64</v>
      </c>
      <c r="J7" s="63" t="s">
        <v>20</v>
      </c>
      <c r="K7" s="10" t="s">
        <v>21</v>
      </c>
      <c r="L7" s="11" t="s">
        <v>22</v>
      </c>
      <c r="M7" s="12">
        <v>840</v>
      </c>
      <c r="N7" s="12">
        <v>230</v>
      </c>
      <c r="O7" s="12">
        <f>160+50+80</f>
        <v>290</v>
      </c>
      <c r="P7" s="12">
        <v>0</v>
      </c>
      <c r="Q7" s="13">
        <v>1074.22</v>
      </c>
      <c r="R7" s="14">
        <f t="shared" si="0"/>
        <v>2434.2200000000003</v>
      </c>
      <c r="S7" s="66">
        <f>SUM(R7:R8)</f>
        <v>4378.4400000000005</v>
      </c>
    </row>
    <row r="8" spans="2:19" ht="57.75" customHeight="1" x14ac:dyDescent="0.2">
      <c r="B8" s="76"/>
      <c r="C8" s="65"/>
      <c r="D8" s="78"/>
      <c r="E8" s="65"/>
      <c r="F8" s="65"/>
      <c r="G8" s="65"/>
      <c r="H8" s="65"/>
      <c r="I8" s="65"/>
      <c r="J8" s="65"/>
      <c r="K8" s="38" t="s">
        <v>46</v>
      </c>
      <c r="L8" s="49" t="s">
        <v>47</v>
      </c>
      <c r="M8" s="39">
        <v>760</v>
      </c>
      <c r="N8" s="39">
        <v>0</v>
      </c>
      <c r="O8" s="39">
        <f>60+50</f>
        <v>110</v>
      </c>
      <c r="P8" s="39">
        <v>0</v>
      </c>
      <c r="Q8" s="40">
        <v>1074.22</v>
      </c>
      <c r="R8" s="42">
        <f t="shared" si="0"/>
        <v>1944.22</v>
      </c>
      <c r="S8" s="68"/>
    </row>
    <row r="9" spans="2:19" ht="85.5" customHeight="1" x14ac:dyDescent="0.2">
      <c r="B9" s="50">
        <v>3</v>
      </c>
      <c r="C9" s="89" t="s">
        <v>167</v>
      </c>
      <c r="D9" s="51" t="s">
        <v>65</v>
      </c>
      <c r="E9" s="48" t="s">
        <v>66</v>
      </c>
      <c r="F9" s="48" t="s">
        <v>34</v>
      </c>
      <c r="G9" s="48" t="s">
        <v>67</v>
      </c>
      <c r="H9" s="48" t="s">
        <v>68</v>
      </c>
      <c r="I9" s="48" t="s">
        <v>69</v>
      </c>
      <c r="J9" s="48" t="s">
        <v>33</v>
      </c>
      <c r="K9" s="10" t="s">
        <v>25</v>
      </c>
      <c r="L9" s="11" t="s">
        <v>48</v>
      </c>
      <c r="M9" s="12">
        <v>380</v>
      </c>
      <c r="N9" s="12">
        <v>0</v>
      </c>
      <c r="O9" s="12">
        <f>550-M9</f>
        <v>170</v>
      </c>
      <c r="P9" s="12">
        <v>0</v>
      </c>
      <c r="Q9" s="13">
        <v>0</v>
      </c>
      <c r="R9" s="14">
        <f t="shared" si="0"/>
        <v>550</v>
      </c>
      <c r="S9" s="52">
        <f>SUM(R9)</f>
        <v>550</v>
      </c>
    </row>
    <row r="10" spans="2:19" ht="35.25" customHeight="1" x14ac:dyDescent="0.2">
      <c r="B10" s="69">
        <v>4</v>
      </c>
      <c r="C10" s="63" t="s">
        <v>167</v>
      </c>
      <c r="D10" s="71" t="s">
        <v>80</v>
      </c>
      <c r="E10" s="63" t="s">
        <v>79</v>
      </c>
      <c r="F10" s="63" t="s">
        <v>37</v>
      </c>
      <c r="G10" s="63" t="s">
        <v>38</v>
      </c>
      <c r="H10" s="63" t="s">
        <v>49</v>
      </c>
      <c r="I10" s="63" t="s">
        <v>78</v>
      </c>
      <c r="J10" s="63" t="s">
        <v>24</v>
      </c>
      <c r="K10" s="10" t="s">
        <v>25</v>
      </c>
      <c r="L10" s="11" t="s">
        <v>48</v>
      </c>
      <c r="M10" s="12">
        <v>380</v>
      </c>
      <c r="N10" s="12">
        <v>270</v>
      </c>
      <c r="O10" s="12">
        <f>1190-N10-M10</f>
        <v>540</v>
      </c>
      <c r="P10" s="12">
        <v>0</v>
      </c>
      <c r="Q10" s="13">
        <v>146.9</v>
      </c>
      <c r="R10" s="14">
        <f t="shared" si="0"/>
        <v>1336.9</v>
      </c>
      <c r="S10" s="66">
        <f>SUM(R10:R24)</f>
        <v>17533.5</v>
      </c>
    </row>
    <row r="11" spans="2:19" ht="35.25" customHeight="1" x14ac:dyDescent="0.2">
      <c r="B11" s="75"/>
      <c r="C11" s="64"/>
      <c r="D11" s="77"/>
      <c r="E11" s="64"/>
      <c r="F11" s="64"/>
      <c r="G11" s="64"/>
      <c r="H11" s="64"/>
      <c r="I11" s="64"/>
      <c r="J11" s="64"/>
      <c r="K11" s="15" t="s">
        <v>39</v>
      </c>
      <c r="L11" s="16" t="s">
        <v>70</v>
      </c>
      <c r="M11" s="17">
        <v>380</v>
      </c>
      <c r="N11" s="17">
        <v>270</v>
      </c>
      <c r="O11" s="17">
        <f>1190-N11-M11</f>
        <v>540</v>
      </c>
      <c r="P11" s="17">
        <v>0</v>
      </c>
      <c r="Q11" s="18">
        <v>146.9</v>
      </c>
      <c r="R11" s="19">
        <f t="shared" si="0"/>
        <v>1336.9</v>
      </c>
      <c r="S11" s="67"/>
    </row>
    <row r="12" spans="2:19" ht="35.25" customHeight="1" x14ac:dyDescent="0.2">
      <c r="B12" s="75"/>
      <c r="C12" s="64"/>
      <c r="D12" s="77"/>
      <c r="E12" s="64"/>
      <c r="F12" s="64"/>
      <c r="G12" s="64"/>
      <c r="H12" s="64"/>
      <c r="I12" s="64"/>
      <c r="J12" s="64"/>
      <c r="K12" s="15" t="s">
        <v>28</v>
      </c>
      <c r="L12" s="16" t="s">
        <v>32</v>
      </c>
      <c r="M12" s="17">
        <v>360</v>
      </c>
      <c r="N12" s="17">
        <v>270</v>
      </c>
      <c r="O12" s="17">
        <f t="shared" ref="O12:O18" si="1">1110-N12-M12</f>
        <v>480</v>
      </c>
      <c r="P12" s="17">
        <v>0</v>
      </c>
      <c r="Q12" s="18">
        <v>146.9</v>
      </c>
      <c r="R12" s="19">
        <f t="shared" si="0"/>
        <v>1256.9000000000001</v>
      </c>
      <c r="S12" s="67"/>
    </row>
    <row r="13" spans="2:19" ht="35.25" customHeight="1" x14ac:dyDescent="0.2">
      <c r="B13" s="75"/>
      <c r="C13" s="64"/>
      <c r="D13" s="77"/>
      <c r="E13" s="64"/>
      <c r="F13" s="64"/>
      <c r="G13" s="64"/>
      <c r="H13" s="64"/>
      <c r="I13" s="64"/>
      <c r="J13" s="64"/>
      <c r="K13" s="15" t="s">
        <v>50</v>
      </c>
      <c r="L13" s="16" t="s">
        <v>36</v>
      </c>
      <c r="M13" s="17">
        <v>360</v>
      </c>
      <c r="N13" s="17">
        <v>270</v>
      </c>
      <c r="O13" s="17">
        <f t="shared" si="1"/>
        <v>480</v>
      </c>
      <c r="P13" s="17">
        <v>0</v>
      </c>
      <c r="Q13" s="18">
        <v>146.9</v>
      </c>
      <c r="R13" s="19">
        <f t="shared" si="0"/>
        <v>1256.9000000000001</v>
      </c>
      <c r="S13" s="67"/>
    </row>
    <row r="14" spans="2:19" ht="35.25" customHeight="1" x14ac:dyDescent="0.2">
      <c r="B14" s="75"/>
      <c r="C14" s="64"/>
      <c r="D14" s="77"/>
      <c r="E14" s="64"/>
      <c r="F14" s="64"/>
      <c r="G14" s="64"/>
      <c r="H14" s="64"/>
      <c r="I14" s="64"/>
      <c r="J14" s="64"/>
      <c r="K14" s="15" t="s">
        <v>29</v>
      </c>
      <c r="L14" s="16" t="s">
        <v>32</v>
      </c>
      <c r="M14" s="17">
        <v>360</v>
      </c>
      <c r="N14" s="17">
        <v>270</v>
      </c>
      <c r="O14" s="17">
        <f t="shared" si="1"/>
        <v>480</v>
      </c>
      <c r="P14" s="17">
        <v>0</v>
      </c>
      <c r="Q14" s="18">
        <v>146.9</v>
      </c>
      <c r="R14" s="19">
        <f t="shared" si="0"/>
        <v>1256.9000000000001</v>
      </c>
      <c r="S14" s="67"/>
    </row>
    <row r="15" spans="2:19" ht="35.25" customHeight="1" x14ac:dyDescent="0.2">
      <c r="B15" s="75"/>
      <c r="C15" s="64"/>
      <c r="D15" s="77"/>
      <c r="E15" s="64"/>
      <c r="F15" s="64"/>
      <c r="G15" s="64"/>
      <c r="H15" s="64"/>
      <c r="I15" s="64"/>
      <c r="J15" s="64"/>
      <c r="K15" s="15" t="s">
        <v>40</v>
      </c>
      <c r="L15" s="16" t="s">
        <v>36</v>
      </c>
      <c r="M15" s="17">
        <v>360</v>
      </c>
      <c r="N15" s="17">
        <v>270</v>
      </c>
      <c r="O15" s="17">
        <f t="shared" si="1"/>
        <v>480</v>
      </c>
      <c r="P15" s="17">
        <v>0</v>
      </c>
      <c r="Q15" s="18">
        <v>146.9</v>
      </c>
      <c r="R15" s="19">
        <f t="shared" si="0"/>
        <v>1256.9000000000001</v>
      </c>
      <c r="S15" s="67"/>
    </row>
    <row r="16" spans="2:19" ht="35.25" customHeight="1" x14ac:dyDescent="0.2">
      <c r="B16" s="75"/>
      <c r="C16" s="64"/>
      <c r="D16" s="77"/>
      <c r="E16" s="64"/>
      <c r="F16" s="64"/>
      <c r="G16" s="64"/>
      <c r="H16" s="64"/>
      <c r="I16" s="64"/>
      <c r="J16" s="64"/>
      <c r="K16" s="15" t="s">
        <v>41</v>
      </c>
      <c r="L16" s="16" t="s">
        <v>32</v>
      </c>
      <c r="M16" s="17">
        <v>360</v>
      </c>
      <c r="N16" s="17">
        <v>270</v>
      </c>
      <c r="O16" s="17">
        <f t="shared" si="1"/>
        <v>480</v>
      </c>
      <c r="P16" s="17">
        <v>0</v>
      </c>
      <c r="Q16" s="18">
        <v>146.9</v>
      </c>
      <c r="R16" s="19">
        <f t="shared" si="0"/>
        <v>1256.9000000000001</v>
      </c>
      <c r="S16" s="67"/>
    </row>
    <row r="17" spans="2:29" ht="35.25" customHeight="1" x14ac:dyDescent="0.2">
      <c r="B17" s="75"/>
      <c r="C17" s="64"/>
      <c r="D17" s="77"/>
      <c r="E17" s="64"/>
      <c r="F17" s="64"/>
      <c r="G17" s="64"/>
      <c r="H17" s="64"/>
      <c r="I17" s="64"/>
      <c r="J17" s="64"/>
      <c r="K17" s="15" t="s">
        <v>42</v>
      </c>
      <c r="L17" s="16" t="s">
        <v>32</v>
      </c>
      <c r="M17" s="17">
        <v>360</v>
      </c>
      <c r="N17" s="17">
        <v>270</v>
      </c>
      <c r="O17" s="17">
        <f t="shared" si="1"/>
        <v>480</v>
      </c>
      <c r="P17" s="17">
        <v>0</v>
      </c>
      <c r="Q17" s="18">
        <v>146.9</v>
      </c>
      <c r="R17" s="19">
        <f t="shared" si="0"/>
        <v>1256.9000000000001</v>
      </c>
      <c r="S17" s="67"/>
    </row>
    <row r="18" spans="2:29" ht="35.25" customHeight="1" x14ac:dyDescent="0.2">
      <c r="B18" s="75"/>
      <c r="C18" s="64"/>
      <c r="D18" s="77"/>
      <c r="E18" s="64"/>
      <c r="F18" s="64"/>
      <c r="G18" s="64"/>
      <c r="H18" s="64"/>
      <c r="I18" s="64"/>
      <c r="J18" s="64"/>
      <c r="K18" s="15" t="s">
        <v>43</v>
      </c>
      <c r="L18" s="16" t="s">
        <v>36</v>
      </c>
      <c r="M18" s="17">
        <v>360</v>
      </c>
      <c r="N18" s="17">
        <v>270</v>
      </c>
      <c r="O18" s="17">
        <f t="shared" si="1"/>
        <v>480</v>
      </c>
      <c r="P18" s="17">
        <v>0</v>
      </c>
      <c r="Q18" s="18">
        <v>146.9</v>
      </c>
      <c r="R18" s="19">
        <f t="shared" si="0"/>
        <v>1256.9000000000001</v>
      </c>
      <c r="S18" s="67"/>
    </row>
    <row r="19" spans="2:29" ht="35.25" customHeight="1" x14ac:dyDescent="0.2">
      <c r="B19" s="75"/>
      <c r="C19" s="64"/>
      <c r="D19" s="77"/>
      <c r="E19" s="64"/>
      <c r="F19" s="64"/>
      <c r="G19" s="64"/>
      <c r="H19" s="64"/>
      <c r="I19" s="64"/>
      <c r="J19" s="64"/>
      <c r="K19" s="15" t="s">
        <v>26</v>
      </c>
      <c r="L19" s="16" t="s">
        <v>27</v>
      </c>
      <c r="M19" s="17">
        <v>340</v>
      </c>
      <c r="N19" s="17">
        <v>270</v>
      </c>
      <c r="O19" s="17">
        <f>1030-N19-M19</f>
        <v>420</v>
      </c>
      <c r="P19" s="17">
        <v>0</v>
      </c>
      <c r="Q19" s="18">
        <v>146.9</v>
      </c>
      <c r="R19" s="19">
        <f t="shared" si="0"/>
        <v>1176.9000000000001</v>
      </c>
      <c r="S19" s="67"/>
    </row>
    <row r="20" spans="2:29" ht="35.25" customHeight="1" x14ac:dyDescent="0.2">
      <c r="B20" s="75"/>
      <c r="C20" s="64"/>
      <c r="D20" s="77"/>
      <c r="E20" s="64"/>
      <c r="F20" s="64"/>
      <c r="G20" s="64"/>
      <c r="H20" s="64"/>
      <c r="I20" s="64"/>
      <c r="J20" s="64"/>
      <c r="K20" s="15" t="s">
        <v>71</v>
      </c>
      <c r="L20" s="16" t="s">
        <v>72</v>
      </c>
      <c r="M20" s="17">
        <v>320</v>
      </c>
      <c r="N20" s="17">
        <v>270</v>
      </c>
      <c r="O20" s="17">
        <f>950-N20-M20</f>
        <v>360</v>
      </c>
      <c r="P20" s="17">
        <v>0</v>
      </c>
      <c r="Q20" s="18">
        <v>146.9</v>
      </c>
      <c r="R20" s="19">
        <f t="shared" si="0"/>
        <v>1096.9000000000001</v>
      </c>
      <c r="S20" s="67"/>
    </row>
    <row r="21" spans="2:29" ht="35.25" customHeight="1" x14ac:dyDescent="0.2">
      <c r="B21" s="75"/>
      <c r="C21" s="64"/>
      <c r="D21" s="77"/>
      <c r="E21" s="64"/>
      <c r="F21" s="64"/>
      <c r="G21" s="64"/>
      <c r="H21" s="64"/>
      <c r="I21" s="64"/>
      <c r="J21" s="64"/>
      <c r="K21" s="15" t="s">
        <v>73</v>
      </c>
      <c r="L21" s="16" t="s">
        <v>51</v>
      </c>
      <c r="M21" s="17">
        <v>320</v>
      </c>
      <c r="N21" s="17">
        <v>270</v>
      </c>
      <c r="O21" s="17">
        <f>950-N21-M21</f>
        <v>360</v>
      </c>
      <c r="P21" s="17">
        <v>0</v>
      </c>
      <c r="Q21" s="18">
        <v>146.9</v>
      </c>
      <c r="R21" s="19">
        <f t="shared" si="0"/>
        <v>1096.9000000000001</v>
      </c>
      <c r="S21" s="67"/>
    </row>
    <row r="22" spans="2:29" ht="35.25" customHeight="1" x14ac:dyDescent="0.2">
      <c r="B22" s="75"/>
      <c r="C22" s="64"/>
      <c r="D22" s="77"/>
      <c r="E22" s="64"/>
      <c r="F22" s="64"/>
      <c r="G22" s="64"/>
      <c r="H22" s="64"/>
      <c r="I22" s="64"/>
      <c r="J22" s="64"/>
      <c r="K22" s="15" t="s">
        <v>44</v>
      </c>
      <c r="L22" s="16" t="s">
        <v>74</v>
      </c>
      <c r="M22" s="17">
        <v>300</v>
      </c>
      <c r="N22" s="17">
        <v>270</v>
      </c>
      <c r="O22" s="17">
        <f>750-N22-M22</f>
        <v>180</v>
      </c>
      <c r="P22" s="17">
        <v>0</v>
      </c>
      <c r="Q22" s="18">
        <v>146.9</v>
      </c>
      <c r="R22" s="19">
        <f t="shared" si="0"/>
        <v>896.9</v>
      </c>
      <c r="S22" s="67"/>
    </row>
    <row r="23" spans="2:29" ht="35.25" customHeight="1" x14ac:dyDescent="0.2">
      <c r="B23" s="75"/>
      <c r="C23" s="64"/>
      <c r="D23" s="77"/>
      <c r="E23" s="64"/>
      <c r="F23" s="64"/>
      <c r="G23" s="64"/>
      <c r="H23" s="64"/>
      <c r="I23" s="64"/>
      <c r="J23" s="64"/>
      <c r="K23" s="15" t="s">
        <v>75</v>
      </c>
      <c r="L23" s="16" t="s">
        <v>45</v>
      </c>
      <c r="M23" s="17">
        <v>300</v>
      </c>
      <c r="N23" s="17">
        <v>270</v>
      </c>
      <c r="O23" s="17">
        <f>750-N23-M23</f>
        <v>180</v>
      </c>
      <c r="P23" s="17">
        <v>0</v>
      </c>
      <c r="Q23" s="18">
        <v>146.9</v>
      </c>
      <c r="R23" s="19">
        <f t="shared" si="0"/>
        <v>896.9</v>
      </c>
      <c r="S23" s="67"/>
    </row>
    <row r="24" spans="2:29" ht="35.25" customHeight="1" x14ac:dyDescent="0.2">
      <c r="B24" s="76"/>
      <c r="C24" s="65"/>
      <c r="D24" s="78"/>
      <c r="E24" s="65"/>
      <c r="F24" s="65"/>
      <c r="G24" s="65"/>
      <c r="H24" s="65"/>
      <c r="I24" s="65"/>
      <c r="J24" s="65"/>
      <c r="K24" s="20" t="s">
        <v>76</v>
      </c>
      <c r="L24" s="21" t="s">
        <v>77</v>
      </c>
      <c r="M24" s="22">
        <v>300</v>
      </c>
      <c r="N24" s="22">
        <v>270</v>
      </c>
      <c r="O24" s="22">
        <f>750-N24-M24</f>
        <v>180</v>
      </c>
      <c r="P24" s="22">
        <v>0</v>
      </c>
      <c r="Q24" s="23">
        <v>146.9</v>
      </c>
      <c r="R24" s="24">
        <f t="shared" si="0"/>
        <v>896.9</v>
      </c>
      <c r="S24" s="68"/>
    </row>
    <row r="25" spans="2:29" ht="87.75" customHeight="1" x14ac:dyDescent="0.2">
      <c r="B25" s="43">
        <v>5</v>
      </c>
      <c r="C25" s="89" t="s">
        <v>167</v>
      </c>
      <c r="D25" s="37" t="s">
        <v>81</v>
      </c>
      <c r="E25" s="41" t="s">
        <v>82</v>
      </c>
      <c r="F25" s="41" t="s">
        <v>55</v>
      </c>
      <c r="G25" s="41" t="s">
        <v>23</v>
      </c>
      <c r="H25" s="41" t="s">
        <v>52</v>
      </c>
      <c r="I25" s="41" t="s">
        <v>83</v>
      </c>
      <c r="J25" s="41" t="s">
        <v>20</v>
      </c>
      <c r="K25" s="10" t="s">
        <v>31</v>
      </c>
      <c r="L25" s="11" t="s">
        <v>84</v>
      </c>
      <c r="M25" s="12">
        <v>340</v>
      </c>
      <c r="N25" s="12">
        <v>0</v>
      </c>
      <c r="O25" s="12">
        <f>600-M25</f>
        <v>260</v>
      </c>
      <c r="P25" s="12">
        <v>0</v>
      </c>
      <c r="Q25" s="13">
        <v>844.55</v>
      </c>
      <c r="R25" s="14">
        <f t="shared" ref="R25:R31" si="2">SUM(M25:Q25)</f>
        <v>1444.55</v>
      </c>
      <c r="S25" s="45">
        <f>SUM(R25)</f>
        <v>1444.55</v>
      </c>
      <c r="T25" s="8"/>
      <c r="U25" s="8"/>
      <c r="V25" s="9"/>
      <c r="W25" s="9"/>
      <c r="X25" s="9"/>
      <c r="Y25" s="9"/>
      <c r="Z25" s="9"/>
      <c r="AA25" s="9"/>
      <c r="AB25" s="9"/>
      <c r="AC25" s="9"/>
    </row>
    <row r="26" spans="2:29" ht="35.1" customHeight="1" x14ac:dyDescent="0.2">
      <c r="B26" s="69">
        <v>6</v>
      </c>
      <c r="C26" s="63" t="s">
        <v>167</v>
      </c>
      <c r="D26" s="71" t="s">
        <v>85</v>
      </c>
      <c r="E26" s="63" t="s">
        <v>86</v>
      </c>
      <c r="F26" s="63" t="s">
        <v>19</v>
      </c>
      <c r="G26" s="63" t="s">
        <v>87</v>
      </c>
      <c r="H26" s="63" t="s">
        <v>88</v>
      </c>
      <c r="I26" s="63" t="s">
        <v>89</v>
      </c>
      <c r="J26" s="63" t="s">
        <v>35</v>
      </c>
      <c r="K26" s="10" t="s">
        <v>39</v>
      </c>
      <c r="L26" s="11" t="s">
        <v>70</v>
      </c>
      <c r="M26" s="12">
        <v>380</v>
      </c>
      <c r="N26" s="12">
        <v>0</v>
      </c>
      <c r="O26" s="12">
        <f>890-N26-M26</f>
        <v>510</v>
      </c>
      <c r="P26" s="12">
        <v>0</v>
      </c>
      <c r="Q26" s="13">
        <v>393</v>
      </c>
      <c r="R26" s="14">
        <f t="shared" si="2"/>
        <v>1283</v>
      </c>
      <c r="S26" s="66">
        <f>SUM(R26:R31)</f>
        <v>7533.01</v>
      </c>
      <c r="T26" s="8"/>
      <c r="U26" s="8"/>
      <c r="V26" s="9"/>
      <c r="W26" s="9"/>
      <c r="X26" s="9"/>
      <c r="Y26" s="9"/>
      <c r="Z26" s="9"/>
      <c r="AA26" s="9"/>
      <c r="AB26" s="9"/>
      <c r="AC26" s="9"/>
    </row>
    <row r="27" spans="2:29" ht="35.1" customHeight="1" x14ac:dyDescent="0.2">
      <c r="B27" s="75"/>
      <c r="C27" s="64"/>
      <c r="D27" s="77"/>
      <c r="E27" s="64"/>
      <c r="F27" s="64"/>
      <c r="G27" s="64"/>
      <c r="H27" s="64"/>
      <c r="I27" s="64"/>
      <c r="J27" s="64"/>
      <c r="K27" s="15" t="s">
        <v>28</v>
      </c>
      <c r="L27" s="16" t="s">
        <v>32</v>
      </c>
      <c r="M27" s="17">
        <v>360</v>
      </c>
      <c r="N27" s="17">
        <v>90</v>
      </c>
      <c r="O27" s="17">
        <f>960-N27-M27</f>
        <v>510</v>
      </c>
      <c r="P27" s="17">
        <v>0</v>
      </c>
      <c r="Q27" s="18">
        <v>393</v>
      </c>
      <c r="R27" s="19">
        <f t="shared" si="2"/>
        <v>1353</v>
      </c>
      <c r="S27" s="67"/>
      <c r="T27" s="8"/>
      <c r="U27" s="8"/>
      <c r="V27" s="9"/>
      <c r="W27" s="9"/>
      <c r="X27" s="9"/>
      <c r="Y27" s="9"/>
      <c r="Z27" s="9"/>
      <c r="AA27" s="9"/>
      <c r="AB27" s="9"/>
      <c r="AC27" s="9"/>
    </row>
    <row r="28" spans="2:29" ht="35.1" customHeight="1" x14ac:dyDescent="0.2">
      <c r="B28" s="75"/>
      <c r="C28" s="64"/>
      <c r="D28" s="77"/>
      <c r="E28" s="64"/>
      <c r="F28" s="64"/>
      <c r="G28" s="64"/>
      <c r="H28" s="64"/>
      <c r="I28" s="64"/>
      <c r="J28" s="64"/>
      <c r="K28" s="15" t="s">
        <v>30</v>
      </c>
      <c r="L28" s="16" t="s">
        <v>32</v>
      </c>
      <c r="M28" s="17">
        <v>360</v>
      </c>
      <c r="N28" s="17">
        <v>90</v>
      </c>
      <c r="O28" s="17">
        <f>960-N28-M28</f>
        <v>510</v>
      </c>
      <c r="P28" s="17">
        <v>0</v>
      </c>
      <c r="Q28" s="18">
        <v>393</v>
      </c>
      <c r="R28" s="19">
        <f t="shared" si="2"/>
        <v>1353</v>
      </c>
      <c r="S28" s="67"/>
      <c r="T28" s="8"/>
      <c r="U28" s="8"/>
      <c r="V28" s="9"/>
      <c r="W28" s="9"/>
      <c r="X28" s="9"/>
      <c r="Y28" s="9"/>
      <c r="Z28" s="9"/>
      <c r="AA28" s="9"/>
      <c r="AB28" s="9"/>
      <c r="AC28" s="9"/>
    </row>
    <row r="29" spans="2:29" ht="35.1" customHeight="1" x14ac:dyDescent="0.2">
      <c r="B29" s="75"/>
      <c r="C29" s="64"/>
      <c r="D29" s="77"/>
      <c r="E29" s="64"/>
      <c r="F29" s="64"/>
      <c r="G29" s="64"/>
      <c r="H29" s="64"/>
      <c r="I29" s="64"/>
      <c r="J29" s="64"/>
      <c r="K29" s="15" t="s">
        <v>90</v>
      </c>
      <c r="L29" s="16" t="s">
        <v>36</v>
      </c>
      <c r="M29" s="17">
        <v>360</v>
      </c>
      <c r="N29" s="17">
        <v>90</v>
      </c>
      <c r="O29" s="17">
        <f>960-N29-M29</f>
        <v>510</v>
      </c>
      <c r="P29" s="17">
        <v>0</v>
      </c>
      <c r="Q29" s="18">
        <v>393</v>
      </c>
      <c r="R29" s="19">
        <f t="shared" si="2"/>
        <v>1353</v>
      </c>
      <c r="S29" s="67"/>
      <c r="T29" s="8"/>
      <c r="U29" s="8"/>
      <c r="V29" s="9"/>
      <c r="W29" s="9"/>
      <c r="X29" s="9"/>
      <c r="Y29" s="9"/>
      <c r="Z29" s="9"/>
      <c r="AA29" s="9"/>
      <c r="AB29" s="9"/>
      <c r="AC29" s="9"/>
    </row>
    <row r="30" spans="2:29" ht="35.1" customHeight="1" x14ac:dyDescent="0.2">
      <c r="B30" s="75"/>
      <c r="C30" s="64"/>
      <c r="D30" s="77"/>
      <c r="E30" s="64"/>
      <c r="F30" s="64"/>
      <c r="G30" s="64"/>
      <c r="H30" s="64"/>
      <c r="I30" s="64"/>
      <c r="J30" s="64"/>
      <c r="K30" s="15" t="s">
        <v>26</v>
      </c>
      <c r="L30" s="16" t="s">
        <v>27</v>
      </c>
      <c r="M30" s="17">
        <v>340</v>
      </c>
      <c r="N30" s="17">
        <v>0</v>
      </c>
      <c r="O30" s="17">
        <f>740-N30-M30</f>
        <v>400</v>
      </c>
      <c r="P30" s="17">
        <v>0</v>
      </c>
      <c r="Q30" s="18">
        <v>393</v>
      </c>
      <c r="R30" s="19">
        <f t="shared" si="2"/>
        <v>1133</v>
      </c>
      <c r="S30" s="67"/>
      <c r="T30" s="8"/>
      <c r="U30" s="8"/>
      <c r="V30" s="9"/>
      <c r="W30" s="9"/>
      <c r="X30" s="9"/>
      <c r="Y30" s="9"/>
      <c r="Z30" s="9"/>
      <c r="AA30" s="9"/>
      <c r="AB30" s="9"/>
      <c r="AC30" s="9"/>
    </row>
    <row r="31" spans="2:29" ht="39" customHeight="1" x14ac:dyDescent="0.2">
      <c r="B31" s="79"/>
      <c r="C31" s="65"/>
      <c r="D31" s="80"/>
      <c r="E31" s="81"/>
      <c r="F31" s="81"/>
      <c r="G31" s="81"/>
      <c r="H31" s="81"/>
      <c r="I31" s="81"/>
      <c r="J31" s="81"/>
      <c r="K31" s="15" t="s">
        <v>31</v>
      </c>
      <c r="L31" s="16" t="s">
        <v>84</v>
      </c>
      <c r="M31" s="17">
        <v>320</v>
      </c>
      <c r="N31" s="17">
        <v>0</v>
      </c>
      <c r="O31" s="17">
        <f>665-N31-M31</f>
        <v>345</v>
      </c>
      <c r="P31" s="17">
        <v>0</v>
      </c>
      <c r="Q31" s="18">
        <v>393.01</v>
      </c>
      <c r="R31" s="19">
        <f t="shared" si="2"/>
        <v>1058.01</v>
      </c>
      <c r="S31" s="88"/>
      <c r="T31" s="8"/>
      <c r="U31" s="8"/>
      <c r="V31" s="9"/>
      <c r="W31" s="9"/>
      <c r="X31" s="9"/>
      <c r="Y31" s="9"/>
      <c r="Z31" s="9"/>
      <c r="AA31" s="9"/>
      <c r="AB31" s="9"/>
      <c r="AC31" s="9"/>
    </row>
    <row r="32" spans="2:29" ht="52.5" customHeight="1" x14ac:dyDescent="0.2">
      <c r="B32" s="58">
        <v>7</v>
      </c>
      <c r="C32" s="89" t="s">
        <v>167</v>
      </c>
      <c r="D32" s="51" t="s">
        <v>92</v>
      </c>
      <c r="E32" s="59" t="s">
        <v>93</v>
      </c>
      <c r="F32" s="59" t="s">
        <v>94</v>
      </c>
      <c r="G32" s="59" t="s">
        <v>95</v>
      </c>
      <c r="H32" s="59" t="s">
        <v>96</v>
      </c>
      <c r="I32" s="59" t="s">
        <v>97</v>
      </c>
      <c r="J32" s="59" t="s">
        <v>98</v>
      </c>
      <c r="K32" s="10" t="s">
        <v>31</v>
      </c>
      <c r="L32" s="11" t="s">
        <v>84</v>
      </c>
      <c r="M32" s="12">
        <v>380</v>
      </c>
      <c r="N32" s="12">
        <v>0</v>
      </c>
      <c r="O32" s="12">
        <f>1060-380</f>
        <v>680</v>
      </c>
      <c r="P32" s="12">
        <v>0</v>
      </c>
      <c r="Q32" s="13">
        <v>0</v>
      </c>
      <c r="R32" s="14">
        <f t="shared" ref="R32:R41" si="3">SUM(M32:Q32)</f>
        <v>1060</v>
      </c>
      <c r="S32" s="60">
        <f>SUM(R32)</f>
        <v>1060</v>
      </c>
      <c r="T32" s="8"/>
      <c r="U32" s="8"/>
      <c r="V32" s="9"/>
      <c r="W32" s="9"/>
      <c r="X32" s="9"/>
      <c r="Y32" s="9"/>
      <c r="Z32" s="9"/>
      <c r="AA32" s="9"/>
      <c r="AB32" s="9"/>
      <c r="AC32" s="9"/>
    </row>
    <row r="33" spans="2:29" ht="86.25" customHeight="1" x14ac:dyDescent="0.2">
      <c r="B33" s="58">
        <v>8</v>
      </c>
      <c r="C33" s="89" t="s">
        <v>167</v>
      </c>
      <c r="D33" s="51" t="s">
        <v>99</v>
      </c>
      <c r="E33" s="59"/>
      <c r="F33" s="59" t="s">
        <v>100</v>
      </c>
      <c r="G33" s="59" t="s">
        <v>101</v>
      </c>
      <c r="H33" s="59" t="s">
        <v>52</v>
      </c>
      <c r="I33" s="59" t="s">
        <v>102</v>
      </c>
      <c r="J33" s="59" t="s">
        <v>20</v>
      </c>
      <c r="K33" s="10" t="s">
        <v>103</v>
      </c>
      <c r="L33" s="11" t="s">
        <v>104</v>
      </c>
      <c r="M33" s="12">
        <v>340</v>
      </c>
      <c r="N33" s="12">
        <v>0</v>
      </c>
      <c r="O33" s="12">
        <f>450-340</f>
        <v>110</v>
      </c>
      <c r="P33" s="12">
        <v>0</v>
      </c>
      <c r="Q33" s="13">
        <v>173.72</v>
      </c>
      <c r="R33" s="14">
        <f t="shared" si="3"/>
        <v>623.72</v>
      </c>
      <c r="S33" s="60">
        <f>SUM(R33)</f>
        <v>623.72</v>
      </c>
      <c r="T33" s="8"/>
      <c r="U33" s="8"/>
      <c r="V33" s="9"/>
      <c r="W33" s="9"/>
      <c r="X33" s="9"/>
      <c r="Y33" s="9"/>
      <c r="Z33" s="9"/>
      <c r="AA33" s="9"/>
      <c r="AB33" s="9"/>
      <c r="AC33" s="9"/>
    </row>
    <row r="34" spans="2:29" ht="46.5" customHeight="1" x14ac:dyDescent="0.2">
      <c r="B34" s="69">
        <v>9</v>
      </c>
      <c r="C34" s="63" t="s">
        <v>167</v>
      </c>
      <c r="D34" s="71" t="s">
        <v>105</v>
      </c>
      <c r="E34" s="63" t="s">
        <v>106</v>
      </c>
      <c r="F34" s="63" t="s">
        <v>19</v>
      </c>
      <c r="G34" s="63" t="s">
        <v>107</v>
      </c>
      <c r="H34" s="63" t="s">
        <v>108</v>
      </c>
      <c r="I34" s="63" t="s">
        <v>109</v>
      </c>
      <c r="J34" s="63" t="s">
        <v>24</v>
      </c>
      <c r="K34" s="10" t="s">
        <v>21</v>
      </c>
      <c r="L34" s="11" t="s">
        <v>22</v>
      </c>
      <c r="M34" s="12">
        <v>340</v>
      </c>
      <c r="N34" s="12">
        <v>0</v>
      </c>
      <c r="O34" s="12">
        <f>750-340</f>
        <v>410</v>
      </c>
      <c r="P34" s="12">
        <v>0</v>
      </c>
      <c r="Q34" s="13">
        <v>0</v>
      </c>
      <c r="R34" s="14">
        <f t="shared" si="3"/>
        <v>750</v>
      </c>
      <c r="S34" s="66">
        <f>SUM(R34:R35)</f>
        <v>1340</v>
      </c>
      <c r="T34" s="8"/>
      <c r="U34" s="8"/>
      <c r="V34" s="9"/>
      <c r="W34" s="9"/>
      <c r="X34" s="9"/>
      <c r="Y34" s="9"/>
      <c r="Z34" s="9"/>
      <c r="AA34" s="9"/>
      <c r="AB34" s="9"/>
      <c r="AC34" s="9"/>
    </row>
    <row r="35" spans="2:29" ht="47.25" customHeight="1" x14ac:dyDescent="0.2">
      <c r="B35" s="76"/>
      <c r="C35" s="65"/>
      <c r="D35" s="78"/>
      <c r="E35" s="65"/>
      <c r="F35" s="65"/>
      <c r="G35" s="65"/>
      <c r="H35" s="65"/>
      <c r="I35" s="65"/>
      <c r="J35" s="65"/>
      <c r="K35" s="10" t="s">
        <v>110</v>
      </c>
      <c r="L35" s="11" t="s">
        <v>111</v>
      </c>
      <c r="M35" s="12">
        <v>300</v>
      </c>
      <c r="N35" s="12">
        <v>0</v>
      </c>
      <c r="O35" s="12">
        <f>590-300</f>
        <v>290</v>
      </c>
      <c r="P35" s="12">
        <v>0</v>
      </c>
      <c r="Q35" s="13">
        <v>0</v>
      </c>
      <c r="R35" s="14">
        <f t="shared" si="3"/>
        <v>590</v>
      </c>
      <c r="S35" s="68"/>
      <c r="T35" s="8"/>
      <c r="U35" s="8"/>
      <c r="V35" s="9"/>
      <c r="W35" s="9"/>
      <c r="X35" s="9"/>
      <c r="Y35" s="9"/>
      <c r="Z35" s="9"/>
      <c r="AA35" s="9"/>
      <c r="AB35" s="9"/>
      <c r="AC35" s="9"/>
    </row>
    <row r="36" spans="2:29" ht="59.25" customHeight="1" x14ac:dyDescent="0.2">
      <c r="B36" s="58">
        <v>10</v>
      </c>
      <c r="C36" s="89" t="s">
        <v>167</v>
      </c>
      <c r="D36" s="51" t="s">
        <v>112</v>
      </c>
      <c r="E36" s="59" t="s">
        <v>113</v>
      </c>
      <c r="F36" s="59" t="s">
        <v>114</v>
      </c>
      <c r="G36" s="59" t="s">
        <v>115</v>
      </c>
      <c r="H36" s="59" t="s">
        <v>116</v>
      </c>
      <c r="I36" s="59" t="s">
        <v>117</v>
      </c>
      <c r="J36" s="59" t="s">
        <v>24</v>
      </c>
      <c r="K36" s="10" t="s">
        <v>73</v>
      </c>
      <c r="L36" s="11" t="s">
        <v>51</v>
      </c>
      <c r="M36" s="12">
        <v>360</v>
      </c>
      <c r="N36" s="12">
        <v>0</v>
      </c>
      <c r="O36" s="12">
        <f>725-360</f>
        <v>365</v>
      </c>
      <c r="P36" s="12">
        <v>0</v>
      </c>
      <c r="Q36" s="13">
        <v>0</v>
      </c>
      <c r="R36" s="14">
        <f t="shared" si="3"/>
        <v>725</v>
      </c>
      <c r="S36" s="60">
        <f>SUM(R36)</f>
        <v>725</v>
      </c>
      <c r="T36" s="8"/>
      <c r="U36" s="8"/>
      <c r="V36" s="9"/>
      <c r="W36" s="9"/>
      <c r="X36" s="9"/>
      <c r="Y36" s="9"/>
      <c r="Z36" s="9"/>
      <c r="AA36" s="9"/>
      <c r="AB36" s="9"/>
      <c r="AC36" s="9"/>
    </row>
    <row r="37" spans="2:29" ht="93" customHeight="1" x14ac:dyDescent="0.2">
      <c r="B37" s="58">
        <v>11</v>
      </c>
      <c r="C37" s="89" t="s">
        <v>167</v>
      </c>
      <c r="D37" s="51" t="s">
        <v>118</v>
      </c>
      <c r="E37" s="59" t="s">
        <v>119</v>
      </c>
      <c r="F37" s="59" t="s">
        <v>120</v>
      </c>
      <c r="G37" s="59" t="s">
        <v>121</v>
      </c>
      <c r="H37" s="59" t="s">
        <v>122</v>
      </c>
      <c r="I37" s="59" t="s">
        <v>123</v>
      </c>
      <c r="J37" s="59" t="s">
        <v>124</v>
      </c>
      <c r="K37" s="10" t="s">
        <v>31</v>
      </c>
      <c r="L37" s="11" t="s">
        <v>84</v>
      </c>
      <c r="M37" s="12">
        <v>800</v>
      </c>
      <c r="N37" s="12">
        <v>0</v>
      </c>
      <c r="O37" s="12">
        <f>1585-800</f>
        <v>785</v>
      </c>
      <c r="P37" s="12">
        <v>0</v>
      </c>
      <c r="Q37" s="13">
        <v>0</v>
      </c>
      <c r="R37" s="14">
        <f t="shared" si="3"/>
        <v>1585</v>
      </c>
      <c r="S37" s="60">
        <f>SUM(R37)</f>
        <v>1585</v>
      </c>
      <c r="T37" s="8"/>
      <c r="U37" s="8"/>
      <c r="V37" s="9"/>
      <c r="W37" s="9"/>
      <c r="X37" s="9"/>
      <c r="Y37" s="9"/>
      <c r="Z37" s="9"/>
      <c r="AA37" s="9"/>
      <c r="AB37" s="9"/>
      <c r="AC37" s="9"/>
    </row>
    <row r="38" spans="2:29" ht="38.25" customHeight="1" x14ac:dyDescent="0.2">
      <c r="B38" s="69">
        <v>12</v>
      </c>
      <c r="C38" s="63" t="s">
        <v>167</v>
      </c>
      <c r="D38" s="71" t="s">
        <v>125</v>
      </c>
      <c r="E38" s="63" t="s">
        <v>126</v>
      </c>
      <c r="F38" s="63" t="s">
        <v>127</v>
      </c>
      <c r="G38" s="63" t="s">
        <v>128</v>
      </c>
      <c r="H38" s="63" t="s">
        <v>129</v>
      </c>
      <c r="I38" s="63" t="s">
        <v>130</v>
      </c>
      <c r="J38" s="63" t="s">
        <v>131</v>
      </c>
      <c r="K38" s="10" t="s">
        <v>132</v>
      </c>
      <c r="L38" s="11" t="s">
        <v>36</v>
      </c>
      <c r="M38" s="12">
        <v>880</v>
      </c>
      <c r="N38" s="12">
        <f>115*4</f>
        <v>460</v>
      </c>
      <c r="O38" s="12">
        <f>3370-N38-Q38-M38</f>
        <v>962.32999999999993</v>
      </c>
      <c r="P38" s="12">
        <v>0</v>
      </c>
      <c r="Q38" s="13">
        <v>1067.67</v>
      </c>
      <c r="R38" s="14">
        <f t="shared" si="3"/>
        <v>3370</v>
      </c>
      <c r="S38" s="66">
        <f>SUM(R38:R40)</f>
        <v>9605.34</v>
      </c>
      <c r="T38" s="8"/>
      <c r="U38" s="8"/>
      <c r="V38" s="9"/>
      <c r="W38" s="9"/>
      <c r="X38" s="9"/>
      <c r="Y38" s="9"/>
      <c r="Z38" s="9"/>
      <c r="AA38" s="9"/>
      <c r="AB38" s="9"/>
      <c r="AC38" s="9"/>
    </row>
    <row r="39" spans="2:29" ht="40.5" customHeight="1" x14ac:dyDescent="0.2">
      <c r="B39" s="75"/>
      <c r="C39" s="64"/>
      <c r="D39" s="77"/>
      <c r="E39" s="64"/>
      <c r="F39" s="64"/>
      <c r="G39" s="64"/>
      <c r="H39" s="64"/>
      <c r="I39" s="64"/>
      <c r="J39" s="64"/>
      <c r="K39" s="10" t="s">
        <v>133</v>
      </c>
      <c r="L39" s="11" t="s">
        <v>36</v>
      </c>
      <c r="M39" s="12">
        <v>880</v>
      </c>
      <c r="N39" s="12">
        <f>115*4</f>
        <v>460</v>
      </c>
      <c r="O39" s="12">
        <v>830</v>
      </c>
      <c r="P39" s="12">
        <v>0</v>
      </c>
      <c r="Q39" s="13">
        <v>1067.67</v>
      </c>
      <c r="R39" s="14">
        <f t="shared" si="3"/>
        <v>3237.67</v>
      </c>
      <c r="S39" s="67"/>
      <c r="T39" s="8"/>
      <c r="U39" s="8"/>
      <c r="V39" s="9"/>
      <c r="W39" s="9"/>
      <c r="X39" s="9"/>
      <c r="Y39" s="9"/>
      <c r="Z39" s="9"/>
      <c r="AA39" s="9"/>
      <c r="AB39" s="9"/>
      <c r="AC39" s="9"/>
    </row>
    <row r="40" spans="2:29" ht="41.25" customHeight="1" x14ac:dyDescent="0.2">
      <c r="B40" s="76"/>
      <c r="C40" s="65"/>
      <c r="D40" s="78"/>
      <c r="E40" s="65"/>
      <c r="F40" s="65"/>
      <c r="G40" s="65"/>
      <c r="H40" s="65"/>
      <c r="I40" s="65"/>
      <c r="J40" s="65"/>
      <c r="K40" s="10" t="s">
        <v>71</v>
      </c>
      <c r="L40" s="11" t="s">
        <v>72</v>
      </c>
      <c r="M40" s="12">
        <v>800</v>
      </c>
      <c r="N40" s="12">
        <f>115*4</f>
        <v>460</v>
      </c>
      <c r="O40" s="12">
        <f>3130-800-460-1200</f>
        <v>670</v>
      </c>
      <c r="P40" s="12">
        <v>0</v>
      </c>
      <c r="Q40" s="13">
        <v>1067.67</v>
      </c>
      <c r="R40" s="14">
        <f t="shared" si="3"/>
        <v>2997.67</v>
      </c>
      <c r="S40" s="68"/>
      <c r="T40" s="8"/>
      <c r="U40" s="8"/>
      <c r="V40" s="9"/>
      <c r="W40" s="9"/>
      <c r="X40" s="9"/>
      <c r="Y40" s="9"/>
      <c r="Z40" s="9"/>
      <c r="AA40" s="9"/>
      <c r="AB40" s="9"/>
      <c r="AC40" s="9"/>
    </row>
    <row r="41" spans="2:29" ht="76.5" customHeight="1" x14ac:dyDescent="0.2">
      <c r="B41" s="58">
        <v>13</v>
      </c>
      <c r="C41" s="89" t="s">
        <v>167</v>
      </c>
      <c r="D41" s="51" t="s">
        <v>134</v>
      </c>
      <c r="E41" s="59" t="s">
        <v>135</v>
      </c>
      <c r="F41" s="59" t="s">
        <v>136</v>
      </c>
      <c r="G41" s="59" t="s">
        <v>137</v>
      </c>
      <c r="H41" s="59" t="s">
        <v>138</v>
      </c>
      <c r="I41" s="59" t="s">
        <v>139</v>
      </c>
      <c r="J41" s="59" t="s">
        <v>20</v>
      </c>
      <c r="K41" s="10" t="s">
        <v>140</v>
      </c>
      <c r="L41" s="11" t="s">
        <v>47</v>
      </c>
      <c r="M41" s="12">
        <v>760</v>
      </c>
      <c r="N41" s="12">
        <v>0</v>
      </c>
      <c r="O41" s="12">
        <f>960-M41</f>
        <v>200</v>
      </c>
      <c r="P41" s="12">
        <v>0</v>
      </c>
      <c r="Q41" s="13">
        <v>1122.82</v>
      </c>
      <c r="R41" s="14">
        <f t="shared" si="3"/>
        <v>2082.8199999999997</v>
      </c>
      <c r="S41" s="60">
        <f>SUM(R41)</f>
        <v>2082.8199999999997</v>
      </c>
      <c r="T41" s="8"/>
      <c r="U41" s="8"/>
      <c r="V41" s="9"/>
      <c r="W41" s="9"/>
      <c r="X41" s="9"/>
      <c r="Y41" s="9"/>
      <c r="Z41" s="9"/>
      <c r="AA41" s="9"/>
      <c r="AB41" s="9"/>
      <c r="AC41" s="9"/>
    </row>
    <row r="42" spans="2:29" ht="107.25" customHeight="1" x14ac:dyDescent="0.2">
      <c r="B42" s="58">
        <v>14</v>
      </c>
      <c r="C42" s="89" t="s">
        <v>167</v>
      </c>
      <c r="D42" s="51" t="s">
        <v>141</v>
      </c>
      <c r="E42" s="59" t="s">
        <v>142</v>
      </c>
      <c r="F42" s="59" t="s">
        <v>120</v>
      </c>
      <c r="G42" s="59" t="s">
        <v>137</v>
      </c>
      <c r="H42" s="59" t="s">
        <v>143</v>
      </c>
      <c r="I42" s="59" t="s">
        <v>144</v>
      </c>
      <c r="J42" s="59" t="s">
        <v>20</v>
      </c>
      <c r="K42" s="10" t="s">
        <v>145</v>
      </c>
      <c r="L42" s="11" t="s">
        <v>146</v>
      </c>
      <c r="M42" s="12">
        <v>760</v>
      </c>
      <c r="N42" s="12">
        <v>0</v>
      </c>
      <c r="O42" s="12">
        <f>870-M42</f>
        <v>110</v>
      </c>
      <c r="P42" s="12">
        <v>0</v>
      </c>
      <c r="Q42" s="13">
        <v>513.04</v>
      </c>
      <c r="R42" s="14">
        <f t="shared" ref="R42:R48" si="4">SUM(M42:Q42)</f>
        <v>1383.04</v>
      </c>
      <c r="S42" s="60">
        <f>SUM(R42)</f>
        <v>1383.04</v>
      </c>
      <c r="T42" s="8"/>
      <c r="U42" s="8"/>
      <c r="V42" s="9"/>
      <c r="W42" s="9"/>
      <c r="X42" s="9"/>
      <c r="Y42" s="9"/>
      <c r="Z42" s="9"/>
      <c r="AA42" s="9"/>
      <c r="AB42" s="9"/>
      <c r="AC42" s="9"/>
    </row>
    <row r="43" spans="2:29" ht="58.5" customHeight="1" x14ac:dyDescent="0.2">
      <c r="B43" s="58">
        <v>15</v>
      </c>
      <c r="C43" s="89" t="s">
        <v>167</v>
      </c>
      <c r="D43" s="51" t="s">
        <v>147</v>
      </c>
      <c r="E43" s="59" t="s">
        <v>148</v>
      </c>
      <c r="F43" s="59" t="s">
        <v>100</v>
      </c>
      <c r="G43" s="59" t="s">
        <v>95</v>
      </c>
      <c r="H43" s="59" t="s">
        <v>149</v>
      </c>
      <c r="I43" s="59" t="s">
        <v>150</v>
      </c>
      <c r="J43" s="59" t="s">
        <v>35</v>
      </c>
      <c r="K43" s="10" t="s">
        <v>151</v>
      </c>
      <c r="L43" s="11" t="s">
        <v>152</v>
      </c>
      <c r="M43" s="12">
        <v>340</v>
      </c>
      <c r="N43" s="12">
        <v>0</v>
      </c>
      <c r="O43" s="12">
        <f>490-M43</f>
        <v>150</v>
      </c>
      <c r="P43" s="12">
        <v>0</v>
      </c>
      <c r="Q43" s="13">
        <v>0</v>
      </c>
      <c r="R43" s="14">
        <f t="shared" si="4"/>
        <v>490</v>
      </c>
      <c r="S43" s="60">
        <f>SUM(R43)</f>
        <v>490</v>
      </c>
      <c r="T43" s="8"/>
      <c r="U43" s="8"/>
      <c r="V43" s="9"/>
      <c r="W43" s="9"/>
      <c r="X43" s="9"/>
      <c r="Y43" s="9"/>
      <c r="Z43" s="9"/>
      <c r="AA43" s="9"/>
      <c r="AB43" s="9"/>
      <c r="AC43" s="9"/>
    </row>
    <row r="44" spans="2:29" ht="37.5" customHeight="1" x14ac:dyDescent="0.2">
      <c r="B44" s="69">
        <v>16</v>
      </c>
      <c r="C44" s="63" t="s">
        <v>167</v>
      </c>
      <c r="D44" s="71" t="s">
        <v>153</v>
      </c>
      <c r="E44" s="63" t="s">
        <v>154</v>
      </c>
      <c r="F44" s="63" t="s">
        <v>37</v>
      </c>
      <c r="G44" s="63" t="s">
        <v>155</v>
      </c>
      <c r="H44" s="63" t="s">
        <v>156</v>
      </c>
      <c r="I44" s="63" t="s">
        <v>157</v>
      </c>
      <c r="J44" s="63" t="s">
        <v>33</v>
      </c>
      <c r="K44" s="10" t="s">
        <v>158</v>
      </c>
      <c r="L44" s="11" t="s">
        <v>36</v>
      </c>
      <c r="M44" s="12">
        <v>360</v>
      </c>
      <c r="N44" s="12">
        <f>90*1</f>
        <v>90</v>
      </c>
      <c r="O44" s="12">
        <f>610-N44-M44</f>
        <v>160</v>
      </c>
      <c r="P44" s="12">
        <v>0</v>
      </c>
      <c r="Q44" s="13">
        <v>0</v>
      </c>
      <c r="R44" s="14">
        <f t="shared" si="4"/>
        <v>610</v>
      </c>
      <c r="S44" s="66">
        <f>SUM(R44:R46)</f>
        <v>1750</v>
      </c>
      <c r="T44" s="8"/>
      <c r="U44" s="8"/>
      <c r="V44" s="9"/>
      <c r="W44" s="9"/>
      <c r="X44" s="9"/>
      <c r="Y44" s="9"/>
      <c r="Z44" s="9"/>
      <c r="AA44" s="9"/>
      <c r="AB44" s="9"/>
      <c r="AC44" s="9"/>
    </row>
    <row r="45" spans="2:29" ht="37.5" customHeight="1" x14ac:dyDescent="0.2">
      <c r="B45" s="75"/>
      <c r="C45" s="64"/>
      <c r="D45" s="77"/>
      <c r="E45" s="64"/>
      <c r="F45" s="64"/>
      <c r="G45" s="64"/>
      <c r="H45" s="64"/>
      <c r="I45" s="64"/>
      <c r="J45" s="64"/>
      <c r="K45" s="10" t="s">
        <v>41</v>
      </c>
      <c r="L45" s="11" t="s">
        <v>32</v>
      </c>
      <c r="M45" s="12">
        <v>360</v>
      </c>
      <c r="N45" s="12">
        <f>90*1</f>
        <v>90</v>
      </c>
      <c r="O45" s="12">
        <f>610-N45-M45</f>
        <v>160</v>
      </c>
      <c r="P45" s="12">
        <v>0</v>
      </c>
      <c r="Q45" s="13">
        <v>0</v>
      </c>
      <c r="R45" s="14">
        <f t="shared" si="4"/>
        <v>610</v>
      </c>
      <c r="S45" s="67"/>
      <c r="T45" s="8"/>
      <c r="U45" s="8"/>
      <c r="V45" s="9"/>
      <c r="W45" s="9"/>
      <c r="X45" s="9"/>
      <c r="Y45" s="9"/>
      <c r="Z45" s="9"/>
      <c r="AA45" s="9"/>
      <c r="AB45" s="9"/>
      <c r="AC45" s="9"/>
    </row>
    <row r="46" spans="2:29" ht="37.5" customHeight="1" x14ac:dyDescent="0.2">
      <c r="B46" s="76"/>
      <c r="C46" s="65"/>
      <c r="D46" s="78"/>
      <c r="E46" s="65"/>
      <c r="F46" s="65"/>
      <c r="G46" s="65"/>
      <c r="H46" s="65"/>
      <c r="I46" s="65"/>
      <c r="J46" s="65"/>
      <c r="K46" s="10" t="s">
        <v>159</v>
      </c>
      <c r="L46" s="11" t="s">
        <v>160</v>
      </c>
      <c r="M46" s="12">
        <v>320</v>
      </c>
      <c r="N46" s="12">
        <f>90*1</f>
        <v>90</v>
      </c>
      <c r="O46" s="12">
        <f>530-N46-M46</f>
        <v>120</v>
      </c>
      <c r="P46" s="12">
        <v>0</v>
      </c>
      <c r="Q46" s="13">
        <v>0</v>
      </c>
      <c r="R46" s="14">
        <f t="shared" si="4"/>
        <v>530</v>
      </c>
      <c r="S46" s="68"/>
      <c r="T46" s="8"/>
      <c r="U46" s="8"/>
      <c r="V46" s="9"/>
      <c r="W46" s="9"/>
      <c r="X46" s="9"/>
      <c r="Y46" s="9"/>
      <c r="Z46" s="9"/>
      <c r="AA46" s="9"/>
      <c r="AB46" s="9"/>
      <c r="AC46" s="9"/>
    </row>
    <row r="47" spans="2:29" ht="55.5" customHeight="1" x14ac:dyDescent="0.2">
      <c r="B47" s="69">
        <v>17</v>
      </c>
      <c r="C47" s="63" t="s">
        <v>167</v>
      </c>
      <c r="D47" s="71" t="s">
        <v>161</v>
      </c>
      <c r="E47" s="63" t="s">
        <v>162</v>
      </c>
      <c r="F47" s="63" t="s">
        <v>114</v>
      </c>
      <c r="G47" s="63" t="s">
        <v>163</v>
      </c>
      <c r="H47" s="63" t="s">
        <v>164</v>
      </c>
      <c r="I47" s="63" t="s">
        <v>165</v>
      </c>
      <c r="J47" s="63" t="s">
        <v>20</v>
      </c>
      <c r="K47" s="10" t="s">
        <v>25</v>
      </c>
      <c r="L47" s="11" t="s">
        <v>48</v>
      </c>
      <c r="M47" s="12">
        <v>420</v>
      </c>
      <c r="N47" s="12">
        <v>0</v>
      </c>
      <c r="O47" s="12">
        <f>770-M47</f>
        <v>350</v>
      </c>
      <c r="P47" s="12">
        <v>0</v>
      </c>
      <c r="Q47" s="13">
        <v>700</v>
      </c>
      <c r="R47" s="14">
        <f t="shared" si="4"/>
        <v>1470</v>
      </c>
      <c r="S47" s="66">
        <f>SUM(R47:R48)</f>
        <v>3140</v>
      </c>
      <c r="T47" s="8"/>
      <c r="U47" s="8"/>
      <c r="V47" s="9"/>
      <c r="W47" s="9"/>
      <c r="X47" s="9"/>
      <c r="Y47" s="9"/>
      <c r="Z47" s="9"/>
      <c r="AA47" s="9"/>
      <c r="AB47" s="9"/>
      <c r="AC47" s="9"/>
    </row>
    <row r="48" spans="2:29" ht="50.25" customHeight="1" thickBot="1" x14ac:dyDescent="0.25">
      <c r="B48" s="70"/>
      <c r="C48" s="73"/>
      <c r="D48" s="72"/>
      <c r="E48" s="73"/>
      <c r="F48" s="73"/>
      <c r="G48" s="73"/>
      <c r="H48" s="73"/>
      <c r="I48" s="73"/>
      <c r="J48" s="73"/>
      <c r="K48" s="10" t="s">
        <v>26</v>
      </c>
      <c r="L48" s="11" t="s">
        <v>27</v>
      </c>
      <c r="M48" s="12">
        <v>420</v>
      </c>
      <c r="N48" s="12">
        <f>90*2</f>
        <v>180</v>
      </c>
      <c r="O48" s="12">
        <f>970-N48-M48</f>
        <v>370</v>
      </c>
      <c r="P48" s="12">
        <v>0</v>
      </c>
      <c r="Q48" s="13">
        <v>700</v>
      </c>
      <c r="R48" s="14">
        <f t="shared" si="4"/>
        <v>1670</v>
      </c>
      <c r="S48" s="74"/>
      <c r="T48" s="8"/>
      <c r="U48" s="8"/>
      <c r="V48" s="9"/>
      <c r="W48" s="9"/>
      <c r="X48" s="9"/>
      <c r="Y48" s="9"/>
      <c r="Z48" s="9"/>
      <c r="AA48" s="9"/>
      <c r="AB48" s="9"/>
      <c r="AC48" s="9"/>
    </row>
    <row r="49" spans="2:25" ht="35.25" customHeight="1" thickBot="1" x14ac:dyDescent="0.25">
      <c r="B49" s="25"/>
      <c r="C49" s="90"/>
      <c r="D49" s="26" t="s">
        <v>18</v>
      </c>
      <c r="E49" s="27"/>
      <c r="F49" s="28"/>
      <c r="G49" s="28"/>
      <c r="H49" s="28"/>
      <c r="I49" s="28"/>
      <c r="J49" s="28"/>
      <c r="K49" s="29"/>
      <c r="L49" s="28"/>
      <c r="M49" s="61">
        <f t="shared" ref="M49:S49" si="5">SUM(M5:M48)</f>
        <v>19180</v>
      </c>
      <c r="N49" s="61">
        <f t="shared" si="5"/>
        <v>6580</v>
      </c>
      <c r="O49" s="61">
        <f t="shared" si="5"/>
        <v>17457.330000000002</v>
      </c>
      <c r="P49" s="61">
        <f t="shared" si="5"/>
        <v>0</v>
      </c>
      <c r="Q49" s="61">
        <f t="shared" si="5"/>
        <v>14760.089999999997</v>
      </c>
      <c r="R49" s="62">
        <f t="shared" si="5"/>
        <v>57977.420000000006</v>
      </c>
      <c r="S49" s="46">
        <f t="shared" si="5"/>
        <v>57977.42</v>
      </c>
      <c r="T49" s="30"/>
      <c r="U49" s="30"/>
      <c r="V49" s="30"/>
      <c r="W49" s="30"/>
      <c r="X49" s="30"/>
      <c r="Y49" s="30"/>
    </row>
    <row r="50" spans="2:25" x14ac:dyDescent="0.2">
      <c r="B50" s="3"/>
      <c r="C50" s="3"/>
      <c r="D50" s="30"/>
      <c r="F50" s="32"/>
      <c r="G50" s="32"/>
      <c r="H50" s="32"/>
      <c r="I50" s="32"/>
      <c r="J50" s="32"/>
      <c r="K50" s="30"/>
      <c r="L50" s="32"/>
      <c r="M50" s="1"/>
      <c r="N50" s="32"/>
      <c r="O50" s="32"/>
      <c r="P50" s="32"/>
      <c r="R50" s="33"/>
      <c r="S50" s="47"/>
      <c r="T50" s="30"/>
      <c r="U50" s="30"/>
      <c r="V50" s="30"/>
      <c r="W50" s="30"/>
      <c r="X50" s="30"/>
      <c r="Y50" s="30"/>
    </row>
    <row r="51" spans="2:25" x14ac:dyDescent="0.2">
      <c r="B51" s="3"/>
      <c r="C51" s="3"/>
      <c r="D51" s="30"/>
      <c r="F51" s="32"/>
      <c r="G51" s="32"/>
      <c r="H51" s="32"/>
      <c r="I51" s="32"/>
      <c r="J51" s="32"/>
      <c r="K51" s="30"/>
      <c r="L51" s="34"/>
      <c r="M51" s="1"/>
      <c r="N51" s="34"/>
      <c r="O51" s="32"/>
      <c r="P51" s="32"/>
      <c r="S51" s="32"/>
      <c r="T51" s="30"/>
      <c r="U51" s="30"/>
      <c r="V51" s="30"/>
      <c r="W51" s="30"/>
      <c r="X51" s="30"/>
      <c r="Y51" s="30"/>
    </row>
    <row r="52" spans="2:25" x14ac:dyDescent="0.2">
      <c r="B52" s="3"/>
      <c r="C52" s="3"/>
      <c r="D52" s="30"/>
      <c r="F52" s="32"/>
      <c r="G52" s="32"/>
      <c r="H52" s="32"/>
      <c r="I52" s="32"/>
      <c r="J52" s="32"/>
      <c r="K52" s="30"/>
      <c r="L52" s="32"/>
      <c r="M52" s="1"/>
      <c r="N52" s="32"/>
      <c r="O52" s="32"/>
      <c r="P52" s="32"/>
      <c r="S52" s="32"/>
      <c r="T52" s="30"/>
      <c r="U52" s="30"/>
      <c r="V52" s="30"/>
      <c r="W52" s="30"/>
      <c r="X52" s="30"/>
      <c r="Y52" s="30"/>
    </row>
    <row r="53" spans="2:25" x14ac:dyDescent="0.2">
      <c r="B53" s="3"/>
      <c r="C53" s="3"/>
      <c r="D53" s="30"/>
      <c r="F53" s="32"/>
      <c r="G53" s="32"/>
      <c r="H53" s="32"/>
      <c r="I53" s="32"/>
      <c r="J53" s="32"/>
      <c r="K53" s="30"/>
      <c r="L53" s="32"/>
      <c r="M53" s="1"/>
      <c r="N53" s="32"/>
      <c r="O53" s="32"/>
      <c r="P53" s="32"/>
      <c r="S53" s="32"/>
      <c r="T53" s="30"/>
      <c r="U53" s="30"/>
      <c r="V53" s="30"/>
      <c r="W53" s="30"/>
      <c r="X53" s="30"/>
      <c r="Y53" s="30"/>
    </row>
    <row r="54" spans="2:25" ht="15.75" x14ac:dyDescent="0.25">
      <c r="B54" s="3"/>
      <c r="C54" s="3"/>
      <c r="D54" s="30"/>
      <c r="F54" s="32"/>
      <c r="G54" s="32"/>
      <c r="H54" s="32"/>
      <c r="I54" s="32"/>
      <c r="J54" s="32"/>
      <c r="K54" s="30"/>
      <c r="L54" s="32"/>
      <c r="M54" s="1"/>
      <c r="N54" s="35"/>
      <c r="O54" s="34"/>
      <c r="P54" s="32"/>
      <c r="S54" s="32"/>
      <c r="T54" s="30"/>
      <c r="U54" s="30"/>
      <c r="V54" s="30"/>
      <c r="W54" s="30"/>
      <c r="X54" s="30"/>
      <c r="Y54" s="30"/>
    </row>
    <row r="55" spans="2:25" x14ac:dyDescent="0.2">
      <c r="B55" s="3"/>
      <c r="C55" s="3"/>
      <c r="D55" s="30"/>
      <c r="F55" s="32"/>
      <c r="G55" s="32"/>
      <c r="H55" s="32"/>
      <c r="I55" s="32"/>
      <c r="J55" s="32"/>
      <c r="K55" s="30"/>
      <c r="L55" s="32"/>
      <c r="M55" s="1"/>
      <c r="N55" s="34"/>
      <c r="O55" s="32"/>
      <c r="P55" s="32"/>
      <c r="S55" s="32"/>
      <c r="T55" s="30"/>
      <c r="U55" s="30"/>
      <c r="V55" s="30"/>
      <c r="W55" s="30"/>
      <c r="X55" s="30"/>
      <c r="Y55" s="30"/>
    </row>
    <row r="56" spans="2:25" x14ac:dyDescent="0.2">
      <c r="B56" s="3"/>
      <c r="C56" s="3"/>
      <c r="D56" s="31"/>
      <c r="F56" s="3"/>
      <c r="G56" s="3"/>
      <c r="H56" s="3"/>
      <c r="I56" s="3"/>
      <c r="J56" s="3"/>
      <c r="K56" s="31"/>
      <c r="L56" s="3"/>
      <c r="M56" s="1"/>
      <c r="O56" s="36"/>
    </row>
    <row r="57" spans="2:25" x14ac:dyDescent="0.2">
      <c r="B57" s="3"/>
      <c r="C57" s="3"/>
      <c r="D57" s="31"/>
      <c r="F57" s="3"/>
      <c r="G57" s="3"/>
      <c r="H57" s="3"/>
      <c r="I57" s="3"/>
      <c r="J57" s="3"/>
      <c r="K57" s="31"/>
      <c r="L57" s="33"/>
      <c r="M57" s="3"/>
    </row>
    <row r="58" spans="2:25" x14ac:dyDescent="0.2">
      <c r="B58" s="3"/>
      <c r="C58" s="3"/>
      <c r="D58" s="31"/>
      <c r="F58" s="3"/>
      <c r="G58" s="3"/>
      <c r="H58" s="3"/>
      <c r="I58" s="3"/>
      <c r="J58" s="3"/>
      <c r="K58" s="31"/>
      <c r="L58" s="3"/>
      <c r="M58" s="3"/>
      <c r="N58" s="36"/>
    </row>
    <row r="59" spans="2:25" x14ac:dyDescent="0.2">
      <c r="B59" s="3"/>
      <c r="C59" s="3"/>
      <c r="D59" s="31"/>
      <c r="F59" s="3"/>
      <c r="G59" s="3"/>
      <c r="H59" s="3"/>
      <c r="I59" s="3"/>
      <c r="J59" s="3"/>
      <c r="K59" s="31"/>
      <c r="L59" s="3"/>
      <c r="M59" s="3"/>
    </row>
    <row r="60" spans="2:25" x14ac:dyDescent="0.2">
      <c r="B60" s="3"/>
      <c r="C60" s="3"/>
      <c r="D60" s="31"/>
      <c r="F60" s="3"/>
      <c r="G60" s="3"/>
      <c r="H60" s="3"/>
      <c r="I60" s="3"/>
      <c r="J60" s="3"/>
      <c r="K60" s="31"/>
      <c r="L60" s="3"/>
      <c r="M60" s="3"/>
    </row>
    <row r="61" spans="2:25" x14ac:dyDescent="0.2">
      <c r="B61" s="3"/>
      <c r="C61" s="3"/>
      <c r="D61" s="31"/>
      <c r="F61" s="3"/>
      <c r="G61" s="3"/>
      <c r="H61" s="3"/>
      <c r="I61" s="3"/>
      <c r="J61" s="3"/>
      <c r="K61" s="31"/>
      <c r="L61" s="3"/>
    </row>
    <row r="62" spans="2:25" x14ac:dyDescent="0.2">
      <c r="B62" s="3"/>
      <c r="C62" s="3"/>
      <c r="D62" s="31"/>
      <c r="F62" s="3"/>
      <c r="G62" s="3"/>
      <c r="H62" s="3"/>
      <c r="I62" s="3"/>
      <c r="J62" s="3"/>
      <c r="K62" s="31"/>
      <c r="L62" s="3"/>
    </row>
    <row r="63" spans="2:25" x14ac:dyDescent="0.2">
      <c r="B63" s="3"/>
      <c r="C63" s="3"/>
      <c r="D63" s="31"/>
      <c r="F63" s="3"/>
      <c r="G63" s="3"/>
      <c r="H63" s="3"/>
      <c r="I63" s="3"/>
      <c r="J63" s="3"/>
      <c r="K63" s="31"/>
      <c r="L63" s="3"/>
    </row>
    <row r="64" spans="2:25" x14ac:dyDescent="0.2">
      <c r="B64" s="3"/>
      <c r="C64" s="3"/>
      <c r="D64" s="31"/>
      <c r="F64" s="3"/>
      <c r="G64" s="3"/>
      <c r="H64" s="3"/>
      <c r="I64" s="3"/>
      <c r="J64" s="3"/>
      <c r="K64" s="31"/>
      <c r="L64" s="3"/>
    </row>
    <row r="65" spans="2:12" x14ac:dyDescent="0.2">
      <c r="B65" s="3"/>
      <c r="C65" s="3"/>
      <c r="D65" s="31"/>
      <c r="F65" s="3"/>
      <c r="G65" s="3"/>
      <c r="H65" s="3"/>
      <c r="I65" s="3"/>
      <c r="J65" s="3"/>
      <c r="K65" s="31"/>
      <c r="L65" s="3"/>
    </row>
    <row r="66" spans="2:12" x14ac:dyDescent="0.2">
      <c r="B66" s="3"/>
      <c r="C66" s="3"/>
      <c r="D66" s="31"/>
      <c r="F66" s="3"/>
      <c r="G66" s="3"/>
      <c r="H66" s="3"/>
      <c r="I66" s="3"/>
      <c r="J66" s="3"/>
      <c r="K66" s="31"/>
      <c r="L66" s="3"/>
    </row>
    <row r="67" spans="2:12" x14ac:dyDescent="0.2">
      <c r="B67" s="3"/>
      <c r="C67" s="3"/>
      <c r="D67" s="31"/>
      <c r="F67" s="3"/>
      <c r="G67" s="3"/>
      <c r="H67" s="3"/>
      <c r="I67" s="3"/>
      <c r="J67" s="3"/>
      <c r="K67" s="31"/>
      <c r="L67" s="3"/>
    </row>
    <row r="68" spans="2:12" x14ac:dyDescent="0.2">
      <c r="B68" s="3"/>
      <c r="C68" s="3"/>
      <c r="D68" s="31"/>
      <c r="F68" s="3"/>
      <c r="G68" s="3"/>
      <c r="H68" s="3"/>
      <c r="I68" s="3"/>
      <c r="J68" s="3"/>
      <c r="K68" s="31"/>
      <c r="L68" s="3"/>
    </row>
    <row r="69" spans="2:12" x14ac:dyDescent="0.2">
      <c r="B69" s="3"/>
      <c r="C69" s="3"/>
      <c r="D69" s="31"/>
      <c r="F69" s="3"/>
      <c r="G69" s="3"/>
      <c r="H69" s="3"/>
      <c r="I69" s="3"/>
      <c r="J69" s="3"/>
      <c r="K69" s="31"/>
      <c r="L69" s="3"/>
    </row>
    <row r="70" spans="2:12" x14ac:dyDescent="0.2">
      <c r="B70" s="3"/>
      <c r="C70" s="3"/>
      <c r="D70" s="31"/>
      <c r="F70" s="3"/>
      <c r="G70" s="3"/>
      <c r="H70" s="3"/>
      <c r="I70" s="3"/>
      <c r="J70" s="3"/>
      <c r="K70" s="31"/>
      <c r="L70" s="3"/>
    </row>
    <row r="71" spans="2:12" x14ac:dyDescent="0.2">
      <c r="B71" s="3"/>
      <c r="C71" s="3"/>
      <c r="D71" s="31"/>
      <c r="F71" s="3"/>
      <c r="G71" s="3"/>
      <c r="H71" s="3"/>
      <c r="I71" s="3"/>
      <c r="J71" s="3"/>
      <c r="K71" s="31"/>
      <c r="L71" s="3"/>
    </row>
    <row r="72" spans="2:12" x14ac:dyDescent="0.2">
      <c r="B72" s="3"/>
      <c r="C72" s="3"/>
      <c r="D72" s="31"/>
      <c r="F72" s="3"/>
      <c r="G72" s="3"/>
      <c r="H72" s="3"/>
      <c r="I72" s="3"/>
      <c r="J72" s="3"/>
      <c r="K72" s="31"/>
      <c r="L72" s="3"/>
    </row>
    <row r="73" spans="2:12" x14ac:dyDescent="0.2">
      <c r="B73" s="3"/>
      <c r="C73" s="3"/>
      <c r="D73" s="31"/>
      <c r="F73" s="3"/>
      <c r="G73" s="3"/>
      <c r="H73" s="3"/>
      <c r="I73" s="3"/>
      <c r="J73" s="3"/>
      <c r="K73" s="31"/>
      <c r="L73" s="3"/>
    </row>
    <row r="74" spans="2:12" x14ac:dyDescent="0.2">
      <c r="B74" s="3"/>
      <c r="C74" s="3"/>
      <c r="D74" s="31"/>
      <c r="F74" s="3"/>
      <c r="G74" s="3"/>
      <c r="H74" s="3"/>
      <c r="I74" s="3"/>
      <c r="J74" s="3"/>
      <c r="K74" s="31"/>
      <c r="L74" s="3"/>
    </row>
    <row r="75" spans="2:12" x14ac:dyDescent="0.2">
      <c r="B75" s="3"/>
      <c r="C75" s="3"/>
      <c r="D75" s="31"/>
      <c r="F75" s="3"/>
      <c r="G75" s="3"/>
      <c r="H75" s="3"/>
      <c r="I75" s="3"/>
      <c r="J75" s="3"/>
      <c r="K75" s="31"/>
      <c r="L75" s="3"/>
    </row>
    <row r="76" spans="2:12" x14ac:dyDescent="0.2">
      <c r="B76" s="3"/>
      <c r="C76" s="3"/>
      <c r="D76" s="31"/>
      <c r="F76" s="3"/>
      <c r="G76" s="3"/>
      <c r="H76" s="3"/>
      <c r="I76" s="3"/>
      <c r="J76" s="3"/>
      <c r="K76" s="31"/>
      <c r="L76" s="3"/>
    </row>
    <row r="77" spans="2:12" x14ac:dyDescent="0.2">
      <c r="B77" s="3"/>
      <c r="C77" s="3"/>
      <c r="D77" s="31"/>
      <c r="F77" s="3"/>
      <c r="G77" s="3"/>
      <c r="H77" s="3"/>
      <c r="I77" s="3"/>
      <c r="J77" s="3"/>
      <c r="K77" s="31"/>
      <c r="L77" s="3"/>
    </row>
    <row r="78" spans="2:12" x14ac:dyDescent="0.2">
      <c r="B78" s="3"/>
      <c r="C78" s="3"/>
      <c r="D78" s="31"/>
      <c r="F78" s="3"/>
      <c r="G78" s="3"/>
      <c r="H78" s="3"/>
      <c r="I78" s="3"/>
      <c r="J78" s="3"/>
      <c r="K78" s="31"/>
      <c r="L78" s="3"/>
    </row>
    <row r="79" spans="2:12" x14ac:dyDescent="0.2">
      <c r="B79" s="3"/>
      <c r="C79" s="3"/>
      <c r="D79" s="31"/>
      <c r="F79" s="3"/>
      <c r="G79" s="3"/>
      <c r="H79" s="3"/>
      <c r="I79" s="3"/>
      <c r="J79" s="3"/>
      <c r="K79" s="31"/>
      <c r="L79" s="3"/>
    </row>
    <row r="80" spans="2:12" x14ac:dyDescent="0.2">
      <c r="B80" s="3"/>
      <c r="C80" s="3"/>
      <c r="D80" s="31"/>
      <c r="F80" s="3"/>
      <c r="G80" s="3"/>
      <c r="H80" s="3"/>
      <c r="I80" s="3"/>
      <c r="J80" s="3"/>
      <c r="K80" s="31"/>
      <c r="L80" s="3"/>
    </row>
    <row r="81" spans="2:12" x14ac:dyDescent="0.2">
      <c r="B81" s="3"/>
      <c r="C81" s="3"/>
      <c r="D81" s="31"/>
      <c r="F81" s="3"/>
      <c r="G81" s="3"/>
      <c r="H81" s="3"/>
      <c r="I81" s="3"/>
      <c r="J81" s="3"/>
      <c r="K81" s="31"/>
      <c r="L81" s="3"/>
    </row>
    <row r="82" spans="2:12" x14ac:dyDescent="0.2">
      <c r="B82" s="3"/>
      <c r="C82" s="3"/>
      <c r="D82" s="31"/>
      <c r="F82" s="3"/>
      <c r="G82" s="3"/>
      <c r="H82" s="3"/>
      <c r="I82" s="3"/>
      <c r="J82" s="3"/>
      <c r="K82" s="31"/>
      <c r="L82" s="3"/>
    </row>
    <row r="83" spans="2:12" x14ac:dyDescent="0.2">
      <c r="B83" s="3"/>
      <c r="C83" s="3"/>
      <c r="D83" s="31"/>
      <c r="F83" s="3"/>
      <c r="G83" s="3"/>
      <c r="H83" s="3"/>
      <c r="I83" s="3"/>
      <c r="J83" s="3"/>
      <c r="K83" s="31"/>
      <c r="L83" s="3"/>
    </row>
    <row r="84" spans="2:12" x14ac:dyDescent="0.2">
      <c r="B84" s="3"/>
      <c r="C84" s="3"/>
      <c r="D84" s="31"/>
      <c r="F84" s="3"/>
      <c r="G84" s="3"/>
      <c r="H84" s="3"/>
      <c r="I84" s="3"/>
      <c r="J84" s="3"/>
      <c r="K84" s="31"/>
      <c r="L84" s="3"/>
    </row>
    <row r="85" spans="2:12" x14ac:dyDescent="0.2">
      <c r="B85" s="3"/>
      <c r="C85" s="3"/>
      <c r="D85" s="31"/>
      <c r="F85" s="3"/>
      <c r="G85" s="3"/>
      <c r="H85" s="3"/>
      <c r="I85" s="3"/>
      <c r="J85" s="3"/>
      <c r="K85" s="31"/>
      <c r="L85" s="3"/>
    </row>
    <row r="86" spans="2:12" x14ac:dyDescent="0.2">
      <c r="B86" s="3"/>
      <c r="C86" s="3"/>
      <c r="D86" s="31"/>
      <c r="F86" s="3"/>
      <c r="G86" s="3"/>
      <c r="H86" s="3"/>
      <c r="I86" s="3"/>
      <c r="J86" s="3"/>
      <c r="K86" s="31"/>
      <c r="L86" s="3"/>
    </row>
    <row r="87" spans="2:12" x14ac:dyDescent="0.2">
      <c r="B87" s="3"/>
      <c r="C87" s="3"/>
      <c r="D87" s="31"/>
      <c r="F87" s="3"/>
      <c r="G87" s="3"/>
      <c r="H87" s="3"/>
      <c r="I87" s="3"/>
      <c r="J87" s="3"/>
      <c r="K87" s="31"/>
      <c r="L87" s="3"/>
    </row>
    <row r="88" spans="2:12" x14ac:dyDescent="0.2">
      <c r="B88" s="3"/>
      <c r="C88" s="3"/>
      <c r="D88" s="31"/>
      <c r="F88" s="3"/>
      <c r="G88" s="3"/>
      <c r="H88" s="3"/>
      <c r="I88" s="3"/>
      <c r="J88" s="3"/>
      <c r="K88" s="31"/>
      <c r="L88" s="3"/>
    </row>
    <row r="89" spans="2:12" x14ac:dyDescent="0.2">
      <c r="B89" s="3"/>
      <c r="C89" s="3"/>
      <c r="D89" s="31"/>
      <c r="F89" s="3"/>
      <c r="G89" s="3"/>
      <c r="H89" s="3"/>
      <c r="I89" s="3"/>
      <c r="J89" s="3"/>
      <c r="K89" s="31"/>
      <c r="L89" s="3"/>
    </row>
    <row r="90" spans="2:12" x14ac:dyDescent="0.2">
      <c r="B90" s="3"/>
      <c r="C90" s="3"/>
      <c r="D90" s="31"/>
      <c r="F90" s="3"/>
      <c r="G90" s="3"/>
      <c r="H90" s="3"/>
      <c r="I90" s="3"/>
      <c r="J90" s="3"/>
      <c r="K90" s="31"/>
      <c r="L90" s="3"/>
    </row>
    <row r="91" spans="2:12" x14ac:dyDescent="0.2">
      <c r="B91" s="3"/>
      <c r="C91" s="3"/>
      <c r="D91" s="31"/>
      <c r="F91" s="3"/>
      <c r="G91" s="3"/>
      <c r="H91" s="3"/>
      <c r="I91" s="3"/>
      <c r="J91" s="3"/>
      <c r="K91" s="31"/>
      <c r="L91" s="3"/>
    </row>
    <row r="92" spans="2:12" x14ac:dyDescent="0.2">
      <c r="B92" s="3"/>
      <c r="C92" s="3"/>
      <c r="D92" s="31"/>
      <c r="F92" s="3"/>
      <c r="G92" s="3"/>
      <c r="H92" s="3"/>
      <c r="I92" s="3"/>
      <c r="J92" s="3"/>
      <c r="K92" s="31"/>
      <c r="L92" s="3"/>
    </row>
    <row r="93" spans="2:12" x14ac:dyDescent="0.2">
      <c r="B93" s="3"/>
      <c r="C93" s="3"/>
      <c r="D93" s="31"/>
      <c r="F93" s="3"/>
      <c r="G93" s="3"/>
      <c r="H93" s="3"/>
      <c r="I93" s="3"/>
      <c r="J93" s="3"/>
      <c r="K93" s="31"/>
      <c r="L93" s="3"/>
    </row>
    <row r="94" spans="2:12" x14ac:dyDescent="0.2">
      <c r="B94" s="3"/>
      <c r="C94" s="3"/>
      <c r="D94" s="31"/>
      <c r="F94" s="3"/>
      <c r="G94" s="3"/>
      <c r="H94" s="3"/>
      <c r="I94" s="3"/>
      <c r="J94" s="3"/>
      <c r="K94" s="31"/>
      <c r="L94" s="3"/>
    </row>
    <row r="95" spans="2:12" x14ac:dyDescent="0.2">
      <c r="B95" s="3"/>
      <c r="C95" s="3"/>
      <c r="D95" s="31"/>
      <c r="F95" s="3"/>
      <c r="G95" s="3"/>
      <c r="H95" s="3"/>
      <c r="I95" s="3"/>
      <c r="J95" s="3"/>
      <c r="K95" s="31"/>
      <c r="L95" s="3"/>
    </row>
    <row r="96" spans="2:12" x14ac:dyDescent="0.2">
      <c r="B96" s="3"/>
      <c r="C96" s="3"/>
      <c r="D96" s="31"/>
      <c r="F96" s="3"/>
      <c r="G96" s="3"/>
      <c r="H96" s="3"/>
      <c r="I96" s="3"/>
      <c r="J96" s="3"/>
      <c r="K96" s="31"/>
      <c r="L96" s="3"/>
    </row>
    <row r="97" spans="2:12" x14ac:dyDescent="0.2">
      <c r="B97" s="3"/>
      <c r="C97" s="3"/>
      <c r="D97" s="31"/>
      <c r="F97" s="3"/>
      <c r="G97" s="3"/>
      <c r="H97" s="3"/>
      <c r="I97" s="3"/>
      <c r="J97" s="3"/>
      <c r="K97" s="31"/>
      <c r="L97" s="3"/>
    </row>
    <row r="98" spans="2:12" x14ac:dyDescent="0.2">
      <c r="B98" s="3"/>
      <c r="C98" s="3"/>
      <c r="D98" s="31"/>
      <c r="F98" s="3"/>
      <c r="G98" s="3"/>
      <c r="H98" s="3"/>
      <c r="I98" s="3"/>
      <c r="J98" s="3"/>
      <c r="K98" s="31"/>
      <c r="L98" s="3"/>
    </row>
    <row r="99" spans="2:12" x14ac:dyDescent="0.2">
      <c r="B99" s="3"/>
      <c r="C99" s="3"/>
      <c r="D99" s="31"/>
      <c r="F99" s="3"/>
      <c r="G99" s="3"/>
      <c r="H99" s="3"/>
      <c r="I99" s="3"/>
      <c r="J99" s="3"/>
      <c r="K99" s="31"/>
      <c r="L99" s="3"/>
    </row>
    <row r="100" spans="2:12" x14ac:dyDescent="0.2">
      <c r="B100" s="3"/>
      <c r="C100" s="3"/>
      <c r="D100" s="31"/>
      <c r="F100" s="3"/>
      <c r="G100" s="3"/>
      <c r="H100" s="3"/>
      <c r="I100" s="3"/>
      <c r="J100" s="3"/>
      <c r="K100" s="31"/>
      <c r="L100" s="3"/>
    </row>
    <row r="101" spans="2:12" x14ac:dyDescent="0.2">
      <c r="B101" s="3"/>
      <c r="C101" s="3"/>
      <c r="D101" s="31"/>
      <c r="F101" s="3"/>
      <c r="G101" s="3"/>
      <c r="H101" s="3"/>
      <c r="I101" s="3"/>
      <c r="J101" s="3"/>
      <c r="K101" s="31"/>
      <c r="L101" s="3"/>
    </row>
    <row r="102" spans="2:12" x14ac:dyDescent="0.2">
      <c r="B102" s="3"/>
      <c r="C102" s="3"/>
      <c r="D102" s="31"/>
      <c r="F102" s="3"/>
      <c r="G102" s="3"/>
      <c r="H102" s="3"/>
      <c r="I102" s="3"/>
      <c r="J102" s="3"/>
      <c r="K102" s="31"/>
      <c r="L102" s="3"/>
    </row>
    <row r="103" spans="2:12" x14ac:dyDescent="0.2">
      <c r="B103" s="3"/>
      <c r="C103" s="3"/>
      <c r="D103" s="31"/>
      <c r="F103" s="3"/>
      <c r="G103" s="3"/>
      <c r="H103" s="3"/>
      <c r="I103" s="3"/>
      <c r="J103" s="3"/>
      <c r="K103" s="31"/>
      <c r="L103" s="3"/>
    </row>
    <row r="104" spans="2:12" x14ac:dyDescent="0.2">
      <c r="B104" s="3"/>
      <c r="C104" s="3"/>
      <c r="D104" s="31"/>
      <c r="F104" s="3"/>
      <c r="G104" s="3"/>
      <c r="H104" s="3"/>
      <c r="I104" s="3"/>
      <c r="J104" s="3"/>
      <c r="K104" s="31"/>
      <c r="L104" s="3"/>
    </row>
    <row r="105" spans="2:12" x14ac:dyDescent="0.2">
      <c r="B105" s="3"/>
      <c r="C105" s="3"/>
      <c r="D105" s="31"/>
      <c r="F105" s="3"/>
      <c r="G105" s="3"/>
      <c r="H105" s="3"/>
      <c r="I105" s="3"/>
      <c r="J105" s="3"/>
      <c r="K105" s="31"/>
      <c r="L105" s="3"/>
    </row>
    <row r="106" spans="2:12" x14ac:dyDescent="0.2">
      <c r="B106" s="3"/>
      <c r="C106" s="3"/>
      <c r="D106" s="31"/>
      <c r="F106" s="3"/>
      <c r="G106" s="3"/>
      <c r="H106" s="3"/>
      <c r="I106" s="3"/>
      <c r="J106" s="3"/>
      <c r="K106" s="31"/>
      <c r="L106" s="3"/>
    </row>
    <row r="107" spans="2:12" x14ac:dyDescent="0.2">
      <c r="B107" s="3"/>
      <c r="C107" s="3"/>
      <c r="D107" s="31"/>
      <c r="F107" s="3"/>
      <c r="G107" s="3"/>
      <c r="H107" s="3"/>
      <c r="I107" s="3"/>
      <c r="J107" s="3"/>
      <c r="K107" s="31"/>
      <c r="L107" s="3"/>
    </row>
    <row r="108" spans="2:12" x14ac:dyDescent="0.2">
      <c r="B108" s="3"/>
      <c r="C108" s="3"/>
      <c r="D108" s="31"/>
      <c r="F108" s="3"/>
      <c r="G108" s="3"/>
      <c r="H108" s="3"/>
      <c r="I108" s="3"/>
      <c r="J108" s="3"/>
      <c r="K108" s="31"/>
      <c r="L108" s="3"/>
    </row>
    <row r="109" spans="2:12" x14ac:dyDescent="0.2">
      <c r="B109" s="3"/>
      <c r="C109" s="3"/>
      <c r="D109" s="31"/>
      <c r="F109" s="3"/>
      <c r="G109" s="3"/>
      <c r="H109" s="3"/>
      <c r="I109" s="3"/>
      <c r="J109" s="3"/>
      <c r="K109" s="31"/>
      <c r="L109" s="3"/>
    </row>
    <row r="110" spans="2:12" x14ac:dyDescent="0.2">
      <c r="B110" s="3"/>
      <c r="C110" s="3"/>
      <c r="D110" s="31"/>
      <c r="F110" s="3"/>
      <c r="G110" s="3"/>
      <c r="H110" s="3"/>
      <c r="I110" s="3"/>
      <c r="J110" s="3"/>
      <c r="K110" s="31"/>
      <c r="L110" s="3"/>
    </row>
    <row r="111" spans="2:12" x14ac:dyDescent="0.2">
      <c r="B111" s="3"/>
      <c r="C111" s="3"/>
      <c r="D111" s="31"/>
      <c r="F111" s="3"/>
      <c r="G111" s="3"/>
      <c r="H111" s="3"/>
      <c r="I111" s="3"/>
      <c r="J111" s="3"/>
      <c r="K111" s="31"/>
      <c r="L111" s="3"/>
    </row>
    <row r="112" spans="2:12" x14ac:dyDescent="0.2">
      <c r="B112" s="3"/>
      <c r="C112" s="3"/>
      <c r="D112" s="31"/>
      <c r="F112" s="3"/>
      <c r="G112" s="3"/>
      <c r="H112" s="3"/>
      <c r="I112" s="3"/>
      <c r="J112" s="3"/>
      <c r="K112" s="31"/>
      <c r="L112" s="3"/>
    </row>
    <row r="113" spans="2:12" x14ac:dyDescent="0.2">
      <c r="B113" s="3"/>
      <c r="C113" s="3"/>
      <c r="D113" s="31"/>
      <c r="F113" s="3"/>
      <c r="G113" s="3"/>
      <c r="H113" s="3"/>
      <c r="I113" s="3"/>
      <c r="J113" s="3"/>
      <c r="K113" s="31"/>
      <c r="L113" s="3"/>
    </row>
    <row r="114" spans="2:12" x14ac:dyDescent="0.2">
      <c r="B114" s="3"/>
      <c r="C114" s="3"/>
      <c r="D114" s="31"/>
      <c r="F114" s="3"/>
      <c r="G114" s="3"/>
      <c r="H114" s="3"/>
      <c r="I114" s="3"/>
      <c r="J114" s="3"/>
      <c r="K114" s="31"/>
      <c r="L114" s="3"/>
    </row>
    <row r="115" spans="2:12" x14ac:dyDescent="0.2">
      <c r="B115" s="3"/>
      <c r="C115" s="3"/>
      <c r="D115" s="31"/>
      <c r="F115" s="3"/>
      <c r="G115" s="3"/>
      <c r="H115" s="3"/>
      <c r="I115" s="3"/>
      <c r="J115" s="3"/>
      <c r="K115" s="31"/>
      <c r="L115" s="3"/>
    </row>
    <row r="116" spans="2:12" x14ac:dyDescent="0.2">
      <c r="B116" s="3"/>
      <c r="C116" s="3"/>
      <c r="D116" s="31"/>
      <c r="F116" s="3"/>
      <c r="G116" s="3"/>
      <c r="H116" s="3"/>
      <c r="I116" s="3"/>
      <c r="J116" s="3"/>
      <c r="K116" s="31"/>
      <c r="L116" s="3"/>
    </row>
    <row r="117" spans="2:12" x14ac:dyDescent="0.2">
      <c r="B117" s="3"/>
      <c r="C117" s="3"/>
      <c r="D117" s="31"/>
      <c r="F117" s="3"/>
      <c r="G117" s="3"/>
      <c r="H117" s="3"/>
      <c r="I117" s="3"/>
      <c r="J117" s="3"/>
      <c r="K117" s="31"/>
      <c r="L117" s="3"/>
    </row>
    <row r="118" spans="2:12" x14ac:dyDescent="0.2">
      <c r="B118" s="3"/>
      <c r="C118" s="3"/>
      <c r="D118" s="31"/>
      <c r="F118" s="3"/>
      <c r="G118" s="3"/>
      <c r="H118" s="3"/>
      <c r="I118" s="3"/>
      <c r="J118" s="3"/>
      <c r="K118" s="31"/>
      <c r="L118" s="3"/>
    </row>
    <row r="119" spans="2:12" x14ac:dyDescent="0.2">
      <c r="B119" s="3"/>
      <c r="C119" s="3"/>
      <c r="D119" s="31"/>
      <c r="F119" s="3"/>
      <c r="G119" s="3"/>
      <c r="H119" s="3"/>
      <c r="I119" s="3"/>
      <c r="J119" s="3"/>
      <c r="K119" s="31"/>
      <c r="L119" s="3"/>
    </row>
    <row r="120" spans="2:12" x14ac:dyDescent="0.2">
      <c r="B120" s="3"/>
      <c r="C120" s="3"/>
      <c r="D120" s="31"/>
      <c r="F120" s="3"/>
      <c r="G120" s="3"/>
      <c r="H120" s="3"/>
      <c r="I120" s="3"/>
      <c r="J120" s="3"/>
      <c r="K120" s="31"/>
      <c r="L120" s="3"/>
    </row>
    <row r="121" spans="2:12" x14ac:dyDescent="0.2">
      <c r="B121" s="3"/>
      <c r="C121" s="3"/>
      <c r="D121" s="31"/>
      <c r="F121" s="3"/>
      <c r="G121" s="3"/>
      <c r="H121" s="3"/>
      <c r="I121" s="3"/>
      <c r="J121" s="3"/>
      <c r="K121" s="31"/>
      <c r="L121" s="3"/>
    </row>
    <row r="122" spans="2:12" x14ac:dyDescent="0.2">
      <c r="B122" s="3"/>
      <c r="C122" s="3"/>
      <c r="D122" s="31"/>
      <c r="F122" s="3"/>
      <c r="G122" s="3"/>
      <c r="H122" s="3"/>
      <c r="I122" s="3"/>
      <c r="J122" s="3"/>
      <c r="K122" s="31"/>
      <c r="L122" s="3"/>
    </row>
    <row r="123" spans="2:12" x14ac:dyDescent="0.2">
      <c r="B123" s="3"/>
      <c r="C123" s="3"/>
      <c r="D123" s="31"/>
      <c r="F123" s="3"/>
      <c r="G123" s="3"/>
      <c r="H123" s="3"/>
      <c r="I123" s="3"/>
      <c r="J123" s="3"/>
      <c r="K123" s="31"/>
      <c r="L123" s="3"/>
    </row>
    <row r="124" spans="2:12" x14ac:dyDescent="0.2">
      <c r="B124" s="3"/>
      <c r="C124" s="3"/>
      <c r="D124" s="31"/>
      <c r="F124" s="3"/>
      <c r="G124" s="3"/>
      <c r="H124" s="3"/>
      <c r="I124" s="3"/>
      <c r="J124" s="3"/>
      <c r="K124" s="31"/>
      <c r="L124" s="3"/>
    </row>
    <row r="125" spans="2:12" x14ac:dyDescent="0.2">
      <c r="B125" s="3"/>
      <c r="C125" s="3"/>
      <c r="D125" s="31"/>
      <c r="F125" s="3"/>
      <c r="G125" s="3"/>
      <c r="H125" s="3"/>
      <c r="I125" s="3"/>
      <c r="J125" s="3"/>
      <c r="K125" s="31"/>
      <c r="L125" s="3"/>
    </row>
    <row r="126" spans="2:12" x14ac:dyDescent="0.2">
      <c r="B126" s="3"/>
      <c r="C126" s="3"/>
      <c r="D126" s="31"/>
      <c r="F126" s="3"/>
      <c r="G126" s="3"/>
      <c r="H126" s="3"/>
      <c r="I126" s="3"/>
      <c r="J126" s="3"/>
      <c r="K126" s="31"/>
      <c r="L126" s="3"/>
    </row>
    <row r="127" spans="2:12" x14ac:dyDescent="0.2">
      <c r="B127" s="3"/>
      <c r="C127" s="3"/>
      <c r="D127" s="31"/>
      <c r="F127" s="3"/>
      <c r="G127" s="3"/>
      <c r="H127" s="3"/>
      <c r="I127" s="3"/>
      <c r="J127" s="3"/>
      <c r="K127" s="31"/>
      <c r="L127" s="3"/>
    </row>
    <row r="128" spans="2:12" x14ac:dyDescent="0.2">
      <c r="B128" s="3"/>
      <c r="C128" s="3"/>
      <c r="D128" s="31"/>
      <c r="F128" s="3"/>
      <c r="G128" s="3"/>
      <c r="H128" s="3"/>
      <c r="I128" s="3"/>
      <c r="J128" s="3"/>
      <c r="K128" s="31"/>
      <c r="L128" s="3"/>
    </row>
    <row r="129" spans="2:12" x14ac:dyDescent="0.2">
      <c r="B129" s="3"/>
      <c r="C129" s="3"/>
      <c r="D129" s="31"/>
      <c r="F129" s="3"/>
      <c r="G129" s="3"/>
      <c r="H129" s="3"/>
      <c r="I129" s="3"/>
      <c r="J129" s="3"/>
      <c r="K129" s="31"/>
      <c r="L129" s="3"/>
    </row>
    <row r="130" spans="2:12" x14ac:dyDescent="0.2">
      <c r="B130" s="3"/>
      <c r="C130" s="3"/>
      <c r="D130" s="31"/>
      <c r="F130" s="3"/>
      <c r="G130" s="3"/>
      <c r="H130" s="3"/>
      <c r="I130" s="3"/>
      <c r="J130" s="3"/>
      <c r="K130" s="31"/>
      <c r="L130" s="3"/>
    </row>
    <row r="131" spans="2:12" x14ac:dyDescent="0.2">
      <c r="B131" s="3"/>
      <c r="C131" s="3"/>
      <c r="D131" s="31"/>
      <c r="F131" s="3"/>
      <c r="G131" s="3"/>
      <c r="H131" s="3"/>
      <c r="I131" s="3"/>
      <c r="J131" s="3"/>
      <c r="K131" s="31"/>
      <c r="L131" s="3"/>
    </row>
    <row r="132" spans="2:12" x14ac:dyDescent="0.2">
      <c r="B132" s="3"/>
      <c r="C132" s="3"/>
      <c r="D132" s="31"/>
      <c r="F132" s="3"/>
      <c r="G132" s="3"/>
      <c r="H132" s="3"/>
      <c r="I132" s="3"/>
      <c r="J132" s="3"/>
      <c r="K132" s="31"/>
      <c r="L132" s="3"/>
    </row>
    <row r="133" spans="2:12" x14ac:dyDescent="0.2">
      <c r="B133" s="3"/>
      <c r="C133" s="3"/>
      <c r="D133" s="31"/>
      <c r="F133" s="3"/>
      <c r="G133" s="3"/>
      <c r="H133" s="3"/>
      <c r="I133" s="3"/>
      <c r="J133" s="3"/>
      <c r="K133" s="31"/>
      <c r="L133" s="3"/>
    </row>
    <row r="134" spans="2:12" x14ac:dyDescent="0.2">
      <c r="B134" s="3"/>
      <c r="C134" s="3"/>
      <c r="D134" s="31"/>
      <c r="F134" s="3"/>
      <c r="G134" s="3"/>
      <c r="H134" s="3"/>
      <c r="I134" s="3"/>
      <c r="J134" s="3"/>
      <c r="K134" s="31"/>
      <c r="L134" s="3"/>
    </row>
    <row r="135" spans="2:12" x14ac:dyDescent="0.2">
      <c r="B135" s="3"/>
      <c r="C135" s="3"/>
      <c r="D135" s="31"/>
      <c r="F135" s="3"/>
      <c r="G135" s="3"/>
      <c r="H135" s="3"/>
      <c r="I135" s="3"/>
      <c r="J135" s="3"/>
      <c r="K135" s="31"/>
      <c r="L135" s="3"/>
    </row>
    <row r="136" spans="2:12" x14ac:dyDescent="0.2">
      <c r="B136" s="3"/>
      <c r="C136" s="3"/>
      <c r="D136" s="31"/>
      <c r="F136" s="3"/>
      <c r="G136" s="3"/>
      <c r="H136" s="3"/>
      <c r="I136" s="3"/>
      <c r="J136" s="3"/>
      <c r="K136" s="31"/>
      <c r="L136" s="3"/>
    </row>
    <row r="137" spans="2:12" x14ac:dyDescent="0.2">
      <c r="B137" s="3"/>
      <c r="C137" s="3"/>
      <c r="D137" s="31"/>
      <c r="F137" s="3"/>
      <c r="G137" s="3"/>
      <c r="H137" s="3"/>
      <c r="I137" s="3"/>
      <c r="J137" s="3"/>
      <c r="K137" s="31"/>
      <c r="L137" s="3"/>
    </row>
    <row r="138" spans="2:12" x14ac:dyDescent="0.2">
      <c r="B138" s="3"/>
      <c r="C138" s="3"/>
      <c r="D138" s="31"/>
      <c r="F138" s="3"/>
      <c r="G138" s="3"/>
      <c r="H138" s="3"/>
      <c r="I138" s="3"/>
      <c r="J138" s="3"/>
      <c r="K138" s="31"/>
      <c r="L138" s="3"/>
    </row>
    <row r="139" spans="2:12" x14ac:dyDescent="0.2">
      <c r="B139" s="3"/>
      <c r="C139" s="3"/>
      <c r="D139" s="31"/>
      <c r="F139" s="3"/>
      <c r="G139" s="3"/>
      <c r="H139" s="3"/>
      <c r="I139" s="3"/>
      <c r="J139" s="3"/>
      <c r="K139" s="31"/>
      <c r="L139" s="3"/>
    </row>
    <row r="140" spans="2:12" x14ac:dyDescent="0.2">
      <c r="B140" s="3"/>
      <c r="C140" s="3"/>
      <c r="D140" s="31"/>
      <c r="F140" s="3"/>
      <c r="G140" s="3"/>
      <c r="H140" s="3"/>
      <c r="I140" s="3"/>
      <c r="J140" s="3"/>
      <c r="K140" s="31"/>
      <c r="L140" s="3"/>
    </row>
    <row r="141" spans="2:12" x14ac:dyDescent="0.2">
      <c r="B141" s="3"/>
      <c r="C141" s="3"/>
      <c r="D141" s="31"/>
      <c r="F141" s="3"/>
      <c r="G141" s="3"/>
      <c r="H141" s="3"/>
      <c r="I141" s="3"/>
      <c r="J141" s="3"/>
      <c r="K141" s="31"/>
      <c r="L141" s="3"/>
    </row>
    <row r="142" spans="2:12" x14ac:dyDescent="0.2">
      <c r="B142" s="3"/>
      <c r="C142" s="3"/>
      <c r="D142" s="31"/>
      <c r="F142" s="3"/>
      <c r="G142" s="3"/>
      <c r="H142" s="3"/>
      <c r="I142" s="3"/>
      <c r="J142" s="3"/>
      <c r="K142" s="31"/>
      <c r="L142" s="3"/>
    </row>
    <row r="143" spans="2:12" x14ac:dyDescent="0.2">
      <c r="B143" s="3"/>
      <c r="C143" s="3"/>
      <c r="D143" s="31"/>
      <c r="F143" s="3"/>
      <c r="G143" s="3"/>
      <c r="H143" s="3"/>
      <c r="I143" s="3"/>
      <c r="J143" s="3"/>
      <c r="K143" s="31"/>
      <c r="L143" s="3"/>
    </row>
    <row r="144" spans="2:12" x14ac:dyDescent="0.2">
      <c r="B144" s="3"/>
      <c r="C144" s="3"/>
      <c r="D144" s="31"/>
      <c r="F144" s="3"/>
      <c r="G144" s="3"/>
      <c r="H144" s="3"/>
      <c r="I144" s="3"/>
      <c r="J144" s="3"/>
      <c r="K144" s="31"/>
      <c r="L144" s="3"/>
    </row>
    <row r="145" spans="2:12" x14ac:dyDescent="0.2">
      <c r="B145" s="3"/>
      <c r="C145" s="3"/>
      <c r="D145" s="31"/>
      <c r="F145" s="3"/>
      <c r="G145" s="3"/>
      <c r="H145" s="3"/>
      <c r="I145" s="3"/>
      <c r="J145" s="3"/>
      <c r="K145" s="31"/>
      <c r="L145" s="3"/>
    </row>
    <row r="146" spans="2:12" x14ac:dyDescent="0.2">
      <c r="B146" s="3"/>
      <c r="C146" s="3"/>
      <c r="D146" s="31"/>
      <c r="F146" s="3"/>
      <c r="G146" s="3"/>
      <c r="H146" s="3"/>
      <c r="I146" s="3"/>
      <c r="J146" s="3"/>
      <c r="K146" s="31"/>
      <c r="L146" s="3"/>
    </row>
    <row r="147" spans="2:12" x14ac:dyDescent="0.2">
      <c r="B147" s="3"/>
      <c r="C147" s="3"/>
      <c r="D147" s="31"/>
      <c r="F147" s="3"/>
      <c r="G147" s="3"/>
      <c r="H147" s="3"/>
      <c r="I147" s="3"/>
      <c r="J147" s="3"/>
      <c r="K147" s="31"/>
      <c r="L147" s="3"/>
    </row>
    <row r="148" spans="2:12" x14ac:dyDescent="0.2">
      <c r="B148" s="3"/>
      <c r="C148" s="3"/>
      <c r="D148" s="31"/>
      <c r="F148" s="3"/>
      <c r="G148" s="3"/>
      <c r="H148" s="3"/>
      <c r="I148" s="3"/>
      <c r="J148" s="3"/>
      <c r="K148" s="31"/>
      <c r="L148" s="3"/>
    </row>
    <row r="149" spans="2:12" x14ac:dyDescent="0.2">
      <c r="B149" s="3"/>
      <c r="C149" s="3"/>
      <c r="D149" s="31"/>
      <c r="F149" s="3"/>
      <c r="G149" s="3"/>
      <c r="H149" s="3"/>
      <c r="I149" s="3"/>
      <c r="J149" s="3"/>
      <c r="K149" s="31"/>
      <c r="L149" s="3"/>
    </row>
    <row r="150" spans="2:12" x14ac:dyDescent="0.2">
      <c r="B150" s="3"/>
      <c r="C150" s="3"/>
      <c r="D150" s="31"/>
      <c r="F150" s="3"/>
      <c r="G150" s="3"/>
      <c r="H150" s="3"/>
      <c r="I150" s="3"/>
      <c r="J150" s="3"/>
      <c r="K150" s="31"/>
      <c r="L150" s="3"/>
    </row>
    <row r="151" spans="2:12" x14ac:dyDescent="0.2">
      <c r="B151" s="3"/>
      <c r="C151" s="3"/>
      <c r="D151" s="31"/>
      <c r="F151" s="3"/>
      <c r="G151" s="3"/>
      <c r="H151" s="3"/>
      <c r="I151" s="3"/>
      <c r="J151" s="3"/>
      <c r="K151" s="31"/>
      <c r="L151" s="3"/>
    </row>
    <row r="152" spans="2:12" x14ac:dyDescent="0.2">
      <c r="B152" s="3"/>
      <c r="C152" s="3"/>
      <c r="D152" s="31"/>
      <c r="F152" s="3"/>
      <c r="G152" s="3"/>
      <c r="H152" s="3"/>
      <c r="I152" s="3"/>
      <c r="J152" s="3"/>
      <c r="K152" s="31"/>
      <c r="L152" s="3"/>
    </row>
    <row r="153" spans="2:12" x14ac:dyDescent="0.2">
      <c r="B153" s="3"/>
      <c r="C153" s="3"/>
      <c r="D153" s="31"/>
      <c r="F153" s="3"/>
      <c r="G153" s="3"/>
      <c r="H153" s="3"/>
      <c r="I153" s="3"/>
      <c r="J153" s="3"/>
      <c r="K153" s="31"/>
      <c r="L153" s="3"/>
    </row>
    <row r="154" spans="2:12" x14ac:dyDescent="0.2">
      <c r="B154" s="3"/>
      <c r="C154" s="3"/>
      <c r="D154" s="31"/>
      <c r="F154" s="3"/>
      <c r="G154" s="3"/>
      <c r="H154" s="3"/>
      <c r="I154" s="3"/>
      <c r="J154" s="3"/>
      <c r="K154" s="31"/>
      <c r="L154" s="3"/>
    </row>
    <row r="155" spans="2:12" x14ac:dyDescent="0.2">
      <c r="B155" s="3"/>
      <c r="C155" s="3"/>
      <c r="D155" s="31"/>
      <c r="F155" s="3"/>
      <c r="G155" s="3"/>
      <c r="H155" s="3"/>
      <c r="I155" s="3"/>
      <c r="J155" s="3"/>
      <c r="K155" s="31"/>
      <c r="L155" s="3"/>
    </row>
    <row r="156" spans="2:12" x14ac:dyDescent="0.2">
      <c r="B156" s="3"/>
      <c r="C156" s="3"/>
      <c r="D156" s="31"/>
      <c r="F156" s="3"/>
      <c r="G156" s="3"/>
      <c r="H156" s="3"/>
      <c r="I156" s="3"/>
      <c r="J156" s="3"/>
      <c r="K156" s="31"/>
      <c r="L156" s="3"/>
    </row>
    <row r="157" spans="2:12" x14ac:dyDescent="0.2">
      <c r="B157" s="3"/>
      <c r="C157" s="3"/>
      <c r="D157" s="31"/>
      <c r="F157" s="3"/>
      <c r="G157" s="3"/>
      <c r="H157" s="3"/>
      <c r="I157" s="3"/>
      <c r="J157" s="3"/>
      <c r="K157" s="31"/>
      <c r="L157" s="3"/>
    </row>
    <row r="158" spans="2:12" x14ac:dyDescent="0.2">
      <c r="B158" s="3"/>
      <c r="C158" s="3"/>
      <c r="D158" s="31"/>
      <c r="F158" s="3"/>
      <c r="G158" s="3"/>
      <c r="H158" s="3"/>
      <c r="I158" s="3"/>
      <c r="J158" s="3"/>
      <c r="K158" s="31"/>
      <c r="L158" s="3"/>
    </row>
    <row r="159" spans="2:12" x14ac:dyDescent="0.2">
      <c r="B159" s="3"/>
      <c r="C159" s="3"/>
      <c r="D159" s="31"/>
      <c r="F159" s="3"/>
      <c r="G159" s="3"/>
      <c r="H159" s="3"/>
      <c r="I159" s="3"/>
      <c r="J159" s="3"/>
      <c r="K159" s="31"/>
      <c r="L159" s="3"/>
    </row>
    <row r="160" spans="2:12" x14ac:dyDescent="0.2">
      <c r="B160" s="3"/>
      <c r="C160" s="3"/>
      <c r="D160" s="31"/>
      <c r="F160" s="3"/>
      <c r="G160" s="3"/>
      <c r="H160" s="3"/>
      <c r="I160" s="3"/>
      <c r="J160" s="3"/>
      <c r="K160" s="31"/>
      <c r="L160" s="3"/>
    </row>
    <row r="161" spans="2:12" x14ac:dyDescent="0.2">
      <c r="B161" s="3"/>
      <c r="C161" s="3"/>
      <c r="D161" s="31"/>
      <c r="F161" s="3"/>
      <c r="G161" s="3"/>
      <c r="H161" s="3"/>
      <c r="I161" s="3"/>
      <c r="J161" s="3"/>
      <c r="K161" s="31"/>
      <c r="L161" s="3"/>
    </row>
    <row r="162" spans="2:12" x14ac:dyDescent="0.2">
      <c r="B162" s="3"/>
      <c r="C162" s="3"/>
      <c r="D162" s="31"/>
      <c r="F162" s="3"/>
      <c r="G162" s="3"/>
      <c r="H162" s="3"/>
      <c r="I162" s="3"/>
      <c r="J162" s="3"/>
      <c r="K162" s="31"/>
      <c r="L162" s="3"/>
    </row>
    <row r="163" spans="2:12" x14ac:dyDescent="0.2">
      <c r="B163" s="3"/>
      <c r="C163" s="3"/>
      <c r="D163" s="31"/>
      <c r="F163" s="3"/>
      <c r="G163" s="3"/>
      <c r="H163" s="3"/>
      <c r="I163" s="3"/>
      <c r="J163" s="3"/>
      <c r="K163" s="31"/>
      <c r="L163" s="3"/>
    </row>
    <row r="164" spans="2:12" x14ac:dyDescent="0.2">
      <c r="B164" s="3"/>
      <c r="C164" s="3"/>
      <c r="D164" s="31"/>
      <c r="F164" s="3"/>
      <c r="G164" s="3"/>
      <c r="H164" s="3"/>
      <c r="I164" s="3"/>
      <c r="J164" s="3"/>
      <c r="K164" s="31"/>
      <c r="L164" s="3"/>
    </row>
    <row r="165" spans="2:12" x14ac:dyDescent="0.2">
      <c r="B165" s="3"/>
      <c r="C165" s="3"/>
      <c r="D165" s="31"/>
      <c r="F165" s="3"/>
      <c r="G165" s="3"/>
      <c r="H165" s="3"/>
      <c r="I165" s="3"/>
      <c r="J165" s="3"/>
      <c r="K165" s="31"/>
      <c r="L165" s="3"/>
    </row>
    <row r="166" spans="2:12" x14ac:dyDescent="0.2">
      <c r="B166" s="3"/>
      <c r="C166" s="3"/>
      <c r="D166" s="31"/>
      <c r="F166" s="3"/>
      <c r="G166" s="3"/>
      <c r="H166" s="3"/>
      <c r="I166" s="3"/>
      <c r="J166" s="3"/>
      <c r="K166" s="31"/>
      <c r="L166" s="3"/>
    </row>
    <row r="167" spans="2:12" x14ac:dyDescent="0.2">
      <c r="B167" s="3"/>
      <c r="C167" s="3"/>
      <c r="D167" s="31"/>
      <c r="F167" s="3"/>
      <c r="G167" s="3"/>
      <c r="H167" s="3"/>
      <c r="I167" s="3"/>
      <c r="J167" s="3"/>
      <c r="K167" s="31"/>
      <c r="L167" s="3"/>
    </row>
    <row r="168" spans="2:12" x14ac:dyDescent="0.2">
      <c r="B168" s="3"/>
      <c r="C168" s="3"/>
      <c r="D168" s="31"/>
      <c r="F168" s="3"/>
      <c r="G168" s="3"/>
      <c r="H168" s="3"/>
      <c r="I168" s="3"/>
      <c r="J168" s="3"/>
      <c r="K168" s="31"/>
      <c r="L168" s="3"/>
    </row>
    <row r="169" spans="2:12" x14ac:dyDescent="0.2">
      <c r="B169" s="3"/>
      <c r="C169" s="3"/>
      <c r="D169" s="31"/>
      <c r="F169" s="3"/>
      <c r="G169" s="3"/>
      <c r="H169" s="3"/>
      <c r="I169" s="3"/>
      <c r="J169" s="3"/>
      <c r="K169" s="31"/>
      <c r="L169" s="3"/>
    </row>
    <row r="170" spans="2:12" x14ac:dyDescent="0.2">
      <c r="B170" s="3"/>
      <c r="C170" s="3"/>
      <c r="D170" s="31"/>
      <c r="F170" s="3"/>
      <c r="G170" s="3"/>
      <c r="H170" s="3"/>
      <c r="I170" s="3"/>
      <c r="J170" s="3"/>
      <c r="K170" s="31"/>
      <c r="L170" s="3"/>
    </row>
    <row r="171" spans="2:12" x14ac:dyDescent="0.2">
      <c r="B171" s="3"/>
      <c r="C171" s="3"/>
      <c r="D171" s="31"/>
      <c r="F171" s="3"/>
      <c r="G171" s="3"/>
      <c r="H171" s="3"/>
      <c r="I171" s="3"/>
      <c r="J171" s="3"/>
      <c r="K171" s="31"/>
      <c r="L171" s="3"/>
    </row>
    <row r="172" spans="2:12" x14ac:dyDescent="0.2">
      <c r="B172" s="3"/>
      <c r="C172" s="3"/>
      <c r="D172" s="31"/>
      <c r="F172" s="3"/>
      <c r="G172" s="3"/>
      <c r="H172" s="3"/>
      <c r="I172" s="3"/>
      <c r="J172" s="3"/>
      <c r="K172" s="31"/>
      <c r="L172" s="3"/>
    </row>
    <row r="173" spans="2:12" x14ac:dyDescent="0.2">
      <c r="B173" s="3"/>
      <c r="C173" s="3"/>
      <c r="D173" s="31"/>
      <c r="F173" s="3"/>
      <c r="G173" s="3"/>
      <c r="H173" s="3"/>
      <c r="I173" s="3"/>
      <c r="J173" s="3"/>
      <c r="K173" s="31"/>
      <c r="L173" s="3"/>
    </row>
    <row r="174" spans="2:12" x14ac:dyDescent="0.2">
      <c r="B174" s="3"/>
      <c r="C174" s="3"/>
      <c r="D174" s="31"/>
      <c r="F174" s="3"/>
      <c r="G174" s="3"/>
      <c r="H174" s="3"/>
      <c r="I174" s="3"/>
      <c r="J174" s="3"/>
      <c r="K174" s="31"/>
      <c r="L174" s="3"/>
    </row>
    <row r="175" spans="2:12" x14ac:dyDescent="0.2">
      <c r="B175" s="3"/>
      <c r="C175" s="3"/>
      <c r="D175" s="31"/>
      <c r="F175" s="3"/>
      <c r="G175" s="3"/>
      <c r="H175" s="3"/>
      <c r="I175" s="3"/>
      <c r="J175" s="3"/>
      <c r="K175" s="31"/>
      <c r="L175" s="3"/>
    </row>
    <row r="176" spans="2:12" x14ac:dyDescent="0.2">
      <c r="B176" s="3"/>
      <c r="C176" s="3"/>
      <c r="D176" s="31"/>
      <c r="F176" s="3"/>
      <c r="G176" s="3"/>
      <c r="H176" s="3"/>
      <c r="I176" s="3"/>
      <c r="J176" s="3"/>
      <c r="K176" s="31"/>
      <c r="L176" s="3"/>
    </row>
    <row r="177" spans="2:12" x14ac:dyDescent="0.2">
      <c r="B177" s="3"/>
      <c r="C177" s="3"/>
      <c r="D177" s="31"/>
      <c r="F177" s="3"/>
      <c r="G177" s="3"/>
      <c r="H177" s="3"/>
      <c r="I177" s="3"/>
      <c r="J177" s="3"/>
      <c r="K177" s="31"/>
      <c r="L177" s="3"/>
    </row>
    <row r="178" spans="2:12" x14ac:dyDescent="0.2">
      <c r="B178" s="3"/>
      <c r="C178" s="3"/>
      <c r="D178" s="31"/>
      <c r="F178" s="3"/>
      <c r="G178" s="3"/>
      <c r="H178" s="3"/>
      <c r="I178" s="3"/>
      <c r="J178" s="3"/>
      <c r="K178" s="31"/>
      <c r="L178" s="3"/>
    </row>
    <row r="179" spans="2:12" x14ac:dyDescent="0.2">
      <c r="B179" s="3"/>
      <c r="C179" s="3"/>
      <c r="D179" s="31"/>
      <c r="F179" s="3"/>
      <c r="G179" s="3"/>
      <c r="H179" s="3"/>
      <c r="I179" s="3"/>
      <c r="J179" s="3"/>
      <c r="K179" s="31"/>
      <c r="L179" s="3"/>
    </row>
    <row r="180" spans="2:12" x14ac:dyDescent="0.2">
      <c r="B180" s="3"/>
      <c r="C180" s="3"/>
      <c r="D180" s="31"/>
      <c r="F180" s="3"/>
      <c r="G180" s="3"/>
      <c r="H180" s="3"/>
      <c r="I180" s="3"/>
      <c r="J180" s="3"/>
      <c r="K180" s="31"/>
      <c r="L180" s="3"/>
    </row>
    <row r="181" spans="2:12" x14ac:dyDescent="0.2">
      <c r="B181" s="3"/>
      <c r="C181" s="3"/>
      <c r="D181" s="31"/>
      <c r="F181" s="3"/>
      <c r="G181" s="3"/>
      <c r="H181" s="3"/>
      <c r="I181" s="3"/>
      <c r="J181" s="3"/>
      <c r="K181" s="31"/>
      <c r="L181" s="3"/>
    </row>
    <row r="182" spans="2:12" x14ac:dyDescent="0.2">
      <c r="B182" s="3"/>
      <c r="C182" s="3"/>
      <c r="D182" s="31"/>
      <c r="F182" s="3"/>
      <c r="G182" s="3"/>
      <c r="H182" s="3"/>
      <c r="I182" s="3"/>
      <c r="J182" s="3"/>
      <c r="K182" s="31"/>
      <c r="L182" s="3"/>
    </row>
    <row r="183" spans="2:12" x14ac:dyDescent="0.2">
      <c r="B183" s="3"/>
      <c r="C183" s="3"/>
      <c r="D183" s="31"/>
      <c r="F183" s="3"/>
      <c r="G183" s="3"/>
      <c r="H183" s="3"/>
      <c r="I183" s="3"/>
      <c r="J183" s="3"/>
      <c r="K183" s="31"/>
      <c r="L183" s="3"/>
    </row>
    <row r="184" spans="2:12" x14ac:dyDescent="0.2">
      <c r="B184" s="3"/>
      <c r="C184" s="3"/>
      <c r="D184" s="31"/>
      <c r="F184" s="3"/>
      <c r="G184" s="3"/>
      <c r="H184" s="3"/>
      <c r="I184" s="3"/>
      <c r="J184" s="3"/>
      <c r="K184" s="31"/>
      <c r="L184" s="3"/>
    </row>
    <row r="185" spans="2:12" x14ac:dyDescent="0.2">
      <c r="B185" s="3"/>
      <c r="C185" s="3"/>
      <c r="D185" s="31"/>
      <c r="F185" s="3"/>
      <c r="G185" s="3"/>
      <c r="H185" s="3"/>
      <c r="I185" s="3"/>
      <c r="J185" s="3"/>
      <c r="K185" s="31"/>
      <c r="L185" s="3"/>
    </row>
    <row r="186" spans="2:12" x14ac:dyDescent="0.2">
      <c r="B186" s="3"/>
      <c r="C186" s="3"/>
      <c r="D186" s="31"/>
      <c r="F186" s="3"/>
      <c r="G186" s="3"/>
      <c r="H186" s="3"/>
      <c r="I186" s="3"/>
      <c r="J186" s="3"/>
      <c r="K186" s="31"/>
      <c r="L186" s="3"/>
    </row>
    <row r="187" spans="2:12" x14ac:dyDescent="0.2">
      <c r="B187" s="3"/>
      <c r="C187" s="3"/>
      <c r="D187" s="31"/>
      <c r="F187" s="3"/>
      <c r="G187" s="3"/>
      <c r="H187" s="3"/>
      <c r="I187" s="3"/>
      <c r="J187" s="3"/>
      <c r="K187" s="31"/>
      <c r="L187" s="3"/>
    </row>
    <row r="188" spans="2:12" x14ac:dyDescent="0.2">
      <c r="B188" s="3"/>
      <c r="C188" s="3"/>
      <c r="D188" s="31"/>
      <c r="F188" s="3"/>
      <c r="G188" s="3"/>
      <c r="H188" s="3"/>
      <c r="I188" s="3"/>
      <c r="J188" s="3"/>
      <c r="K188" s="31"/>
      <c r="L188" s="3"/>
    </row>
    <row r="189" spans="2:12" x14ac:dyDescent="0.2">
      <c r="B189" s="3"/>
      <c r="C189" s="3"/>
      <c r="D189" s="31"/>
      <c r="F189" s="3"/>
      <c r="G189" s="3"/>
      <c r="H189" s="3"/>
      <c r="I189" s="3"/>
      <c r="J189" s="3"/>
      <c r="K189" s="31"/>
      <c r="L189" s="3"/>
    </row>
    <row r="190" spans="2:12" x14ac:dyDescent="0.2">
      <c r="B190" s="3"/>
      <c r="C190" s="3"/>
      <c r="D190" s="31"/>
      <c r="F190" s="3"/>
      <c r="G190" s="3"/>
      <c r="H190" s="3"/>
      <c r="I190" s="3"/>
      <c r="J190" s="3"/>
      <c r="K190" s="31"/>
      <c r="L190" s="3"/>
    </row>
    <row r="191" spans="2:12" x14ac:dyDescent="0.2">
      <c r="B191" s="3"/>
      <c r="C191" s="3"/>
      <c r="D191" s="31"/>
      <c r="F191" s="3"/>
      <c r="G191" s="3"/>
      <c r="H191" s="3"/>
      <c r="I191" s="3"/>
      <c r="J191" s="3"/>
      <c r="K191" s="31"/>
      <c r="L191" s="3"/>
    </row>
    <row r="192" spans="2:12" x14ac:dyDescent="0.2">
      <c r="B192" s="3"/>
      <c r="C192" s="3"/>
      <c r="D192" s="31"/>
      <c r="F192" s="3"/>
      <c r="G192" s="3"/>
      <c r="H192" s="3"/>
      <c r="I192" s="3"/>
      <c r="J192" s="3"/>
      <c r="K192" s="31"/>
      <c r="L192" s="3"/>
    </row>
    <row r="193" spans="2:12" x14ac:dyDescent="0.2">
      <c r="B193" s="3"/>
      <c r="C193" s="3"/>
      <c r="D193" s="31"/>
      <c r="F193" s="3"/>
      <c r="G193" s="3"/>
      <c r="H193" s="3"/>
      <c r="I193" s="3"/>
      <c r="J193" s="3"/>
      <c r="K193" s="31"/>
      <c r="L193" s="3"/>
    </row>
    <row r="194" spans="2:12" x14ac:dyDescent="0.2">
      <c r="B194" s="3"/>
      <c r="C194" s="3"/>
      <c r="D194" s="31"/>
      <c r="F194" s="3"/>
      <c r="G194" s="3"/>
      <c r="H194" s="3"/>
      <c r="I194" s="3"/>
      <c r="J194" s="3"/>
      <c r="K194" s="31"/>
      <c r="L194" s="3"/>
    </row>
    <row r="195" spans="2:12" x14ac:dyDescent="0.2">
      <c r="B195" s="3"/>
      <c r="C195" s="3"/>
      <c r="D195" s="31"/>
      <c r="F195" s="3"/>
      <c r="G195" s="3"/>
      <c r="H195" s="3"/>
      <c r="I195" s="3"/>
      <c r="J195" s="3"/>
      <c r="K195" s="31"/>
      <c r="L195" s="3"/>
    </row>
    <row r="196" spans="2:12" x14ac:dyDescent="0.2">
      <c r="B196" s="3"/>
      <c r="C196" s="3"/>
      <c r="D196" s="31"/>
      <c r="F196" s="3"/>
      <c r="G196" s="3"/>
      <c r="H196" s="3"/>
      <c r="I196" s="3"/>
      <c r="J196" s="3"/>
      <c r="K196" s="31"/>
      <c r="L196" s="3"/>
    </row>
    <row r="197" spans="2:12" x14ac:dyDescent="0.2">
      <c r="B197" s="3"/>
      <c r="C197" s="3"/>
      <c r="D197" s="31"/>
      <c r="F197" s="3"/>
      <c r="G197" s="3"/>
      <c r="H197" s="3"/>
      <c r="I197" s="3"/>
      <c r="J197" s="3"/>
      <c r="K197" s="31"/>
      <c r="L197" s="3"/>
    </row>
    <row r="198" spans="2:12" x14ac:dyDescent="0.2">
      <c r="B198" s="3"/>
      <c r="C198" s="3"/>
      <c r="D198" s="31"/>
      <c r="F198" s="3"/>
      <c r="G198" s="3"/>
      <c r="H198" s="3"/>
      <c r="I198" s="3"/>
      <c r="J198" s="3"/>
      <c r="K198" s="31"/>
      <c r="L198" s="3"/>
    </row>
    <row r="199" spans="2:12" x14ac:dyDescent="0.2">
      <c r="B199" s="3"/>
      <c r="C199" s="3"/>
      <c r="D199" s="31"/>
      <c r="F199" s="3"/>
      <c r="G199" s="3"/>
      <c r="H199" s="3"/>
      <c r="I199" s="3"/>
      <c r="J199" s="3"/>
      <c r="K199" s="31"/>
      <c r="L199" s="3"/>
    </row>
    <row r="200" spans="2:12" x14ac:dyDescent="0.2">
      <c r="B200" s="3"/>
      <c r="C200" s="3"/>
      <c r="D200" s="31"/>
      <c r="F200" s="3"/>
      <c r="G200" s="3"/>
      <c r="H200" s="3"/>
      <c r="I200" s="3"/>
      <c r="J200" s="3"/>
      <c r="K200" s="31"/>
      <c r="L200" s="3"/>
    </row>
    <row r="201" spans="2:12" x14ac:dyDescent="0.2">
      <c r="B201" s="3"/>
      <c r="C201" s="3"/>
      <c r="D201" s="31"/>
      <c r="F201" s="3"/>
      <c r="G201" s="3"/>
      <c r="H201" s="3"/>
      <c r="I201" s="3"/>
      <c r="J201" s="3"/>
      <c r="K201" s="31"/>
      <c r="L201" s="3"/>
    </row>
    <row r="202" spans="2:12" x14ac:dyDescent="0.2">
      <c r="B202" s="3"/>
      <c r="C202" s="3"/>
      <c r="D202" s="31"/>
      <c r="F202" s="3"/>
      <c r="G202" s="3"/>
      <c r="H202" s="3"/>
      <c r="I202" s="3"/>
      <c r="J202" s="3"/>
      <c r="K202" s="31"/>
      <c r="L202" s="3"/>
    </row>
    <row r="203" spans="2:12" x14ac:dyDescent="0.2">
      <c r="B203" s="3"/>
      <c r="C203" s="3"/>
      <c r="D203" s="31"/>
      <c r="F203" s="3"/>
      <c r="G203" s="3"/>
      <c r="H203" s="3"/>
      <c r="I203" s="3"/>
      <c r="J203" s="3"/>
      <c r="K203" s="31"/>
      <c r="L203" s="3"/>
    </row>
    <row r="204" spans="2:12" x14ac:dyDescent="0.2">
      <c r="B204" s="3"/>
      <c r="C204" s="3"/>
      <c r="D204" s="31"/>
      <c r="F204" s="3"/>
      <c r="G204" s="3"/>
      <c r="H204" s="3"/>
      <c r="I204" s="3"/>
      <c r="J204" s="3"/>
      <c r="K204" s="31"/>
      <c r="L204" s="3"/>
    </row>
    <row r="205" spans="2:12" x14ac:dyDescent="0.2">
      <c r="B205" s="3"/>
      <c r="C205" s="3"/>
      <c r="D205" s="31"/>
      <c r="F205" s="3"/>
      <c r="G205" s="3"/>
      <c r="H205" s="3"/>
      <c r="I205" s="3"/>
      <c r="J205" s="3"/>
      <c r="K205" s="31"/>
      <c r="L205" s="3"/>
    </row>
    <row r="206" spans="2:12" x14ac:dyDescent="0.2">
      <c r="B206" s="3"/>
      <c r="C206" s="3"/>
      <c r="D206" s="31"/>
      <c r="F206" s="3"/>
      <c r="G206" s="3"/>
      <c r="H206" s="3"/>
      <c r="I206" s="3"/>
      <c r="J206" s="3"/>
      <c r="K206" s="31"/>
      <c r="L206" s="3"/>
    </row>
    <row r="207" spans="2:12" x14ac:dyDescent="0.2">
      <c r="B207" s="3"/>
      <c r="C207" s="3"/>
      <c r="D207" s="31"/>
      <c r="F207" s="3"/>
      <c r="G207" s="3"/>
      <c r="H207" s="3"/>
      <c r="I207" s="3"/>
      <c r="J207" s="3"/>
      <c r="K207" s="31"/>
      <c r="L207" s="3"/>
    </row>
    <row r="208" spans="2:12" x14ac:dyDescent="0.2">
      <c r="B208" s="3"/>
      <c r="C208" s="3"/>
      <c r="D208" s="31"/>
      <c r="F208" s="3"/>
      <c r="G208" s="3"/>
      <c r="H208" s="3"/>
      <c r="I208" s="3"/>
      <c r="J208" s="3"/>
      <c r="K208" s="31"/>
      <c r="L208" s="3"/>
    </row>
    <row r="209" spans="2:12" x14ac:dyDescent="0.2">
      <c r="B209" s="3"/>
      <c r="C209" s="3"/>
      <c r="D209" s="31"/>
      <c r="F209" s="3"/>
      <c r="G209" s="3"/>
      <c r="H209" s="3"/>
      <c r="I209" s="3"/>
      <c r="J209" s="3"/>
      <c r="K209" s="31"/>
      <c r="L209" s="3"/>
    </row>
    <row r="210" spans="2:12" x14ac:dyDescent="0.2">
      <c r="B210" s="3"/>
      <c r="C210" s="3"/>
      <c r="D210" s="31"/>
      <c r="F210" s="3"/>
      <c r="G210" s="3"/>
      <c r="H210" s="3"/>
      <c r="I210" s="3"/>
      <c r="J210" s="3"/>
      <c r="K210" s="31"/>
      <c r="L210" s="3"/>
    </row>
    <row r="211" spans="2:12" x14ac:dyDescent="0.2">
      <c r="B211" s="3"/>
      <c r="C211" s="3"/>
      <c r="D211" s="31"/>
      <c r="F211" s="3"/>
      <c r="G211" s="3"/>
      <c r="H211" s="3"/>
      <c r="I211" s="3"/>
      <c r="J211" s="3"/>
      <c r="K211" s="31"/>
      <c r="L211" s="3"/>
    </row>
    <row r="212" spans="2:12" x14ac:dyDescent="0.2">
      <c r="B212" s="3"/>
      <c r="C212" s="3"/>
      <c r="D212" s="31"/>
      <c r="F212" s="3"/>
      <c r="G212" s="3"/>
      <c r="H212" s="3"/>
      <c r="I212" s="3"/>
      <c r="J212" s="3"/>
      <c r="K212" s="31"/>
      <c r="L212" s="3"/>
    </row>
    <row r="213" spans="2:12" x14ac:dyDescent="0.2">
      <c r="B213" s="3"/>
      <c r="C213" s="3"/>
      <c r="D213" s="31"/>
      <c r="F213" s="3"/>
      <c r="G213" s="3"/>
      <c r="H213" s="3"/>
      <c r="I213" s="3"/>
      <c r="J213" s="3"/>
      <c r="K213" s="31"/>
      <c r="L213" s="3"/>
    </row>
    <row r="214" spans="2:12" x14ac:dyDescent="0.2">
      <c r="B214" s="3"/>
      <c r="C214" s="3"/>
      <c r="D214" s="31"/>
      <c r="F214" s="3"/>
      <c r="G214" s="3"/>
      <c r="H214" s="3"/>
      <c r="I214" s="3"/>
      <c r="J214" s="3"/>
      <c r="K214" s="31"/>
      <c r="L214" s="3"/>
    </row>
  </sheetData>
  <mergeCells count="82">
    <mergeCell ref="C44:C46"/>
    <mergeCell ref="C47:C48"/>
    <mergeCell ref="C7:C8"/>
    <mergeCell ref="C10:C24"/>
    <mergeCell ref="C26:C31"/>
    <mergeCell ref="C34:C35"/>
    <mergeCell ref="C38:C40"/>
    <mergeCell ref="H34:H35"/>
    <mergeCell ref="I34:I35"/>
    <mergeCell ref="J34:J35"/>
    <mergeCell ref="S34:S35"/>
    <mergeCell ref="B38:B40"/>
    <mergeCell ref="D38:D40"/>
    <mergeCell ref="E38:E40"/>
    <mergeCell ref="F38:F40"/>
    <mergeCell ref="G38:G40"/>
    <mergeCell ref="H38:H40"/>
    <mergeCell ref="I38:I40"/>
    <mergeCell ref="J38:J40"/>
    <mergeCell ref="S38:S40"/>
    <mergeCell ref="B34:B35"/>
    <mergeCell ref="D34:D35"/>
    <mergeCell ref="E34:E35"/>
    <mergeCell ref="H26:H31"/>
    <mergeCell ref="I26:I31"/>
    <mergeCell ref="J26:J31"/>
    <mergeCell ref="S26:S31"/>
    <mergeCell ref="G26:G31"/>
    <mergeCell ref="F10:F24"/>
    <mergeCell ref="G10:G24"/>
    <mergeCell ref="I7:I8"/>
    <mergeCell ref="J7:J8"/>
    <mergeCell ref="S7:S8"/>
    <mergeCell ref="H10:H24"/>
    <mergeCell ref="I10:I24"/>
    <mergeCell ref="J10:J24"/>
    <mergeCell ref="S10:S24"/>
    <mergeCell ref="H7:H8"/>
    <mergeCell ref="B1:S1"/>
    <mergeCell ref="B2:S2"/>
    <mergeCell ref="B5:B6"/>
    <mergeCell ref="D5:D6"/>
    <mergeCell ref="E5:E6"/>
    <mergeCell ref="F5:F6"/>
    <mergeCell ref="G5:G6"/>
    <mergeCell ref="H5:H6"/>
    <mergeCell ref="I5:I6"/>
    <mergeCell ref="J5:J6"/>
    <mergeCell ref="S5:S6"/>
    <mergeCell ref="C5:C6"/>
    <mergeCell ref="F44:F46"/>
    <mergeCell ref="G44:G46"/>
    <mergeCell ref="B7:B8"/>
    <mergeCell ref="B26:B31"/>
    <mergeCell ref="D26:D31"/>
    <mergeCell ref="E26:E31"/>
    <mergeCell ref="F26:F31"/>
    <mergeCell ref="D7:D8"/>
    <mergeCell ref="E7:E8"/>
    <mergeCell ref="F7:F8"/>
    <mergeCell ref="G7:G8"/>
    <mergeCell ref="F34:F35"/>
    <mergeCell ref="G34:G35"/>
    <mergeCell ref="B10:B24"/>
    <mergeCell ref="D10:D24"/>
    <mergeCell ref="E10:E24"/>
    <mergeCell ref="H44:H46"/>
    <mergeCell ref="I44:I46"/>
    <mergeCell ref="J44:J46"/>
    <mergeCell ref="S44:S46"/>
    <mergeCell ref="B47:B48"/>
    <mergeCell ref="D47:D48"/>
    <mergeCell ref="E47:E48"/>
    <mergeCell ref="F47:F48"/>
    <mergeCell ref="G47:G48"/>
    <mergeCell ref="H47:H48"/>
    <mergeCell ref="I47:I48"/>
    <mergeCell ref="J47:J48"/>
    <mergeCell ref="S47:S48"/>
    <mergeCell ref="B44:B46"/>
    <mergeCell ref="D44:D46"/>
    <mergeCell ref="E44:E46"/>
  </mergeCells>
  <printOptions horizontalCentered="1"/>
  <pageMargins left="0.25" right="0.25" top="0.75" bottom="0.75" header="0.3" footer="0.3"/>
  <pageSetup scale="42" orientation="landscape" r:id="rId1"/>
  <headerFooter alignWithMargins="0"/>
  <rowBreaks count="1" manualBreakCount="1">
    <brk id="2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Ene a Dic 2017 </vt:lpstr>
      <vt:lpstr>'Misiones Ene a Dic 2017 '!Área_de_impresión</vt:lpstr>
      <vt:lpstr>'Misiones Ene a Dic 2017 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2017-08-29T17:09:09Z</cp:lastPrinted>
  <dcterms:created xsi:type="dcterms:W3CDTF">2016-08-16T16:43:12Z</dcterms:created>
  <dcterms:modified xsi:type="dcterms:W3CDTF">2021-03-24T21:38:40Z</dcterms:modified>
</cp:coreProperties>
</file>