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CTIVO FIJO\"/>
    </mc:Choice>
  </mc:AlternateContent>
  <bookViews>
    <workbookView xWindow="0" yWindow="0" windowWidth="17100" windowHeight="49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6" i="1" l="1"/>
  <c r="E155" i="1"/>
  <c r="E154" i="1"/>
  <c r="E153" i="1"/>
  <c r="E152" i="1"/>
  <c r="E151" i="1"/>
  <c r="E150" i="1"/>
  <c r="E148" i="1"/>
  <c r="E147" i="1"/>
  <c r="E146" i="1" l="1"/>
  <c r="E145" i="1"/>
  <c r="E144" i="1"/>
  <c r="E143" i="1"/>
  <c r="E141" i="1"/>
  <c r="E139" i="1"/>
  <c r="E138" i="1"/>
  <c r="E136" i="1"/>
  <c r="E134" i="1"/>
  <c r="E132" i="1"/>
  <c r="E131" i="1"/>
  <c r="E130" i="1"/>
  <c r="E129" i="1"/>
  <c r="E128" i="1"/>
  <c r="E127" i="1"/>
  <c r="E126" i="1"/>
  <c r="N157" i="1" s="1"/>
  <c r="E125" i="1"/>
  <c r="E123" i="1"/>
  <c r="E121" i="1"/>
  <c r="E119" i="1"/>
  <c r="E117" i="1"/>
  <c r="E116" i="1"/>
  <c r="E115" i="1"/>
  <c r="E113" i="1"/>
  <c r="E112" i="1"/>
  <c r="E111" i="1"/>
  <c r="E110" i="1"/>
  <c r="E67" i="1"/>
  <c r="E66" i="1"/>
  <c r="E65" i="1"/>
  <c r="E64" i="1"/>
  <c r="E63" i="1"/>
  <c r="E62" i="1"/>
  <c r="E60" i="1"/>
  <c r="E59" i="1"/>
  <c r="E58" i="1"/>
  <c r="E57" i="1"/>
  <c r="E56" i="1"/>
  <c r="E55" i="1"/>
  <c r="E54" i="1"/>
  <c r="E53" i="1"/>
  <c r="E52" i="1"/>
  <c r="E51" i="1"/>
  <c r="E29" i="1"/>
  <c r="E28" i="1"/>
  <c r="E27" i="1"/>
  <c r="E26" i="1"/>
  <c r="E25" i="1"/>
  <c r="E24" i="1"/>
  <c r="E16" i="1"/>
  <c r="E15" i="1"/>
  <c r="E14" i="1"/>
  <c r="E13" i="1"/>
  <c r="E12" i="1"/>
  <c r="E11" i="1"/>
  <c r="F157" i="1"/>
  <c r="M157" i="1"/>
  <c r="F68" i="1"/>
  <c r="F30" i="1"/>
  <c r="J30" i="1"/>
  <c r="P17" i="1"/>
  <c r="N17" i="1"/>
  <c r="M17" i="1"/>
  <c r="F17" i="1"/>
  <c r="J17" i="1"/>
  <c r="O30" i="1" l="1"/>
  <c r="I30" i="1"/>
  <c r="E68" i="1"/>
  <c r="K30" i="1"/>
  <c r="E30" i="1"/>
  <c r="K17" i="1"/>
  <c r="E17" i="1"/>
  <c r="I17" i="1"/>
  <c r="P30" i="1"/>
  <c r="L17" i="1"/>
  <c r="L30" i="1"/>
  <c r="K157" i="1"/>
  <c r="H30" i="1"/>
  <c r="O157" i="1"/>
  <c r="H17" i="1"/>
  <c r="F70" i="1"/>
  <c r="E157" i="1"/>
  <c r="P157" i="1"/>
  <c r="G30" i="1"/>
  <c r="L157" i="1"/>
  <c r="G17" i="1" l="1"/>
  <c r="I157" i="1"/>
  <c r="H157" i="1"/>
  <c r="E70" i="1"/>
  <c r="Q30" i="1"/>
  <c r="R17" i="1"/>
  <c r="Q17" i="1"/>
  <c r="R30" i="1"/>
</calcChain>
</file>

<file path=xl/comments1.xml><?xml version="1.0" encoding="utf-8"?>
<comments xmlns="http://schemas.openxmlformats.org/spreadsheetml/2006/main">
  <authors>
    <author>TESORERIA1</author>
  </authors>
  <commentList>
    <comment ref="P28" authorId="0" shapeId="0">
      <text>
        <r>
          <rPr>
            <b/>
            <sz val="9"/>
            <color indexed="81"/>
            <rFont val="Tahoma"/>
            <family val="2"/>
          </rPr>
          <t>TESORERIA1:</t>
        </r>
        <r>
          <rPr>
            <sz val="9"/>
            <color indexed="81"/>
            <rFont val="Tahoma"/>
            <family val="2"/>
          </rPr>
          <t xml:space="preserve">
75.67 SON DE ORDEN DE DESC. APARTIR DE ESTE MES DE AGOSTO YA QUE SON 60 CUOTAS</t>
        </r>
      </text>
    </comment>
  </commentList>
</comments>
</file>

<file path=xl/sharedStrings.xml><?xml version="1.0" encoding="utf-8"?>
<sst xmlns="http://schemas.openxmlformats.org/spreadsheetml/2006/main" count="184" uniqueCount="107">
  <si>
    <t>ALCALDIA MUNICIPAL DE SAN PEDRO PERULAPAN</t>
  </si>
  <si>
    <t>PLANILLA DE SALARIO</t>
  </si>
  <si>
    <t>CIFRAS PRESUPUESTARIA</t>
  </si>
  <si>
    <t>FONDO : 25% FODES/ISDEM</t>
  </si>
  <si>
    <t>N°</t>
  </si>
  <si>
    <t>NOMBRES</t>
  </si>
  <si>
    <t>CARGO</t>
  </si>
  <si>
    <t>SALARIO</t>
  </si>
  <si>
    <t>PAGOS EXTRAS (BONIFIC/dia padre)</t>
  </si>
  <si>
    <t>ISSS 3%</t>
  </si>
  <si>
    <t>INSAF 1%</t>
  </si>
  <si>
    <t>ISSS PATRONAL 7.50%</t>
  </si>
  <si>
    <t>AFP 7.25%</t>
  </si>
  <si>
    <t>AFP PATRONAL 7.75%</t>
  </si>
  <si>
    <t>IPSFA  6%</t>
  </si>
  <si>
    <t xml:space="preserve">IPSFA PATRONAL 6% </t>
  </si>
  <si>
    <t>ISR</t>
  </si>
  <si>
    <t>OTROS DESCUENTOS</t>
  </si>
  <si>
    <t>TOTAL DESCUENTOS</t>
  </si>
  <si>
    <t>IMPORTE LIQUIDO</t>
  </si>
  <si>
    <t>FIRMA</t>
  </si>
  <si>
    <t xml:space="preserve">CONFIA </t>
  </si>
  <si>
    <t>CRECER</t>
  </si>
  <si>
    <t>0101 DIRECCION SUPERIOR</t>
  </si>
  <si>
    <t>ALCALDE MUNICIPAL</t>
  </si>
  <si>
    <t>SECRETARIA DESPACHO DEL  ALCALDE</t>
  </si>
  <si>
    <t>SINDICO MUNICIPAL</t>
  </si>
  <si>
    <t>SECRETARIO MUNICIPAL</t>
  </si>
  <si>
    <t>MOTORISTA DESPACHO MPAL</t>
  </si>
  <si>
    <t>GERENCIA GRAL</t>
  </si>
  <si>
    <t>TOTAL UNIDAD 0101</t>
  </si>
  <si>
    <t>PAGOS EXTRAS (BONIFICACIONES)</t>
  </si>
  <si>
    <t>IMPORTE LIQUIDO-BONIFICAC</t>
  </si>
  <si>
    <t>0102 ADMINISTRACION GENERAL Y OPERATIVA</t>
  </si>
  <si>
    <t>7</t>
  </si>
  <si>
    <t>JEFE DE UACI</t>
  </si>
  <si>
    <t>8</t>
  </si>
  <si>
    <t>ENCARG. DE TESORERIA</t>
  </si>
  <si>
    <t>9</t>
  </si>
  <si>
    <t>COLECTURIA</t>
  </si>
  <si>
    <t>10</t>
  </si>
  <si>
    <t>ENCARG. DE CONTABILIDAD</t>
  </si>
  <si>
    <t>11</t>
  </si>
  <si>
    <t>AUX.DE CONTABILIDAD (Activo Fijo)</t>
  </si>
  <si>
    <t>12</t>
  </si>
  <si>
    <t>PRESUPUESTARIA</t>
  </si>
  <si>
    <t>TOTAL UNIDAD 0102</t>
  </si>
  <si>
    <t>OTROS DESCUENTOS INCLUYENDO BONIFIC</t>
  </si>
  <si>
    <t>0201 SERVICIOS GENERALES</t>
  </si>
  <si>
    <t>AUX.DE SERV.GENERALES</t>
  </si>
  <si>
    <t>ORDENANZA</t>
  </si>
  <si>
    <t>MOTORISTA VEHICULO ADMINIST/OPERATIV</t>
  </si>
  <si>
    <t xml:space="preserve">MECANICO  MUNICIPAL </t>
  </si>
  <si>
    <t>MOTORISTA MOTONIVELADORA</t>
  </si>
  <si>
    <t>MOTORISTA DEL  VEHICULO ADMINIST/PFGL</t>
  </si>
  <si>
    <t>TECNICO ELECTRICISTA</t>
  </si>
  <si>
    <t>0201 SERVICIOS MUNICIPALES DIVERSOS (catastro)</t>
  </si>
  <si>
    <t xml:space="preserve">JEFE DE CATASTRO </t>
  </si>
  <si>
    <t>AUXILIAR DE CATASTRO</t>
  </si>
  <si>
    <t>TOTAL UNIDAD 0201</t>
  </si>
  <si>
    <t>TOTAL GENERAL  POR UNIDADES</t>
  </si>
  <si>
    <t>FONDO : FONDO COMUN</t>
  </si>
  <si>
    <t>0201 SERVICIOS MUNICIPALES DIVERSOS (cuentas corrientes)</t>
  </si>
  <si>
    <t>JEFE DE CUENTAS CORRIENTES</t>
  </si>
  <si>
    <t>AUXILIAR DE CUENTAS CORRIENTES</t>
  </si>
  <si>
    <t xml:space="preserve">AUXILIAR DE CUENTAS CORRIENTES </t>
  </si>
  <si>
    <t>0201 SERVICIOS MUNICIPALES DIVERSOS (registro del estado familiar)</t>
  </si>
  <si>
    <t>JEFE DEL REGISTRO DEL ESTADO FAMILIAR</t>
  </si>
  <si>
    <t xml:space="preserve">AUX. DEL REG.  DEL ESTADO FAMILIAR </t>
  </si>
  <si>
    <t xml:space="preserve">AUX. DEL REG. DEL ESTADO FAMILIAR </t>
  </si>
  <si>
    <t>0201 SERVICIOS MUNICIPALES DIVERSOS (unidad de genero)</t>
  </si>
  <si>
    <t>ENC,.DE UNIDAD DE GENERO</t>
  </si>
  <si>
    <t>0201 SERVICIOS MUNICIPALES DIVERSOS (unidad de deporte)</t>
  </si>
  <si>
    <t xml:space="preserve">ENC.PROMOTOR A  DE DEPORTES </t>
  </si>
  <si>
    <t>0201 SERVICIOS MUNICIPALES DIVERSOS (unidad de informatica)</t>
  </si>
  <si>
    <t>ENCARGADO DE INFORMATICA</t>
  </si>
  <si>
    <t>0201 SERVICIOS MUNICIPALES DIVERSOS (unidad de medio ambiente)</t>
  </si>
  <si>
    <t>ENCARGADO UNIDAD GESTION AMBIENTAL</t>
  </si>
  <si>
    <t>MOTORISTA CAMION  RECOL.DESECHOS SOL.</t>
  </si>
  <si>
    <t>AUXILIAR DE TREN DE ASEO</t>
  </si>
  <si>
    <t>BARRENDERO SITIOS MUNICIPALES</t>
  </si>
  <si>
    <t>BARRENDERA SITIOS MUNICIPALES</t>
  </si>
  <si>
    <t>0201 SERVICIOS MUNICIPALES DIVERSOS (unidad comunicacion)</t>
  </si>
  <si>
    <t>ENCARGADO UNIDAD COMUNICACIONES</t>
  </si>
  <si>
    <t>0201 SERVICIOS MUNICIPALES DIVERSOS (unidad proyecto)</t>
  </si>
  <si>
    <t>JEFE DE PROYECTOS</t>
  </si>
  <si>
    <t>0201 SERVICIOS MUNICIPALES DIVERSOS (unidad gestion doc. archiv)</t>
  </si>
  <si>
    <t>ENCARGADA DE GESTION Y ARCHIVO DOCUMENTAL</t>
  </si>
  <si>
    <t>AUXILIAR  DE ARCHIVO</t>
  </si>
  <si>
    <t>0201 SERVICIOS MUNICIPALES DIVERSOS (unidad acceso infor. Publica</t>
  </si>
  <si>
    <t>ENCARG.UNID.ACCESO INFORM.PUBLIC</t>
  </si>
  <si>
    <t>0201 SERVICIOS MUNICIPALES DIVERSOS (unidad del CAM)</t>
  </si>
  <si>
    <t>JEFE  DEL CAM SN PEDRO PERULAPAN</t>
  </si>
  <si>
    <t>AUX. AGENTE DEL CAM SPP</t>
  </si>
  <si>
    <t>AUXILIAR DEL CAM</t>
  </si>
  <si>
    <t>0201 SERVICIOS MUNICIPALES DIVERSOS (proyeccion social)</t>
  </si>
  <si>
    <t>58</t>
  </si>
  <si>
    <t>JEFE DE PROYECCION S.</t>
  </si>
  <si>
    <t>59</t>
  </si>
  <si>
    <t>AUX. DE PROYECCION S.</t>
  </si>
  <si>
    <t>60</t>
  </si>
  <si>
    <t>61</t>
  </si>
  <si>
    <t>62</t>
  </si>
  <si>
    <t>63</t>
  </si>
  <si>
    <t>64</t>
  </si>
  <si>
    <t>TOTAL LINEA 0201-SERVICIOS MUNICIPALES DIVERSOS</t>
  </si>
  <si>
    <t>DEL 01 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</si>
</sst>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0"/>
      <name val="Arial Narrow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7030A0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sz val="9"/>
      <name val="Arial Narrow"/>
      <family val="2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9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sz val="10"/>
      <color theme="5" tint="-0.249977111117893"/>
      <name val="Arial Narrow"/>
      <family val="2"/>
    </font>
    <font>
      <b/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b/>
      <i/>
      <u/>
      <sz val="16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2" borderId="6" xfId="0" applyFont="1" applyFill="1" applyBorder="1" applyAlignment="1">
      <alignment vertical="center"/>
    </xf>
    <xf numFmtId="0" fontId="0" fillId="0" borderId="0" xfId="0" applyBorder="1"/>
    <xf numFmtId="0" fontId="10" fillId="5" borderId="10" xfId="0" applyFont="1" applyFill="1" applyBorder="1" applyAlignment="1">
      <alignment horizontal="center" vertical="center" wrapText="1"/>
    </xf>
    <xf numFmtId="0" fontId="0" fillId="5" borderId="10" xfId="0" applyFill="1" applyBorder="1"/>
    <xf numFmtId="0" fontId="2" fillId="5" borderId="10" xfId="0" applyFont="1" applyFill="1" applyBorder="1"/>
    <xf numFmtId="0" fontId="3" fillId="5" borderId="10" xfId="0" applyFont="1" applyFill="1" applyBorder="1" applyAlignment="1">
      <alignment vertical="center"/>
    </xf>
    <xf numFmtId="0" fontId="0" fillId="5" borderId="11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44" fontId="13" fillId="0" borderId="15" xfId="1" applyFont="1" applyBorder="1" applyAlignment="1">
      <alignment vertical="center"/>
    </xf>
    <xf numFmtId="0" fontId="14" fillId="6" borderId="15" xfId="0" applyFont="1" applyFill="1" applyBorder="1" applyAlignment="1">
      <alignment vertical="center"/>
    </xf>
    <xf numFmtId="44" fontId="0" fillId="0" borderId="15" xfId="1" applyFont="1" applyBorder="1" applyAlignment="1">
      <alignment vertical="center"/>
    </xf>
    <xf numFmtId="0" fontId="0" fillId="0" borderId="15" xfId="0" applyBorder="1"/>
    <xf numFmtId="2" fontId="0" fillId="0" borderId="15" xfId="0" applyNumberFormat="1" applyBorder="1"/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44" fontId="13" fillId="0" borderId="18" xfId="1" applyFont="1" applyBorder="1" applyAlignment="1">
      <alignment vertical="center"/>
    </xf>
    <xf numFmtId="0" fontId="0" fillId="0" borderId="17" xfId="0" applyBorder="1" applyAlignment="1">
      <alignment vertical="center"/>
    </xf>
    <xf numFmtId="44" fontId="0" fillId="0" borderId="17" xfId="1" applyFont="1" applyBorder="1" applyAlignment="1">
      <alignment vertical="center"/>
    </xf>
    <xf numFmtId="44" fontId="2" fillId="0" borderId="17" xfId="1" applyFont="1" applyBorder="1" applyAlignment="1">
      <alignment vertical="center"/>
    </xf>
    <xf numFmtId="44" fontId="15" fillId="0" borderId="17" xfId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12" fillId="0" borderId="17" xfId="0" applyFont="1" applyBorder="1" applyAlignment="1">
      <alignment horizontal="left" vertical="center" wrapText="1"/>
    </xf>
    <xf numFmtId="44" fontId="1" fillId="0" borderId="17" xfId="1" applyFont="1" applyFill="1" applyBorder="1" applyAlignment="1">
      <alignment vertical="center"/>
    </xf>
    <xf numFmtId="44" fontId="1" fillId="0" borderId="17" xfId="1" applyFont="1" applyBorder="1" applyAlignment="1">
      <alignment vertical="center"/>
    </xf>
    <xf numFmtId="44" fontId="0" fillId="0" borderId="20" xfId="1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vertical="center" wrapText="1"/>
    </xf>
    <xf numFmtId="0" fontId="12" fillId="0" borderId="20" xfId="0" applyFont="1" applyBorder="1" applyAlignment="1">
      <alignment vertical="center"/>
    </xf>
    <xf numFmtId="44" fontId="13" fillId="0" borderId="22" xfId="1" applyFont="1" applyBorder="1" applyAlignment="1">
      <alignment vertical="center"/>
    </xf>
    <xf numFmtId="44" fontId="1" fillId="0" borderId="20" xfId="1" applyFont="1" applyBorder="1" applyAlignment="1">
      <alignment vertical="center"/>
    </xf>
    <xf numFmtId="0" fontId="0" fillId="0" borderId="23" xfId="0" applyBorder="1" applyAlignment="1">
      <alignment vertical="center"/>
    </xf>
    <xf numFmtId="44" fontId="3" fillId="7" borderId="25" xfId="1" applyFont="1" applyFill="1" applyBorder="1" applyAlignment="1">
      <alignment vertical="center"/>
    </xf>
    <xf numFmtId="44" fontId="3" fillId="0" borderId="25" xfId="1" applyFont="1" applyFill="1" applyBorder="1" applyAlignment="1">
      <alignment vertical="center"/>
    </xf>
    <xf numFmtId="44" fontId="8" fillId="7" borderId="25" xfId="1" applyFont="1" applyFill="1" applyBorder="1" applyAlignment="1">
      <alignment vertical="center"/>
    </xf>
    <xf numFmtId="44" fontId="3" fillId="0" borderId="25" xfId="1" applyFont="1" applyBorder="1" applyAlignment="1">
      <alignment vertical="center"/>
    </xf>
    <xf numFmtId="164" fontId="16" fillId="0" borderId="26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164" fontId="16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0" fillId="8" borderId="13" xfId="0" applyFill="1" applyBorder="1"/>
    <xf numFmtId="44" fontId="0" fillId="8" borderId="13" xfId="1" applyFont="1" applyFill="1" applyBorder="1"/>
    <xf numFmtId="0" fontId="0" fillId="8" borderId="14" xfId="0" applyFill="1" applyBorder="1"/>
    <xf numFmtId="49" fontId="17" fillId="0" borderId="27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 wrapText="1"/>
    </xf>
    <xf numFmtId="44" fontId="18" fillId="0" borderId="15" xfId="1" applyFont="1" applyBorder="1" applyAlignment="1">
      <alignment vertical="center"/>
    </xf>
    <xf numFmtId="44" fontId="19" fillId="0" borderId="15" xfId="1" applyFont="1" applyBorder="1"/>
    <xf numFmtId="44" fontId="20" fillId="0" borderId="15" xfId="1" applyFont="1" applyBorder="1"/>
    <xf numFmtId="44" fontId="18" fillId="0" borderId="15" xfId="1" applyFont="1" applyBorder="1"/>
    <xf numFmtId="164" fontId="0" fillId="0" borderId="29" xfId="0" applyNumberFormat="1" applyBorder="1"/>
    <xf numFmtId="44" fontId="18" fillId="0" borderId="17" xfId="1" applyFont="1" applyBorder="1" applyAlignment="1">
      <alignment vertical="center"/>
    </xf>
    <xf numFmtId="44" fontId="19" fillId="0" borderId="17" xfId="1" applyFont="1" applyBorder="1"/>
    <xf numFmtId="44" fontId="18" fillId="0" borderId="17" xfId="1" applyFont="1" applyFill="1" applyBorder="1"/>
    <xf numFmtId="164" fontId="0" fillId="0" borderId="19" xfId="0" applyNumberFormat="1" applyBorder="1"/>
    <xf numFmtId="0" fontId="11" fillId="0" borderId="20" xfId="0" applyFont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44" fontId="19" fillId="0" borderId="17" xfId="1" applyFont="1" applyBorder="1" applyAlignment="1">
      <alignment vertical="center"/>
    </xf>
    <xf numFmtId="44" fontId="18" fillId="9" borderId="17" xfId="1" applyFont="1" applyFill="1" applyBorder="1"/>
    <xf numFmtId="0" fontId="11" fillId="0" borderId="17" xfId="0" applyFont="1" applyBorder="1" applyAlignment="1">
      <alignment horizontal="left" vertical="center" wrapText="1"/>
    </xf>
    <xf numFmtId="44" fontId="20" fillId="0" borderId="17" xfId="1" applyFont="1" applyFill="1" applyBorder="1"/>
    <xf numFmtId="0" fontId="13" fillId="0" borderId="20" xfId="0" applyFont="1" applyFill="1" applyBorder="1" applyAlignment="1">
      <alignment vertical="center" wrapText="1"/>
    </xf>
    <xf numFmtId="44" fontId="18" fillId="0" borderId="20" xfId="1" applyFont="1" applyBorder="1" applyAlignment="1">
      <alignment vertical="center"/>
    </xf>
    <xf numFmtId="44" fontId="19" fillId="0" borderId="20" xfId="1" applyFont="1" applyBorder="1" applyAlignment="1">
      <alignment horizontal="center" vertical="center"/>
    </xf>
    <xf numFmtId="44" fontId="20" fillId="0" borderId="30" xfId="1" applyFont="1" applyBorder="1"/>
    <xf numFmtId="44" fontId="19" fillId="0" borderId="20" xfId="1" applyFont="1" applyBorder="1"/>
    <xf numFmtId="44" fontId="21" fillId="9" borderId="20" xfId="1" applyFont="1" applyFill="1" applyBorder="1"/>
    <xf numFmtId="44" fontId="19" fillId="0" borderId="30" xfId="1" applyFont="1" applyBorder="1"/>
    <xf numFmtId="164" fontId="0" fillId="0" borderId="23" xfId="0" applyNumberFormat="1" applyBorder="1"/>
    <xf numFmtId="164" fontId="3" fillId="0" borderId="26" xfId="0" applyNumberFormat="1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23" fillId="8" borderId="13" xfId="0" applyFont="1" applyFill="1" applyBorder="1"/>
    <xf numFmtId="165" fontId="0" fillId="8" borderId="13" xfId="0" applyNumberFormat="1" applyFill="1" applyBorder="1"/>
    <xf numFmtId="0" fontId="11" fillId="0" borderId="33" xfId="0" applyFont="1" applyBorder="1" applyAlignment="1">
      <alignment horizontal="center" vertical="center"/>
    </xf>
    <xf numFmtId="44" fontId="13" fillId="0" borderId="17" xfId="1" applyFont="1" applyBorder="1" applyAlignment="1">
      <alignment vertical="center"/>
    </xf>
    <xf numFmtId="165" fontId="0" fillId="0" borderId="17" xfId="0" applyNumberFormat="1" applyBorder="1" applyAlignment="1">
      <alignment vertical="center"/>
    </xf>
    <xf numFmtId="44" fontId="0" fillId="0" borderId="17" xfId="1" applyFont="1" applyBorder="1"/>
    <xf numFmtId="44" fontId="2" fillId="0" borderId="17" xfId="1" applyFont="1" applyBorder="1"/>
    <xf numFmtId="44" fontId="1" fillId="0" borderId="17" xfId="1" applyFont="1" applyBorder="1"/>
    <xf numFmtId="44" fontId="0" fillId="0" borderId="17" xfId="1" applyFont="1" applyFill="1" applyBorder="1"/>
    <xf numFmtId="44" fontId="0" fillId="0" borderId="15" xfId="1" applyFont="1" applyBorder="1"/>
    <xf numFmtId="0" fontId="0" fillId="0" borderId="19" xfId="0" applyBorder="1"/>
    <xf numFmtId="44" fontId="13" fillId="6" borderId="17" xfId="1" applyFont="1" applyFill="1" applyBorder="1" applyAlignment="1">
      <alignment vertical="center"/>
    </xf>
    <xf numFmtId="44" fontId="15" fillId="0" borderId="17" xfId="1" applyFont="1" applyFill="1" applyBorder="1"/>
    <xf numFmtId="0" fontId="11" fillId="0" borderId="20" xfId="0" applyFont="1" applyBorder="1" applyAlignment="1">
      <alignment horizontal="left" vertical="center" wrapText="1"/>
    </xf>
    <xf numFmtId="44" fontId="13" fillId="0" borderId="20" xfId="1" applyFont="1" applyBorder="1" applyAlignment="1">
      <alignment vertical="center"/>
    </xf>
    <xf numFmtId="44" fontId="0" fillId="0" borderId="20" xfId="1" applyFont="1" applyFill="1" applyBorder="1"/>
    <xf numFmtId="44" fontId="2" fillId="0" borderId="20" xfId="1" applyFont="1" applyBorder="1"/>
    <xf numFmtId="44" fontId="0" fillId="0" borderId="20" xfId="1" applyFont="1" applyBorder="1"/>
    <xf numFmtId="44" fontId="1" fillId="0" borderId="20" xfId="1" applyFont="1" applyBorder="1"/>
    <xf numFmtId="44" fontId="0" fillId="0" borderId="30" xfId="1" applyFont="1" applyBorder="1"/>
    <xf numFmtId="0" fontId="0" fillId="0" borderId="23" xfId="0" applyBorder="1"/>
    <xf numFmtId="0" fontId="11" fillId="0" borderId="27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44" fontId="2" fillId="0" borderId="15" xfId="1" applyFont="1" applyBorder="1"/>
    <xf numFmtId="44" fontId="1" fillId="0" borderId="15" xfId="1" applyFont="1" applyBorder="1"/>
    <xf numFmtId="44" fontId="14" fillId="0" borderId="15" xfId="1" applyFont="1" applyBorder="1"/>
    <xf numFmtId="165" fontId="0" fillId="0" borderId="29" xfId="0" applyNumberFormat="1" applyBorder="1"/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44" fontId="0" fillId="6" borderId="17" xfId="1" applyFont="1" applyFill="1" applyBorder="1"/>
    <xf numFmtId="165" fontId="0" fillId="0" borderId="19" xfId="0" applyNumberFormat="1" applyBorder="1"/>
    <xf numFmtId="0" fontId="24" fillId="0" borderId="27" xfId="0" applyFont="1" applyBorder="1" applyAlignment="1">
      <alignment horizontal="center" vertical="center"/>
    </xf>
    <xf numFmtId="0" fontId="24" fillId="0" borderId="17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44" fontId="25" fillId="0" borderId="17" xfId="1" applyFont="1" applyBorder="1" applyAlignment="1">
      <alignment vertical="center"/>
    </xf>
    <xf numFmtId="165" fontId="0" fillId="0" borderId="17" xfId="0" applyNumberFormat="1" applyFont="1" applyBorder="1" applyAlignment="1">
      <alignment vertical="center"/>
    </xf>
    <xf numFmtId="165" fontId="0" fillId="0" borderId="19" xfId="0" applyNumberFormat="1" applyFont="1" applyBorder="1"/>
    <xf numFmtId="0" fontId="0" fillId="0" borderId="0" xfId="0" applyFont="1"/>
    <xf numFmtId="44" fontId="14" fillId="6" borderId="17" xfId="1" applyFont="1" applyFill="1" applyBorder="1"/>
    <xf numFmtId="0" fontId="11" fillId="0" borderId="20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44" fontId="2" fillId="0" borderId="30" xfId="1" applyFont="1" applyBorder="1"/>
    <xf numFmtId="44" fontId="15" fillId="0" borderId="20" xfId="1" applyFont="1" applyBorder="1"/>
    <xf numFmtId="165" fontId="0" fillId="0" borderId="23" xfId="0" applyNumberFormat="1" applyBorder="1"/>
    <xf numFmtId="44" fontId="3" fillId="7" borderId="25" xfId="1" applyFont="1" applyFill="1" applyBorder="1"/>
    <xf numFmtId="44" fontId="8" fillId="7" borderId="25" xfId="1" applyFont="1" applyFill="1" applyBorder="1"/>
    <xf numFmtId="44" fontId="3" fillId="0" borderId="25" xfId="1" applyFont="1" applyFill="1" applyBorder="1"/>
    <xf numFmtId="0" fontId="0" fillId="0" borderId="26" xfId="0" applyBorder="1"/>
    <xf numFmtId="44" fontId="3" fillId="0" borderId="0" xfId="1" applyFont="1"/>
    <xf numFmtId="44" fontId="3" fillId="0" borderId="34" xfId="1" applyFont="1" applyBorder="1" applyAlignment="1">
      <alignment vertical="center"/>
    </xf>
    <xf numFmtId="44" fontId="3" fillId="0" borderId="35" xfId="1" applyFont="1" applyBorder="1" applyAlignment="1">
      <alignment vertical="center"/>
    </xf>
    <xf numFmtId="44" fontId="3" fillId="7" borderId="36" xfId="1" applyFont="1" applyFill="1" applyBorder="1" applyAlignment="1">
      <alignment vertical="center"/>
    </xf>
    <xf numFmtId="44" fontId="3" fillId="7" borderId="34" xfId="1" applyFont="1" applyFill="1" applyBorder="1" applyAlignment="1">
      <alignment vertical="center"/>
    </xf>
    <xf numFmtId="44" fontId="3" fillId="7" borderId="13" xfId="1" applyFont="1" applyFill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1" fillId="0" borderId="30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44" fontId="2" fillId="0" borderId="15" xfId="1" applyFont="1" applyBorder="1" applyAlignment="1">
      <alignment vertical="center"/>
    </xf>
    <xf numFmtId="44" fontId="1" fillId="0" borderId="15" xfId="1" applyFont="1" applyBorder="1" applyAlignment="1">
      <alignment vertical="center"/>
    </xf>
    <xf numFmtId="44" fontId="0" fillId="0" borderId="15" xfId="1" applyFont="1" applyBorder="1" applyAlignment="1">
      <alignment horizontal="right" vertical="center"/>
    </xf>
    <xf numFmtId="0" fontId="0" fillId="0" borderId="29" xfId="0" applyBorder="1"/>
    <xf numFmtId="44" fontId="0" fillId="0" borderId="0" xfId="0" applyNumberFormat="1" applyBorder="1"/>
    <xf numFmtId="0" fontId="11" fillId="0" borderId="18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44" fontId="0" fillId="6" borderId="15" xfId="1" applyFont="1" applyFill="1" applyBorder="1" applyAlignment="1">
      <alignment vertical="center"/>
    </xf>
    <xf numFmtId="44" fontId="15" fillId="0" borderId="20" xfId="1" applyFont="1" applyBorder="1" applyAlignment="1">
      <alignment vertical="center"/>
    </xf>
    <xf numFmtId="165" fontId="2" fillId="6" borderId="17" xfId="0" applyNumberFormat="1" applyFont="1" applyFill="1" applyBorder="1" applyAlignment="1">
      <alignment vertical="center"/>
    </xf>
    <xf numFmtId="44" fontId="2" fillId="6" borderId="30" xfId="1" applyFont="1" applyFill="1" applyBorder="1" applyAlignment="1">
      <alignment vertical="center"/>
    </xf>
    <xf numFmtId="44" fontId="2" fillId="6" borderId="15" xfId="1" applyFont="1" applyFill="1" applyBorder="1" applyAlignment="1">
      <alignment vertical="center"/>
    </xf>
    <xf numFmtId="0" fontId="2" fillId="6" borderId="39" xfId="0" applyFont="1" applyFill="1" applyBorder="1"/>
    <xf numFmtId="0" fontId="2" fillId="6" borderId="0" xfId="0" applyFont="1" applyFill="1" applyBorder="1"/>
    <xf numFmtId="0" fontId="2" fillId="6" borderId="0" xfId="0" applyFont="1" applyFill="1"/>
    <xf numFmtId="0" fontId="11" fillId="0" borderId="37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 wrapText="1"/>
    </xf>
    <xf numFmtId="0" fontId="11" fillId="0" borderId="38" xfId="0" applyFont="1" applyBorder="1" applyAlignment="1">
      <alignment vertical="center" wrapText="1"/>
    </xf>
    <xf numFmtId="44" fontId="13" fillId="0" borderId="30" xfId="1" applyFont="1" applyBorder="1" applyAlignment="1">
      <alignment vertical="center"/>
    </xf>
    <xf numFmtId="44" fontId="0" fillId="0" borderId="30" xfId="1" applyFont="1" applyBorder="1" applyAlignment="1">
      <alignment vertical="center"/>
    </xf>
    <xf numFmtId="44" fontId="2" fillId="0" borderId="30" xfId="1" applyFont="1" applyBorder="1" applyAlignment="1">
      <alignment vertical="center"/>
    </xf>
    <xf numFmtId="44" fontId="1" fillId="0" borderId="30" xfId="1" applyFont="1" applyBorder="1" applyAlignment="1">
      <alignment vertical="center"/>
    </xf>
    <xf numFmtId="0" fontId="0" fillId="0" borderId="39" xfId="0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0" xfId="0" applyNumberFormat="1" applyBorder="1"/>
    <xf numFmtId="0" fontId="12" fillId="0" borderId="18" xfId="0" applyFont="1" applyBorder="1" applyAlignment="1">
      <alignment vertical="center" wrapText="1"/>
    </xf>
    <xf numFmtId="0" fontId="11" fillId="0" borderId="18" xfId="0" applyFont="1" applyBorder="1" applyAlignment="1">
      <alignment horizontal="left" vertical="center" wrapText="1"/>
    </xf>
    <xf numFmtId="44" fontId="0" fillId="0" borderId="17" xfId="1" applyFont="1" applyFill="1" applyBorder="1" applyAlignment="1">
      <alignment vertical="center"/>
    </xf>
    <xf numFmtId="165" fontId="0" fillId="0" borderId="19" xfId="0" applyNumberFormat="1" applyFill="1" applyBorder="1"/>
    <xf numFmtId="165" fontId="0" fillId="0" borderId="0" xfId="0" applyNumberFormat="1" applyFill="1" applyBorder="1"/>
    <xf numFmtId="0" fontId="11" fillId="0" borderId="22" xfId="0" applyFont="1" applyFill="1" applyBorder="1" applyAlignment="1">
      <alignment vertical="center"/>
    </xf>
    <xf numFmtId="44" fontId="13" fillId="6" borderId="20" xfId="1" applyFont="1" applyFill="1" applyBorder="1" applyAlignment="1">
      <alignment vertical="center"/>
    </xf>
    <xf numFmtId="44" fontId="0" fillId="0" borderId="20" xfId="1" applyFont="1" applyFill="1" applyBorder="1" applyAlignment="1">
      <alignment vertical="center"/>
    </xf>
    <xf numFmtId="165" fontId="0" fillId="0" borderId="23" xfId="0" applyNumberFormat="1" applyFill="1" applyBorder="1"/>
    <xf numFmtId="0" fontId="11" fillId="0" borderId="38" xfId="0" applyFont="1" applyBorder="1" applyAlignment="1">
      <alignment horizontal="left" vertical="center" wrapText="1"/>
    </xf>
    <xf numFmtId="44" fontId="14" fillId="0" borderId="30" xfId="1" applyFont="1" applyBorder="1" applyAlignment="1">
      <alignment vertical="center"/>
    </xf>
    <xf numFmtId="0" fontId="0" fillId="0" borderId="39" xfId="0" applyBorder="1"/>
    <xf numFmtId="0" fontId="13" fillId="0" borderId="38" xfId="0" applyFont="1" applyBorder="1" applyAlignment="1">
      <alignment vertical="center" wrapText="1"/>
    </xf>
    <xf numFmtId="0" fontId="11" fillId="0" borderId="37" xfId="1" applyNumberFormat="1" applyFont="1" applyBorder="1" applyAlignment="1">
      <alignment horizontal="center" vertical="center" wrapText="1"/>
    </xf>
    <xf numFmtId="44" fontId="11" fillId="0" borderId="30" xfId="1" applyFont="1" applyBorder="1" applyAlignment="1">
      <alignment vertical="center" wrapText="1"/>
    </xf>
    <xf numFmtId="44" fontId="11" fillId="0" borderId="38" xfId="1" applyFont="1" applyBorder="1" applyAlignment="1">
      <alignment vertical="center" wrapText="1"/>
    </xf>
    <xf numFmtId="44" fontId="0" fillId="0" borderId="39" xfId="1" applyFont="1" applyBorder="1"/>
    <xf numFmtId="0" fontId="11" fillId="0" borderId="22" xfId="0" applyFont="1" applyBorder="1" applyAlignment="1">
      <alignment horizontal="left" vertical="center" wrapText="1"/>
    </xf>
    <xf numFmtId="44" fontId="13" fillId="0" borderId="20" xfId="1" applyFont="1" applyFill="1" applyBorder="1" applyAlignment="1">
      <alignment vertical="center"/>
    </xf>
    <xf numFmtId="164" fontId="0" fillId="0" borderId="23" xfId="0" applyNumberForma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164" fontId="0" fillId="0" borderId="29" xfId="0" applyNumberFormat="1" applyBorder="1" applyAlignment="1">
      <alignment vertical="center"/>
    </xf>
    <xf numFmtId="164" fontId="0" fillId="0" borderId="19" xfId="0" applyNumberFormat="1" applyBorder="1" applyAlignment="1">
      <alignment vertical="center"/>
    </xf>
    <xf numFmtId="44" fontId="14" fillId="0" borderId="17" xfId="1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165" fontId="3" fillId="0" borderId="25" xfId="1" applyNumberFormat="1" applyFont="1" applyBorder="1" applyAlignment="1">
      <alignment vertical="center"/>
    </xf>
    <xf numFmtId="165" fontId="3" fillId="7" borderId="25" xfId="1" applyNumberFormat="1" applyFont="1" applyFill="1" applyBorder="1" applyAlignment="1">
      <alignment vertical="center"/>
    </xf>
    <xf numFmtId="165" fontId="3" fillId="0" borderId="25" xfId="1" applyNumberFormat="1" applyFont="1" applyFill="1" applyBorder="1" applyAlignment="1">
      <alignment vertical="center"/>
    </xf>
    <xf numFmtId="165" fontId="28" fillId="0" borderId="14" xfId="0" applyNumberFormat="1" applyFont="1" applyBorder="1"/>
    <xf numFmtId="44" fontId="0" fillId="0" borderId="0" xfId="0" applyNumberFormat="1"/>
    <xf numFmtId="164" fontId="13" fillId="0" borderId="0" xfId="0" applyNumberFormat="1" applyFont="1" applyFill="1" applyBorder="1" applyAlignment="1">
      <alignment vertical="center"/>
    </xf>
    <xf numFmtId="44" fontId="0" fillId="0" borderId="0" xfId="1" applyFont="1"/>
    <xf numFmtId="165" fontId="0" fillId="0" borderId="0" xfId="0" applyNumberFormat="1"/>
    <xf numFmtId="44" fontId="17" fillId="5" borderId="12" xfId="1" applyFont="1" applyFill="1" applyBorder="1" applyAlignment="1">
      <alignment horizontal="left" vertical="center"/>
    </xf>
    <xf numFmtId="44" fontId="17" fillId="5" borderId="13" xfId="1" applyFont="1" applyFill="1" applyBorder="1" applyAlignment="1">
      <alignment horizontal="left" vertical="center"/>
    </xf>
    <xf numFmtId="44" fontId="17" fillId="5" borderId="14" xfId="1" applyFont="1" applyFill="1" applyBorder="1" applyAlignment="1">
      <alignment horizontal="left" vertical="center"/>
    </xf>
    <xf numFmtId="49" fontId="17" fillId="5" borderId="12" xfId="0" applyNumberFormat="1" applyFont="1" applyFill="1" applyBorder="1" applyAlignment="1">
      <alignment horizontal="left" vertical="center" wrapText="1"/>
    </xf>
    <xf numFmtId="49" fontId="17" fillId="5" borderId="13" xfId="0" applyNumberFormat="1" applyFont="1" applyFill="1" applyBorder="1" applyAlignment="1">
      <alignment horizontal="left" vertical="center" wrapText="1"/>
    </xf>
    <xf numFmtId="49" fontId="17" fillId="5" borderId="14" xfId="0" applyNumberFormat="1" applyFont="1" applyFill="1" applyBorder="1" applyAlignment="1">
      <alignment horizontal="left" vertical="center" wrapText="1"/>
    </xf>
    <xf numFmtId="49" fontId="17" fillId="5" borderId="1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17" fillId="8" borderId="31" xfId="0" applyNumberFormat="1" applyFont="1" applyFill="1" applyBorder="1" applyAlignment="1">
      <alignment horizontal="center" vertical="center" wrapText="1"/>
    </xf>
    <xf numFmtId="49" fontId="17" fillId="8" borderId="32" xfId="0" applyNumberFormat="1" applyFont="1" applyFill="1" applyBorder="1" applyAlignment="1">
      <alignment horizontal="center" vertical="center" wrapText="1"/>
    </xf>
    <xf numFmtId="49" fontId="17" fillId="8" borderId="12" xfId="0" applyNumberFormat="1" applyFont="1" applyFill="1" applyBorder="1" applyAlignment="1">
      <alignment horizontal="left" vertical="center" wrapText="1"/>
    </xf>
    <xf numFmtId="49" fontId="17" fillId="8" borderId="13" xfId="0" applyNumberFormat="1" applyFont="1" applyFill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17" fillId="8" borderId="12" xfId="0" applyNumberFormat="1" applyFont="1" applyFill="1" applyBorder="1" applyAlignment="1">
      <alignment horizontal="center" vertical="center" wrapText="1"/>
    </xf>
    <xf numFmtId="49" fontId="17" fillId="8" borderId="1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4" fillId="6" borderId="37" xfId="0" applyFont="1" applyFill="1" applyBorder="1" applyAlignment="1">
      <alignment horizontal="center" vertical="center"/>
    </xf>
    <xf numFmtId="0" fontId="24" fillId="6" borderId="30" xfId="0" applyFont="1" applyFill="1" applyBorder="1" applyAlignment="1">
      <alignment vertical="center" wrapText="1"/>
    </xf>
    <xf numFmtId="0" fontId="24" fillId="6" borderId="38" xfId="0" applyFont="1" applyFill="1" applyBorder="1" applyAlignment="1">
      <alignment vertical="center" wrapText="1"/>
    </xf>
    <xf numFmtId="44" fontId="25" fillId="6" borderId="30" xfId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98</xdr:row>
      <xdr:rowOff>38100</xdr:rowOff>
    </xdr:from>
    <xdr:to>
      <xdr:col>2</xdr:col>
      <xdr:colOff>539820</xdr:colOff>
      <xdr:row>101</xdr:row>
      <xdr:rowOff>149040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8EA1218B-8868-4F31-B891-56B3A9FF1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056" y="21753112"/>
          <a:ext cx="908977" cy="882215"/>
        </a:xfrm>
        <a:prstGeom prst="rect">
          <a:avLst/>
        </a:prstGeom>
      </xdr:spPr>
    </xdr:pic>
    <xdr:clientData/>
  </xdr:twoCellAnchor>
  <xdr:twoCellAnchor editAs="oneCell">
    <xdr:from>
      <xdr:col>16</xdr:col>
      <xdr:colOff>409317</xdr:colOff>
      <xdr:row>98</xdr:row>
      <xdr:rowOff>180202</xdr:rowOff>
    </xdr:from>
    <xdr:to>
      <xdr:col>17</xdr:col>
      <xdr:colOff>265254</xdr:colOff>
      <xdr:row>102</xdr:row>
      <xdr:rowOff>44731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9AA7C9B-5A0F-4357-A98E-7B89EFD46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89289" y="21895214"/>
          <a:ext cx="810094" cy="82663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0</xdr:row>
      <xdr:rowOff>0</xdr:rowOff>
    </xdr:from>
    <xdr:to>
      <xdr:col>2</xdr:col>
      <xdr:colOff>522303</xdr:colOff>
      <xdr:row>3</xdr:row>
      <xdr:rowOff>185108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7A0A8CC-A452-4D0E-BAF8-075954787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0006" y="0"/>
          <a:ext cx="910510" cy="861385"/>
        </a:xfrm>
        <a:prstGeom prst="rect">
          <a:avLst/>
        </a:prstGeom>
      </xdr:spPr>
    </xdr:pic>
    <xdr:clientData/>
  </xdr:twoCellAnchor>
  <xdr:twoCellAnchor editAs="oneCell">
    <xdr:from>
      <xdr:col>17</xdr:col>
      <xdr:colOff>47883</xdr:colOff>
      <xdr:row>0</xdr:row>
      <xdr:rowOff>38615</xdr:rowOff>
    </xdr:from>
    <xdr:to>
      <xdr:col>17</xdr:col>
      <xdr:colOff>791962</xdr:colOff>
      <xdr:row>3</xdr:row>
      <xdr:rowOff>168854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BE7D84D-C4CC-4779-8696-07BBD37B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82012" y="38615"/>
          <a:ext cx="744079" cy="806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73"/>
  <sheetViews>
    <sheetView tabSelected="1" topLeftCell="A148" zoomScale="82" zoomScaleNormal="82" workbookViewId="0">
      <selection activeCell="E159" sqref="E159"/>
    </sheetView>
  </sheetViews>
  <sheetFormatPr baseColWidth="10" defaultRowHeight="15" x14ac:dyDescent="0.25"/>
  <cols>
    <col min="1" max="1" width="4.140625" customWidth="1"/>
    <col min="2" max="2" width="6.85546875" customWidth="1"/>
    <col min="3" max="3" width="27.5703125" customWidth="1"/>
    <col min="4" max="4" width="19.28515625" customWidth="1"/>
    <col min="5" max="5" width="14.28515625" customWidth="1"/>
    <col min="6" max="6" width="12.42578125" customWidth="1"/>
    <col min="8" max="8" width="10.85546875" customWidth="1"/>
    <col min="9" max="9" width="12.28515625" customWidth="1"/>
    <col min="10" max="10" width="10.140625" customWidth="1"/>
    <col min="12" max="12" width="12.42578125" customWidth="1"/>
    <col min="13" max="13" width="9.140625" customWidth="1"/>
    <col min="14" max="14" width="8.7109375" customWidth="1"/>
    <col min="15" max="15" width="11.85546875" customWidth="1"/>
    <col min="16" max="16" width="12.7109375" customWidth="1"/>
    <col min="17" max="17" width="13.28515625" customWidth="1"/>
    <col min="18" max="18" width="12.85546875" customWidth="1"/>
    <col min="19" max="19" width="22" customWidth="1"/>
    <col min="20" max="20" width="13.28515625" customWidth="1"/>
  </cols>
  <sheetData>
    <row r="1" spans="1:22" ht="18.75" x14ac:dyDescent="0.3">
      <c r="B1" s="233" t="s">
        <v>0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</row>
    <row r="2" spans="1:22" ht="18.75" x14ac:dyDescent="0.3">
      <c r="B2" s="233" t="s">
        <v>1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</row>
    <row r="3" spans="1:22" ht="18.75" x14ac:dyDescent="0.3">
      <c r="A3" s="233" t="s">
        <v>106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</row>
    <row r="4" spans="1:22" x14ac:dyDescent="0.25">
      <c r="B4" s="223"/>
      <c r="C4" s="2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x14ac:dyDescent="0.25">
      <c r="B5" s="224" t="s">
        <v>2</v>
      </c>
      <c r="C5" s="224"/>
      <c r="D5" s="2">
        <v>51101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.75" thickBot="1" x14ac:dyDescent="0.3">
      <c r="B6" s="224" t="s">
        <v>3</v>
      </c>
      <c r="C6" s="224"/>
      <c r="D6" s="1"/>
    </row>
    <row r="7" spans="1:22" ht="15" customHeight="1" x14ac:dyDescent="0.25">
      <c r="B7" s="264" t="s">
        <v>4</v>
      </c>
      <c r="C7" s="266" t="s">
        <v>5</v>
      </c>
      <c r="D7" s="268" t="s">
        <v>6</v>
      </c>
      <c r="E7" s="270" t="s">
        <v>7</v>
      </c>
      <c r="F7" s="272" t="s">
        <v>8</v>
      </c>
      <c r="G7" s="249" t="s">
        <v>9</v>
      </c>
      <c r="H7" s="258" t="s">
        <v>10</v>
      </c>
      <c r="I7" s="252" t="s">
        <v>11</v>
      </c>
      <c r="J7" s="249" t="s">
        <v>12</v>
      </c>
      <c r="K7" s="249"/>
      <c r="L7" s="252" t="s">
        <v>13</v>
      </c>
      <c r="M7" s="260" t="s">
        <v>14</v>
      </c>
      <c r="N7" s="252" t="s">
        <v>15</v>
      </c>
      <c r="O7" s="249" t="s">
        <v>16</v>
      </c>
      <c r="P7" s="215" t="s">
        <v>17</v>
      </c>
      <c r="Q7" s="209" t="s">
        <v>18</v>
      </c>
      <c r="R7" s="252" t="s">
        <v>19</v>
      </c>
      <c r="S7" s="254" t="s">
        <v>20</v>
      </c>
    </row>
    <row r="8" spans="1:22" ht="40.5" customHeight="1" thickBot="1" x14ac:dyDescent="0.3">
      <c r="B8" s="265"/>
      <c r="C8" s="267"/>
      <c r="D8" s="269"/>
      <c r="E8" s="271"/>
      <c r="F8" s="273"/>
      <c r="G8" s="250"/>
      <c r="H8" s="259"/>
      <c r="I8" s="253"/>
      <c r="J8" s="3" t="s">
        <v>21</v>
      </c>
      <c r="K8" s="3" t="s">
        <v>22</v>
      </c>
      <c r="L8" s="253"/>
      <c r="M8" s="261"/>
      <c r="N8" s="253"/>
      <c r="O8" s="250"/>
      <c r="P8" s="244"/>
      <c r="Q8" s="251"/>
      <c r="R8" s="253"/>
      <c r="S8" s="255"/>
      <c r="T8" s="4"/>
      <c r="U8" s="4"/>
      <c r="V8" s="4"/>
    </row>
    <row r="9" spans="1:22" ht="20.100000000000001" customHeight="1" thickBot="1" x14ac:dyDescent="0.3">
      <c r="B9" s="262" t="s">
        <v>23</v>
      </c>
      <c r="C9" s="263"/>
      <c r="D9" s="263"/>
      <c r="E9" s="5"/>
      <c r="F9" s="6"/>
      <c r="G9" s="6"/>
      <c r="H9" s="7"/>
      <c r="I9" s="6"/>
      <c r="J9" s="8"/>
      <c r="K9" s="8"/>
      <c r="L9" s="6"/>
      <c r="M9" s="6"/>
      <c r="N9" s="6"/>
      <c r="O9" s="6"/>
      <c r="P9" s="6"/>
      <c r="Q9" s="6"/>
      <c r="R9" s="6"/>
      <c r="S9" s="9"/>
      <c r="T9" s="4"/>
      <c r="U9" s="4"/>
      <c r="V9" s="4"/>
    </row>
    <row r="10" spans="1:22" ht="15.75" thickBot="1" x14ac:dyDescent="0.3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2"/>
    </row>
    <row r="11" spans="1:22" ht="30" customHeight="1" x14ac:dyDescent="0.25">
      <c r="B11" s="13">
        <v>1</v>
      </c>
      <c r="C11" s="14"/>
      <c r="D11" s="15" t="s">
        <v>24</v>
      </c>
      <c r="E11" s="16">
        <f>2500*12</f>
        <v>30000</v>
      </c>
      <c r="F11" s="17"/>
      <c r="G11" s="19"/>
      <c r="H11" s="19"/>
      <c r="I11" s="19"/>
      <c r="J11" s="19"/>
      <c r="K11" s="19"/>
      <c r="L11" s="19"/>
      <c r="M11" s="19"/>
      <c r="N11" s="19"/>
      <c r="O11" s="20"/>
      <c r="P11" s="19"/>
      <c r="Q11" s="20"/>
      <c r="R11" s="20"/>
      <c r="S11" s="19"/>
    </row>
    <row r="12" spans="1:22" ht="31.5" customHeight="1" x14ac:dyDescent="0.25">
      <c r="B12" s="21">
        <v>2</v>
      </c>
      <c r="C12" s="22"/>
      <c r="D12" s="23" t="s">
        <v>25</v>
      </c>
      <c r="E12" s="24">
        <f>440*12</f>
        <v>5280</v>
      </c>
      <c r="F12" s="25"/>
      <c r="G12" s="26"/>
      <c r="H12" s="27"/>
      <c r="I12" s="26"/>
      <c r="J12" s="26"/>
      <c r="K12" s="26"/>
      <c r="L12" s="26"/>
      <c r="M12" s="26"/>
      <c r="N12" s="26"/>
      <c r="O12" s="28"/>
      <c r="P12" s="26"/>
      <c r="Q12" s="26"/>
      <c r="R12" s="26"/>
      <c r="S12" s="29"/>
      <c r="T12" s="4"/>
      <c r="U12" s="4"/>
      <c r="V12" s="4"/>
    </row>
    <row r="13" spans="1:22" ht="27.75" customHeight="1" x14ac:dyDescent="0.25">
      <c r="B13" s="21">
        <v>3</v>
      </c>
      <c r="C13" s="22"/>
      <c r="D13" s="30" t="s">
        <v>26</v>
      </c>
      <c r="E13" s="24">
        <f>1800*12</f>
        <v>21600</v>
      </c>
      <c r="F13" s="25"/>
      <c r="G13" s="26"/>
      <c r="H13" s="27"/>
      <c r="I13" s="26"/>
      <c r="J13" s="26"/>
      <c r="K13" s="26"/>
      <c r="L13" s="26"/>
      <c r="M13" s="26"/>
      <c r="N13" s="26"/>
      <c r="O13" s="31"/>
      <c r="P13" s="18"/>
      <c r="Q13" s="26"/>
      <c r="R13" s="26"/>
      <c r="S13" s="29"/>
      <c r="T13" s="4"/>
      <c r="U13" s="4"/>
      <c r="V13" s="4"/>
    </row>
    <row r="14" spans="1:22" ht="27.75" customHeight="1" x14ac:dyDescent="0.25">
      <c r="B14" s="21">
        <v>4</v>
      </c>
      <c r="C14" s="22"/>
      <c r="D14" s="23" t="s">
        <v>27</v>
      </c>
      <c r="E14" s="24">
        <f>813.05*12</f>
        <v>9756.5999999999985</v>
      </c>
      <c r="F14" s="25"/>
      <c r="G14" s="26"/>
      <c r="H14" s="27"/>
      <c r="I14" s="26"/>
      <c r="J14" s="26"/>
      <c r="K14" s="26"/>
      <c r="L14" s="26"/>
      <c r="M14" s="26"/>
      <c r="N14" s="26"/>
      <c r="O14" s="32"/>
      <c r="P14" s="18"/>
      <c r="Q14" s="26"/>
      <c r="R14" s="26"/>
      <c r="S14" s="29"/>
      <c r="T14" s="4"/>
      <c r="U14" s="4"/>
      <c r="V14" s="4"/>
    </row>
    <row r="15" spans="1:22" ht="27.75" customHeight="1" x14ac:dyDescent="0.25">
      <c r="B15" s="21">
        <v>5</v>
      </c>
      <c r="C15" s="22"/>
      <c r="D15" s="23" t="s">
        <v>28</v>
      </c>
      <c r="E15" s="24">
        <f>484*12</f>
        <v>5808</v>
      </c>
      <c r="F15" s="25"/>
      <c r="G15" s="26"/>
      <c r="H15" s="27"/>
      <c r="I15" s="26"/>
      <c r="J15" s="26"/>
      <c r="K15" s="33"/>
      <c r="L15" s="26"/>
      <c r="M15" s="26"/>
      <c r="N15" s="26"/>
      <c r="O15" s="28"/>
      <c r="P15" s="18"/>
      <c r="Q15" s="26"/>
      <c r="R15" s="26"/>
      <c r="S15" s="29"/>
      <c r="T15" s="4"/>
      <c r="U15" s="4"/>
      <c r="V15" s="4"/>
    </row>
    <row r="16" spans="1:22" ht="26.25" customHeight="1" thickBot="1" x14ac:dyDescent="0.3">
      <c r="B16" s="34">
        <v>6</v>
      </c>
      <c r="C16" s="35"/>
      <c r="D16" s="36" t="s">
        <v>29</v>
      </c>
      <c r="E16" s="37">
        <f>1500*12</f>
        <v>18000</v>
      </c>
      <c r="F16" s="25"/>
      <c r="G16" s="26"/>
      <c r="H16" s="27"/>
      <c r="I16" s="33"/>
      <c r="J16" s="33"/>
      <c r="K16" s="33"/>
      <c r="L16" s="33"/>
      <c r="M16" s="33"/>
      <c r="N16" s="33"/>
      <c r="O16" s="38"/>
      <c r="P16" s="18"/>
      <c r="Q16" s="26"/>
      <c r="R16" s="26"/>
      <c r="S16" s="39"/>
      <c r="T16" s="4"/>
      <c r="U16" s="4"/>
      <c r="V16" s="4"/>
    </row>
    <row r="17" spans="2:22" ht="24" customHeight="1" thickBot="1" x14ac:dyDescent="0.3">
      <c r="B17" s="247" t="s">
        <v>30</v>
      </c>
      <c r="C17" s="248"/>
      <c r="D17" s="248"/>
      <c r="E17" s="40">
        <f>SUM(E11:E16)</f>
        <v>90444.6</v>
      </c>
      <c r="F17" s="41">
        <f t="shared" ref="F17:N17" si="0">SUM(F12:F16)</f>
        <v>0</v>
      </c>
      <c r="G17" s="40">
        <f t="shared" si="0"/>
        <v>0</v>
      </c>
      <c r="H17" s="42">
        <f t="shared" si="0"/>
        <v>0</v>
      </c>
      <c r="I17" s="43">
        <f t="shared" si="0"/>
        <v>0</v>
      </c>
      <c r="J17" s="40">
        <f t="shared" si="0"/>
        <v>0</v>
      </c>
      <c r="K17" s="40">
        <f t="shared" si="0"/>
        <v>0</v>
      </c>
      <c r="L17" s="43">
        <f t="shared" si="0"/>
        <v>0</v>
      </c>
      <c r="M17" s="43">
        <f t="shared" si="0"/>
        <v>0</v>
      </c>
      <c r="N17" s="43">
        <f t="shared" si="0"/>
        <v>0</v>
      </c>
      <c r="O17" s="40"/>
      <c r="P17" s="40">
        <f>SUM(P12:P16)</f>
        <v>0</v>
      </c>
      <c r="Q17" s="40">
        <f>SUM(Q11:Q16)</f>
        <v>0</v>
      </c>
      <c r="R17" s="43">
        <f>SUM(R11:R16)+0.01-0.01</f>
        <v>0</v>
      </c>
      <c r="S17" s="44"/>
      <c r="T17" s="4"/>
      <c r="U17" s="4"/>
      <c r="V17" s="4"/>
    </row>
    <row r="18" spans="2:22" x14ac:dyDescent="0.25">
      <c r="B18" s="45"/>
      <c r="C18" s="45"/>
      <c r="D18" s="4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7"/>
      <c r="P18" s="46"/>
      <c r="Q18" s="46"/>
      <c r="R18" s="47"/>
      <c r="S18" s="46"/>
      <c r="T18" s="4"/>
      <c r="U18" s="4"/>
      <c r="V18" s="4"/>
    </row>
    <row r="19" spans="2:22" x14ac:dyDescent="0.25">
      <c r="B19" s="45"/>
      <c r="C19" s="45"/>
      <c r="D19" s="45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  <c r="P19" s="46"/>
      <c r="Q19" s="46"/>
      <c r="R19" s="47"/>
      <c r="S19" s="46"/>
      <c r="T19" s="4"/>
      <c r="U19" s="4"/>
      <c r="V19" s="4"/>
    </row>
    <row r="20" spans="2:22" ht="15.75" thickBot="1" x14ac:dyDescent="0.3">
      <c r="B20" s="4"/>
      <c r="C20" s="4"/>
      <c r="D20" s="48"/>
      <c r="E20" s="4"/>
      <c r="F20" s="4"/>
      <c r="G20" s="4"/>
      <c r="H20" s="4"/>
      <c r="I20" s="4"/>
    </row>
    <row r="21" spans="2:22" ht="15" customHeight="1" x14ac:dyDescent="0.25">
      <c r="B21" s="264" t="s">
        <v>4</v>
      </c>
      <c r="C21" s="266" t="s">
        <v>5</v>
      </c>
      <c r="D21" s="268" t="s">
        <v>6</v>
      </c>
      <c r="E21" s="270" t="s">
        <v>7</v>
      </c>
      <c r="F21" s="272" t="s">
        <v>31</v>
      </c>
      <c r="G21" s="249" t="s">
        <v>9</v>
      </c>
      <c r="H21" s="258" t="s">
        <v>10</v>
      </c>
      <c r="I21" s="252" t="s">
        <v>11</v>
      </c>
      <c r="J21" s="249" t="s">
        <v>12</v>
      </c>
      <c r="K21" s="249"/>
      <c r="L21" s="252" t="s">
        <v>13</v>
      </c>
      <c r="M21" s="260" t="s">
        <v>14</v>
      </c>
      <c r="N21" s="252" t="s">
        <v>15</v>
      </c>
      <c r="O21" s="249" t="s">
        <v>16</v>
      </c>
      <c r="P21" s="215" t="s">
        <v>17</v>
      </c>
      <c r="Q21" s="209" t="s">
        <v>18</v>
      </c>
      <c r="R21" s="252" t="s">
        <v>32</v>
      </c>
      <c r="S21" s="254" t="s">
        <v>20</v>
      </c>
    </row>
    <row r="22" spans="2:22" ht="57" customHeight="1" thickBot="1" x14ac:dyDescent="0.3">
      <c r="B22" s="265"/>
      <c r="C22" s="267"/>
      <c r="D22" s="269"/>
      <c r="E22" s="271"/>
      <c r="F22" s="273"/>
      <c r="G22" s="250"/>
      <c r="H22" s="259"/>
      <c r="I22" s="253"/>
      <c r="J22" s="3" t="s">
        <v>21</v>
      </c>
      <c r="K22" s="3" t="s">
        <v>22</v>
      </c>
      <c r="L22" s="253"/>
      <c r="M22" s="261"/>
      <c r="N22" s="253"/>
      <c r="O22" s="250"/>
      <c r="P22" s="244"/>
      <c r="Q22" s="251"/>
      <c r="R22" s="253"/>
      <c r="S22" s="255"/>
      <c r="T22" s="4"/>
      <c r="U22" s="4"/>
      <c r="V22" s="4"/>
    </row>
    <row r="23" spans="2:22" ht="24" customHeight="1" thickBot="1" x14ac:dyDescent="0.3">
      <c r="B23" s="256" t="s">
        <v>33</v>
      </c>
      <c r="C23" s="257"/>
      <c r="D23" s="257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50"/>
      <c r="Q23" s="50"/>
      <c r="R23" s="49"/>
      <c r="S23" s="51"/>
      <c r="T23" s="4"/>
      <c r="U23" s="4"/>
      <c r="V23" s="4"/>
    </row>
    <row r="24" spans="2:22" ht="33" customHeight="1" x14ac:dyDescent="0.25">
      <c r="B24" s="52" t="s">
        <v>34</v>
      </c>
      <c r="C24" s="53"/>
      <c r="D24" s="54" t="s">
        <v>35</v>
      </c>
      <c r="E24" s="55">
        <f>1000*12</f>
        <v>12000</v>
      </c>
      <c r="F24" s="56"/>
      <c r="G24" s="56"/>
      <c r="H24" s="57"/>
      <c r="I24" s="56"/>
      <c r="J24" s="56"/>
      <c r="K24" s="56"/>
      <c r="L24" s="56"/>
      <c r="M24" s="56"/>
      <c r="N24" s="56"/>
      <c r="O24" s="58"/>
      <c r="P24" s="56"/>
      <c r="Q24" s="56"/>
      <c r="R24" s="56"/>
      <c r="S24" s="59"/>
      <c r="T24" s="4"/>
      <c r="U24" s="4"/>
      <c r="V24" s="4"/>
    </row>
    <row r="25" spans="2:22" ht="33.950000000000003" customHeight="1" x14ac:dyDescent="0.25">
      <c r="B25" s="52" t="s">
        <v>36</v>
      </c>
      <c r="C25" s="22"/>
      <c r="D25" s="22" t="s">
        <v>37</v>
      </c>
      <c r="E25" s="60">
        <f>825*12</f>
        <v>9900</v>
      </c>
      <c r="F25" s="60"/>
      <c r="G25" s="56"/>
      <c r="H25" s="57"/>
      <c r="I25" s="61"/>
      <c r="J25" s="61"/>
      <c r="K25" s="61"/>
      <c r="L25" s="61"/>
      <c r="M25" s="61"/>
      <c r="N25" s="61"/>
      <c r="O25" s="62"/>
      <c r="P25" s="61"/>
      <c r="Q25" s="56"/>
      <c r="R25" s="56"/>
      <c r="S25" s="63"/>
      <c r="T25" s="4"/>
      <c r="U25" s="4"/>
      <c r="V25" s="4"/>
    </row>
    <row r="26" spans="2:22" ht="24" customHeight="1" x14ac:dyDescent="0.25">
      <c r="B26" s="52" t="s">
        <v>38</v>
      </c>
      <c r="C26" s="64"/>
      <c r="D26" s="22" t="s">
        <v>39</v>
      </c>
      <c r="E26" s="60">
        <f>385*12</f>
        <v>4620</v>
      </c>
      <c r="F26" s="61"/>
      <c r="G26" s="61"/>
      <c r="H26" s="57"/>
      <c r="I26" s="61"/>
      <c r="J26" s="61"/>
      <c r="K26" s="61"/>
      <c r="L26" s="61"/>
      <c r="M26" s="61"/>
      <c r="N26" s="61"/>
      <c r="O26" s="61"/>
      <c r="P26" s="61"/>
      <c r="Q26" s="56"/>
      <c r="R26" s="56"/>
      <c r="S26" s="63"/>
      <c r="T26" s="4"/>
      <c r="U26" s="4"/>
      <c r="V26" s="4"/>
    </row>
    <row r="27" spans="2:22" ht="32.25" customHeight="1" x14ac:dyDescent="0.25">
      <c r="B27" s="52" t="s">
        <v>40</v>
      </c>
      <c r="C27" s="22"/>
      <c r="D27" s="65" t="s">
        <v>41</v>
      </c>
      <c r="E27" s="60">
        <f>770*12</f>
        <v>9240</v>
      </c>
      <c r="F27" s="66"/>
      <c r="G27" s="61"/>
      <c r="H27" s="57"/>
      <c r="I27" s="61"/>
      <c r="J27" s="61"/>
      <c r="K27" s="61"/>
      <c r="L27" s="61"/>
      <c r="M27" s="61"/>
      <c r="N27" s="61"/>
      <c r="O27" s="67"/>
      <c r="P27" s="61"/>
      <c r="Q27" s="56"/>
      <c r="R27" s="56"/>
      <c r="S27" s="63"/>
      <c r="T27" s="4"/>
      <c r="U27" s="4"/>
      <c r="V27" s="4"/>
    </row>
    <row r="28" spans="2:22" ht="25.5" customHeight="1" x14ac:dyDescent="0.25">
      <c r="B28" s="52" t="s">
        <v>42</v>
      </c>
      <c r="C28" s="68"/>
      <c r="D28" s="65" t="s">
        <v>43</v>
      </c>
      <c r="E28" s="60">
        <f>400*12</f>
        <v>4800</v>
      </c>
      <c r="F28" s="61"/>
      <c r="G28" s="61"/>
      <c r="H28" s="57"/>
      <c r="I28" s="61"/>
      <c r="J28" s="61"/>
      <c r="K28" s="61"/>
      <c r="L28" s="61"/>
      <c r="M28" s="61"/>
      <c r="N28" s="61"/>
      <c r="O28" s="69"/>
      <c r="P28" s="61"/>
      <c r="Q28" s="56"/>
      <c r="R28" s="56"/>
      <c r="S28" s="63"/>
      <c r="T28" s="4"/>
      <c r="U28" s="4"/>
      <c r="V28" s="4"/>
    </row>
    <row r="29" spans="2:22" ht="33" customHeight="1" thickBot="1" x14ac:dyDescent="0.3">
      <c r="B29" s="52" t="s">
        <v>44</v>
      </c>
      <c r="C29" s="35"/>
      <c r="D29" s="70" t="s">
        <v>45</v>
      </c>
      <c r="E29" s="71">
        <f>500*12</f>
        <v>6000</v>
      </c>
      <c r="F29" s="72"/>
      <c r="G29" s="72"/>
      <c r="H29" s="73"/>
      <c r="I29" s="74"/>
      <c r="J29" s="74"/>
      <c r="K29" s="74"/>
      <c r="L29" s="74"/>
      <c r="M29" s="74"/>
      <c r="N29" s="74"/>
      <c r="O29" s="75"/>
      <c r="P29" s="74"/>
      <c r="Q29" s="76"/>
      <c r="R29" s="76"/>
      <c r="S29" s="77"/>
    </row>
    <row r="30" spans="2:22" ht="28.5" customHeight="1" thickBot="1" x14ac:dyDescent="0.3">
      <c r="B30" s="247" t="s">
        <v>46</v>
      </c>
      <c r="C30" s="248"/>
      <c r="D30" s="248"/>
      <c r="E30" s="40">
        <f>SUM(E24:E29)</f>
        <v>46560</v>
      </c>
      <c r="F30" s="41">
        <f>SUM(F24:F29)</f>
        <v>0</v>
      </c>
      <c r="G30" s="40">
        <f>SUM(G24:G29)</f>
        <v>0</v>
      </c>
      <c r="H30" s="40">
        <f>SUM(H24:H29)</f>
        <v>0</v>
      </c>
      <c r="I30" s="43">
        <f>SUM(I24:I29)</f>
        <v>0</v>
      </c>
      <c r="J30" s="40">
        <f>SUM(J24:J29)</f>
        <v>0</v>
      </c>
      <c r="K30" s="40">
        <f>SUM(K24:K29)</f>
        <v>0</v>
      </c>
      <c r="L30" s="43">
        <f>SUM(L24:L29)</f>
        <v>0</v>
      </c>
      <c r="M30" s="43"/>
      <c r="N30" s="43"/>
      <c r="O30" s="40">
        <f>SUM(O24:O29)</f>
        <v>0</v>
      </c>
      <c r="P30" s="40">
        <f>SUM(P24:P29)</f>
        <v>0</v>
      </c>
      <c r="Q30" s="40">
        <f>SUM(Q24:Q29)</f>
        <v>0</v>
      </c>
      <c r="R30" s="43">
        <f>SUM(R24:R29)+0.01-0.01</f>
        <v>0</v>
      </c>
      <c r="S30" s="78"/>
    </row>
    <row r="31" spans="2:22" x14ac:dyDescent="0.25">
      <c r="D31" s="79"/>
    </row>
    <row r="32" spans="2:22" x14ac:dyDescent="0.25">
      <c r="D32" s="79"/>
    </row>
    <row r="33" spans="2:19" x14ac:dyDescent="0.25">
      <c r="D33" s="79"/>
    </row>
    <row r="34" spans="2:19" x14ac:dyDescent="0.25">
      <c r="D34" s="79"/>
    </row>
    <row r="35" spans="2:19" x14ac:dyDescent="0.25">
      <c r="D35" s="79"/>
    </row>
    <row r="36" spans="2:19" x14ac:dyDescent="0.25">
      <c r="D36" s="79"/>
    </row>
    <row r="37" spans="2:19" x14ac:dyDescent="0.25">
      <c r="D37" s="79"/>
    </row>
    <row r="38" spans="2:19" x14ac:dyDescent="0.25">
      <c r="D38" s="79"/>
    </row>
    <row r="39" spans="2:19" x14ac:dyDescent="0.25">
      <c r="D39" s="79"/>
    </row>
    <row r="40" spans="2:19" x14ac:dyDescent="0.25">
      <c r="D40" s="79"/>
    </row>
    <row r="41" spans="2:19" x14ac:dyDescent="0.25">
      <c r="D41" s="79"/>
    </row>
    <row r="42" spans="2:19" x14ac:dyDescent="0.25">
      <c r="D42" s="79"/>
    </row>
    <row r="43" spans="2:19" x14ac:dyDescent="0.25">
      <c r="D43" s="79"/>
    </row>
    <row r="44" spans="2:19" x14ac:dyDescent="0.25">
      <c r="D44" s="79"/>
    </row>
    <row r="45" spans="2:19" x14ac:dyDescent="0.25">
      <c r="D45" s="79"/>
    </row>
    <row r="46" spans="2:19" ht="7.5" customHeight="1" thickBot="1" x14ac:dyDescent="0.3">
      <c r="D46" s="79"/>
    </row>
    <row r="47" spans="2:19" ht="15.75" hidden="1" thickBot="1" x14ac:dyDescent="0.3">
      <c r="D47" s="79"/>
    </row>
    <row r="48" spans="2:19" ht="15" customHeight="1" x14ac:dyDescent="0.25">
      <c r="B48" s="225" t="s">
        <v>4</v>
      </c>
      <c r="C48" s="227" t="s">
        <v>5</v>
      </c>
      <c r="D48" s="229" t="s">
        <v>6</v>
      </c>
      <c r="E48" s="219" t="s">
        <v>7</v>
      </c>
      <c r="F48" s="211" t="s">
        <v>31</v>
      </c>
      <c r="G48" s="245" t="s">
        <v>9</v>
      </c>
      <c r="H48" s="221" t="s">
        <v>10</v>
      </c>
      <c r="I48" s="211" t="s">
        <v>11</v>
      </c>
      <c r="J48" s="215" t="s">
        <v>12</v>
      </c>
      <c r="K48" s="215"/>
      <c r="L48" s="211" t="s">
        <v>13</v>
      </c>
      <c r="M48" s="216" t="s">
        <v>14</v>
      </c>
      <c r="N48" s="211" t="s">
        <v>15</v>
      </c>
      <c r="O48" s="215" t="s">
        <v>16</v>
      </c>
      <c r="P48" s="215" t="s">
        <v>47</v>
      </c>
      <c r="Q48" s="209" t="s">
        <v>18</v>
      </c>
      <c r="R48" s="211" t="s">
        <v>19</v>
      </c>
      <c r="S48" s="213" t="s">
        <v>20</v>
      </c>
    </row>
    <row r="49" spans="2:19" ht="64.5" customHeight="1" thickBot="1" x14ac:dyDescent="0.3">
      <c r="B49" s="226"/>
      <c r="C49" s="228"/>
      <c r="D49" s="230"/>
      <c r="E49" s="220"/>
      <c r="F49" s="212"/>
      <c r="G49" s="246"/>
      <c r="H49" s="222"/>
      <c r="I49" s="212"/>
      <c r="J49" s="80" t="s">
        <v>21</v>
      </c>
      <c r="K49" s="80" t="s">
        <v>22</v>
      </c>
      <c r="L49" s="212"/>
      <c r="M49" s="217"/>
      <c r="N49" s="212"/>
      <c r="O49" s="218"/>
      <c r="P49" s="244"/>
      <c r="Q49" s="210"/>
      <c r="R49" s="212"/>
      <c r="S49" s="214"/>
    </row>
    <row r="50" spans="2:19" ht="24.75" customHeight="1" thickBot="1" x14ac:dyDescent="0.3">
      <c r="B50" s="234" t="s">
        <v>48</v>
      </c>
      <c r="C50" s="235"/>
      <c r="D50" s="235"/>
      <c r="E50" s="49"/>
      <c r="F50" s="49"/>
      <c r="G50" s="49"/>
      <c r="H50" s="49"/>
      <c r="I50" s="49"/>
      <c r="J50" s="49"/>
      <c r="K50" s="49"/>
      <c r="L50" s="81"/>
      <c r="M50" s="82"/>
      <c r="N50" s="49"/>
      <c r="O50" s="49"/>
      <c r="P50" s="49"/>
      <c r="Q50" s="49"/>
      <c r="R50" s="49"/>
      <c r="S50" s="51"/>
    </row>
    <row r="51" spans="2:19" ht="24.95" customHeight="1" x14ac:dyDescent="0.25">
      <c r="B51" s="83">
        <v>13</v>
      </c>
      <c r="C51" s="22"/>
      <c r="D51" s="22" t="s">
        <v>49</v>
      </c>
      <c r="E51" s="84">
        <f>519.16*12</f>
        <v>6229.92</v>
      </c>
      <c r="F51" s="85"/>
      <c r="G51" s="86"/>
      <c r="H51" s="87"/>
      <c r="I51" s="86"/>
      <c r="J51" s="86"/>
      <c r="K51" s="86"/>
      <c r="L51" s="86"/>
      <c r="M51" s="86"/>
      <c r="N51" s="86"/>
      <c r="O51" s="88"/>
      <c r="P51" s="89"/>
      <c r="Q51" s="90"/>
      <c r="R51" s="86"/>
      <c r="S51" s="91"/>
    </row>
    <row r="52" spans="2:19" ht="24.95" customHeight="1" x14ac:dyDescent="0.25">
      <c r="B52" s="83">
        <v>14</v>
      </c>
      <c r="C52" s="22"/>
      <c r="D52" s="22" t="s">
        <v>49</v>
      </c>
      <c r="E52" s="84">
        <f>385*12</f>
        <v>4620</v>
      </c>
      <c r="F52" s="85"/>
      <c r="G52" s="89"/>
      <c r="H52" s="87"/>
      <c r="I52" s="86"/>
      <c r="J52" s="86"/>
      <c r="K52" s="86"/>
      <c r="L52" s="86"/>
      <c r="M52" s="86"/>
      <c r="N52" s="86"/>
      <c r="O52" s="86"/>
      <c r="P52" s="86"/>
      <c r="Q52" s="90"/>
      <c r="R52" s="86"/>
      <c r="S52" s="91"/>
    </row>
    <row r="53" spans="2:19" ht="21.4" customHeight="1" x14ac:dyDescent="0.25">
      <c r="B53" s="83">
        <v>15</v>
      </c>
      <c r="C53" s="22"/>
      <c r="D53" s="22" t="s">
        <v>50</v>
      </c>
      <c r="E53" s="84">
        <f>310*12</f>
        <v>3720</v>
      </c>
      <c r="F53" s="85"/>
      <c r="G53" s="89"/>
      <c r="H53" s="87"/>
      <c r="I53" s="86"/>
      <c r="J53" s="86"/>
      <c r="K53" s="86"/>
      <c r="L53" s="86"/>
      <c r="M53" s="86"/>
      <c r="N53" s="86"/>
      <c r="O53" s="86"/>
      <c r="P53" s="86"/>
      <c r="Q53" s="90"/>
      <c r="R53" s="86"/>
      <c r="S53" s="91"/>
    </row>
    <row r="54" spans="2:19" ht="24.95" customHeight="1" x14ac:dyDescent="0.25">
      <c r="B54" s="83">
        <v>16</v>
      </c>
      <c r="C54" s="22"/>
      <c r="D54" s="22" t="s">
        <v>51</v>
      </c>
      <c r="E54" s="84">
        <f>385*12</f>
        <v>4620</v>
      </c>
      <c r="F54" s="85"/>
      <c r="G54" s="89"/>
      <c r="H54" s="87"/>
      <c r="I54" s="86"/>
      <c r="J54" s="86"/>
      <c r="K54" s="86"/>
      <c r="L54" s="86"/>
      <c r="M54" s="86"/>
      <c r="N54" s="86"/>
      <c r="O54" s="86"/>
      <c r="P54" s="86"/>
      <c r="Q54" s="90"/>
      <c r="R54" s="86"/>
      <c r="S54" s="91"/>
    </row>
    <row r="55" spans="2:19" ht="24.95" customHeight="1" x14ac:dyDescent="0.25">
      <c r="B55" s="83">
        <v>17</v>
      </c>
      <c r="C55" s="22"/>
      <c r="D55" s="22" t="s">
        <v>51</v>
      </c>
      <c r="E55" s="84">
        <f>357.5*12</f>
        <v>4290</v>
      </c>
      <c r="F55" s="85"/>
      <c r="G55" s="89"/>
      <c r="H55" s="87"/>
      <c r="I55" s="86"/>
      <c r="J55" s="86"/>
      <c r="K55" s="86"/>
      <c r="L55" s="86"/>
      <c r="M55" s="89"/>
      <c r="N55" s="89"/>
      <c r="O55" s="86"/>
      <c r="P55" s="86"/>
      <c r="Q55" s="90"/>
      <c r="R55" s="86"/>
      <c r="S55" s="91"/>
    </row>
    <row r="56" spans="2:19" ht="17.649999999999999" customHeight="1" x14ac:dyDescent="0.25">
      <c r="B56" s="83">
        <v>18</v>
      </c>
      <c r="C56" s="22"/>
      <c r="D56" s="22" t="s">
        <v>52</v>
      </c>
      <c r="E56" s="92">
        <f>444.44*12</f>
        <v>5333.28</v>
      </c>
      <c r="F56" s="85"/>
      <c r="G56" s="89"/>
      <c r="H56" s="87"/>
      <c r="I56" s="86"/>
      <c r="J56" s="86"/>
      <c r="K56" s="89"/>
      <c r="L56" s="86"/>
      <c r="M56" s="89"/>
      <c r="N56" s="89"/>
      <c r="O56" s="93"/>
      <c r="P56" s="89"/>
      <c r="Q56" s="90"/>
      <c r="R56" s="86"/>
      <c r="S56" s="91"/>
    </row>
    <row r="57" spans="2:19" ht="24.95" customHeight="1" x14ac:dyDescent="0.25">
      <c r="B57" s="83">
        <v>19</v>
      </c>
      <c r="C57" s="22"/>
      <c r="D57" s="22" t="s">
        <v>53</v>
      </c>
      <c r="E57" s="84">
        <f>504.9*12</f>
        <v>6058.7999999999993</v>
      </c>
      <c r="F57" s="85"/>
      <c r="G57" s="89"/>
      <c r="H57" s="87"/>
      <c r="I57" s="86"/>
      <c r="J57" s="86"/>
      <c r="K57" s="89"/>
      <c r="L57" s="86"/>
      <c r="M57" s="89"/>
      <c r="N57" s="89"/>
      <c r="O57" s="93"/>
      <c r="P57" s="89"/>
      <c r="Q57" s="90"/>
      <c r="R57" s="86"/>
      <c r="S57" s="91"/>
    </row>
    <row r="58" spans="2:19" ht="24.95" customHeight="1" x14ac:dyDescent="0.25">
      <c r="B58" s="83">
        <v>20</v>
      </c>
      <c r="C58" s="68"/>
      <c r="D58" s="22" t="s">
        <v>51</v>
      </c>
      <c r="E58" s="84">
        <f>385*12</f>
        <v>4620</v>
      </c>
      <c r="F58" s="85"/>
      <c r="G58" s="89"/>
      <c r="H58" s="87"/>
      <c r="I58" s="86"/>
      <c r="J58" s="86"/>
      <c r="K58" s="89"/>
      <c r="L58" s="86"/>
      <c r="M58" s="86"/>
      <c r="N58" s="89"/>
      <c r="O58" s="93"/>
      <c r="P58" s="89"/>
      <c r="Q58" s="90"/>
      <c r="R58" s="86"/>
      <c r="S58" s="91"/>
    </row>
    <row r="59" spans="2:19" ht="31.9" customHeight="1" x14ac:dyDescent="0.25">
      <c r="B59" s="83">
        <v>21</v>
      </c>
      <c r="C59" s="68"/>
      <c r="D59" s="22" t="s">
        <v>54</v>
      </c>
      <c r="E59" s="84">
        <f>350*12</f>
        <v>4200</v>
      </c>
      <c r="F59" s="85"/>
      <c r="G59" s="89"/>
      <c r="H59" s="87"/>
      <c r="I59" s="86"/>
      <c r="J59" s="86"/>
      <c r="K59" s="89"/>
      <c r="L59" s="86"/>
      <c r="M59" s="86"/>
      <c r="N59" s="86"/>
      <c r="O59" s="86"/>
      <c r="P59" s="89"/>
      <c r="Q59" s="90"/>
      <c r="R59" s="86"/>
      <c r="S59" s="91"/>
    </row>
    <row r="60" spans="2:19" ht="24.95" customHeight="1" thickBot="1" x14ac:dyDescent="0.3">
      <c r="B60" s="83">
        <v>22</v>
      </c>
      <c r="C60" s="94"/>
      <c r="D60" s="64" t="s">
        <v>55</v>
      </c>
      <c r="E60" s="95">
        <f>550*12</f>
        <v>6600</v>
      </c>
      <c r="F60" s="85"/>
      <c r="G60" s="96"/>
      <c r="H60" s="97"/>
      <c r="I60" s="98"/>
      <c r="J60" s="98"/>
      <c r="K60" s="96"/>
      <c r="L60" s="98"/>
      <c r="M60" s="98"/>
      <c r="N60" s="98"/>
      <c r="O60" s="99"/>
      <c r="P60" s="89"/>
      <c r="Q60" s="100"/>
      <c r="R60" s="86"/>
      <c r="S60" s="101"/>
    </row>
    <row r="61" spans="2:19" ht="25.5" customHeight="1" thickBot="1" x14ac:dyDescent="0.3">
      <c r="B61" s="236" t="s">
        <v>56</v>
      </c>
      <c r="C61" s="237"/>
      <c r="D61" s="237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1"/>
    </row>
    <row r="62" spans="2:19" ht="25.5" customHeight="1" x14ac:dyDescent="0.25">
      <c r="B62" s="102">
        <v>23</v>
      </c>
      <c r="C62" s="103"/>
      <c r="D62" s="104" t="s">
        <v>57</v>
      </c>
      <c r="E62" s="16">
        <f>825*12</f>
        <v>9900</v>
      </c>
      <c r="F62" s="85"/>
      <c r="G62" s="90"/>
      <c r="H62" s="105"/>
      <c r="I62" s="90"/>
      <c r="J62" s="90"/>
      <c r="K62" s="90"/>
      <c r="L62" s="90"/>
      <c r="M62" s="90"/>
      <c r="N62" s="90"/>
      <c r="O62" s="106"/>
      <c r="P62" s="107"/>
      <c r="Q62" s="90"/>
      <c r="R62" s="90"/>
      <c r="S62" s="108"/>
    </row>
    <row r="63" spans="2:19" ht="25.5" customHeight="1" x14ac:dyDescent="0.25">
      <c r="B63" s="102">
        <v>24</v>
      </c>
      <c r="C63" s="109"/>
      <c r="D63" s="110" t="s">
        <v>58</v>
      </c>
      <c r="E63" s="84">
        <f>687.5*12</f>
        <v>8250</v>
      </c>
      <c r="F63" s="85"/>
      <c r="G63" s="86"/>
      <c r="H63" s="105"/>
      <c r="I63" s="86"/>
      <c r="J63" s="86"/>
      <c r="K63" s="86"/>
      <c r="L63" s="86"/>
      <c r="M63" s="86"/>
      <c r="N63" s="86"/>
      <c r="O63" s="88"/>
      <c r="P63" s="86"/>
      <c r="Q63" s="90"/>
      <c r="R63" s="111"/>
      <c r="S63" s="112"/>
    </row>
    <row r="64" spans="2:19" s="119" customFormat="1" ht="25.5" customHeight="1" x14ac:dyDescent="0.25">
      <c r="B64" s="113">
        <v>25</v>
      </c>
      <c r="C64" s="114"/>
      <c r="D64" s="115" t="s">
        <v>58</v>
      </c>
      <c r="E64" s="116">
        <f>385*12</f>
        <v>4620</v>
      </c>
      <c r="F64" s="117"/>
      <c r="G64" s="86"/>
      <c r="H64" s="105"/>
      <c r="I64" s="86"/>
      <c r="J64" s="86"/>
      <c r="K64" s="86"/>
      <c r="L64" s="86"/>
      <c r="M64" s="86"/>
      <c r="N64" s="86"/>
      <c r="O64" s="86"/>
      <c r="P64" s="86"/>
      <c r="Q64" s="90"/>
      <c r="R64" s="86"/>
      <c r="S64" s="118"/>
    </row>
    <row r="65" spans="2:19" ht="25.5" customHeight="1" x14ac:dyDescent="0.25">
      <c r="B65" s="102">
        <v>26</v>
      </c>
      <c r="C65" s="109"/>
      <c r="D65" s="110" t="s">
        <v>58</v>
      </c>
      <c r="E65" s="84">
        <f>1034*12</f>
        <v>12408</v>
      </c>
      <c r="F65" s="85"/>
      <c r="G65" s="86"/>
      <c r="H65" s="105"/>
      <c r="I65" s="86"/>
      <c r="J65" s="86"/>
      <c r="K65" s="86"/>
      <c r="L65" s="86"/>
      <c r="M65" s="86"/>
      <c r="N65" s="86"/>
      <c r="O65" s="88"/>
      <c r="P65" s="86"/>
      <c r="Q65" s="90"/>
      <c r="R65" s="86"/>
      <c r="S65" s="112"/>
    </row>
    <row r="66" spans="2:19" ht="25.5" customHeight="1" x14ac:dyDescent="0.25">
      <c r="B66" s="102">
        <v>27</v>
      </c>
      <c r="C66" s="109"/>
      <c r="D66" s="110" t="s">
        <v>58</v>
      </c>
      <c r="E66" s="84">
        <f>310*12</f>
        <v>3720</v>
      </c>
      <c r="F66" s="85"/>
      <c r="G66" s="86"/>
      <c r="H66" s="105"/>
      <c r="I66" s="86"/>
      <c r="J66" s="86"/>
      <c r="K66" s="86"/>
      <c r="L66" s="86"/>
      <c r="M66" s="86"/>
      <c r="N66" s="86"/>
      <c r="O66" s="86"/>
      <c r="P66" s="120"/>
      <c r="Q66" s="90"/>
      <c r="R66" s="86"/>
      <c r="S66" s="112"/>
    </row>
    <row r="67" spans="2:19" ht="25.5" customHeight="1" thickBot="1" x14ac:dyDescent="0.3">
      <c r="B67" s="102">
        <v>28</v>
      </c>
      <c r="C67" s="121"/>
      <c r="D67" s="122" t="s">
        <v>58</v>
      </c>
      <c r="E67" s="95">
        <f>449.19*12</f>
        <v>5390.28</v>
      </c>
      <c r="F67" s="85"/>
      <c r="G67" s="98"/>
      <c r="H67" s="123"/>
      <c r="I67" s="98"/>
      <c r="J67" s="98"/>
      <c r="K67" s="98"/>
      <c r="L67" s="98"/>
      <c r="M67" s="98"/>
      <c r="N67" s="98"/>
      <c r="O67" s="124"/>
      <c r="P67" s="98"/>
      <c r="Q67" s="100"/>
      <c r="R67" s="98"/>
      <c r="S67" s="125"/>
    </row>
    <row r="68" spans="2:19" ht="20.100000000000001" customHeight="1" thickBot="1" x14ac:dyDescent="0.3">
      <c r="B68" s="238" t="s">
        <v>59</v>
      </c>
      <c r="C68" s="239"/>
      <c r="D68" s="239"/>
      <c r="E68" s="126">
        <f>SUM(E51:E67)</f>
        <v>94580.28</v>
      </c>
      <c r="F68" s="126">
        <f>SUM(F51:F67)</f>
        <v>0</v>
      </c>
      <c r="G68" s="126"/>
      <c r="H68" s="127"/>
      <c r="I68" s="128"/>
      <c r="J68" s="126"/>
      <c r="K68" s="126"/>
      <c r="L68" s="126"/>
      <c r="M68" s="126"/>
      <c r="N68" s="128"/>
      <c r="O68" s="126"/>
      <c r="P68" s="126"/>
      <c r="Q68" s="126"/>
      <c r="R68" s="126"/>
      <c r="S68" s="129"/>
    </row>
    <row r="69" spans="2:19" ht="9.1999999999999993" customHeight="1" thickBot="1" x14ac:dyDescent="0.3">
      <c r="D69" s="79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</row>
    <row r="70" spans="2:19" ht="23.45" customHeight="1" thickBot="1" x14ac:dyDescent="0.3">
      <c r="B70" s="240" t="s">
        <v>60</v>
      </c>
      <c r="C70" s="241"/>
      <c r="D70" s="242"/>
      <c r="E70" s="131">
        <f>+E17+E30+E68</f>
        <v>231584.88</v>
      </c>
      <c r="F70" s="132">
        <f>+F17+F30+F68</f>
        <v>0</v>
      </c>
      <c r="G70" s="40"/>
      <c r="H70" s="42"/>
      <c r="I70" s="43"/>
      <c r="J70" s="40"/>
      <c r="K70" s="40"/>
      <c r="L70" s="43"/>
      <c r="M70" s="40"/>
      <c r="N70" s="43"/>
      <c r="O70" s="133"/>
      <c r="P70" s="134"/>
      <c r="Q70" s="135"/>
      <c r="R70" s="131"/>
      <c r="S70" s="136"/>
    </row>
    <row r="71" spans="2:19" ht="29.25" customHeight="1" x14ac:dyDescent="0.25"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137"/>
    </row>
    <row r="72" spans="2:19" x14ac:dyDescent="0.25">
      <c r="D72" s="79"/>
    </row>
    <row r="73" spans="2:19" x14ac:dyDescent="0.25">
      <c r="D73" s="79"/>
      <c r="N73" s="79"/>
    </row>
    <row r="74" spans="2:19" x14ac:dyDescent="0.25">
      <c r="D74" s="79"/>
      <c r="N74" s="79"/>
    </row>
    <row r="75" spans="2:19" x14ac:dyDescent="0.25">
      <c r="D75" s="79"/>
      <c r="N75" s="79"/>
    </row>
    <row r="76" spans="2:19" x14ac:dyDescent="0.25">
      <c r="D76" s="79"/>
      <c r="N76" s="79"/>
    </row>
    <row r="77" spans="2:19" ht="9.75" customHeight="1" x14ac:dyDescent="0.25">
      <c r="D77" s="79"/>
      <c r="N77" s="79"/>
    </row>
    <row r="78" spans="2:19" x14ac:dyDescent="0.25">
      <c r="D78" s="79"/>
      <c r="G78" s="79"/>
      <c r="H78" s="79"/>
      <c r="N78" s="79"/>
    </row>
    <row r="79" spans="2:19" x14ac:dyDescent="0.25">
      <c r="D79" s="79"/>
      <c r="G79" s="79"/>
      <c r="H79" s="79"/>
      <c r="N79" s="79"/>
    </row>
    <row r="80" spans="2:19" ht="12.75" customHeight="1" x14ac:dyDescent="0.25">
      <c r="D80" s="79"/>
      <c r="G80" s="208"/>
      <c r="H80" s="208"/>
      <c r="I80" s="208"/>
      <c r="J80" s="208"/>
      <c r="M80" s="208"/>
      <c r="N80" s="208"/>
      <c r="O80" s="208"/>
      <c r="P80" s="208"/>
      <c r="Q80" s="138"/>
    </row>
    <row r="81" spans="4:17" ht="12.75" customHeight="1" x14ac:dyDescent="0.25">
      <c r="D81" s="79"/>
      <c r="G81" s="138"/>
      <c r="H81" s="138"/>
      <c r="I81" s="138"/>
      <c r="J81" s="138"/>
      <c r="M81" s="138"/>
      <c r="N81" s="138"/>
      <c r="O81" s="138"/>
      <c r="P81" s="138"/>
      <c r="Q81" s="138"/>
    </row>
    <row r="82" spans="4:17" ht="12.75" customHeight="1" x14ac:dyDescent="0.25">
      <c r="D82" s="79"/>
      <c r="G82" s="138"/>
      <c r="H82" s="138"/>
      <c r="I82" s="138"/>
      <c r="J82" s="138"/>
      <c r="M82" s="138"/>
      <c r="N82" s="138"/>
      <c r="O82" s="138"/>
      <c r="P82" s="138"/>
      <c r="Q82" s="138"/>
    </row>
    <row r="83" spans="4:17" ht="12.75" customHeight="1" x14ac:dyDescent="0.25">
      <c r="D83" s="79"/>
      <c r="G83" s="138"/>
      <c r="H83" s="138"/>
      <c r="I83" s="138"/>
      <c r="J83" s="138"/>
      <c r="M83" s="138"/>
      <c r="N83" s="138"/>
      <c r="O83" s="138"/>
      <c r="P83" s="138"/>
      <c r="Q83" s="138"/>
    </row>
    <row r="84" spans="4:17" ht="12.75" customHeight="1" x14ac:dyDescent="0.25">
      <c r="D84" s="79"/>
      <c r="G84" s="138"/>
      <c r="H84" s="138"/>
      <c r="I84" s="138"/>
      <c r="J84" s="138"/>
      <c r="M84" s="138"/>
      <c r="N84" s="138"/>
      <c r="O84" s="138"/>
      <c r="P84" s="138"/>
      <c r="Q84" s="138"/>
    </row>
    <row r="85" spans="4:17" ht="12.75" customHeight="1" x14ac:dyDescent="0.25">
      <c r="D85" s="79"/>
      <c r="G85" s="138"/>
      <c r="H85" s="138"/>
      <c r="I85" s="138"/>
      <c r="J85" s="138"/>
      <c r="M85" s="138"/>
      <c r="N85" s="138"/>
      <c r="O85" s="138"/>
      <c r="P85" s="138"/>
      <c r="Q85" s="138"/>
    </row>
    <row r="86" spans="4:17" ht="12.75" customHeight="1" x14ac:dyDescent="0.25">
      <c r="D86" s="79"/>
      <c r="G86" s="138"/>
      <c r="H86" s="138"/>
      <c r="I86" s="138"/>
      <c r="J86" s="138"/>
      <c r="M86" s="138"/>
      <c r="N86" s="138"/>
      <c r="O86" s="138"/>
      <c r="P86" s="138"/>
      <c r="Q86" s="138"/>
    </row>
    <row r="87" spans="4:17" ht="12.75" customHeight="1" x14ac:dyDescent="0.25">
      <c r="D87" s="79"/>
      <c r="G87" s="138"/>
      <c r="H87" s="138"/>
      <c r="I87" s="138"/>
      <c r="J87" s="138"/>
      <c r="M87" s="138"/>
      <c r="N87" s="138"/>
      <c r="O87" s="138"/>
      <c r="P87" s="138"/>
      <c r="Q87" s="138"/>
    </row>
    <row r="88" spans="4:17" ht="12.75" customHeight="1" x14ac:dyDescent="0.25">
      <c r="D88" s="79"/>
      <c r="G88" s="138"/>
      <c r="H88" s="138"/>
      <c r="I88" s="138"/>
      <c r="J88" s="138"/>
      <c r="M88" s="138"/>
      <c r="N88" s="138"/>
      <c r="O88" s="138"/>
      <c r="P88" s="138"/>
      <c r="Q88" s="138"/>
    </row>
    <row r="89" spans="4:17" ht="12.75" customHeight="1" x14ac:dyDescent="0.25">
      <c r="D89" s="79"/>
      <c r="G89" s="138"/>
      <c r="H89" s="138"/>
      <c r="I89" s="138"/>
      <c r="J89" s="138"/>
      <c r="M89" s="138"/>
      <c r="N89" s="138"/>
      <c r="O89" s="138"/>
      <c r="P89" s="138"/>
      <c r="Q89" s="138"/>
    </row>
    <row r="90" spans="4:17" ht="12.75" customHeight="1" x14ac:dyDescent="0.25">
      <c r="D90" s="79"/>
      <c r="G90" s="138"/>
      <c r="H90" s="138"/>
      <c r="I90" s="138"/>
      <c r="J90" s="138"/>
      <c r="M90" s="138"/>
      <c r="N90" s="138"/>
      <c r="O90" s="138"/>
      <c r="P90" s="138"/>
      <c r="Q90" s="138"/>
    </row>
    <row r="91" spans="4:17" ht="12.75" customHeight="1" x14ac:dyDescent="0.25">
      <c r="D91" s="79"/>
      <c r="G91" s="138"/>
      <c r="H91" s="138"/>
      <c r="I91" s="138"/>
      <c r="J91" s="138"/>
      <c r="M91" s="138"/>
      <c r="N91" s="138"/>
      <c r="O91" s="138"/>
      <c r="P91" s="138"/>
      <c r="Q91" s="138"/>
    </row>
    <row r="92" spans="4:17" ht="12.75" customHeight="1" x14ac:dyDescent="0.25">
      <c r="D92" s="79"/>
      <c r="G92" s="138"/>
      <c r="H92" s="138"/>
      <c r="I92" s="138"/>
      <c r="J92" s="138"/>
      <c r="M92" s="138"/>
      <c r="N92" s="138"/>
      <c r="O92" s="138"/>
      <c r="P92" s="138"/>
      <c r="Q92" s="138"/>
    </row>
    <row r="93" spans="4:17" ht="12.75" customHeight="1" x14ac:dyDescent="0.25">
      <c r="D93" s="79"/>
      <c r="G93" s="138"/>
      <c r="H93" s="138"/>
      <c r="I93" s="138"/>
      <c r="J93" s="138"/>
      <c r="M93" s="138"/>
      <c r="N93" s="138"/>
      <c r="O93" s="138"/>
      <c r="P93" s="138"/>
      <c r="Q93" s="138"/>
    </row>
    <row r="94" spans="4:17" ht="12.75" customHeight="1" x14ac:dyDescent="0.25">
      <c r="D94" s="79"/>
      <c r="G94" s="138"/>
      <c r="H94" s="138"/>
      <c r="I94" s="138"/>
      <c r="J94" s="138"/>
      <c r="M94" s="138"/>
      <c r="N94" s="138"/>
      <c r="O94" s="138"/>
      <c r="P94" s="138"/>
      <c r="Q94" s="138"/>
    </row>
    <row r="95" spans="4:17" ht="12.75" customHeight="1" x14ac:dyDescent="0.25">
      <c r="D95" s="79"/>
      <c r="G95" s="138"/>
      <c r="H95" s="138"/>
      <c r="I95" s="138"/>
      <c r="J95" s="138"/>
      <c r="M95" s="138"/>
      <c r="N95" s="138"/>
      <c r="O95" s="138"/>
      <c r="P95" s="138"/>
      <c r="Q95" s="138"/>
    </row>
    <row r="96" spans="4:17" ht="12.75" customHeight="1" x14ac:dyDescent="0.25">
      <c r="D96" s="79"/>
      <c r="G96" s="138"/>
      <c r="H96" s="138"/>
      <c r="I96" s="138"/>
      <c r="J96" s="138"/>
      <c r="M96" s="138"/>
      <c r="N96" s="138"/>
      <c r="O96" s="138"/>
      <c r="P96" s="138"/>
      <c r="Q96" s="138"/>
    </row>
    <row r="97" spans="2:22" ht="12.75" customHeight="1" x14ac:dyDescent="0.25">
      <c r="D97" s="79"/>
      <c r="G97" s="138"/>
      <c r="H97" s="138"/>
      <c r="I97" s="138"/>
      <c r="J97" s="138"/>
      <c r="M97" s="138"/>
      <c r="N97" s="138"/>
      <c r="O97" s="138"/>
      <c r="P97" s="138"/>
      <c r="Q97" s="138"/>
    </row>
    <row r="98" spans="2:22" ht="12.75" customHeight="1" x14ac:dyDescent="0.25">
      <c r="D98" s="79"/>
      <c r="G98" s="138"/>
      <c r="H98" s="138"/>
      <c r="I98" s="138"/>
      <c r="J98" s="138"/>
      <c r="M98" s="138"/>
      <c r="N98" s="138"/>
      <c r="O98" s="138"/>
      <c r="P98" s="138"/>
      <c r="Q98" s="138"/>
    </row>
    <row r="99" spans="2:22" ht="21" x14ac:dyDescent="0.35">
      <c r="B99" s="231" t="s">
        <v>0</v>
      </c>
      <c r="C99" s="231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31"/>
      <c r="Q99" s="231"/>
      <c r="R99" s="231"/>
      <c r="S99" s="231"/>
    </row>
    <row r="100" spans="2:22" ht="21" x14ac:dyDescent="0.35">
      <c r="B100" s="232" t="s">
        <v>1</v>
      </c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</row>
    <row r="101" spans="2:22" ht="18.75" x14ac:dyDescent="0.3">
      <c r="B101" s="233" t="s">
        <v>106</v>
      </c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</row>
    <row r="102" spans="2:22" x14ac:dyDescent="0.25">
      <c r="B102" s="223"/>
      <c r="C102" s="223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2:22" x14ac:dyDescent="0.25">
      <c r="B103" s="223"/>
      <c r="C103" s="223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2:22" x14ac:dyDescent="0.25">
      <c r="B104" s="224" t="s">
        <v>2</v>
      </c>
      <c r="C104" s="224"/>
      <c r="D104" s="1">
        <v>51101</v>
      </c>
    </row>
    <row r="105" spans="2:22" x14ac:dyDescent="0.25">
      <c r="B105" s="224" t="s">
        <v>61</v>
      </c>
      <c r="C105" s="224"/>
      <c r="D105" s="1"/>
    </row>
    <row r="106" spans="2:22" ht="15.75" thickBot="1" x14ac:dyDescent="0.3">
      <c r="B106" s="2"/>
      <c r="C106" s="2"/>
      <c r="D106" s="1"/>
    </row>
    <row r="107" spans="2:22" x14ac:dyDescent="0.25">
      <c r="B107" s="225" t="s">
        <v>4</v>
      </c>
      <c r="C107" s="227" t="s">
        <v>5</v>
      </c>
      <c r="D107" s="229" t="s">
        <v>6</v>
      </c>
      <c r="E107" s="219" t="s">
        <v>7</v>
      </c>
      <c r="F107" s="211" t="s">
        <v>31</v>
      </c>
      <c r="G107" s="215" t="s">
        <v>9</v>
      </c>
      <c r="H107" s="221" t="s">
        <v>10</v>
      </c>
      <c r="I107" s="211" t="s">
        <v>11</v>
      </c>
      <c r="J107" s="215" t="s">
        <v>12</v>
      </c>
      <c r="K107" s="215"/>
      <c r="L107" s="211" t="s">
        <v>13</v>
      </c>
      <c r="M107" s="216" t="s">
        <v>14</v>
      </c>
      <c r="N107" s="211" t="s">
        <v>15</v>
      </c>
      <c r="O107" s="215" t="s">
        <v>16</v>
      </c>
      <c r="P107" s="215" t="s">
        <v>17</v>
      </c>
      <c r="Q107" s="209" t="s">
        <v>18</v>
      </c>
      <c r="R107" s="211" t="s">
        <v>19</v>
      </c>
      <c r="S107" s="213" t="s">
        <v>20</v>
      </c>
    </row>
    <row r="108" spans="2:22" ht="41.45" customHeight="1" thickBot="1" x14ac:dyDescent="0.3">
      <c r="B108" s="226"/>
      <c r="C108" s="228"/>
      <c r="D108" s="230"/>
      <c r="E108" s="220"/>
      <c r="F108" s="212"/>
      <c r="G108" s="218"/>
      <c r="H108" s="222"/>
      <c r="I108" s="212"/>
      <c r="J108" s="80" t="s">
        <v>21</v>
      </c>
      <c r="K108" s="80" t="s">
        <v>22</v>
      </c>
      <c r="L108" s="212"/>
      <c r="M108" s="217"/>
      <c r="N108" s="212"/>
      <c r="O108" s="218"/>
      <c r="P108" s="218"/>
      <c r="Q108" s="210"/>
      <c r="R108" s="212"/>
      <c r="S108" s="214"/>
      <c r="T108" s="4"/>
      <c r="U108" s="4"/>
      <c r="V108" s="4"/>
    </row>
    <row r="109" spans="2:22" ht="30" customHeight="1" thickBot="1" x14ac:dyDescent="0.3">
      <c r="B109" s="204" t="s">
        <v>62</v>
      </c>
      <c r="C109" s="205"/>
      <c r="D109" s="205"/>
      <c r="E109" s="205"/>
      <c r="F109" s="205"/>
      <c r="G109" s="205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6"/>
      <c r="T109" s="4"/>
      <c r="U109" s="4"/>
      <c r="V109" s="4"/>
    </row>
    <row r="110" spans="2:22" ht="24.95" customHeight="1" x14ac:dyDescent="0.25">
      <c r="B110" s="102">
        <v>29</v>
      </c>
      <c r="C110" s="139"/>
      <c r="D110" s="140" t="s">
        <v>63</v>
      </c>
      <c r="E110" s="16">
        <f>936*12</f>
        <v>11232</v>
      </c>
      <c r="F110" s="85"/>
      <c r="G110" s="18"/>
      <c r="H110" s="141"/>
      <c r="I110" s="18"/>
      <c r="J110" s="18"/>
      <c r="K110" s="18"/>
      <c r="L110" s="18"/>
      <c r="M110" s="18"/>
      <c r="N110" s="18"/>
      <c r="O110" s="142"/>
      <c r="P110" s="143"/>
      <c r="Q110" s="143"/>
      <c r="R110" s="18"/>
      <c r="S110" s="144"/>
      <c r="T110" s="145"/>
      <c r="U110" s="4"/>
      <c r="V110" s="4"/>
    </row>
    <row r="111" spans="2:22" ht="24.95" customHeight="1" x14ac:dyDescent="0.25">
      <c r="B111" s="102">
        <v>30</v>
      </c>
      <c r="C111" s="22"/>
      <c r="D111" s="146" t="s">
        <v>64</v>
      </c>
      <c r="E111" s="84">
        <f>343.98*12</f>
        <v>4127.76</v>
      </c>
      <c r="F111" s="85"/>
      <c r="G111" s="26"/>
      <c r="H111" s="141"/>
      <c r="I111" s="26"/>
      <c r="J111" s="26"/>
      <c r="K111" s="26"/>
      <c r="L111" s="26"/>
      <c r="M111" s="26"/>
      <c r="N111" s="26"/>
      <c r="O111" s="26"/>
      <c r="P111" s="26"/>
      <c r="Q111" s="18"/>
      <c r="R111" s="18"/>
      <c r="S111" s="91"/>
      <c r="T111" s="4"/>
      <c r="U111" s="4"/>
      <c r="V111" s="4"/>
    </row>
    <row r="112" spans="2:22" ht="24.95" customHeight="1" x14ac:dyDescent="0.25">
      <c r="B112" s="102">
        <v>31</v>
      </c>
      <c r="C112" s="22"/>
      <c r="D112" s="146" t="s">
        <v>64</v>
      </c>
      <c r="E112" s="84">
        <f>417.1*12</f>
        <v>5005.2000000000007</v>
      </c>
      <c r="F112" s="85"/>
      <c r="G112" s="26"/>
      <c r="H112" s="141"/>
      <c r="I112" s="26"/>
      <c r="J112" s="26"/>
      <c r="K112" s="26"/>
      <c r="L112" s="26"/>
      <c r="M112" s="26"/>
      <c r="N112" s="26"/>
      <c r="O112" s="28"/>
      <c r="P112" s="26"/>
      <c r="Q112" s="18"/>
      <c r="R112" s="18"/>
      <c r="S112" s="91"/>
      <c r="T112" s="4"/>
      <c r="U112" s="4"/>
      <c r="V112" s="4"/>
    </row>
    <row r="113" spans="2:22" ht="24.95" customHeight="1" thickBot="1" x14ac:dyDescent="0.3">
      <c r="B113" s="102">
        <v>32</v>
      </c>
      <c r="C113" s="64"/>
      <c r="D113" s="35" t="s">
        <v>65</v>
      </c>
      <c r="E113" s="95">
        <f>310*12</f>
        <v>3720</v>
      </c>
      <c r="F113" s="85"/>
      <c r="G113" s="33"/>
      <c r="H113" s="141"/>
      <c r="I113" s="33"/>
      <c r="J113" s="33"/>
      <c r="K113" s="33"/>
      <c r="L113" s="33"/>
      <c r="M113" s="33"/>
      <c r="N113" s="33"/>
      <c r="O113" s="33"/>
      <c r="P113" s="33"/>
      <c r="Q113" s="18"/>
      <c r="R113" s="18"/>
      <c r="S113" s="101"/>
      <c r="T113" s="4"/>
      <c r="U113" s="4"/>
      <c r="V113" s="4"/>
    </row>
    <row r="114" spans="2:22" ht="33" customHeight="1" thickBot="1" x14ac:dyDescent="0.3">
      <c r="B114" s="204" t="s">
        <v>66</v>
      </c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6"/>
      <c r="T114" s="4"/>
      <c r="U114" s="4"/>
      <c r="V114" s="4"/>
    </row>
    <row r="115" spans="2:22" ht="26.1" customHeight="1" x14ac:dyDescent="0.25">
      <c r="B115" s="102">
        <v>33</v>
      </c>
      <c r="C115" s="14"/>
      <c r="D115" s="147" t="s">
        <v>67</v>
      </c>
      <c r="E115" s="16">
        <f>687.5*12</f>
        <v>8250</v>
      </c>
      <c r="F115" s="85"/>
      <c r="G115" s="18"/>
      <c r="H115" s="141"/>
      <c r="I115" s="18"/>
      <c r="J115" s="18"/>
      <c r="K115" s="18"/>
      <c r="L115" s="18"/>
      <c r="M115" s="18"/>
      <c r="N115" s="18"/>
      <c r="O115" s="142"/>
      <c r="P115" s="148"/>
      <c r="Q115" s="18"/>
      <c r="R115" s="18"/>
      <c r="S115" s="144"/>
      <c r="T115" s="4"/>
      <c r="U115" s="4"/>
      <c r="V115" s="4"/>
    </row>
    <row r="116" spans="2:22" ht="26.1" customHeight="1" x14ac:dyDescent="0.25">
      <c r="B116" s="21">
        <v>34</v>
      </c>
      <c r="C116" s="22"/>
      <c r="D116" s="146" t="s">
        <v>68</v>
      </c>
      <c r="E116" s="84">
        <f>333.33*12</f>
        <v>3999.96</v>
      </c>
      <c r="F116" s="85"/>
      <c r="G116" s="26"/>
      <c r="H116" s="141"/>
      <c r="I116" s="26"/>
      <c r="J116" s="26"/>
      <c r="K116" s="26"/>
      <c r="L116" s="26"/>
      <c r="M116" s="26"/>
      <c r="N116" s="26"/>
      <c r="O116" s="26"/>
      <c r="P116" s="26"/>
      <c r="Q116" s="18"/>
      <c r="R116" s="18"/>
      <c r="S116" s="91"/>
      <c r="T116" s="4"/>
      <c r="U116" s="4"/>
      <c r="V116" s="4"/>
    </row>
    <row r="117" spans="2:22" ht="26.1" customHeight="1" thickBot="1" x14ac:dyDescent="0.3">
      <c r="B117" s="34">
        <v>35</v>
      </c>
      <c r="C117" s="64"/>
      <c r="D117" s="35" t="s">
        <v>69</v>
      </c>
      <c r="E117" s="95">
        <f>483.62*12</f>
        <v>5803.4400000000005</v>
      </c>
      <c r="F117" s="85"/>
      <c r="G117" s="33"/>
      <c r="H117" s="141"/>
      <c r="I117" s="33"/>
      <c r="J117" s="33"/>
      <c r="K117" s="33"/>
      <c r="L117" s="33"/>
      <c r="M117" s="33"/>
      <c r="N117" s="33"/>
      <c r="O117" s="149"/>
      <c r="P117" s="33"/>
      <c r="Q117" s="18"/>
      <c r="R117" s="18"/>
      <c r="S117" s="101"/>
      <c r="T117" s="4"/>
      <c r="U117" s="4"/>
      <c r="V117" s="4"/>
    </row>
    <row r="118" spans="2:22" ht="33.950000000000003" customHeight="1" thickBot="1" x14ac:dyDescent="0.3">
      <c r="B118" s="204" t="s">
        <v>70</v>
      </c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6"/>
      <c r="T118" s="4"/>
      <c r="U118" s="4"/>
      <c r="V118" s="4"/>
    </row>
    <row r="119" spans="2:22" s="155" customFormat="1" ht="29.25" customHeight="1" thickBot="1" x14ac:dyDescent="0.3">
      <c r="B119" s="274">
        <v>36</v>
      </c>
      <c r="C119" s="275"/>
      <c r="D119" s="276" t="s">
        <v>71</v>
      </c>
      <c r="E119" s="277">
        <f>330*12</f>
        <v>3960</v>
      </c>
      <c r="F119" s="150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2"/>
      <c r="R119" s="151"/>
      <c r="S119" s="153"/>
      <c r="T119" s="154"/>
      <c r="U119" s="154"/>
      <c r="V119" s="154"/>
    </row>
    <row r="120" spans="2:22" ht="27.2" customHeight="1" thickBot="1" x14ac:dyDescent="0.3">
      <c r="B120" s="204" t="s">
        <v>72</v>
      </c>
      <c r="C120" s="205"/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6"/>
      <c r="T120" s="4"/>
      <c r="U120" s="4"/>
      <c r="V120" s="4"/>
    </row>
    <row r="121" spans="2:22" ht="33" customHeight="1" thickBot="1" x14ac:dyDescent="0.3">
      <c r="B121" s="156">
        <v>37</v>
      </c>
      <c r="C121" s="157"/>
      <c r="D121" s="158" t="s">
        <v>73</v>
      </c>
      <c r="E121" s="159">
        <f>700*12</f>
        <v>8400</v>
      </c>
      <c r="F121" s="85"/>
      <c r="G121" s="160"/>
      <c r="H121" s="161"/>
      <c r="I121" s="160"/>
      <c r="J121" s="160"/>
      <c r="K121" s="160"/>
      <c r="L121" s="160"/>
      <c r="M121" s="160"/>
      <c r="N121" s="160"/>
      <c r="O121" s="162"/>
      <c r="P121" s="160"/>
      <c r="Q121" s="160"/>
      <c r="R121" s="160"/>
      <c r="S121" s="163"/>
      <c r="T121" s="4"/>
      <c r="U121" s="4"/>
      <c r="V121" s="4"/>
    </row>
    <row r="122" spans="2:22" ht="29.25" customHeight="1" thickBot="1" x14ac:dyDescent="0.3">
      <c r="B122" s="204" t="s">
        <v>74</v>
      </c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6"/>
      <c r="T122" s="4"/>
      <c r="U122" s="4"/>
      <c r="V122" s="4"/>
    </row>
    <row r="123" spans="2:22" ht="30" customHeight="1" thickBot="1" x14ac:dyDescent="0.3">
      <c r="B123" s="102">
        <v>38</v>
      </c>
      <c r="C123" s="14"/>
      <c r="D123" s="140" t="s">
        <v>75</v>
      </c>
      <c r="E123" s="16">
        <f>550*12</f>
        <v>6600</v>
      </c>
      <c r="F123" s="85"/>
      <c r="G123" s="18"/>
      <c r="H123" s="141"/>
      <c r="I123" s="18"/>
      <c r="J123" s="18"/>
      <c r="K123" s="18"/>
      <c r="L123" s="18"/>
      <c r="M123" s="18"/>
      <c r="N123" s="18"/>
      <c r="O123" s="142"/>
      <c r="P123" s="18"/>
      <c r="Q123" s="18"/>
      <c r="R123" s="18"/>
      <c r="S123" s="164"/>
      <c r="T123" s="165"/>
      <c r="U123" s="165"/>
      <c r="V123" s="165"/>
    </row>
    <row r="124" spans="2:22" ht="26.25" customHeight="1" thickBot="1" x14ac:dyDescent="0.3">
      <c r="B124" s="204" t="s">
        <v>76</v>
      </c>
      <c r="C124" s="205"/>
      <c r="D124" s="205"/>
      <c r="E124" s="205"/>
      <c r="F124" s="205"/>
      <c r="G124" s="205"/>
      <c r="H124" s="205"/>
      <c r="I124" s="205"/>
      <c r="J124" s="205"/>
      <c r="K124" s="205"/>
      <c r="L124" s="205"/>
      <c r="M124" s="205"/>
      <c r="N124" s="205"/>
      <c r="O124" s="205"/>
      <c r="P124" s="205"/>
      <c r="Q124" s="205"/>
      <c r="R124" s="205"/>
      <c r="S124" s="206"/>
      <c r="T124" s="4"/>
      <c r="U124" s="4"/>
      <c r="V124" s="4"/>
    </row>
    <row r="125" spans="2:22" ht="26.1" customHeight="1" x14ac:dyDescent="0.25">
      <c r="B125" s="102">
        <v>39</v>
      </c>
      <c r="C125" s="140"/>
      <c r="D125" s="140" t="s">
        <v>77</v>
      </c>
      <c r="E125" s="16">
        <f>594*12</f>
        <v>7128</v>
      </c>
      <c r="F125" s="85"/>
      <c r="G125" s="18"/>
      <c r="H125" s="141"/>
      <c r="I125" s="18"/>
      <c r="J125" s="18"/>
      <c r="K125" s="18"/>
      <c r="L125" s="18"/>
      <c r="M125" s="18"/>
      <c r="N125" s="18"/>
      <c r="O125" s="142"/>
      <c r="P125" s="18"/>
      <c r="Q125" s="18"/>
      <c r="R125" s="18"/>
      <c r="S125" s="108"/>
      <c r="T125" s="165"/>
      <c r="U125" s="165"/>
      <c r="V125" s="165"/>
    </row>
    <row r="126" spans="2:22" ht="26.1" customHeight="1" x14ac:dyDescent="0.25">
      <c r="B126" s="102">
        <v>40</v>
      </c>
      <c r="C126" s="146"/>
      <c r="D126" s="166" t="s">
        <v>78</v>
      </c>
      <c r="E126" s="84">
        <f>385*12</f>
        <v>4620</v>
      </c>
      <c r="F126" s="85"/>
      <c r="G126" s="26"/>
      <c r="H126" s="141"/>
      <c r="I126" s="26"/>
      <c r="J126" s="26"/>
      <c r="K126" s="26"/>
      <c r="L126" s="26"/>
      <c r="M126" s="26"/>
      <c r="N126" s="26"/>
      <c r="O126" s="26"/>
      <c r="P126" s="26"/>
      <c r="Q126" s="18"/>
      <c r="R126" s="18"/>
      <c r="S126" s="112"/>
      <c r="T126" s="165"/>
      <c r="U126" s="165"/>
      <c r="V126" s="165"/>
    </row>
    <row r="127" spans="2:22" ht="26.1" customHeight="1" x14ac:dyDescent="0.25">
      <c r="B127" s="102">
        <v>41</v>
      </c>
      <c r="C127" s="22"/>
      <c r="D127" s="146" t="s">
        <v>79</v>
      </c>
      <c r="E127" s="84">
        <f>310*12</f>
        <v>3720</v>
      </c>
      <c r="F127" s="85"/>
      <c r="G127" s="26"/>
      <c r="H127" s="141"/>
      <c r="I127" s="26"/>
      <c r="J127" s="26"/>
      <c r="K127" s="26"/>
      <c r="L127" s="26"/>
      <c r="M127" s="26"/>
      <c r="N127" s="26"/>
      <c r="O127" s="26"/>
      <c r="P127" s="26"/>
      <c r="Q127" s="18"/>
      <c r="R127" s="18"/>
      <c r="S127" s="112"/>
      <c r="T127" s="165"/>
      <c r="U127" s="165"/>
      <c r="V127" s="165"/>
    </row>
    <row r="128" spans="2:22" ht="26.1" customHeight="1" x14ac:dyDescent="0.25">
      <c r="B128" s="102">
        <v>42</v>
      </c>
      <c r="C128" s="22"/>
      <c r="D128" s="146" t="s">
        <v>79</v>
      </c>
      <c r="E128" s="84">
        <f>310*12</f>
        <v>3720</v>
      </c>
      <c r="F128" s="85"/>
      <c r="G128" s="26"/>
      <c r="H128" s="141"/>
      <c r="I128" s="26"/>
      <c r="J128" s="26"/>
      <c r="K128" s="26"/>
      <c r="L128" s="26"/>
      <c r="M128" s="26"/>
      <c r="N128" s="26"/>
      <c r="O128" s="26"/>
      <c r="P128" s="26"/>
      <c r="Q128" s="18"/>
      <c r="R128" s="18"/>
      <c r="S128" s="112"/>
      <c r="T128" s="165"/>
      <c r="U128" s="165"/>
      <c r="V128" s="165"/>
    </row>
    <row r="129" spans="2:22" ht="26.1" customHeight="1" x14ac:dyDescent="0.25">
      <c r="B129" s="102">
        <v>43</v>
      </c>
      <c r="C129" s="146"/>
      <c r="D129" s="146" t="s">
        <v>80</v>
      </c>
      <c r="E129" s="92">
        <f>330*12</f>
        <v>3960</v>
      </c>
      <c r="F129" s="85"/>
      <c r="G129" s="26"/>
      <c r="H129" s="141"/>
      <c r="I129" s="26"/>
      <c r="J129" s="26"/>
      <c r="K129" s="26"/>
      <c r="L129" s="26"/>
      <c r="M129" s="26"/>
      <c r="N129" s="26"/>
      <c r="O129" s="26"/>
      <c r="P129" s="26"/>
      <c r="Q129" s="18"/>
      <c r="R129" s="18"/>
      <c r="S129" s="112"/>
      <c r="T129" s="165"/>
      <c r="U129" s="165"/>
      <c r="V129" s="165"/>
    </row>
    <row r="130" spans="2:22" ht="26.1" customHeight="1" x14ac:dyDescent="0.25">
      <c r="B130" s="102">
        <v>44</v>
      </c>
      <c r="C130" s="167"/>
      <c r="D130" s="146" t="s">
        <v>80</v>
      </c>
      <c r="E130" s="84">
        <f>330*12</f>
        <v>3960</v>
      </c>
      <c r="F130" s="85"/>
      <c r="G130" s="26"/>
      <c r="H130" s="141"/>
      <c r="I130" s="26"/>
      <c r="J130" s="26"/>
      <c r="K130" s="26"/>
      <c r="L130" s="26"/>
      <c r="M130" s="26"/>
      <c r="N130" s="26"/>
      <c r="O130" s="26"/>
      <c r="P130" s="26"/>
      <c r="Q130" s="18"/>
      <c r="R130" s="18"/>
      <c r="S130" s="112"/>
      <c r="T130" s="165"/>
      <c r="U130" s="165"/>
      <c r="V130" s="165"/>
    </row>
    <row r="131" spans="2:22" ht="26.1" customHeight="1" x14ac:dyDescent="0.25">
      <c r="B131" s="102">
        <v>45</v>
      </c>
      <c r="C131" s="146"/>
      <c r="D131" s="146" t="s">
        <v>81</v>
      </c>
      <c r="E131" s="84">
        <f>310*12</f>
        <v>3720</v>
      </c>
      <c r="F131" s="85"/>
      <c r="G131" s="26"/>
      <c r="H131" s="141"/>
      <c r="I131" s="26"/>
      <c r="J131" s="168"/>
      <c r="K131" s="168"/>
      <c r="L131" s="26"/>
      <c r="M131" s="168"/>
      <c r="N131" s="168"/>
      <c r="O131" s="168"/>
      <c r="P131" s="168"/>
      <c r="Q131" s="18"/>
      <c r="R131" s="18"/>
      <c r="S131" s="169"/>
      <c r="T131" s="170"/>
      <c r="U131" s="170"/>
      <c r="V131" s="170"/>
    </row>
    <row r="132" spans="2:22" ht="26.1" customHeight="1" thickBot="1" x14ac:dyDescent="0.3">
      <c r="B132" s="102">
        <v>46</v>
      </c>
      <c r="C132" s="171"/>
      <c r="D132" s="122" t="s">
        <v>81</v>
      </c>
      <c r="E132" s="172">
        <f>310*12</f>
        <v>3720</v>
      </c>
      <c r="F132" s="85"/>
      <c r="G132" s="33"/>
      <c r="H132" s="141"/>
      <c r="I132" s="33"/>
      <c r="J132" s="33"/>
      <c r="K132" s="33"/>
      <c r="L132" s="33"/>
      <c r="M132" s="173"/>
      <c r="N132" s="173"/>
      <c r="O132" s="173"/>
      <c r="P132" s="173"/>
      <c r="Q132" s="18"/>
      <c r="R132" s="18"/>
      <c r="S132" s="174"/>
      <c r="T132" s="170"/>
      <c r="U132" s="170"/>
      <c r="V132" s="170"/>
    </row>
    <row r="133" spans="2:22" ht="24" customHeight="1" thickBot="1" x14ac:dyDescent="0.3">
      <c r="B133" s="204" t="s">
        <v>82</v>
      </c>
      <c r="C133" s="205"/>
      <c r="D133" s="205"/>
      <c r="E133" s="205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6"/>
      <c r="T133" s="4"/>
      <c r="U133" s="4"/>
      <c r="V133" s="4"/>
    </row>
    <row r="134" spans="2:22" ht="26.1" customHeight="1" thickBot="1" x14ac:dyDescent="0.3">
      <c r="B134" s="156">
        <v>47</v>
      </c>
      <c r="C134" s="175"/>
      <c r="D134" s="158" t="s">
        <v>83</v>
      </c>
      <c r="E134" s="159">
        <f>400*12</f>
        <v>4800</v>
      </c>
      <c r="F134" s="85"/>
      <c r="G134" s="160"/>
      <c r="H134" s="161"/>
      <c r="I134" s="160"/>
      <c r="J134" s="160"/>
      <c r="K134" s="160"/>
      <c r="L134" s="160"/>
      <c r="M134" s="160"/>
      <c r="N134" s="160"/>
      <c r="O134" s="176"/>
      <c r="P134" s="160"/>
      <c r="Q134" s="160"/>
      <c r="R134" s="160"/>
      <c r="S134" s="177"/>
      <c r="T134" s="4"/>
      <c r="U134" s="4"/>
      <c r="V134" s="4"/>
    </row>
    <row r="135" spans="2:22" ht="26.25" customHeight="1" thickBot="1" x14ac:dyDescent="0.3">
      <c r="B135" s="204" t="s">
        <v>84</v>
      </c>
      <c r="C135" s="205"/>
      <c r="D135" s="205"/>
      <c r="E135" s="205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6"/>
      <c r="T135" s="4"/>
      <c r="U135" s="4"/>
      <c r="V135" s="4"/>
    </row>
    <row r="136" spans="2:22" ht="26.1" customHeight="1" thickBot="1" x14ac:dyDescent="0.3">
      <c r="B136" s="156">
        <v>48</v>
      </c>
      <c r="C136" s="139"/>
      <c r="D136" s="178" t="s">
        <v>85</v>
      </c>
      <c r="E136" s="159">
        <f>1034*12</f>
        <v>12408</v>
      </c>
      <c r="F136" s="85"/>
      <c r="G136" s="160"/>
      <c r="H136" s="161"/>
      <c r="I136" s="160"/>
      <c r="J136" s="160"/>
      <c r="K136" s="160"/>
      <c r="L136" s="160"/>
      <c r="M136" s="160"/>
      <c r="N136" s="160"/>
      <c r="O136" s="162"/>
      <c r="P136" s="100"/>
      <c r="Q136" s="160"/>
      <c r="R136" s="160"/>
      <c r="S136" s="177"/>
      <c r="T136" s="4"/>
      <c r="U136" s="4"/>
      <c r="V136" s="4"/>
    </row>
    <row r="137" spans="2:22" ht="27.75" customHeight="1" thickBot="1" x14ac:dyDescent="0.3">
      <c r="B137" s="204" t="s">
        <v>86</v>
      </c>
      <c r="C137" s="205"/>
      <c r="D137" s="205"/>
      <c r="E137" s="205"/>
      <c r="F137" s="205"/>
      <c r="G137" s="205"/>
      <c r="H137" s="205"/>
      <c r="I137" s="205"/>
      <c r="J137" s="205"/>
      <c r="K137" s="205"/>
      <c r="L137" s="205"/>
      <c r="M137" s="205"/>
      <c r="N137" s="205"/>
      <c r="O137" s="205"/>
      <c r="P137" s="205"/>
      <c r="Q137" s="205"/>
      <c r="R137" s="205"/>
      <c r="S137" s="206"/>
      <c r="T137" s="4"/>
      <c r="U137" s="4"/>
      <c r="V137" s="4"/>
    </row>
    <row r="138" spans="2:22" ht="39.75" customHeight="1" x14ac:dyDescent="0.25">
      <c r="B138" s="102">
        <v>49</v>
      </c>
      <c r="C138" s="53"/>
      <c r="D138" s="140" t="s">
        <v>87</v>
      </c>
      <c r="E138" s="16">
        <f>385*12</f>
        <v>4620</v>
      </c>
      <c r="F138" s="85"/>
      <c r="G138" s="18"/>
      <c r="H138" s="141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44"/>
      <c r="T138" s="4"/>
      <c r="U138" s="4"/>
      <c r="V138" s="4"/>
    </row>
    <row r="139" spans="2:22" ht="27.75" customHeight="1" thickBot="1" x14ac:dyDescent="0.3">
      <c r="B139" s="156">
        <v>50</v>
      </c>
      <c r="C139" s="64"/>
      <c r="D139" s="158" t="s">
        <v>88</v>
      </c>
      <c r="E139" s="95">
        <f>385*12</f>
        <v>4620</v>
      </c>
      <c r="F139" s="85"/>
      <c r="G139" s="33"/>
      <c r="H139" s="141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101"/>
    </row>
    <row r="140" spans="2:22" ht="20.100000000000001" customHeight="1" thickBot="1" x14ac:dyDescent="0.3">
      <c r="B140" s="201" t="s">
        <v>89</v>
      </c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3"/>
    </row>
    <row r="141" spans="2:22" ht="27.75" customHeight="1" thickBot="1" x14ac:dyDescent="0.3">
      <c r="B141" s="179">
        <v>51</v>
      </c>
      <c r="C141" s="180"/>
      <c r="D141" s="181" t="s">
        <v>90</v>
      </c>
      <c r="E141" s="159">
        <f>500*12</f>
        <v>6000</v>
      </c>
      <c r="F141" s="85"/>
      <c r="G141" s="160"/>
      <c r="H141" s="161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82"/>
      <c r="T141" s="4"/>
      <c r="U141" s="4"/>
      <c r="V141" s="4"/>
    </row>
    <row r="142" spans="2:22" ht="20.100000000000001" customHeight="1" thickBot="1" x14ac:dyDescent="0.3">
      <c r="B142" s="204" t="s">
        <v>91</v>
      </c>
      <c r="C142" s="205"/>
      <c r="D142" s="205"/>
      <c r="E142" s="205"/>
      <c r="F142" s="205"/>
      <c r="G142" s="205"/>
      <c r="H142" s="205"/>
      <c r="I142" s="205"/>
      <c r="J142" s="205"/>
      <c r="K142" s="205"/>
      <c r="L142" s="205"/>
      <c r="M142" s="205"/>
      <c r="N142" s="205"/>
      <c r="O142" s="205"/>
      <c r="P142" s="205"/>
      <c r="Q142" s="205"/>
      <c r="R142" s="205"/>
      <c r="S142" s="206"/>
      <c r="T142" s="4"/>
      <c r="U142" s="4"/>
      <c r="V142" s="4"/>
    </row>
    <row r="143" spans="2:22" ht="27.2" customHeight="1" x14ac:dyDescent="0.25">
      <c r="B143" s="102">
        <v>52</v>
      </c>
      <c r="C143" s="139"/>
      <c r="D143" s="140" t="s">
        <v>92</v>
      </c>
      <c r="E143" s="16">
        <f>440*12</f>
        <v>5280</v>
      </c>
      <c r="F143" s="85"/>
      <c r="G143" s="18"/>
      <c r="H143" s="141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44"/>
      <c r="T143" s="4"/>
      <c r="U143" s="4"/>
      <c r="V143" s="4"/>
    </row>
    <row r="144" spans="2:22" ht="27.2" customHeight="1" x14ac:dyDescent="0.25">
      <c r="B144" s="102">
        <v>53</v>
      </c>
      <c r="C144" s="35"/>
      <c r="D144" s="35" t="s">
        <v>93</v>
      </c>
      <c r="E144" s="84">
        <f>330*12</f>
        <v>3960</v>
      </c>
      <c r="F144" s="85"/>
      <c r="G144" s="26"/>
      <c r="H144" s="141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91"/>
    </row>
    <row r="145" spans="2:19" ht="27.2" customHeight="1" x14ac:dyDescent="0.25">
      <c r="B145" s="102">
        <v>54</v>
      </c>
      <c r="C145" s="35"/>
      <c r="D145" s="35" t="s">
        <v>93</v>
      </c>
      <c r="E145" s="84">
        <f>330*12</f>
        <v>3960</v>
      </c>
      <c r="F145" s="85"/>
      <c r="G145" s="26"/>
      <c r="H145" s="141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91"/>
    </row>
    <row r="146" spans="2:19" ht="27.2" customHeight="1" x14ac:dyDescent="0.25">
      <c r="B146" s="102">
        <v>55</v>
      </c>
      <c r="C146" s="35"/>
      <c r="D146" s="35" t="s">
        <v>93</v>
      </c>
      <c r="E146" s="84">
        <f>330*12</f>
        <v>3960</v>
      </c>
      <c r="F146" s="85"/>
      <c r="G146" s="26"/>
      <c r="H146" s="141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91"/>
    </row>
    <row r="147" spans="2:19" ht="27.2" customHeight="1" x14ac:dyDescent="0.25">
      <c r="B147" s="102">
        <v>56</v>
      </c>
      <c r="C147" s="183"/>
      <c r="D147" s="35" t="s">
        <v>93</v>
      </c>
      <c r="E147" s="95">
        <f>330*12</f>
        <v>3960</v>
      </c>
      <c r="F147" s="85"/>
      <c r="G147" s="33"/>
      <c r="H147" s="141"/>
      <c r="I147" s="33"/>
      <c r="J147" s="184"/>
      <c r="K147" s="33"/>
      <c r="L147" s="33"/>
      <c r="M147" s="33"/>
      <c r="N147" s="33"/>
      <c r="O147" s="33"/>
      <c r="P147" s="33"/>
      <c r="Q147" s="26"/>
      <c r="R147" s="26"/>
      <c r="S147" s="39"/>
    </row>
    <row r="148" spans="2:19" ht="26.1" customHeight="1" thickBot="1" x14ac:dyDescent="0.3">
      <c r="B148" s="102">
        <v>57</v>
      </c>
      <c r="C148" s="94"/>
      <c r="D148" s="64" t="s">
        <v>94</v>
      </c>
      <c r="E148" s="95">
        <f>330*12</f>
        <v>3960</v>
      </c>
      <c r="F148" s="85"/>
      <c r="G148" s="33"/>
      <c r="H148" s="141"/>
      <c r="I148" s="33"/>
      <c r="J148" s="33"/>
      <c r="K148" s="33"/>
      <c r="L148" s="33"/>
      <c r="M148" s="33"/>
      <c r="N148" s="33"/>
      <c r="O148" s="33"/>
      <c r="P148" s="33"/>
      <c r="Q148" s="26"/>
      <c r="R148" s="26"/>
      <c r="S148" s="185"/>
    </row>
    <row r="149" spans="2:19" ht="23.45" customHeight="1" thickBot="1" x14ac:dyDescent="0.3">
      <c r="B149" s="204" t="s">
        <v>95</v>
      </c>
      <c r="C149" s="205"/>
      <c r="D149" s="205"/>
      <c r="E149" s="205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7"/>
      <c r="R149" s="207"/>
      <c r="S149" s="206"/>
    </row>
    <row r="150" spans="2:19" ht="26.1" customHeight="1" x14ac:dyDescent="0.25">
      <c r="B150" s="186" t="s">
        <v>96</v>
      </c>
      <c r="C150" s="53"/>
      <c r="D150" s="14" t="s">
        <v>97</v>
      </c>
      <c r="E150" s="16">
        <f>350*12</f>
        <v>4200</v>
      </c>
      <c r="F150" s="18"/>
      <c r="G150" s="18"/>
      <c r="H150" s="141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7"/>
    </row>
    <row r="151" spans="2:19" ht="26.1" customHeight="1" x14ac:dyDescent="0.25">
      <c r="B151" s="186" t="s">
        <v>98</v>
      </c>
      <c r="C151" s="22"/>
      <c r="D151" s="22" t="s">
        <v>99</v>
      </c>
      <c r="E151" s="84">
        <f t="shared" ref="E151:E156" si="1">310*12</f>
        <v>3720</v>
      </c>
      <c r="F151" s="26"/>
      <c r="G151" s="26"/>
      <c r="H151" s="141"/>
      <c r="I151" s="26"/>
      <c r="J151" s="26"/>
      <c r="K151" s="26"/>
      <c r="L151" s="26"/>
      <c r="M151" s="26"/>
      <c r="N151" s="26"/>
      <c r="O151" s="26"/>
      <c r="P151" s="26"/>
      <c r="Q151" s="18"/>
      <c r="R151" s="18"/>
      <c r="S151" s="188"/>
    </row>
    <row r="152" spans="2:19" ht="26.1" customHeight="1" x14ac:dyDescent="0.25">
      <c r="B152" s="186" t="s">
        <v>100</v>
      </c>
      <c r="C152" s="64"/>
      <c r="D152" s="22" t="s">
        <v>99</v>
      </c>
      <c r="E152" s="84">
        <f t="shared" si="1"/>
        <v>3720</v>
      </c>
      <c r="F152" s="26"/>
      <c r="G152" s="26"/>
      <c r="H152" s="141"/>
      <c r="I152" s="26"/>
      <c r="J152" s="189"/>
      <c r="K152" s="189"/>
      <c r="L152" s="26"/>
      <c r="M152" s="26"/>
      <c r="N152" s="26"/>
      <c r="O152" s="26"/>
      <c r="P152" s="26"/>
      <c r="Q152" s="18"/>
      <c r="R152" s="18"/>
      <c r="S152" s="188"/>
    </row>
    <row r="153" spans="2:19" ht="26.1" customHeight="1" x14ac:dyDescent="0.25">
      <c r="B153" s="186" t="s">
        <v>101</v>
      </c>
      <c r="C153" s="22"/>
      <c r="D153" s="22" t="s">
        <v>99</v>
      </c>
      <c r="E153" s="84">
        <f t="shared" si="1"/>
        <v>3720</v>
      </c>
      <c r="F153" s="26"/>
      <c r="G153" s="26"/>
      <c r="H153" s="141"/>
      <c r="I153" s="26"/>
      <c r="J153" s="189"/>
      <c r="K153" s="189"/>
      <c r="L153" s="26"/>
      <c r="M153" s="26"/>
      <c r="N153" s="26"/>
      <c r="O153" s="26"/>
      <c r="P153" s="26"/>
      <c r="Q153" s="18"/>
      <c r="R153" s="18"/>
      <c r="S153" s="188"/>
    </row>
    <row r="154" spans="2:19" ht="26.1" customHeight="1" x14ac:dyDescent="0.25">
      <c r="B154" s="186" t="s">
        <v>102</v>
      </c>
      <c r="C154" s="14"/>
      <c r="D154" s="22" t="s">
        <v>99</v>
      </c>
      <c r="E154" s="84">
        <f t="shared" si="1"/>
        <v>3720</v>
      </c>
      <c r="F154" s="26"/>
      <c r="G154" s="26"/>
      <c r="H154" s="141"/>
      <c r="I154" s="26"/>
      <c r="J154" s="189"/>
      <c r="K154" s="189"/>
      <c r="L154" s="26"/>
      <c r="M154" s="26"/>
      <c r="N154" s="26"/>
      <c r="O154" s="26"/>
      <c r="P154" s="26"/>
      <c r="Q154" s="18"/>
      <c r="R154" s="18"/>
      <c r="S154" s="188"/>
    </row>
    <row r="155" spans="2:19" ht="26.1" customHeight="1" x14ac:dyDescent="0.25">
      <c r="B155" s="186" t="s">
        <v>103</v>
      </c>
      <c r="C155" s="35"/>
      <c r="D155" s="22" t="s">
        <v>99</v>
      </c>
      <c r="E155" s="84">
        <f t="shared" si="1"/>
        <v>3720</v>
      </c>
      <c r="F155" s="26"/>
      <c r="G155" s="26"/>
      <c r="H155" s="141"/>
      <c r="I155" s="26"/>
      <c r="J155" s="26"/>
      <c r="K155" s="26"/>
      <c r="L155" s="26"/>
      <c r="M155" s="26"/>
      <c r="N155" s="26"/>
      <c r="O155" s="26"/>
      <c r="P155" s="26"/>
      <c r="Q155" s="18"/>
      <c r="R155" s="18"/>
      <c r="S155" s="188"/>
    </row>
    <row r="156" spans="2:19" ht="26.1" customHeight="1" thickBot="1" x14ac:dyDescent="0.3">
      <c r="B156" s="186" t="s">
        <v>104</v>
      </c>
      <c r="C156" s="68"/>
      <c r="D156" s="22" t="s">
        <v>99</v>
      </c>
      <c r="E156" s="84">
        <f t="shared" si="1"/>
        <v>3720</v>
      </c>
      <c r="F156" s="26"/>
      <c r="G156" s="26"/>
      <c r="H156" s="141"/>
      <c r="I156" s="26"/>
      <c r="J156" s="26"/>
      <c r="K156" s="26"/>
      <c r="L156" s="26"/>
      <c r="M156" s="26"/>
      <c r="N156" s="26"/>
      <c r="O156" s="26"/>
      <c r="P156" s="26"/>
      <c r="Q156" s="18"/>
      <c r="R156" s="18"/>
      <c r="S156" s="188"/>
    </row>
    <row r="157" spans="2:19" ht="32.25" customHeight="1" thickBot="1" x14ac:dyDescent="0.3">
      <c r="B157" s="190" t="s">
        <v>105</v>
      </c>
      <c r="C157" s="191"/>
      <c r="D157" s="192"/>
      <c r="E157" s="193">
        <f>SUM(E109:E156)</f>
        <v>179694.36</v>
      </c>
      <c r="F157" s="193">
        <f>SUM(F109:F156)</f>
        <v>0</v>
      </c>
      <c r="G157" s="194">
        <v>0</v>
      </c>
      <c r="H157" s="195">
        <f>SUM(H109:H156)</f>
        <v>0</v>
      </c>
      <c r="I157" s="195">
        <f>SUM(I109:I156)</f>
        <v>0</v>
      </c>
      <c r="J157" s="194">
        <v>0</v>
      </c>
      <c r="K157" s="194">
        <f t="shared" ref="K157:P157" si="2">SUM(K109:K156)</f>
        <v>0</v>
      </c>
      <c r="L157" s="195">
        <f t="shared" si="2"/>
        <v>0</v>
      </c>
      <c r="M157" s="194">
        <f t="shared" si="2"/>
        <v>0</v>
      </c>
      <c r="N157" s="195">
        <f t="shared" si="2"/>
        <v>0</v>
      </c>
      <c r="O157" s="194">
        <f t="shared" si="2"/>
        <v>0</v>
      </c>
      <c r="P157" s="194">
        <f t="shared" si="2"/>
        <v>0</v>
      </c>
      <c r="Q157" s="194">
        <v>0</v>
      </c>
      <c r="R157" s="194">
        <v>0</v>
      </c>
      <c r="S157" s="196"/>
    </row>
    <row r="158" spans="2:19" ht="22.5" customHeight="1" x14ac:dyDescent="0.25">
      <c r="C158" s="208"/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197"/>
    </row>
    <row r="159" spans="2:19" x14ac:dyDescent="0.25">
      <c r="I159" s="4"/>
      <c r="J159" s="198"/>
      <c r="K159" s="4"/>
      <c r="P159" s="199"/>
      <c r="Q159" s="199"/>
      <c r="R159" s="199"/>
      <c r="S159" s="200"/>
    </row>
    <row r="160" spans="2:19" x14ac:dyDescent="0.25">
      <c r="I160" s="4"/>
      <c r="J160" s="198"/>
      <c r="K160" s="4"/>
      <c r="P160" s="199"/>
      <c r="Q160" s="199"/>
      <c r="R160" s="199"/>
    </row>
    <row r="161" spans="4:18" ht="26.25" customHeight="1" x14ac:dyDescent="0.25">
      <c r="D161" s="79"/>
      <c r="N161" s="79"/>
      <c r="P161" s="199"/>
      <c r="Q161" s="199"/>
      <c r="R161" s="199"/>
    </row>
    <row r="162" spans="4:18" x14ac:dyDescent="0.25">
      <c r="D162" s="79"/>
      <c r="I162" s="197"/>
      <c r="N162" s="79"/>
      <c r="P162" s="199"/>
      <c r="Q162" s="199"/>
      <c r="R162" s="199"/>
    </row>
    <row r="163" spans="4:18" x14ac:dyDescent="0.25">
      <c r="D163" s="79"/>
      <c r="N163" s="79"/>
      <c r="P163" s="199"/>
      <c r="Q163" s="199"/>
      <c r="R163" s="199"/>
    </row>
    <row r="164" spans="4:18" x14ac:dyDescent="0.25">
      <c r="D164" s="79"/>
      <c r="N164" s="79"/>
      <c r="P164" s="199"/>
      <c r="Q164" s="199"/>
      <c r="R164" s="199"/>
    </row>
    <row r="165" spans="4:18" x14ac:dyDescent="0.25">
      <c r="D165" s="79"/>
      <c r="G165" s="79"/>
      <c r="H165" s="79"/>
      <c r="N165" s="79"/>
      <c r="R165" s="199"/>
    </row>
    <row r="166" spans="4:18" x14ac:dyDescent="0.25">
      <c r="D166" s="79"/>
      <c r="G166" s="79"/>
      <c r="H166" s="79"/>
      <c r="N166" s="79"/>
      <c r="R166" s="199"/>
    </row>
    <row r="167" spans="4:18" x14ac:dyDescent="0.25">
      <c r="D167" s="79"/>
      <c r="G167" s="208"/>
      <c r="H167" s="208"/>
      <c r="I167" s="208"/>
      <c r="J167" s="208"/>
      <c r="M167" s="208"/>
      <c r="N167" s="208"/>
      <c r="O167" s="208"/>
      <c r="P167" s="208"/>
      <c r="Q167" s="138"/>
      <c r="R167" s="199"/>
    </row>
    <row r="168" spans="4:18" x14ac:dyDescent="0.25">
      <c r="D168" s="79"/>
      <c r="G168" s="138"/>
      <c r="H168" s="138"/>
      <c r="I168" s="138"/>
      <c r="J168" s="138"/>
      <c r="M168" s="138"/>
      <c r="N168" s="138"/>
      <c r="O168" s="138"/>
      <c r="P168" s="138"/>
      <c r="Q168" s="138"/>
      <c r="R168" s="199"/>
    </row>
    <row r="169" spans="4:18" x14ac:dyDescent="0.25">
      <c r="P169" s="199"/>
      <c r="Q169" s="199"/>
      <c r="R169" s="199"/>
    </row>
    <row r="170" spans="4:18" x14ac:dyDescent="0.25">
      <c r="P170" s="199"/>
      <c r="Q170" s="199"/>
      <c r="R170" s="199"/>
    </row>
    <row r="171" spans="4:18" x14ac:dyDescent="0.25">
      <c r="P171" s="199"/>
      <c r="Q171" s="199"/>
      <c r="R171" s="199"/>
    </row>
    <row r="172" spans="4:18" x14ac:dyDescent="0.25">
      <c r="P172" s="199"/>
      <c r="Q172" s="199"/>
      <c r="R172" s="199"/>
    </row>
    <row r="173" spans="4:18" x14ac:dyDescent="0.25">
      <c r="P173" s="199"/>
      <c r="Q173" s="199"/>
      <c r="R173" s="199"/>
    </row>
  </sheetData>
  <mergeCells count="107">
    <mergeCell ref="B6:C6"/>
    <mergeCell ref="B7:B8"/>
    <mergeCell ref="C7:C8"/>
    <mergeCell ref="D7:D8"/>
    <mergeCell ref="E7:E8"/>
    <mergeCell ref="F7:F8"/>
    <mergeCell ref="B1:S1"/>
    <mergeCell ref="B2:S2"/>
    <mergeCell ref="B4:C4"/>
    <mergeCell ref="B5:C5"/>
    <mergeCell ref="A3:S3"/>
    <mergeCell ref="S7:S8"/>
    <mergeCell ref="B9:D9"/>
    <mergeCell ref="B17:D17"/>
    <mergeCell ref="B21:B22"/>
    <mergeCell ref="C21:C22"/>
    <mergeCell ref="D21:D22"/>
    <mergeCell ref="E21:E22"/>
    <mergeCell ref="F21:F22"/>
    <mergeCell ref="G21:G22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K7"/>
    <mergeCell ref="L7:L8"/>
    <mergeCell ref="R21:R22"/>
    <mergeCell ref="S21:S22"/>
    <mergeCell ref="B23:D23"/>
    <mergeCell ref="H21:H22"/>
    <mergeCell ref="I21:I22"/>
    <mergeCell ref="J21:K21"/>
    <mergeCell ref="L21:L22"/>
    <mergeCell ref="M21:M22"/>
    <mergeCell ref="N21:N22"/>
    <mergeCell ref="B30:D30"/>
    <mergeCell ref="B48:B49"/>
    <mergeCell ref="C48:C49"/>
    <mergeCell ref="D48:D49"/>
    <mergeCell ref="E48:E49"/>
    <mergeCell ref="F48:F49"/>
    <mergeCell ref="O21:O22"/>
    <mergeCell ref="P21:P22"/>
    <mergeCell ref="Q21:Q22"/>
    <mergeCell ref="S48:S49"/>
    <mergeCell ref="B50:D50"/>
    <mergeCell ref="B61:D61"/>
    <mergeCell ref="B68:D68"/>
    <mergeCell ref="B70:D70"/>
    <mergeCell ref="C71:R71"/>
    <mergeCell ref="M48:M49"/>
    <mergeCell ref="N48:N49"/>
    <mergeCell ref="O48:O49"/>
    <mergeCell ref="P48:P49"/>
    <mergeCell ref="Q48:Q49"/>
    <mergeCell ref="R48:R49"/>
    <mergeCell ref="G48:G49"/>
    <mergeCell ref="H48:H49"/>
    <mergeCell ref="I48:I49"/>
    <mergeCell ref="J48:K48"/>
    <mergeCell ref="L48:L49"/>
    <mergeCell ref="B103:C103"/>
    <mergeCell ref="B104:C104"/>
    <mergeCell ref="B105:C105"/>
    <mergeCell ref="B107:B108"/>
    <mergeCell ref="C107:C108"/>
    <mergeCell ref="D107:D108"/>
    <mergeCell ref="G80:J80"/>
    <mergeCell ref="M80:P80"/>
    <mergeCell ref="B99:S99"/>
    <mergeCell ref="B100:S100"/>
    <mergeCell ref="B101:S101"/>
    <mergeCell ref="B102:C102"/>
    <mergeCell ref="Q107:Q108"/>
    <mergeCell ref="R107:R108"/>
    <mergeCell ref="S107:S108"/>
    <mergeCell ref="B109:S109"/>
    <mergeCell ref="B114:S114"/>
    <mergeCell ref="B118:S118"/>
    <mergeCell ref="J107:K107"/>
    <mergeCell ref="L107:L108"/>
    <mergeCell ref="M107:M108"/>
    <mergeCell ref="N107:N108"/>
    <mergeCell ref="O107:O108"/>
    <mergeCell ref="P107:P108"/>
    <mergeCell ref="E107:E108"/>
    <mergeCell ref="F107:F108"/>
    <mergeCell ref="G107:G108"/>
    <mergeCell ref="H107:H108"/>
    <mergeCell ref="I107:I108"/>
    <mergeCell ref="B140:S140"/>
    <mergeCell ref="B142:S142"/>
    <mergeCell ref="B149:S149"/>
    <mergeCell ref="C158:R158"/>
    <mergeCell ref="G167:J167"/>
    <mergeCell ref="M167:P167"/>
    <mergeCell ref="B120:S120"/>
    <mergeCell ref="B122:S122"/>
    <mergeCell ref="B124:S124"/>
    <mergeCell ref="B133:S133"/>
    <mergeCell ref="B135:S135"/>
    <mergeCell ref="B137:S137"/>
  </mergeCells>
  <pageMargins left="0.15748031496062992" right="0.15748031496062992" top="0.39370078740157483" bottom="0.27559055118110237" header="0.31496062992125984" footer="0.19685039370078741"/>
  <pageSetup paperSize="9" scale="5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TESORERIA1</cp:lastModifiedBy>
  <cp:lastPrinted>2020-03-12T17:29:01Z</cp:lastPrinted>
  <dcterms:created xsi:type="dcterms:W3CDTF">2020-03-06T21:40:50Z</dcterms:created>
  <dcterms:modified xsi:type="dcterms:W3CDTF">2020-03-12T17:35:37Z</dcterms:modified>
</cp:coreProperties>
</file>