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UESTO 2023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G55" i="1"/>
  <c r="I54" i="1"/>
  <c r="H54" i="1"/>
  <c r="M54" i="1" s="1"/>
  <c r="I53" i="1"/>
  <c r="H53" i="1"/>
  <c r="N53" i="1" s="1"/>
  <c r="I52" i="1"/>
  <c r="H52" i="1"/>
  <c r="N52" i="1" s="1"/>
  <c r="M51" i="1"/>
  <c r="I51" i="1"/>
  <c r="H51" i="1"/>
  <c r="N51" i="1" s="1"/>
  <c r="I50" i="1"/>
  <c r="H50" i="1"/>
  <c r="M50" i="1" s="1"/>
  <c r="I49" i="1"/>
  <c r="H49" i="1"/>
  <c r="N49" i="1" s="1"/>
  <c r="I48" i="1"/>
  <c r="H48" i="1"/>
  <c r="P48" i="1" s="1"/>
  <c r="I47" i="1"/>
  <c r="H47" i="1"/>
  <c r="N47" i="1" s="1"/>
  <c r="I46" i="1"/>
  <c r="H46" i="1"/>
  <c r="N46" i="1" s="1"/>
  <c r="I45" i="1"/>
  <c r="H45" i="1"/>
  <c r="N45" i="1" s="1"/>
  <c r="I44" i="1"/>
  <c r="H44" i="1"/>
  <c r="M44" i="1" s="1"/>
  <c r="I43" i="1"/>
  <c r="H43" i="1"/>
  <c r="N43" i="1" s="1"/>
  <c r="I42" i="1"/>
  <c r="H42" i="1"/>
  <c r="N42" i="1" s="1"/>
  <c r="M41" i="1"/>
  <c r="O41" i="1" s="1"/>
  <c r="I41" i="1"/>
  <c r="H41" i="1"/>
  <c r="N41" i="1" s="1"/>
  <c r="I40" i="1"/>
  <c r="H40" i="1"/>
  <c r="M40" i="1" s="1"/>
  <c r="I39" i="1"/>
  <c r="H39" i="1"/>
  <c r="N39" i="1" s="1"/>
  <c r="K38" i="1"/>
  <c r="I38" i="1"/>
  <c r="H38" i="1"/>
  <c r="N38" i="1" s="1"/>
  <c r="I37" i="1"/>
  <c r="H37" i="1"/>
  <c r="N37" i="1" s="1"/>
  <c r="I36" i="1"/>
  <c r="H36" i="1"/>
  <c r="M36" i="1" s="1"/>
  <c r="I35" i="1"/>
  <c r="H35" i="1"/>
  <c r="N35" i="1" s="1"/>
  <c r="I34" i="1"/>
  <c r="H34" i="1"/>
  <c r="N34" i="1" s="1"/>
  <c r="M33" i="1"/>
  <c r="I33" i="1"/>
  <c r="H33" i="1"/>
  <c r="N33" i="1" s="1"/>
  <c r="I32" i="1"/>
  <c r="H32" i="1"/>
  <c r="N32" i="1" s="1"/>
  <c r="I31" i="1"/>
  <c r="H31" i="1"/>
  <c r="N31" i="1" s="1"/>
  <c r="I30" i="1"/>
  <c r="H30" i="1"/>
  <c r="N30" i="1" s="1"/>
  <c r="I29" i="1"/>
  <c r="H29" i="1"/>
  <c r="N29" i="1" s="1"/>
  <c r="I28" i="1"/>
  <c r="H28" i="1"/>
  <c r="N28" i="1" s="1"/>
  <c r="I27" i="1"/>
  <c r="H27" i="1"/>
  <c r="N27" i="1" s="1"/>
  <c r="I26" i="1"/>
  <c r="H26" i="1"/>
  <c r="K26" i="1" s="1"/>
  <c r="N25" i="1"/>
  <c r="L25" i="1"/>
  <c r="J25" i="1"/>
  <c r="J55" i="1" s="1"/>
  <c r="J56" i="1" s="1"/>
  <c r="G25" i="1"/>
  <c r="I24" i="1"/>
  <c r="H24" i="1"/>
  <c r="M24" i="1" s="1"/>
  <c r="O24" i="1" s="1"/>
  <c r="I23" i="1"/>
  <c r="H23" i="1"/>
  <c r="M23" i="1" s="1"/>
  <c r="O23" i="1" s="1"/>
  <c r="I22" i="1"/>
  <c r="H22" i="1"/>
  <c r="M22" i="1" s="1"/>
  <c r="O22" i="1" s="1"/>
  <c r="O21" i="1"/>
  <c r="I21" i="1"/>
  <c r="H21" i="1"/>
  <c r="O20" i="1"/>
  <c r="I20" i="1"/>
  <c r="H20" i="1"/>
  <c r="K20" i="1" s="1"/>
  <c r="O19" i="1"/>
  <c r="I19" i="1"/>
  <c r="H19" i="1"/>
  <c r="K19" i="1" s="1"/>
  <c r="O18" i="1"/>
  <c r="I18" i="1"/>
  <c r="H18" i="1"/>
  <c r="N17" i="1"/>
  <c r="M17" i="1"/>
  <c r="L17" i="1"/>
  <c r="G17" i="1"/>
  <c r="O16" i="1"/>
  <c r="I16" i="1"/>
  <c r="H16" i="1"/>
  <c r="K16" i="1" s="1"/>
  <c r="O15" i="1"/>
  <c r="I15" i="1"/>
  <c r="H15" i="1"/>
  <c r="O14" i="1"/>
  <c r="I14" i="1"/>
  <c r="H14" i="1"/>
  <c r="I13" i="1"/>
  <c r="H13" i="1"/>
  <c r="K13" i="1" s="1"/>
  <c r="P13" i="1" s="1"/>
  <c r="O12" i="1"/>
  <c r="I12" i="1"/>
  <c r="H12" i="1"/>
  <c r="K12" i="1" s="1"/>
  <c r="O11" i="1"/>
  <c r="I11" i="1"/>
  <c r="H11" i="1"/>
  <c r="O10" i="1"/>
  <c r="I10" i="1"/>
  <c r="P10" i="1" s="1"/>
  <c r="H10" i="1"/>
  <c r="K10" i="1" s="1"/>
  <c r="O9" i="1"/>
  <c r="I9" i="1"/>
  <c r="H9" i="1"/>
  <c r="K9" i="1" s="1"/>
  <c r="O8" i="1"/>
  <c r="I8" i="1"/>
  <c r="H8" i="1"/>
  <c r="K8" i="1" s="1"/>
  <c r="O7" i="1"/>
  <c r="I7" i="1"/>
  <c r="H7" i="1"/>
  <c r="I55" i="1" l="1"/>
  <c r="H25" i="1"/>
  <c r="K37" i="1"/>
  <c r="I17" i="1"/>
  <c r="L56" i="1"/>
  <c r="I25" i="1"/>
  <c r="I56" i="1" s="1"/>
  <c r="K22" i="1"/>
  <c r="K23" i="1"/>
  <c r="K24" i="1"/>
  <c r="P24" i="1" s="1"/>
  <c r="Q24" i="1" s="1"/>
  <c r="M29" i="1"/>
  <c r="O29" i="1" s="1"/>
  <c r="P29" i="1" s="1"/>
  <c r="K41" i="1"/>
  <c r="P41" i="1" s="1"/>
  <c r="K42" i="1"/>
  <c r="P42" i="1" s="1"/>
  <c r="M45" i="1"/>
  <c r="O45" i="1" s="1"/>
  <c r="K51" i="1"/>
  <c r="K52" i="1"/>
  <c r="P12" i="1"/>
  <c r="Q12" i="1" s="1"/>
  <c r="P14" i="1"/>
  <c r="Q14" i="1" s="1"/>
  <c r="K18" i="1"/>
  <c r="P18" i="1" s="1"/>
  <c r="G56" i="1"/>
  <c r="K15" i="1"/>
  <c r="P15" i="1" s="1"/>
  <c r="Q15" i="1" s="1"/>
  <c r="R15" i="1" s="1"/>
  <c r="P20" i="1"/>
  <c r="H55" i="1"/>
  <c r="K33" i="1"/>
  <c r="K34" i="1"/>
  <c r="P34" i="1" s="1"/>
  <c r="M37" i="1"/>
  <c r="O37" i="1" s="1"/>
  <c r="P37" i="1" s="1"/>
  <c r="K47" i="1"/>
  <c r="P47" i="1" s="1"/>
  <c r="Q47" i="1" s="1"/>
  <c r="R47" i="1" s="1"/>
  <c r="P7" i="1"/>
  <c r="Q7" i="1" s="1"/>
  <c r="P8" i="1"/>
  <c r="Q8" i="1" s="1"/>
  <c r="P22" i="1"/>
  <c r="Q22" i="1" s="1"/>
  <c r="P23" i="1"/>
  <c r="Q23" i="1" s="1"/>
  <c r="K29" i="1"/>
  <c r="K30" i="1"/>
  <c r="K45" i="1"/>
  <c r="K46" i="1"/>
  <c r="P46" i="1" s="1"/>
  <c r="Q46" i="1" s="1"/>
  <c r="R46" i="1" s="1"/>
  <c r="Q10" i="1"/>
  <c r="R10" i="1" s="1"/>
  <c r="O40" i="1"/>
  <c r="Q13" i="1"/>
  <c r="R13" i="1" s="1"/>
  <c r="P16" i="1"/>
  <c r="P19" i="1"/>
  <c r="M25" i="1"/>
  <c r="O51" i="1"/>
  <c r="R22" i="1"/>
  <c r="O33" i="1"/>
  <c r="Q41" i="1"/>
  <c r="R41" i="1" s="1"/>
  <c r="O17" i="1"/>
  <c r="H17" i="1"/>
  <c r="H56" i="1" s="1"/>
  <c r="O25" i="1"/>
  <c r="M28" i="1"/>
  <c r="O28" i="1" s="1"/>
  <c r="K28" i="1"/>
  <c r="P28" i="1" s="1"/>
  <c r="M32" i="1"/>
  <c r="O32" i="1" s="1"/>
  <c r="K32" i="1"/>
  <c r="P32" i="1" s="1"/>
  <c r="O54" i="1"/>
  <c r="N44" i="1"/>
  <c r="O44" i="1" s="1"/>
  <c r="P44" i="1" s="1"/>
  <c r="N50" i="1"/>
  <c r="O50" i="1" s="1"/>
  <c r="P9" i="1"/>
  <c r="K11" i="1"/>
  <c r="K17" i="1" s="1"/>
  <c r="K21" i="1"/>
  <c r="P21" i="1" s="1"/>
  <c r="M26" i="1"/>
  <c r="K27" i="1"/>
  <c r="M30" i="1"/>
  <c r="O30" i="1" s="1"/>
  <c r="P30" i="1" s="1"/>
  <c r="K31" i="1"/>
  <c r="P31" i="1" s="1"/>
  <c r="M34" i="1"/>
  <c r="O34" i="1" s="1"/>
  <c r="K35" i="1"/>
  <c r="M38" i="1"/>
  <c r="O38" i="1" s="1"/>
  <c r="P38" i="1" s="1"/>
  <c r="K39" i="1"/>
  <c r="M42" i="1"/>
  <c r="O42" i="1" s="1"/>
  <c r="K43" i="1"/>
  <c r="M46" i="1"/>
  <c r="M47" i="1"/>
  <c r="Q48" i="1"/>
  <c r="R48" i="1" s="1"/>
  <c r="K49" i="1"/>
  <c r="M52" i="1"/>
  <c r="O52" i="1" s="1"/>
  <c r="P52" i="1" s="1"/>
  <c r="K53" i="1"/>
  <c r="P53" i="1" s="1"/>
  <c r="N36" i="1"/>
  <c r="O36" i="1" s="1"/>
  <c r="N40" i="1"/>
  <c r="N26" i="1"/>
  <c r="M27" i="1"/>
  <c r="O27" i="1" s="1"/>
  <c r="M31" i="1"/>
  <c r="O31" i="1" s="1"/>
  <c r="M35" i="1"/>
  <c r="O35" i="1" s="1"/>
  <c r="K36" i="1"/>
  <c r="M39" i="1"/>
  <c r="O39" i="1" s="1"/>
  <c r="P39" i="1" s="1"/>
  <c r="K40" i="1"/>
  <c r="M43" i="1"/>
  <c r="O43" i="1" s="1"/>
  <c r="K44" i="1"/>
  <c r="M49" i="1"/>
  <c r="O49" i="1" s="1"/>
  <c r="K50" i="1"/>
  <c r="P50" i="1" s="1"/>
  <c r="M53" i="1"/>
  <c r="O53" i="1" s="1"/>
  <c r="K54" i="1"/>
  <c r="P54" i="1"/>
  <c r="N54" i="1"/>
  <c r="P45" i="1" l="1"/>
  <c r="Q45" i="1" s="1"/>
  <c r="R45" i="1" s="1"/>
  <c r="P49" i="1"/>
  <c r="Q49" i="1" s="1"/>
  <c r="R49" i="1" s="1"/>
  <c r="P43" i="1"/>
  <c r="P35" i="1"/>
  <c r="Q35" i="1" s="1"/>
  <c r="R35" i="1" s="1"/>
  <c r="P51" i="1"/>
  <c r="R51" i="1" s="1"/>
  <c r="P36" i="1"/>
  <c r="Q36" i="1" s="1"/>
  <c r="R36" i="1" s="1"/>
  <c r="R12" i="1"/>
  <c r="P33" i="1"/>
  <c r="Q20" i="1"/>
  <c r="R20" i="1" s="1"/>
  <c r="P27" i="1"/>
  <c r="Q27" i="1" s="1"/>
  <c r="R27" i="1" s="1"/>
  <c r="R24" i="1"/>
  <c r="R8" i="1"/>
  <c r="P40" i="1"/>
  <c r="R23" i="1"/>
  <c r="R14" i="1"/>
  <c r="R7" i="1"/>
  <c r="Q40" i="1"/>
  <c r="Q53" i="1"/>
  <c r="R53" i="1" s="1"/>
  <c r="Q29" i="1"/>
  <c r="R29" i="1" s="1"/>
  <c r="Q28" i="1"/>
  <c r="R28" i="1" s="1"/>
  <c r="Q50" i="1"/>
  <c r="R50" i="1" s="1"/>
  <c r="Q43" i="1"/>
  <c r="R43" i="1" s="1"/>
  <c r="Q21" i="1"/>
  <c r="R21" i="1" s="1"/>
  <c r="Q44" i="1"/>
  <c r="R44" i="1" s="1"/>
  <c r="Q51" i="1"/>
  <c r="Q54" i="1"/>
  <c r="R54" i="1"/>
  <c r="P25" i="1"/>
  <c r="Q18" i="1"/>
  <c r="Q38" i="1"/>
  <c r="R38" i="1" s="1"/>
  <c r="Q31" i="1"/>
  <c r="R31" i="1" s="1"/>
  <c r="Q9" i="1"/>
  <c r="R9" i="1" s="1"/>
  <c r="Q32" i="1"/>
  <c r="R32" i="1" s="1"/>
  <c r="Q37" i="1"/>
  <c r="R37" i="1" s="1"/>
  <c r="Q16" i="1"/>
  <c r="R16" i="1" s="1"/>
  <c r="Q52" i="1"/>
  <c r="R52" i="1" s="1"/>
  <c r="M55" i="1"/>
  <c r="M56" i="1" s="1"/>
  <c r="O26" i="1"/>
  <c r="P26" i="1" s="1"/>
  <c r="K55" i="1"/>
  <c r="K25" i="1"/>
  <c r="P11" i="1"/>
  <c r="P17" i="1" s="1"/>
  <c r="Q39" i="1"/>
  <c r="R39" i="1" s="1"/>
  <c r="Q30" i="1"/>
  <c r="R30" i="1" s="1"/>
  <c r="Q34" i="1"/>
  <c r="R34" i="1" s="1"/>
  <c r="Q42" i="1"/>
  <c r="R42" i="1" s="1"/>
  <c r="Q33" i="1"/>
  <c r="R33" i="1" s="1"/>
  <c r="Q19" i="1"/>
  <c r="R19" i="1" s="1"/>
  <c r="N55" i="1"/>
  <c r="N56" i="1" s="1"/>
  <c r="R40" i="1" l="1"/>
  <c r="Q25" i="1"/>
  <c r="K56" i="1"/>
  <c r="P55" i="1"/>
  <c r="Q26" i="1"/>
  <c r="Q55" i="1" s="1"/>
  <c r="P56" i="1"/>
  <c r="O55" i="1"/>
  <c r="R18" i="1"/>
  <c r="R25" i="1" s="1"/>
  <c r="O56" i="1"/>
  <c r="Q11" i="1"/>
  <c r="Q17" i="1" s="1"/>
  <c r="R11" i="1" l="1"/>
  <c r="R17" i="1" s="1"/>
  <c r="Q56" i="1"/>
  <c r="R26" i="1"/>
  <c r="R55" i="1" s="1"/>
  <c r="R56" i="1" l="1"/>
</calcChain>
</file>

<file path=xl/sharedStrings.xml><?xml version="1.0" encoding="utf-8"?>
<sst xmlns="http://schemas.openxmlformats.org/spreadsheetml/2006/main" count="171" uniqueCount="87">
  <si>
    <t xml:space="preserve">ALCALDÍA MUNICIPAL DE GUATAJIAGUA DEPARTAMENTO DE MORAZAN </t>
  </si>
  <si>
    <t>PROYECCION DE RECURSOS HUMANO PARA EL AÑO 2023</t>
  </si>
  <si>
    <t>En Dólares de los Estados Unidos de América</t>
  </si>
  <si>
    <t>No.</t>
  </si>
  <si>
    <t xml:space="preserve">Cargo </t>
  </si>
  <si>
    <t>Depto.</t>
  </si>
  <si>
    <t>Sueldo</t>
  </si>
  <si>
    <t xml:space="preserve">PRESTACIONES </t>
  </si>
  <si>
    <t>Aportes Por Contribuciones Patronales</t>
  </si>
  <si>
    <t>TOTAL ACTUAL</t>
  </si>
  <si>
    <t xml:space="preserve"> PARA POSIBLES AUMENTOS O NUEVAS PLAZAS </t>
  </si>
  <si>
    <t xml:space="preserve">PROYECCION TOTAL </t>
  </si>
  <si>
    <t>ó</t>
  </si>
  <si>
    <t>Linea</t>
  </si>
  <si>
    <t>Seg.Soc.Priv.</t>
  </si>
  <si>
    <t>Seguridad Social Publica</t>
  </si>
  <si>
    <t>Puesto</t>
  </si>
  <si>
    <t>Trab.</t>
  </si>
  <si>
    <t xml:space="preserve">Mensual </t>
  </si>
  <si>
    <t>Anual</t>
  </si>
  <si>
    <t>Aguinaldo</t>
  </si>
  <si>
    <t>Otros</t>
  </si>
  <si>
    <t>AFP,s 7.75%</t>
  </si>
  <si>
    <t>INPEP 7%</t>
  </si>
  <si>
    <t>ISSS 7.5%</t>
  </si>
  <si>
    <t>INSAFORP 1%</t>
  </si>
  <si>
    <t>TOTAL</t>
  </si>
  <si>
    <t>Alcalde Municipal</t>
  </si>
  <si>
    <t>Desp. Alcalde</t>
  </si>
  <si>
    <t>0101</t>
  </si>
  <si>
    <t>Secretaria Municipal</t>
  </si>
  <si>
    <t>Secretaría</t>
  </si>
  <si>
    <t>Auxiliar de Secretaría</t>
  </si>
  <si>
    <t>0102</t>
  </si>
  <si>
    <t>Jefe de UACI</t>
  </si>
  <si>
    <t>UACI</t>
  </si>
  <si>
    <t>Audor Interno</t>
  </si>
  <si>
    <t>Auditoria Int.</t>
  </si>
  <si>
    <t>Asistente del Alcalde Mpal</t>
  </si>
  <si>
    <t>Enc. De Bodega</t>
  </si>
  <si>
    <t>Encargado de proy Adm.</t>
  </si>
  <si>
    <t>Unidad de proyectos</t>
  </si>
  <si>
    <t xml:space="preserve">Sindico Mpal </t>
  </si>
  <si>
    <t>Sindicatura</t>
  </si>
  <si>
    <t>Unidad Ambiental</t>
  </si>
  <si>
    <t>Medio A. y P</t>
  </si>
  <si>
    <t>Sub total por línea</t>
  </si>
  <si>
    <t>Contador Municipal</t>
  </si>
  <si>
    <t>Contabilidad</t>
  </si>
  <si>
    <t>Tesorero Municipal</t>
  </si>
  <si>
    <t xml:space="preserve">Tesorería </t>
  </si>
  <si>
    <t>U.A.T.M Ctas. Corrientes</t>
  </si>
  <si>
    <t>Facturacion y</t>
  </si>
  <si>
    <t>Colecturia</t>
  </si>
  <si>
    <t>Cobrador imp.</t>
  </si>
  <si>
    <t>Encdo de Unid. De Deporte</t>
  </si>
  <si>
    <t>Unidad de Deporte</t>
  </si>
  <si>
    <t>Aux. Unidad de Deporte</t>
  </si>
  <si>
    <t>Aux. U-A-T-M</t>
  </si>
  <si>
    <t>Catastro</t>
  </si>
  <si>
    <t>0201</t>
  </si>
  <si>
    <t>Aux, Reg. Familiar</t>
  </si>
  <si>
    <t>Registro Fam</t>
  </si>
  <si>
    <t>Jefe del Reg. Est. Fam.</t>
  </si>
  <si>
    <t xml:space="preserve">OrdenanZA </t>
  </si>
  <si>
    <t xml:space="preserve">Ordenanza Municipal </t>
  </si>
  <si>
    <t>Fontanero Municipal</t>
  </si>
  <si>
    <t>Otros Servic</t>
  </si>
  <si>
    <t>Mecanico</t>
  </si>
  <si>
    <t>Jefe de U.M. Serv. Diversos</t>
  </si>
  <si>
    <t>Motorista Tren de Aseo</t>
  </si>
  <si>
    <t>Aux. Tren de Aseo</t>
  </si>
  <si>
    <t>Aux.Tren de As</t>
  </si>
  <si>
    <t>Barrendera</t>
  </si>
  <si>
    <t>Enc. Cementerio Mupal</t>
  </si>
  <si>
    <t>Enc. Cancha de Futb. Mpal</t>
  </si>
  <si>
    <t>motorista municipal</t>
  </si>
  <si>
    <t>motorista</t>
  </si>
  <si>
    <t>Serv Grales.</t>
  </si>
  <si>
    <t>Enc. Proyeccion Social</t>
  </si>
  <si>
    <t>Proy. Social</t>
  </si>
  <si>
    <t>Aux. de Gest. Doc. Archivo</t>
  </si>
  <si>
    <t>Oficial de Acceso a la Infor</t>
  </si>
  <si>
    <t>Gestion Doctal y Archivo</t>
  </si>
  <si>
    <t>Enc. De Comunicaciones</t>
  </si>
  <si>
    <t xml:space="preserve">Sub total por linea </t>
  </si>
  <si>
    <t xml:space="preserve">Total todas las lineas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</si>
</sst>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9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0" fontId="5" fillId="3" borderId="7" xfId="0" applyNumberFormat="1" applyFont="1" applyFill="1" applyBorder="1" applyAlignment="1">
      <alignment horizontal="center"/>
    </xf>
    <xf numFmtId="9" fontId="2" fillId="3" borderId="3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2" fillId="3" borderId="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2" borderId="1" xfId="1" applyFont="1" applyAlignment="1">
      <alignment horizontal="center"/>
    </xf>
    <xf numFmtId="0" fontId="2" fillId="2" borderId="1" xfId="1" applyFont="1"/>
    <xf numFmtId="49" fontId="2" fillId="2" borderId="1" xfId="1" applyNumberFormat="1" applyFont="1" applyAlignment="1">
      <alignment horizontal="center"/>
    </xf>
    <xf numFmtId="4" fontId="2" fillId="2" borderId="1" xfId="1" applyNumberFormat="1" applyFont="1"/>
    <xf numFmtId="4" fontId="2" fillId="2" borderId="1" xfId="1" applyNumberFormat="1" applyFont="1" applyAlignment="1">
      <alignment horizontal="center"/>
    </xf>
    <xf numFmtId="0" fontId="2" fillId="5" borderId="1" xfId="1" applyFont="1" applyFill="1" applyAlignment="1">
      <alignment horizontal="center"/>
    </xf>
    <xf numFmtId="0" fontId="2" fillId="5" borderId="1" xfId="1" applyFont="1" applyFill="1"/>
    <xf numFmtId="49" fontId="3" fillId="5" borderId="1" xfId="1" applyNumberFormat="1" applyFont="1" applyFill="1" applyAlignment="1">
      <alignment horizontal="center"/>
    </xf>
    <xf numFmtId="4" fontId="2" fillId="5" borderId="1" xfId="1" applyNumberFormat="1" applyFont="1" applyFill="1"/>
    <xf numFmtId="0" fontId="2" fillId="5" borderId="18" xfId="1" applyFont="1" applyFill="1" applyBorder="1" applyAlignment="1">
      <alignment horizontal="center"/>
    </xf>
    <xf numFmtId="0" fontId="2" fillId="5" borderId="18" xfId="1" applyFont="1" applyFill="1" applyBorder="1"/>
    <xf numFmtId="49" fontId="3" fillId="5" borderId="18" xfId="1" applyNumberFormat="1" applyFont="1" applyFill="1" applyBorder="1" applyAlignment="1">
      <alignment horizontal="center"/>
    </xf>
    <xf numFmtId="4" fontId="2" fillId="5" borderId="18" xfId="1" applyNumberFormat="1" applyFont="1" applyFill="1" applyBorder="1"/>
    <xf numFmtId="0" fontId="2" fillId="6" borderId="19" xfId="1" applyFont="1" applyFill="1" applyBorder="1" applyAlignment="1">
      <alignment horizontal="center"/>
    </xf>
    <xf numFmtId="0" fontId="2" fillId="6" borderId="20" xfId="1" applyFont="1" applyFill="1" applyBorder="1"/>
    <xf numFmtId="49" fontId="2" fillId="6" borderId="20" xfId="1" applyNumberFormat="1" applyFont="1" applyFill="1" applyBorder="1" applyAlignment="1">
      <alignment horizontal="center"/>
    </xf>
    <xf numFmtId="4" fontId="2" fillId="6" borderId="20" xfId="1" applyNumberFormat="1" applyFont="1" applyFill="1" applyBorder="1"/>
    <xf numFmtId="4" fontId="2" fillId="6" borderId="21" xfId="1" applyNumberFormat="1" applyFont="1" applyFill="1" applyBorder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F1" workbookViewId="0">
      <selection activeCell="B15" sqref="B15"/>
    </sheetView>
  </sheetViews>
  <sheetFormatPr baseColWidth="10" defaultRowHeight="15" x14ac:dyDescent="0.25"/>
  <cols>
    <col min="2" max="2" width="11.42578125" customWidth="1"/>
    <col min="3" max="3" width="9.42578125" customWidth="1"/>
    <col min="4" max="4" width="26.5703125" customWidth="1"/>
    <col min="5" max="5" width="20" customWidth="1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 x14ac:dyDescent="0.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6">
        <v>0</v>
      </c>
      <c r="R3" s="7">
        <v>2023</v>
      </c>
    </row>
    <row r="4" spans="1:18" ht="16.5" thickBot="1" x14ac:dyDescent="0.3">
      <c r="A4" s="8" t="s">
        <v>3</v>
      </c>
      <c r="B4" s="9"/>
      <c r="C4" s="10"/>
      <c r="D4" s="11" t="s">
        <v>4</v>
      </c>
      <c r="E4" s="8" t="s">
        <v>5</v>
      </c>
      <c r="F4" s="11"/>
      <c r="G4" s="12" t="s">
        <v>6</v>
      </c>
      <c r="H4" s="13"/>
      <c r="I4" s="12" t="s">
        <v>7</v>
      </c>
      <c r="J4" s="13"/>
      <c r="K4" s="14" t="s">
        <v>8</v>
      </c>
      <c r="L4" s="14"/>
      <c r="M4" s="14"/>
      <c r="N4" s="14"/>
      <c r="O4" s="15"/>
      <c r="P4" s="16" t="s">
        <v>9</v>
      </c>
      <c r="Q4" s="17" t="s">
        <v>10</v>
      </c>
      <c r="R4" s="16" t="s">
        <v>11</v>
      </c>
    </row>
    <row r="5" spans="1:18" ht="15.75" thickBot="1" x14ac:dyDescent="0.3">
      <c r="A5" s="18"/>
      <c r="B5" s="19"/>
      <c r="C5" s="20"/>
      <c r="D5" s="21" t="s">
        <v>12</v>
      </c>
      <c r="E5" s="18"/>
      <c r="F5" s="21" t="s">
        <v>13</v>
      </c>
      <c r="G5" s="22"/>
      <c r="H5" s="23"/>
      <c r="I5" s="22"/>
      <c r="J5" s="23"/>
      <c r="K5" s="24" t="s">
        <v>14</v>
      </c>
      <c r="L5" s="25" t="s">
        <v>15</v>
      </c>
      <c r="M5" s="26"/>
      <c r="N5" s="26"/>
      <c r="O5" s="27"/>
      <c r="P5" s="28"/>
      <c r="Q5" s="29"/>
      <c r="R5" s="28"/>
    </row>
    <row r="6" spans="1:18" ht="15.75" thickBot="1" x14ac:dyDescent="0.3">
      <c r="A6" s="30"/>
      <c r="B6" s="31"/>
      <c r="C6" s="32"/>
      <c r="D6" s="33" t="s">
        <v>16</v>
      </c>
      <c r="E6" s="34"/>
      <c r="F6" s="33" t="s">
        <v>17</v>
      </c>
      <c r="G6" s="35" t="s">
        <v>18</v>
      </c>
      <c r="H6" s="35" t="s">
        <v>19</v>
      </c>
      <c r="I6" s="36" t="s">
        <v>20</v>
      </c>
      <c r="J6" s="35" t="s">
        <v>21</v>
      </c>
      <c r="K6" s="37" t="s">
        <v>22</v>
      </c>
      <c r="L6" s="37" t="s">
        <v>23</v>
      </c>
      <c r="M6" s="37" t="s">
        <v>24</v>
      </c>
      <c r="N6" s="37" t="s">
        <v>25</v>
      </c>
      <c r="O6" s="38" t="s">
        <v>26</v>
      </c>
      <c r="P6" s="39"/>
      <c r="Q6" s="40"/>
      <c r="R6" s="39"/>
    </row>
    <row r="7" spans="1:18" x14ac:dyDescent="0.25">
      <c r="A7" s="41">
        <v>1</v>
      </c>
      <c r="B7" s="42"/>
      <c r="C7" s="42"/>
      <c r="D7" s="42" t="s">
        <v>27</v>
      </c>
      <c r="E7" s="42" t="s">
        <v>28</v>
      </c>
      <c r="F7" s="43" t="s">
        <v>29</v>
      </c>
      <c r="G7" s="44">
        <v>2000</v>
      </c>
      <c r="H7" s="44">
        <f>+G7*12</f>
        <v>24000</v>
      </c>
      <c r="I7" s="44">
        <f>SUM(G7)</f>
        <v>2000</v>
      </c>
      <c r="J7" s="44">
        <v>0</v>
      </c>
      <c r="K7" s="44">
        <v>0</v>
      </c>
      <c r="L7" s="44">
        <v>0</v>
      </c>
      <c r="M7" s="44">
        <v>900</v>
      </c>
      <c r="N7" s="44">
        <v>120</v>
      </c>
      <c r="O7" s="44">
        <f t="shared" ref="O7:O12" si="0">SUM(L7:N7)</f>
        <v>1020</v>
      </c>
      <c r="P7" s="44">
        <f>SUM(H7,I7,J7,K7,O7)</f>
        <v>27020</v>
      </c>
      <c r="Q7" s="44">
        <f>SUM(P7*0%)</f>
        <v>0</v>
      </c>
      <c r="R7" s="44">
        <f t="shared" ref="R7:R16" si="1">SUM(P7:Q7)</f>
        <v>27020</v>
      </c>
    </row>
    <row r="8" spans="1:18" x14ac:dyDescent="0.25">
      <c r="A8" s="41">
        <v>2</v>
      </c>
      <c r="B8" s="42"/>
      <c r="C8" s="42"/>
      <c r="D8" s="42" t="s">
        <v>30</v>
      </c>
      <c r="E8" s="42" t="s">
        <v>31</v>
      </c>
      <c r="F8" s="43" t="s">
        <v>29</v>
      </c>
      <c r="G8" s="44">
        <v>1200</v>
      </c>
      <c r="H8" s="44">
        <f>+G8*12</f>
        <v>14400</v>
      </c>
      <c r="I8" s="44">
        <f t="shared" ref="I8:I16" si="2">SUM(G8)</f>
        <v>1200</v>
      </c>
      <c r="J8" s="44">
        <v>0</v>
      </c>
      <c r="K8" s="44">
        <f t="shared" ref="K8:K16" si="3">H8*7.75%</f>
        <v>1116</v>
      </c>
      <c r="L8" s="44">
        <v>0</v>
      </c>
      <c r="M8" s="44">
        <v>0</v>
      </c>
      <c r="N8" s="44">
        <v>0</v>
      </c>
      <c r="O8" s="44">
        <f t="shared" si="0"/>
        <v>0</v>
      </c>
      <c r="P8" s="44">
        <f t="shared" ref="P8:P16" si="4">SUM(H8,I8,K8,O8)</f>
        <v>16716</v>
      </c>
      <c r="Q8" s="44">
        <f t="shared" ref="Q8:Q22" si="5">SUM(P8*0%)</f>
        <v>0</v>
      </c>
      <c r="R8" s="44">
        <f t="shared" si="1"/>
        <v>16716</v>
      </c>
    </row>
    <row r="9" spans="1:18" x14ac:dyDescent="0.25">
      <c r="A9" s="41">
        <v>3</v>
      </c>
      <c r="B9" s="42"/>
      <c r="C9" s="42"/>
      <c r="D9" s="42" t="s">
        <v>32</v>
      </c>
      <c r="E9" s="42" t="s">
        <v>31</v>
      </c>
      <c r="F9" s="43" t="s">
        <v>33</v>
      </c>
      <c r="G9" s="44">
        <v>500</v>
      </c>
      <c r="H9" s="44">
        <f>+G9*12</f>
        <v>6000</v>
      </c>
      <c r="I9" s="44">
        <f>SUM(G9)</f>
        <v>500</v>
      </c>
      <c r="J9" s="44">
        <v>0</v>
      </c>
      <c r="K9" s="44">
        <f>H9*7.75%</f>
        <v>465</v>
      </c>
      <c r="L9" s="44">
        <v>0</v>
      </c>
      <c r="M9" s="44">
        <v>900</v>
      </c>
      <c r="N9" s="44">
        <v>120</v>
      </c>
      <c r="O9" s="44">
        <f t="shared" si="0"/>
        <v>1020</v>
      </c>
      <c r="P9" s="44">
        <f>SUM(H9,I9,K9,O9)</f>
        <v>7985</v>
      </c>
      <c r="Q9" s="44">
        <f>SUM(P9*0%)</f>
        <v>0</v>
      </c>
      <c r="R9" s="44">
        <f>SUM(P9:Q9)</f>
        <v>7985</v>
      </c>
    </row>
    <row r="10" spans="1:18" x14ac:dyDescent="0.25">
      <c r="A10" s="41">
        <v>4</v>
      </c>
      <c r="B10" s="42"/>
      <c r="C10" s="42"/>
      <c r="D10" s="42" t="s">
        <v>34</v>
      </c>
      <c r="E10" s="42" t="s">
        <v>35</v>
      </c>
      <c r="F10" s="43" t="s">
        <v>33</v>
      </c>
      <c r="G10" s="44">
        <v>611</v>
      </c>
      <c r="H10" s="44">
        <f>+G10*12</f>
        <v>7332</v>
      </c>
      <c r="I10" s="44">
        <f>SUM(G10)</f>
        <v>611</v>
      </c>
      <c r="J10" s="44">
        <v>0</v>
      </c>
      <c r="K10" s="44">
        <f>H10*7.75%</f>
        <v>568.23</v>
      </c>
      <c r="L10" s="44">
        <v>0</v>
      </c>
      <c r="M10" s="44">
        <v>900</v>
      </c>
      <c r="N10" s="44">
        <v>120</v>
      </c>
      <c r="O10" s="44">
        <f t="shared" si="0"/>
        <v>1020</v>
      </c>
      <c r="P10" s="44">
        <f>SUM(H10,I10,K10,O10)</f>
        <v>9531.23</v>
      </c>
      <c r="Q10" s="44">
        <f>SUM(P10*0%)</f>
        <v>0</v>
      </c>
      <c r="R10" s="44">
        <f>SUM(P10:Q10)</f>
        <v>9531.23</v>
      </c>
    </row>
    <row r="11" spans="1:18" x14ac:dyDescent="0.25">
      <c r="A11" s="41">
        <v>5</v>
      </c>
      <c r="B11" s="42"/>
      <c r="C11" s="42"/>
      <c r="D11" s="42" t="s">
        <v>36</v>
      </c>
      <c r="E11" s="42" t="s">
        <v>37</v>
      </c>
      <c r="F11" s="43" t="s">
        <v>29</v>
      </c>
      <c r="G11" s="44">
        <v>653</v>
      </c>
      <c r="H11" s="44">
        <f>+G11*12</f>
        <v>7836</v>
      </c>
      <c r="I11" s="44">
        <f t="shared" si="2"/>
        <v>653</v>
      </c>
      <c r="J11" s="44">
        <v>0</v>
      </c>
      <c r="K11" s="44">
        <f t="shared" si="3"/>
        <v>607.29</v>
      </c>
      <c r="L11" s="44">
        <v>0</v>
      </c>
      <c r="M11" s="44">
        <v>0</v>
      </c>
      <c r="N11" s="44">
        <v>0</v>
      </c>
      <c r="O11" s="44">
        <f t="shared" si="0"/>
        <v>0</v>
      </c>
      <c r="P11" s="44">
        <f t="shared" si="4"/>
        <v>9096.2900000000009</v>
      </c>
      <c r="Q11" s="44">
        <f t="shared" si="5"/>
        <v>0</v>
      </c>
      <c r="R11" s="44">
        <f t="shared" si="1"/>
        <v>9096.2900000000009</v>
      </c>
    </row>
    <row r="12" spans="1:18" x14ac:dyDescent="0.25">
      <c r="A12" s="41">
        <v>6</v>
      </c>
      <c r="B12" s="42"/>
      <c r="C12" s="42"/>
      <c r="D12" s="42" t="s">
        <v>38</v>
      </c>
      <c r="E12" s="42" t="s">
        <v>28</v>
      </c>
      <c r="F12" s="43" t="s">
        <v>29</v>
      </c>
      <c r="G12" s="44">
        <v>365</v>
      </c>
      <c r="H12" s="44">
        <f>G12*12</f>
        <v>4380</v>
      </c>
      <c r="I12" s="44">
        <f t="shared" si="2"/>
        <v>365</v>
      </c>
      <c r="J12" s="44">
        <v>0</v>
      </c>
      <c r="K12" s="44">
        <f t="shared" si="3"/>
        <v>339.45</v>
      </c>
      <c r="L12" s="44">
        <v>0</v>
      </c>
      <c r="M12" s="44">
        <v>0</v>
      </c>
      <c r="N12" s="44">
        <v>0</v>
      </c>
      <c r="O12" s="44">
        <f t="shared" si="0"/>
        <v>0</v>
      </c>
      <c r="P12" s="44">
        <f t="shared" si="4"/>
        <v>5084.45</v>
      </c>
      <c r="Q12" s="44">
        <f t="shared" si="5"/>
        <v>0</v>
      </c>
      <c r="R12" s="44">
        <f t="shared" si="1"/>
        <v>5084.45</v>
      </c>
    </row>
    <row r="13" spans="1:18" x14ac:dyDescent="0.25">
      <c r="A13" s="41">
        <v>7</v>
      </c>
      <c r="B13" s="42"/>
      <c r="C13" s="42"/>
      <c r="D13" s="42" t="s">
        <v>39</v>
      </c>
      <c r="E13" s="42" t="s">
        <v>35</v>
      </c>
      <c r="F13" s="45" t="s">
        <v>33</v>
      </c>
      <c r="G13" s="44">
        <v>400</v>
      </c>
      <c r="H13" s="44">
        <f>G13*12</f>
        <v>4800</v>
      </c>
      <c r="I13" s="44">
        <f t="shared" si="2"/>
        <v>400</v>
      </c>
      <c r="J13" s="44">
        <v>0</v>
      </c>
      <c r="K13" s="44">
        <f t="shared" si="3"/>
        <v>372</v>
      </c>
      <c r="L13" s="44">
        <v>0</v>
      </c>
      <c r="M13" s="44">
        <v>0</v>
      </c>
      <c r="N13" s="44">
        <v>0</v>
      </c>
      <c r="O13" s="44">
        <v>805.8</v>
      </c>
      <c r="P13" s="44">
        <f t="shared" si="4"/>
        <v>6377.8</v>
      </c>
      <c r="Q13" s="44">
        <f t="shared" si="5"/>
        <v>0</v>
      </c>
      <c r="R13" s="44">
        <f t="shared" si="1"/>
        <v>6377.8</v>
      </c>
    </row>
    <row r="14" spans="1:18" x14ac:dyDescent="0.25">
      <c r="A14" s="41">
        <v>8</v>
      </c>
      <c r="B14" s="42"/>
      <c r="C14" s="42"/>
      <c r="D14" s="42" t="s">
        <v>40</v>
      </c>
      <c r="E14" s="42" t="s">
        <v>41</v>
      </c>
      <c r="F14" s="43" t="s">
        <v>29</v>
      </c>
      <c r="G14" s="44">
        <v>525</v>
      </c>
      <c r="H14" s="44">
        <f>G14*12</f>
        <v>6300</v>
      </c>
      <c r="I14" s="44">
        <f t="shared" si="2"/>
        <v>525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f>SUM(L14:N14)</f>
        <v>0</v>
      </c>
      <c r="P14" s="44">
        <f t="shared" si="4"/>
        <v>6825</v>
      </c>
      <c r="Q14" s="44">
        <f t="shared" si="5"/>
        <v>0</v>
      </c>
      <c r="R14" s="44">
        <f t="shared" si="1"/>
        <v>6825</v>
      </c>
    </row>
    <row r="15" spans="1:18" x14ac:dyDescent="0.25">
      <c r="A15" s="41">
        <v>9</v>
      </c>
      <c r="B15" s="42"/>
      <c r="C15" s="42"/>
      <c r="D15" s="42" t="s">
        <v>42</v>
      </c>
      <c r="E15" s="42" t="s">
        <v>43</v>
      </c>
      <c r="F15" s="43" t="s">
        <v>29</v>
      </c>
      <c r="G15" s="44">
        <v>850</v>
      </c>
      <c r="H15" s="44">
        <f>G15*12</f>
        <v>10200</v>
      </c>
      <c r="I15" s="44">
        <f t="shared" si="2"/>
        <v>850</v>
      </c>
      <c r="J15" s="44">
        <v>0</v>
      </c>
      <c r="K15" s="44">
        <f t="shared" si="3"/>
        <v>790.5</v>
      </c>
      <c r="L15" s="44">
        <v>0</v>
      </c>
      <c r="M15" s="44">
        <v>0</v>
      </c>
      <c r="N15" s="44">
        <v>0</v>
      </c>
      <c r="O15" s="44">
        <f>SUM(L15:N15)</f>
        <v>0</v>
      </c>
      <c r="P15" s="44">
        <f t="shared" si="4"/>
        <v>11840.5</v>
      </c>
      <c r="Q15" s="44">
        <f t="shared" si="5"/>
        <v>0</v>
      </c>
      <c r="R15" s="44">
        <f t="shared" si="1"/>
        <v>11840.5</v>
      </c>
    </row>
    <row r="16" spans="1:18" x14ac:dyDescent="0.25">
      <c r="A16" s="41">
        <v>10</v>
      </c>
      <c r="B16" s="42"/>
      <c r="C16" s="42"/>
      <c r="D16" s="42" t="s">
        <v>44</v>
      </c>
      <c r="E16" s="42" t="s">
        <v>45</v>
      </c>
      <c r="F16" s="43" t="s">
        <v>29</v>
      </c>
      <c r="G16" s="44">
        <v>550</v>
      </c>
      <c r="H16" s="44">
        <f>G16*12</f>
        <v>6600</v>
      </c>
      <c r="I16" s="44">
        <f t="shared" si="2"/>
        <v>550</v>
      </c>
      <c r="J16" s="44">
        <v>0</v>
      </c>
      <c r="K16" s="44">
        <f t="shared" si="3"/>
        <v>511.5</v>
      </c>
      <c r="L16" s="44">
        <v>0</v>
      </c>
      <c r="M16" s="44">
        <v>900</v>
      </c>
      <c r="N16" s="44">
        <v>120</v>
      </c>
      <c r="O16" s="44">
        <f>SUM(L16:N16)</f>
        <v>1020</v>
      </c>
      <c r="P16" s="44">
        <f t="shared" si="4"/>
        <v>8681.5</v>
      </c>
      <c r="Q16" s="44">
        <f t="shared" si="5"/>
        <v>0</v>
      </c>
      <c r="R16" s="44">
        <f t="shared" si="1"/>
        <v>8681.5</v>
      </c>
    </row>
    <row r="17" spans="1:18" ht="15.75" x14ac:dyDescent="0.25">
      <c r="A17" s="46"/>
      <c r="B17" s="47" t="s">
        <v>46</v>
      </c>
      <c r="C17" s="47"/>
      <c r="D17" s="47"/>
      <c r="E17" s="47"/>
      <c r="F17" s="48" t="s">
        <v>29</v>
      </c>
      <c r="G17" s="49">
        <f>SUM(G7:G16)</f>
        <v>7654</v>
      </c>
      <c r="H17" s="49">
        <f>SUM(H7:H16)</f>
        <v>91848</v>
      </c>
      <c r="I17" s="49">
        <f>SUM(I7:I16)</f>
        <v>7654</v>
      </c>
      <c r="J17" s="49">
        <v>0</v>
      </c>
      <c r="K17" s="49">
        <f t="shared" ref="K17:R17" si="6">SUM(K7:K16)</f>
        <v>4769.9699999999993</v>
      </c>
      <c r="L17" s="49">
        <f t="shared" si="6"/>
        <v>0</v>
      </c>
      <c r="M17" s="49">
        <f t="shared" si="6"/>
        <v>3600</v>
      </c>
      <c r="N17" s="49">
        <f t="shared" si="6"/>
        <v>480</v>
      </c>
      <c r="O17" s="49">
        <f t="shared" si="6"/>
        <v>4885.8</v>
      </c>
      <c r="P17" s="49">
        <f t="shared" si="6"/>
        <v>109157.76999999999</v>
      </c>
      <c r="Q17" s="49">
        <f t="shared" si="6"/>
        <v>0</v>
      </c>
      <c r="R17" s="49">
        <f t="shared" si="6"/>
        <v>109157.76999999999</v>
      </c>
    </row>
    <row r="18" spans="1:18" x14ac:dyDescent="0.25">
      <c r="A18" s="41">
        <v>1</v>
      </c>
      <c r="B18" s="42"/>
      <c r="C18" s="42"/>
      <c r="D18" s="42" t="s">
        <v>47</v>
      </c>
      <c r="E18" s="42" t="s">
        <v>48</v>
      </c>
      <c r="F18" s="45" t="s">
        <v>33</v>
      </c>
      <c r="G18" s="44">
        <v>1450</v>
      </c>
      <c r="H18" s="44">
        <f>+G18*12</f>
        <v>17400</v>
      </c>
      <c r="I18" s="44">
        <f t="shared" ref="I18:I23" si="7">SUM(G18)</f>
        <v>1450</v>
      </c>
      <c r="J18" s="44">
        <v>0</v>
      </c>
      <c r="K18" s="44">
        <f t="shared" ref="K18:K23" si="8">H18*7.75%</f>
        <v>1348.5</v>
      </c>
      <c r="L18" s="44">
        <v>0</v>
      </c>
      <c r="M18" s="44">
        <v>900</v>
      </c>
      <c r="N18" s="44">
        <v>120</v>
      </c>
      <c r="O18" s="44">
        <f>SUM(L18:N18)</f>
        <v>1020</v>
      </c>
      <c r="P18" s="44">
        <f t="shared" ref="P18:P23" si="9">SUM(H18,I18,K18,O18)</f>
        <v>21218.5</v>
      </c>
      <c r="Q18" s="44">
        <f t="shared" si="5"/>
        <v>0</v>
      </c>
      <c r="R18" s="44">
        <f t="shared" ref="R18:R23" si="10">SUM(P18:Q18)</f>
        <v>21218.5</v>
      </c>
    </row>
    <row r="19" spans="1:18" x14ac:dyDescent="0.25">
      <c r="A19" s="41">
        <v>2</v>
      </c>
      <c r="B19" s="42"/>
      <c r="C19" s="42"/>
      <c r="D19" s="42" t="s">
        <v>49</v>
      </c>
      <c r="E19" s="42" t="s">
        <v>50</v>
      </c>
      <c r="F19" s="45" t="s">
        <v>33</v>
      </c>
      <c r="G19" s="44">
        <v>1200</v>
      </c>
      <c r="H19" s="44">
        <f>+G19*12</f>
        <v>14400</v>
      </c>
      <c r="I19" s="44">
        <f t="shared" si="7"/>
        <v>1200</v>
      </c>
      <c r="J19" s="44">
        <v>0</v>
      </c>
      <c r="K19" s="44">
        <f t="shared" si="8"/>
        <v>1116</v>
      </c>
      <c r="L19" s="44">
        <v>0</v>
      </c>
      <c r="M19" s="44">
        <v>900</v>
      </c>
      <c r="N19" s="44">
        <v>120</v>
      </c>
      <c r="O19" s="44">
        <f>SUM(L19:N19)</f>
        <v>1020</v>
      </c>
      <c r="P19" s="44">
        <f t="shared" si="9"/>
        <v>17736</v>
      </c>
      <c r="Q19" s="44">
        <f t="shared" si="5"/>
        <v>0</v>
      </c>
      <c r="R19" s="44">
        <f t="shared" si="10"/>
        <v>17736</v>
      </c>
    </row>
    <row r="20" spans="1:18" x14ac:dyDescent="0.25">
      <c r="A20" s="41">
        <v>3</v>
      </c>
      <c r="B20" s="42"/>
      <c r="C20" s="42"/>
      <c r="D20" s="42" t="s">
        <v>51</v>
      </c>
      <c r="E20" s="42" t="s">
        <v>52</v>
      </c>
      <c r="F20" s="45" t="s">
        <v>33</v>
      </c>
      <c r="G20" s="44">
        <v>900</v>
      </c>
      <c r="H20" s="44">
        <f>+G20*12</f>
        <v>10800</v>
      </c>
      <c r="I20" s="44">
        <f t="shared" si="7"/>
        <v>900</v>
      </c>
      <c r="J20" s="44">
        <v>0</v>
      </c>
      <c r="K20" s="44">
        <f t="shared" si="8"/>
        <v>837</v>
      </c>
      <c r="L20" s="44">
        <v>0</v>
      </c>
      <c r="M20" s="44">
        <v>889.02</v>
      </c>
      <c r="N20" s="44">
        <v>118.53</v>
      </c>
      <c r="O20" s="44">
        <f>SUM(L20:N20)</f>
        <v>1007.55</v>
      </c>
      <c r="P20" s="44">
        <f t="shared" si="9"/>
        <v>13544.55</v>
      </c>
      <c r="Q20" s="44">
        <f t="shared" si="5"/>
        <v>0</v>
      </c>
      <c r="R20" s="44">
        <f t="shared" si="10"/>
        <v>13544.55</v>
      </c>
    </row>
    <row r="21" spans="1:18" x14ac:dyDescent="0.25">
      <c r="A21" s="41">
        <v>4</v>
      </c>
      <c r="B21" s="42"/>
      <c r="C21" s="42"/>
      <c r="D21" s="42" t="s">
        <v>53</v>
      </c>
      <c r="E21" s="42" t="s">
        <v>52</v>
      </c>
      <c r="F21" s="45" t="s">
        <v>33</v>
      </c>
      <c r="G21" s="44">
        <v>500</v>
      </c>
      <c r="H21" s="44">
        <f>+G21*12</f>
        <v>6000</v>
      </c>
      <c r="I21" s="44">
        <f t="shared" si="7"/>
        <v>500</v>
      </c>
      <c r="J21" s="44">
        <v>0</v>
      </c>
      <c r="K21" s="44">
        <f t="shared" si="8"/>
        <v>465</v>
      </c>
      <c r="L21" s="44">
        <v>0</v>
      </c>
      <c r="M21" s="44">
        <v>722.7</v>
      </c>
      <c r="N21" s="44">
        <v>96.36</v>
      </c>
      <c r="O21" s="44">
        <f>SUM(L21:N21)</f>
        <v>819.06000000000006</v>
      </c>
      <c r="P21" s="44">
        <f t="shared" si="9"/>
        <v>7784.06</v>
      </c>
      <c r="Q21" s="44">
        <f t="shared" si="5"/>
        <v>0</v>
      </c>
      <c r="R21" s="44">
        <f t="shared" si="10"/>
        <v>7784.06</v>
      </c>
    </row>
    <row r="22" spans="1:18" x14ac:dyDescent="0.25">
      <c r="A22" s="41">
        <v>5</v>
      </c>
      <c r="B22" s="42"/>
      <c r="C22" s="42"/>
      <c r="D22" s="42" t="s">
        <v>54</v>
      </c>
      <c r="E22" s="42" t="s">
        <v>52</v>
      </c>
      <c r="F22" s="45" t="s">
        <v>33</v>
      </c>
      <c r="G22" s="44">
        <v>365</v>
      </c>
      <c r="H22" s="44">
        <f>G22*12</f>
        <v>4380</v>
      </c>
      <c r="I22" s="44">
        <f t="shared" si="7"/>
        <v>365</v>
      </c>
      <c r="J22" s="44">
        <v>0</v>
      </c>
      <c r="K22" s="44">
        <f t="shared" si="8"/>
        <v>339.45</v>
      </c>
      <c r="L22" s="44">
        <v>0</v>
      </c>
      <c r="M22" s="44">
        <f>H22*7.5%</f>
        <v>328.5</v>
      </c>
      <c r="N22" s="44">
        <v>70.53</v>
      </c>
      <c r="O22" s="44">
        <f>SUM(M22:N22)</f>
        <v>399.03</v>
      </c>
      <c r="P22" s="44">
        <f t="shared" si="9"/>
        <v>5483.48</v>
      </c>
      <c r="Q22" s="44">
        <f t="shared" si="5"/>
        <v>0</v>
      </c>
      <c r="R22" s="44">
        <f t="shared" si="10"/>
        <v>5483.48</v>
      </c>
    </row>
    <row r="23" spans="1:18" x14ac:dyDescent="0.25">
      <c r="A23" s="41">
        <v>6</v>
      </c>
      <c r="B23" s="42"/>
      <c r="C23" s="42"/>
      <c r="D23" s="42" t="s">
        <v>55</v>
      </c>
      <c r="E23" s="42" t="s">
        <v>56</v>
      </c>
      <c r="F23" s="45" t="s">
        <v>33</v>
      </c>
      <c r="G23" s="44">
        <v>500</v>
      </c>
      <c r="H23" s="44">
        <f>G23*12</f>
        <v>6000</v>
      </c>
      <c r="I23" s="44">
        <f t="shared" si="7"/>
        <v>500</v>
      </c>
      <c r="J23" s="44">
        <v>0</v>
      </c>
      <c r="K23" s="44">
        <f t="shared" si="8"/>
        <v>465</v>
      </c>
      <c r="L23" s="44">
        <v>0</v>
      </c>
      <c r="M23" s="44">
        <f>H23*7.5%</f>
        <v>450</v>
      </c>
      <c r="N23" s="44">
        <v>70.53</v>
      </c>
      <c r="O23" s="44">
        <f>SUM(M23:N23)</f>
        <v>520.53</v>
      </c>
      <c r="P23" s="44">
        <f t="shared" si="9"/>
        <v>7485.53</v>
      </c>
      <c r="Q23" s="44">
        <f>SUM(P23*0%)</f>
        <v>0</v>
      </c>
      <c r="R23" s="44">
        <f t="shared" si="10"/>
        <v>7485.53</v>
      </c>
    </row>
    <row r="24" spans="1:18" x14ac:dyDescent="0.25">
      <c r="A24" s="41">
        <v>7</v>
      </c>
      <c r="B24" s="42"/>
      <c r="C24" s="42"/>
      <c r="D24" s="42" t="s">
        <v>57</v>
      </c>
      <c r="E24" s="42" t="s">
        <v>56</v>
      </c>
      <c r="F24" s="45" t="s">
        <v>33</v>
      </c>
      <c r="G24" s="44">
        <v>500</v>
      </c>
      <c r="H24" s="44">
        <f>G24*12</f>
        <v>6000</v>
      </c>
      <c r="I24" s="44">
        <f>SUM(G24)</f>
        <v>500</v>
      </c>
      <c r="J24" s="44">
        <v>0</v>
      </c>
      <c r="K24" s="44">
        <f>H24*7.75%</f>
        <v>465</v>
      </c>
      <c r="L24" s="44">
        <v>0</v>
      </c>
      <c r="M24" s="44">
        <f>H24*7.5%</f>
        <v>450</v>
      </c>
      <c r="N24" s="44">
        <v>70.53</v>
      </c>
      <c r="O24" s="44">
        <f>SUM(M24:N24)</f>
        <v>520.53</v>
      </c>
      <c r="P24" s="44">
        <f>SUM(H24,I24,K24,O24)</f>
        <v>7485.53</v>
      </c>
      <c r="Q24" s="44">
        <f>SUM(P24*0%)</f>
        <v>0</v>
      </c>
      <c r="R24" s="44">
        <f>SUM(P24:Q24)</f>
        <v>7485.53</v>
      </c>
    </row>
    <row r="25" spans="1:18" ht="15.75" x14ac:dyDescent="0.25">
      <c r="A25" s="46"/>
      <c r="B25" s="47" t="s">
        <v>46</v>
      </c>
      <c r="C25" s="47"/>
      <c r="D25" s="47"/>
      <c r="E25" s="47"/>
      <c r="F25" s="48" t="s">
        <v>33</v>
      </c>
      <c r="G25" s="49">
        <f>SUM(G18:G24)</f>
        <v>5415</v>
      </c>
      <c r="H25" s="49">
        <f>SUM(H18:H24)</f>
        <v>64980</v>
      </c>
      <c r="I25" s="49">
        <f>SUM(I18:I24)</f>
        <v>5415</v>
      </c>
      <c r="J25" s="49">
        <f>SUM(J18:J23)</f>
        <v>0</v>
      </c>
      <c r="K25" s="49">
        <f>SUM(K18:K24)</f>
        <v>5035.95</v>
      </c>
      <c r="L25" s="49">
        <f>SUM(L18:L23)</f>
        <v>0</v>
      </c>
      <c r="M25" s="49">
        <f>SUM(M18:M24)</f>
        <v>4640.22</v>
      </c>
      <c r="N25" s="49">
        <f>SUM(N18:N24)</f>
        <v>666.4799999999999</v>
      </c>
      <c r="O25" s="49">
        <f>SUM(O18:O24)</f>
        <v>5306.7</v>
      </c>
      <c r="P25" s="49">
        <f>SUM(P18:P24)</f>
        <v>80737.649999999994</v>
      </c>
      <c r="Q25" s="49">
        <f>SUM(Q18:Q23)</f>
        <v>0</v>
      </c>
      <c r="R25" s="49">
        <f>SUM(R18:R24)</f>
        <v>80737.649999999994</v>
      </c>
    </row>
    <row r="26" spans="1:18" x14ac:dyDescent="0.25">
      <c r="A26" s="41">
        <v>1</v>
      </c>
      <c r="B26" s="42"/>
      <c r="C26" s="42"/>
      <c r="D26" s="42" t="s">
        <v>58</v>
      </c>
      <c r="E26" s="42" t="s">
        <v>59</v>
      </c>
      <c r="F26" s="43" t="s">
        <v>60</v>
      </c>
      <c r="G26" s="44">
        <v>365</v>
      </c>
      <c r="H26" s="44">
        <f>G26*12</f>
        <v>4380</v>
      </c>
      <c r="I26" s="44">
        <f t="shared" ref="I26:I52" si="11">SUM(G26)</f>
        <v>365</v>
      </c>
      <c r="J26" s="44">
        <v>0</v>
      </c>
      <c r="K26" s="44">
        <f>H26*7.75%</f>
        <v>339.45</v>
      </c>
      <c r="L26" s="44">
        <v>0</v>
      </c>
      <c r="M26" s="44">
        <f>H26*7.5%</f>
        <v>328.5</v>
      </c>
      <c r="N26" s="44">
        <f t="shared" ref="N26:N52" si="12">H26*1%</f>
        <v>43.800000000000004</v>
      </c>
      <c r="O26" s="44">
        <f>SUM(L26:N26)</f>
        <v>372.3</v>
      </c>
      <c r="P26" s="44">
        <f t="shared" ref="P26:P52" si="13">SUM(H26,I26,K26,O26)</f>
        <v>5456.75</v>
      </c>
      <c r="Q26" s="44">
        <f>SUM(P26*0%)</f>
        <v>0</v>
      </c>
      <c r="R26" s="44">
        <f t="shared" ref="R26:R52" si="14">SUM(P26:Q26)</f>
        <v>5456.75</v>
      </c>
    </row>
    <row r="27" spans="1:18" x14ac:dyDescent="0.25">
      <c r="A27" s="41">
        <v>2</v>
      </c>
      <c r="B27" s="42"/>
      <c r="C27" s="42"/>
      <c r="D27" s="42" t="s">
        <v>61</v>
      </c>
      <c r="E27" s="42" t="s">
        <v>62</v>
      </c>
      <c r="F27" s="43" t="s">
        <v>60</v>
      </c>
      <c r="G27" s="44">
        <v>400</v>
      </c>
      <c r="H27" s="44">
        <f t="shared" ref="H27:H52" si="15">+G27*12</f>
        <v>4800</v>
      </c>
      <c r="I27" s="44">
        <f t="shared" si="11"/>
        <v>400</v>
      </c>
      <c r="J27" s="44">
        <v>0</v>
      </c>
      <c r="K27" s="44">
        <f t="shared" ref="K27:K52" si="16">H27*7.75%</f>
        <v>372</v>
      </c>
      <c r="L27" s="44">
        <v>0</v>
      </c>
      <c r="M27" s="44">
        <f t="shared" ref="M27:M52" si="17">H27*7.5%</f>
        <v>360</v>
      </c>
      <c r="N27" s="44">
        <f t="shared" si="12"/>
        <v>48</v>
      </c>
      <c r="O27" s="44">
        <f t="shared" ref="O27:O56" si="18">SUM(L27:N27)</f>
        <v>408</v>
      </c>
      <c r="P27" s="44">
        <f t="shared" si="13"/>
        <v>5980</v>
      </c>
      <c r="Q27" s="44">
        <f t="shared" ref="Q27:Q52" si="19">SUM(P27*0%)</f>
        <v>0</v>
      </c>
      <c r="R27" s="44">
        <f t="shared" si="14"/>
        <v>5980</v>
      </c>
    </row>
    <row r="28" spans="1:18" x14ac:dyDescent="0.25">
      <c r="A28" s="41">
        <v>3</v>
      </c>
      <c r="B28" s="42"/>
      <c r="C28" s="42"/>
      <c r="D28" s="42" t="s">
        <v>63</v>
      </c>
      <c r="E28" s="42" t="s">
        <v>62</v>
      </c>
      <c r="F28" s="43" t="s">
        <v>60</v>
      </c>
      <c r="G28" s="44">
        <v>621</v>
      </c>
      <c r="H28" s="44">
        <f t="shared" si="15"/>
        <v>7452</v>
      </c>
      <c r="I28" s="44">
        <f t="shared" si="11"/>
        <v>621</v>
      </c>
      <c r="J28" s="44">
        <v>0</v>
      </c>
      <c r="K28" s="44">
        <f t="shared" si="16"/>
        <v>577.53</v>
      </c>
      <c r="L28" s="44">
        <v>0</v>
      </c>
      <c r="M28" s="44">
        <f t="shared" si="17"/>
        <v>558.9</v>
      </c>
      <c r="N28" s="44">
        <f t="shared" si="12"/>
        <v>74.52</v>
      </c>
      <c r="O28" s="44">
        <f t="shared" si="18"/>
        <v>633.41999999999996</v>
      </c>
      <c r="P28" s="44">
        <f t="shared" si="13"/>
        <v>9283.9500000000007</v>
      </c>
      <c r="Q28" s="44">
        <f t="shared" si="19"/>
        <v>0</v>
      </c>
      <c r="R28" s="44">
        <f t="shared" si="14"/>
        <v>9283.9500000000007</v>
      </c>
    </row>
    <row r="29" spans="1:18" x14ac:dyDescent="0.25">
      <c r="A29" s="41">
        <v>4</v>
      </c>
      <c r="B29" s="42"/>
      <c r="C29" s="42"/>
      <c r="D29" s="42"/>
      <c r="E29" s="42" t="s">
        <v>64</v>
      </c>
      <c r="F29" s="43" t="s">
        <v>60</v>
      </c>
      <c r="G29" s="44">
        <v>0</v>
      </c>
      <c r="H29" s="44">
        <f t="shared" si="15"/>
        <v>0</v>
      </c>
      <c r="I29" s="44">
        <f t="shared" si="11"/>
        <v>0</v>
      </c>
      <c r="J29" s="44">
        <v>0</v>
      </c>
      <c r="K29" s="44">
        <f t="shared" si="16"/>
        <v>0</v>
      </c>
      <c r="L29" s="44">
        <v>0</v>
      </c>
      <c r="M29" s="44">
        <f t="shared" si="17"/>
        <v>0</v>
      </c>
      <c r="N29" s="44">
        <f t="shared" si="12"/>
        <v>0</v>
      </c>
      <c r="O29" s="44">
        <f t="shared" si="18"/>
        <v>0</v>
      </c>
      <c r="P29" s="44">
        <f t="shared" si="13"/>
        <v>0</v>
      </c>
      <c r="Q29" s="44">
        <f t="shared" si="19"/>
        <v>0</v>
      </c>
      <c r="R29" s="44">
        <f t="shared" si="14"/>
        <v>0</v>
      </c>
    </row>
    <row r="30" spans="1:18" x14ac:dyDescent="0.25">
      <c r="A30" s="41">
        <v>5</v>
      </c>
      <c r="B30" s="42"/>
      <c r="C30" s="42"/>
      <c r="D30" s="42" t="s">
        <v>65</v>
      </c>
      <c r="E30" s="42" t="s">
        <v>64</v>
      </c>
      <c r="F30" s="43" t="s">
        <v>60</v>
      </c>
      <c r="G30" s="44">
        <v>365</v>
      </c>
      <c r="H30" s="44">
        <f t="shared" si="15"/>
        <v>4380</v>
      </c>
      <c r="I30" s="44">
        <f t="shared" si="11"/>
        <v>365</v>
      </c>
      <c r="J30" s="44">
        <v>0</v>
      </c>
      <c r="K30" s="44">
        <f t="shared" si="16"/>
        <v>339.45</v>
      </c>
      <c r="L30" s="44">
        <v>0</v>
      </c>
      <c r="M30" s="44">
        <f t="shared" si="17"/>
        <v>328.5</v>
      </c>
      <c r="N30" s="44">
        <f t="shared" si="12"/>
        <v>43.800000000000004</v>
      </c>
      <c r="O30" s="44">
        <f t="shared" si="18"/>
        <v>372.3</v>
      </c>
      <c r="P30" s="44">
        <f t="shared" si="13"/>
        <v>5456.75</v>
      </c>
      <c r="Q30" s="44">
        <f t="shared" si="19"/>
        <v>0</v>
      </c>
      <c r="R30" s="44">
        <f t="shared" si="14"/>
        <v>5456.75</v>
      </c>
    </row>
    <row r="31" spans="1:18" x14ac:dyDescent="0.25">
      <c r="A31" s="41">
        <v>6</v>
      </c>
      <c r="B31" s="42"/>
      <c r="C31" s="42"/>
      <c r="D31" s="42" t="s">
        <v>66</v>
      </c>
      <c r="E31" s="42" t="s">
        <v>67</v>
      </c>
      <c r="F31" s="43" t="s">
        <v>60</v>
      </c>
      <c r="G31" s="44">
        <v>0</v>
      </c>
      <c r="H31" s="44">
        <f>+G31*12</f>
        <v>0</v>
      </c>
      <c r="I31" s="44">
        <f t="shared" si="11"/>
        <v>0</v>
      </c>
      <c r="J31" s="44">
        <v>0</v>
      </c>
      <c r="K31" s="44">
        <f>H31*7.75%</f>
        <v>0</v>
      </c>
      <c r="L31" s="44">
        <v>0</v>
      </c>
      <c r="M31" s="44">
        <f>H31*7.5%</f>
        <v>0</v>
      </c>
      <c r="N31" s="44">
        <f>H31*1%</f>
        <v>0</v>
      </c>
      <c r="O31" s="44">
        <f>SUM(L31:N31)</f>
        <v>0</v>
      </c>
      <c r="P31" s="44">
        <f t="shared" si="13"/>
        <v>0</v>
      </c>
      <c r="Q31" s="44">
        <f t="shared" si="19"/>
        <v>0</v>
      </c>
      <c r="R31" s="44">
        <f t="shared" si="14"/>
        <v>0</v>
      </c>
    </row>
    <row r="32" spans="1:18" x14ac:dyDescent="0.25">
      <c r="A32" s="41">
        <v>7</v>
      </c>
      <c r="B32" s="42"/>
      <c r="C32" s="42"/>
      <c r="D32" s="42" t="s">
        <v>66</v>
      </c>
      <c r="E32" s="42" t="s">
        <v>67</v>
      </c>
      <c r="F32" s="43" t="s">
        <v>60</v>
      </c>
      <c r="G32" s="44">
        <v>400</v>
      </c>
      <c r="H32" s="44">
        <f t="shared" si="15"/>
        <v>4800</v>
      </c>
      <c r="I32" s="44">
        <f t="shared" si="11"/>
        <v>400</v>
      </c>
      <c r="J32" s="44">
        <v>0</v>
      </c>
      <c r="K32" s="44">
        <f t="shared" si="16"/>
        <v>372</v>
      </c>
      <c r="L32" s="44">
        <v>0</v>
      </c>
      <c r="M32" s="44">
        <f t="shared" si="17"/>
        <v>360</v>
      </c>
      <c r="N32" s="44">
        <f t="shared" si="12"/>
        <v>48</v>
      </c>
      <c r="O32" s="44">
        <f t="shared" si="18"/>
        <v>408</v>
      </c>
      <c r="P32" s="44">
        <f t="shared" si="13"/>
        <v>5980</v>
      </c>
      <c r="Q32" s="44">
        <f t="shared" si="19"/>
        <v>0</v>
      </c>
      <c r="R32" s="44">
        <f t="shared" si="14"/>
        <v>5980</v>
      </c>
    </row>
    <row r="33" spans="1:18" x14ac:dyDescent="0.25">
      <c r="A33" s="41">
        <v>8</v>
      </c>
      <c r="B33" s="42"/>
      <c r="C33" s="42"/>
      <c r="D33" s="42" t="s">
        <v>68</v>
      </c>
      <c r="E33" s="42" t="s">
        <v>67</v>
      </c>
      <c r="F33" s="43" t="s">
        <v>60</v>
      </c>
      <c r="G33" s="44">
        <v>600</v>
      </c>
      <c r="H33" s="44">
        <f>+G33*12</f>
        <v>7200</v>
      </c>
      <c r="I33" s="44">
        <f t="shared" si="11"/>
        <v>600</v>
      </c>
      <c r="J33" s="44">
        <v>0</v>
      </c>
      <c r="K33" s="44">
        <f>H33*7.75%</f>
        <v>558</v>
      </c>
      <c r="L33" s="44">
        <v>0</v>
      </c>
      <c r="M33" s="44">
        <f>H33*7.5%</f>
        <v>540</v>
      </c>
      <c r="N33" s="44">
        <f>H33*1%</f>
        <v>72</v>
      </c>
      <c r="O33" s="44">
        <f>SUM(L33:N33)</f>
        <v>612</v>
      </c>
      <c r="P33" s="44">
        <f t="shared" si="13"/>
        <v>8970</v>
      </c>
      <c r="Q33" s="44">
        <f t="shared" si="19"/>
        <v>0</v>
      </c>
      <c r="R33" s="44">
        <f t="shared" si="14"/>
        <v>8970</v>
      </c>
    </row>
    <row r="34" spans="1:18" x14ac:dyDescent="0.25">
      <c r="A34" s="41">
        <v>9</v>
      </c>
      <c r="B34" s="42"/>
      <c r="C34" s="42"/>
      <c r="D34" s="42" t="s">
        <v>69</v>
      </c>
      <c r="E34" s="42" t="s">
        <v>67</v>
      </c>
      <c r="F34" s="43" t="s">
        <v>60</v>
      </c>
      <c r="G34" s="44">
        <v>500</v>
      </c>
      <c r="H34" s="44">
        <f t="shared" si="15"/>
        <v>6000</v>
      </c>
      <c r="I34" s="44">
        <f t="shared" si="11"/>
        <v>500</v>
      </c>
      <c r="J34" s="44">
        <v>0</v>
      </c>
      <c r="K34" s="44">
        <f t="shared" si="16"/>
        <v>465</v>
      </c>
      <c r="L34" s="44">
        <v>0</v>
      </c>
      <c r="M34" s="44">
        <f t="shared" si="17"/>
        <v>450</v>
      </c>
      <c r="N34" s="44">
        <f t="shared" si="12"/>
        <v>60</v>
      </c>
      <c r="O34" s="44">
        <f t="shared" si="18"/>
        <v>510</v>
      </c>
      <c r="P34" s="44">
        <f t="shared" si="13"/>
        <v>7475</v>
      </c>
      <c r="Q34" s="44">
        <f t="shared" si="19"/>
        <v>0</v>
      </c>
      <c r="R34" s="44">
        <f t="shared" si="14"/>
        <v>7475</v>
      </c>
    </row>
    <row r="35" spans="1:18" x14ac:dyDescent="0.25">
      <c r="A35" s="41">
        <v>10</v>
      </c>
      <c r="B35" s="42"/>
      <c r="C35" s="42"/>
      <c r="D35" s="42" t="s">
        <v>70</v>
      </c>
      <c r="E35" s="42" t="s">
        <v>67</v>
      </c>
      <c r="F35" s="43" t="s">
        <v>60</v>
      </c>
      <c r="G35" s="44">
        <v>472</v>
      </c>
      <c r="H35" s="44">
        <f t="shared" si="15"/>
        <v>5664</v>
      </c>
      <c r="I35" s="44">
        <f t="shared" si="11"/>
        <v>472</v>
      </c>
      <c r="J35" s="44">
        <v>0</v>
      </c>
      <c r="K35" s="44">
        <f>H35*7.75%</f>
        <v>438.96</v>
      </c>
      <c r="L35" s="44">
        <v>0</v>
      </c>
      <c r="M35" s="44">
        <f>H35*7.5%</f>
        <v>424.8</v>
      </c>
      <c r="N35" s="44">
        <f>H35*1%</f>
        <v>56.64</v>
      </c>
      <c r="O35" s="44">
        <f>SUM(L35:N35)</f>
        <v>481.44</v>
      </c>
      <c r="P35" s="44">
        <f t="shared" si="13"/>
        <v>7056.4</v>
      </c>
      <c r="Q35" s="44">
        <f t="shared" si="19"/>
        <v>0</v>
      </c>
      <c r="R35" s="44">
        <f t="shared" si="14"/>
        <v>7056.4</v>
      </c>
    </row>
    <row r="36" spans="1:18" x14ac:dyDescent="0.25">
      <c r="A36" s="41">
        <v>11</v>
      </c>
      <c r="B36" s="42"/>
      <c r="C36" s="42"/>
      <c r="D36" s="42" t="s">
        <v>71</v>
      </c>
      <c r="E36" s="42" t="s">
        <v>67</v>
      </c>
      <c r="F36" s="43" t="s">
        <v>60</v>
      </c>
      <c r="G36" s="44">
        <v>0</v>
      </c>
      <c r="H36" s="44">
        <f t="shared" si="15"/>
        <v>0</v>
      </c>
      <c r="I36" s="44">
        <f t="shared" si="11"/>
        <v>0</v>
      </c>
      <c r="J36" s="44">
        <v>0</v>
      </c>
      <c r="K36" s="44">
        <f t="shared" si="16"/>
        <v>0</v>
      </c>
      <c r="L36" s="44">
        <v>0</v>
      </c>
      <c r="M36" s="44">
        <f t="shared" si="17"/>
        <v>0</v>
      </c>
      <c r="N36" s="44">
        <f t="shared" si="12"/>
        <v>0</v>
      </c>
      <c r="O36" s="44">
        <f t="shared" si="18"/>
        <v>0</v>
      </c>
      <c r="P36" s="44">
        <f t="shared" si="13"/>
        <v>0</v>
      </c>
      <c r="Q36" s="44">
        <f t="shared" si="19"/>
        <v>0</v>
      </c>
      <c r="R36" s="44">
        <f t="shared" si="14"/>
        <v>0</v>
      </c>
    </row>
    <row r="37" spans="1:18" x14ac:dyDescent="0.25">
      <c r="A37" s="41">
        <v>12</v>
      </c>
      <c r="B37" s="42"/>
      <c r="C37" s="42"/>
      <c r="D37" s="42" t="s">
        <v>71</v>
      </c>
      <c r="E37" s="42" t="s">
        <v>67</v>
      </c>
      <c r="F37" s="43" t="s">
        <v>60</v>
      </c>
      <c r="G37" s="44">
        <v>365</v>
      </c>
      <c r="H37" s="44">
        <f t="shared" si="15"/>
        <v>4380</v>
      </c>
      <c r="I37" s="44">
        <f t="shared" si="11"/>
        <v>365</v>
      </c>
      <c r="J37" s="44">
        <v>0</v>
      </c>
      <c r="K37" s="44">
        <f t="shared" si="16"/>
        <v>339.45</v>
      </c>
      <c r="L37" s="44">
        <v>0</v>
      </c>
      <c r="M37" s="44">
        <f t="shared" si="17"/>
        <v>328.5</v>
      </c>
      <c r="N37" s="44">
        <f t="shared" si="12"/>
        <v>43.800000000000004</v>
      </c>
      <c r="O37" s="44">
        <f t="shared" si="18"/>
        <v>372.3</v>
      </c>
      <c r="P37" s="44">
        <f t="shared" si="13"/>
        <v>5456.75</v>
      </c>
      <c r="Q37" s="44">
        <f t="shared" si="19"/>
        <v>0</v>
      </c>
      <c r="R37" s="44">
        <f t="shared" si="14"/>
        <v>5456.75</v>
      </c>
    </row>
    <row r="38" spans="1:18" x14ac:dyDescent="0.25">
      <c r="A38" s="41">
        <v>13</v>
      </c>
      <c r="B38" s="42"/>
      <c r="C38" s="42"/>
      <c r="D38" s="42" t="s">
        <v>72</v>
      </c>
      <c r="E38" s="42" t="s">
        <v>67</v>
      </c>
      <c r="F38" s="43" t="s">
        <v>60</v>
      </c>
      <c r="G38" s="44">
        <v>0</v>
      </c>
      <c r="H38" s="44">
        <f t="shared" si="15"/>
        <v>0</v>
      </c>
      <c r="I38" s="44">
        <f t="shared" si="11"/>
        <v>0</v>
      </c>
      <c r="J38" s="44">
        <v>0</v>
      </c>
      <c r="K38" s="44">
        <f t="shared" si="16"/>
        <v>0</v>
      </c>
      <c r="L38" s="44">
        <v>0</v>
      </c>
      <c r="M38" s="44">
        <f t="shared" si="17"/>
        <v>0</v>
      </c>
      <c r="N38" s="44">
        <f t="shared" si="12"/>
        <v>0</v>
      </c>
      <c r="O38" s="44">
        <f>SUM(L38:N38)</f>
        <v>0</v>
      </c>
      <c r="P38" s="44">
        <f t="shared" si="13"/>
        <v>0</v>
      </c>
      <c r="Q38" s="44">
        <f t="shared" si="19"/>
        <v>0</v>
      </c>
      <c r="R38" s="44">
        <f t="shared" si="14"/>
        <v>0</v>
      </c>
    </row>
    <row r="39" spans="1:18" x14ac:dyDescent="0.25">
      <c r="A39" s="41">
        <v>14</v>
      </c>
      <c r="B39" s="42"/>
      <c r="C39" s="42"/>
      <c r="D39" s="42" t="s">
        <v>65</v>
      </c>
      <c r="E39" s="42" t="s">
        <v>64</v>
      </c>
      <c r="F39" s="43" t="s">
        <v>60</v>
      </c>
      <c r="G39" s="44">
        <v>0</v>
      </c>
      <c r="H39" s="44">
        <f t="shared" si="15"/>
        <v>0</v>
      </c>
      <c r="I39" s="44">
        <f t="shared" si="11"/>
        <v>0</v>
      </c>
      <c r="J39" s="44">
        <v>0</v>
      </c>
      <c r="K39" s="44">
        <f t="shared" si="16"/>
        <v>0</v>
      </c>
      <c r="L39" s="44">
        <v>0</v>
      </c>
      <c r="M39" s="44">
        <f t="shared" si="17"/>
        <v>0</v>
      </c>
      <c r="N39" s="44">
        <f t="shared" si="12"/>
        <v>0</v>
      </c>
      <c r="O39" s="44">
        <f t="shared" si="18"/>
        <v>0</v>
      </c>
      <c r="P39" s="44">
        <f t="shared" si="13"/>
        <v>0</v>
      </c>
      <c r="Q39" s="44">
        <f t="shared" si="19"/>
        <v>0</v>
      </c>
      <c r="R39" s="44">
        <f t="shared" si="14"/>
        <v>0</v>
      </c>
    </row>
    <row r="40" spans="1:18" x14ac:dyDescent="0.25">
      <c r="A40" s="41">
        <v>15</v>
      </c>
      <c r="B40" s="42"/>
      <c r="C40" s="42"/>
      <c r="D40" s="42" t="s">
        <v>73</v>
      </c>
      <c r="E40" s="42" t="s">
        <v>67</v>
      </c>
      <c r="F40" s="43" t="s">
        <v>60</v>
      </c>
      <c r="G40" s="44">
        <v>365</v>
      </c>
      <c r="H40" s="44">
        <f t="shared" si="15"/>
        <v>4380</v>
      </c>
      <c r="I40" s="44">
        <f t="shared" si="11"/>
        <v>365</v>
      </c>
      <c r="J40" s="44">
        <v>0</v>
      </c>
      <c r="K40" s="44">
        <f>H40*7.75%</f>
        <v>339.45</v>
      </c>
      <c r="L40" s="44">
        <v>0</v>
      </c>
      <c r="M40" s="44">
        <f>H40*7.5%</f>
        <v>328.5</v>
      </c>
      <c r="N40" s="44">
        <f>H40*1%</f>
        <v>43.800000000000004</v>
      </c>
      <c r="O40" s="44">
        <f>SUM(L40:N40)</f>
        <v>372.3</v>
      </c>
      <c r="P40" s="44">
        <f t="shared" si="13"/>
        <v>5456.75</v>
      </c>
      <c r="Q40" s="44">
        <f t="shared" si="19"/>
        <v>0</v>
      </c>
      <c r="R40" s="44">
        <f t="shared" si="14"/>
        <v>5456.75</v>
      </c>
    </row>
    <row r="41" spans="1:18" x14ac:dyDescent="0.25">
      <c r="A41" s="41">
        <v>16</v>
      </c>
      <c r="B41" s="42"/>
      <c r="C41" s="42"/>
      <c r="D41" s="42" t="s">
        <v>73</v>
      </c>
      <c r="E41" s="42" t="s">
        <v>67</v>
      </c>
      <c r="F41" s="43" t="s">
        <v>60</v>
      </c>
      <c r="G41" s="44">
        <v>365</v>
      </c>
      <c r="H41" s="44">
        <f t="shared" si="15"/>
        <v>4380</v>
      </c>
      <c r="I41" s="44">
        <f t="shared" si="11"/>
        <v>365</v>
      </c>
      <c r="J41" s="44">
        <v>0</v>
      </c>
      <c r="K41" s="44">
        <f t="shared" si="16"/>
        <v>339.45</v>
      </c>
      <c r="L41" s="44">
        <v>0</v>
      </c>
      <c r="M41" s="44">
        <f t="shared" si="17"/>
        <v>328.5</v>
      </c>
      <c r="N41" s="44">
        <f t="shared" si="12"/>
        <v>43.800000000000004</v>
      </c>
      <c r="O41" s="44">
        <f t="shared" si="18"/>
        <v>372.3</v>
      </c>
      <c r="P41" s="44">
        <f t="shared" si="13"/>
        <v>5456.75</v>
      </c>
      <c r="Q41" s="44">
        <f t="shared" si="19"/>
        <v>0</v>
      </c>
      <c r="R41" s="44">
        <f t="shared" si="14"/>
        <v>5456.75</v>
      </c>
    </row>
    <row r="42" spans="1:18" x14ac:dyDescent="0.25">
      <c r="A42" s="41">
        <v>17</v>
      </c>
      <c r="B42" s="42"/>
      <c r="C42" s="42"/>
      <c r="D42" s="42" t="s">
        <v>66</v>
      </c>
      <c r="E42" s="42" t="s">
        <v>67</v>
      </c>
      <c r="F42" s="43" t="s">
        <v>60</v>
      </c>
      <c r="G42" s="44">
        <v>365</v>
      </c>
      <c r="H42" s="44">
        <f t="shared" si="15"/>
        <v>4380</v>
      </c>
      <c r="I42" s="44">
        <f t="shared" si="11"/>
        <v>365</v>
      </c>
      <c r="J42" s="44">
        <v>0</v>
      </c>
      <c r="K42" s="44">
        <f t="shared" si="16"/>
        <v>339.45</v>
      </c>
      <c r="L42" s="44">
        <v>0</v>
      </c>
      <c r="M42" s="44">
        <f t="shared" si="17"/>
        <v>328.5</v>
      </c>
      <c r="N42" s="44">
        <f t="shared" si="12"/>
        <v>43.800000000000004</v>
      </c>
      <c r="O42" s="44">
        <f t="shared" si="18"/>
        <v>372.3</v>
      </c>
      <c r="P42" s="44">
        <f t="shared" si="13"/>
        <v>5456.75</v>
      </c>
      <c r="Q42" s="44">
        <f t="shared" si="19"/>
        <v>0</v>
      </c>
      <c r="R42" s="44">
        <f t="shared" si="14"/>
        <v>5456.75</v>
      </c>
    </row>
    <row r="43" spans="1:18" x14ac:dyDescent="0.25">
      <c r="A43" s="41">
        <v>18</v>
      </c>
      <c r="B43" s="42"/>
      <c r="C43" s="42"/>
      <c r="D43" s="42" t="s">
        <v>74</v>
      </c>
      <c r="E43" s="42" t="s">
        <v>67</v>
      </c>
      <c r="F43" s="43" t="s">
        <v>60</v>
      </c>
      <c r="G43" s="44">
        <v>0</v>
      </c>
      <c r="H43" s="44">
        <f t="shared" si="15"/>
        <v>0</v>
      </c>
      <c r="I43" s="44">
        <f t="shared" si="11"/>
        <v>0</v>
      </c>
      <c r="J43" s="44">
        <v>0</v>
      </c>
      <c r="K43" s="44">
        <f t="shared" si="16"/>
        <v>0</v>
      </c>
      <c r="L43" s="44">
        <v>0</v>
      </c>
      <c r="M43" s="44">
        <f t="shared" si="17"/>
        <v>0</v>
      </c>
      <c r="N43" s="44">
        <f t="shared" si="12"/>
        <v>0</v>
      </c>
      <c r="O43" s="44">
        <f t="shared" si="18"/>
        <v>0</v>
      </c>
      <c r="P43" s="44">
        <f t="shared" si="13"/>
        <v>0</v>
      </c>
      <c r="Q43" s="44">
        <f t="shared" si="19"/>
        <v>0</v>
      </c>
      <c r="R43" s="44">
        <f t="shared" si="14"/>
        <v>0</v>
      </c>
    </row>
    <row r="44" spans="1:18" x14ac:dyDescent="0.25">
      <c r="A44" s="41">
        <v>19</v>
      </c>
      <c r="B44" s="42"/>
      <c r="C44" s="42"/>
      <c r="D44" s="42" t="s">
        <v>75</v>
      </c>
      <c r="E44" s="42" t="s">
        <v>67</v>
      </c>
      <c r="F44" s="43" t="s">
        <v>60</v>
      </c>
      <c r="G44" s="44">
        <v>365</v>
      </c>
      <c r="H44" s="44">
        <f t="shared" si="15"/>
        <v>4380</v>
      </c>
      <c r="I44" s="44">
        <f t="shared" si="11"/>
        <v>365</v>
      </c>
      <c r="J44" s="44">
        <v>0</v>
      </c>
      <c r="K44" s="44">
        <f t="shared" si="16"/>
        <v>339.45</v>
      </c>
      <c r="L44" s="44">
        <v>0</v>
      </c>
      <c r="M44" s="44">
        <f t="shared" si="17"/>
        <v>328.5</v>
      </c>
      <c r="N44" s="44">
        <f t="shared" si="12"/>
        <v>43.800000000000004</v>
      </c>
      <c r="O44" s="44">
        <f t="shared" si="18"/>
        <v>372.3</v>
      </c>
      <c r="P44" s="44">
        <f t="shared" si="13"/>
        <v>5456.75</v>
      </c>
      <c r="Q44" s="44">
        <f t="shared" si="19"/>
        <v>0</v>
      </c>
      <c r="R44" s="44">
        <f t="shared" si="14"/>
        <v>5456.75</v>
      </c>
    </row>
    <row r="45" spans="1:18" x14ac:dyDescent="0.25">
      <c r="A45" s="41">
        <v>20</v>
      </c>
      <c r="B45" s="42"/>
      <c r="C45" s="42"/>
      <c r="D45" s="42" t="s">
        <v>76</v>
      </c>
      <c r="E45" s="42" t="s">
        <v>77</v>
      </c>
      <c r="F45" s="43" t="s">
        <v>60</v>
      </c>
      <c r="G45" s="44">
        <v>462</v>
      </c>
      <c r="H45" s="44">
        <f t="shared" si="15"/>
        <v>5544</v>
      </c>
      <c r="I45" s="44">
        <f t="shared" si="11"/>
        <v>462</v>
      </c>
      <c r="J45" s="44">
        <v>0</v>
      </c>
      <c r="K45" s="44">
        <f t="shared" si="16"/>
        <v>429.66</v>
      </c>
      <c r="L45" s="44">
        <v>0</v>
      </c>
      <c r="M45" s="44">
        <f t="shared" si="17"/>
        <v>415.8</v>
      </c>
      <c r="N45" s="44">
        <f t="shared" si="12"/>
        <v>55.44</v>
      </c>
      <c r="O45" s="44">
        <f t="shared" si="18"/>
        <v>471.24</v>
      </c>
      <c r="P45" s="44">
        <f t="shared" si="13"/>
        <v>6906.9</v>
      </c>
      <c r="Q45" s="44">
        <f t="shared" si="19"/>
        <v>0</v>
      </c>
      <c r="R45" s="44">
        <f t="shared" si="14"/>
        <v>6906.9</v>
      </c>
    </row>
    <row r="46" spans="1:18" x14ac:dyDescent="0.25">
      <c r="A46" s="41">
        <v>21</v>
      </c>
      <c r="B46" s="42"/>
      <c r="C46" s="42"/>
      <c r="D46" s="42" t="s">
        <v>76</v>
      </c>
      <c r="E46" s="42" t="s">
        <v>77</v>
      </c>
      <c r="F46" s="43" t="s">
        <v>60</v>
      </c>
      <c r="G46" s="44">
        <v>500</v>
      </c>
      <c r="H46" s="44">
        <f t="shared" si="15"/>
        <v>6000</v>
      </c>
      <c r="I46" s="44">
        <f t="shared" si="11"/>
        <v>500</v>
      </c>
      <c r="J46" s="44">
        <v>0</v>
      </c>
      <c r="K46" s="44">
        <f t="shared" si="16"/>
        <v>465</v>
      </c>
      <c r="L46" s="44">
        <v>0</v>
      </c>
      <c r="M46" s="44">
        <f t="shared" si="17"/>
        <v>450</v>
      </c>
      <c r="N46" s="44">
        <f t="shared" si="12"/>
        <v>60</v>
      </c>
      <c r="O46" s="44">
        <v>500.82</v>
      </c>
      <c r="P46" s="44">
        <f t="shared" si="13"/>
        <v>7465.82</v>
      </c>
      <c r="Q46" s="44">
        <f t="shared" si="19"/>
        <v>0</v>
      </c>
      <c r="R46" s="44">
        <f t="shared" si="14"/>
        <v>7465.82</v>
      </c>
    </row>
    <row r="47" spans="1:18" x14ac:dyDescent="0.25">
      <c r="A47" s="41">
        <v>22</v>
      </c>
      <c r="B47" s="42"/>
      <c r="C47" s="42"/>
      <c r="D47" s="42" t="s">
        <v>66</v>
      </c>
      <c r="E47" s="42" t="s">
        <v>78</v>
      </c>
      <c r="F47" s="43" t="s">
        <v>60</v>
      </c>
      <c r="G47" s="44">
        <v>462</v>
      </c>
      <c r="H47" s="44">
        <f t="shared" si="15"/>
        <v>5544</v>
      </c>
      <c r="I47" s="44">
        <f t="shared" si="11"/>
        <v>462</v>
      </c>
      <c r="J47" s="44">
        <v>0</v>
      </c>
      <c r="K47" s="44">
        <f t="shared" si="16"/>
        <v>429.66</v>
      </c>
      <c r="L47" s="44">
        <v>0</v>
      </c>
      <c r="M47" s="44">
        <f t="shared" si="17"/>
        <v>415.8</v>
      </c>
      <c r="N47" s="44">
        <f t="shared" si="12"/>
        <v>55.44</v>
      </c>
      <c r="O47" s="44">
        <v>387.6</v>
      </c>
      <c r="P47" s="44">
        <f t="shared" si="13"/>
        <v>6823.26</v>
      </c>
      <c r="Q47" s="44">
        <f t="shared" si="19"/>
        <v>0</v>
      </c>
      <c r="R47" s="44">
        <f t="shared" si="14"/>
        <v>6823.26</v>
      </c>
    </row>
    <row r="48" spans="1:18" x14ac:dyDescent="0.25">
      <c r="A48" s="41">
        <v>23</v>
      </c>
      <c r="B48" s="42"/>
      <c r="C48" s="42"/>
      <c r="D48" s="42" t="s">
        <v>79</v>
      </c>
      <c r="E48" s="42" t="s">
        <v>80</v>
      </c>
      <c r="F48" s="43" t="s">
        <v>60</v>
      </c>
      <c r="G48" s="44">
        <v>0</v>
      </c>
      <c r="H48" s="44">
        <f t="shared" si="15"/>
        <v>0</v>
      </c>
      <c r="I48" s="44">
        <f t="shared" si="11"/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f t="shared" si="13"/>
        <v>0</v>
      </c>
      <c r="Q48" s="44">
        <f t="shared" si="19"/>
        <v>0</v>
      </c>
      <c r="R48" s="44">
        <f t="shared" si="14"/>
        <v>0</v>
      </c>
    </row>
    <row r="49" spans="1:18" x14ac:dyDescent="0.25">
      <c r="A49" s="41">
        <v>24</v>
      </c>
      <c r="B49" s="42"/>
      <c r="C49" s="42"/>
      <c r="D49" s="42" t="s">
        <v>81</v>
      </c>
      <c r="E49" s="42" t="s">
        <v>67</v>
      </c>
      <c r="F49" s="43" t="s">
        <v>60</v>
      </c>
      <c r="G49" s="44">
        <v>0</v>
      </c>
      <c r="H49" s="44">
        <f t="shared" si="15"/>
        <v>0</v>
      </c>
      <c r="I49" s="44">
        <f t="shared" si="11"/>
        <v>0</v>
      </c>
      <c r="J49" s="44">
        <v>0</v>
      </c>
      <c r="K49" s="44">
        <f t="shared" si="16"/>
        <v>0</v>
      </c>
      <c r="L49" s="44">
        <v>0</v>
      </c>
      <c r="M49" s="44">
        <f t="shared" si="17"/>
        <v>0</v>
      </c>
      <c r="N49" s="44">
        <f t="shared" si="12"/>
        <v>0</v>
      </c>
      <c r="O49" s="44">
        <f t="shared" si="18"/>
        <v>0</v>
      </c>
      <c r="P49" s="44">
        <f t="shared" si="13"/>
        <v>0</v>
      </c>
      <c r="Q49" s="44">
        <f t="shared" si="19"/>
        <v>0</v>
      </c>
      <c r="R49" s="44">
        <f t="shared" si="14"/>
        <v>0</v>
      </c>
    </row>
    <row r="50" spans="1:18" x14ac:dyDescent="0.25">
      <c r="A50" s="41">
        <v>25</v>
      </c>
      <c r="B50" s="42"/>
      <c r="C50" s="42"/>
      <c r="D50" s="42" t="s">
        <v>82</v>
      </c>
      <c r="E50" s="42" t="s">
        <v>67</v>
      </c>
      <c r="F50" s="43" t="s">
        <v>60</v>
      </c>
      <c r="G50" s="44">
        <v>475</v>
      </c>
      <c r="H50" s="44">
        <f t="shared" si="15"/>
        <v>5700</v>
      </c>
      <c r="I50" s="44">
        <f t="shared" si="11"/>
        <v>475</v>
      </c>
      <c r="J50" s="44">
        <v>0</v>
      </c>
      <c r="K50" s="44">
        <f t="shared" si="16"/>
        <v>441.75</v>
      </c>
      <c r="L50" s="44">
        <v>0</v>
      </c>
      <c r="M50" s="44">
        <f t="shared" si="17"/>
        <v>427.5</v>
      </c>
      <c r="N50" s="44">
        <f t="shared" si="12"/>
        <v>57</v>
      </c>
      <c r="O50" s="44">
        <f t="shared" si="18"/>
        <v>484.5</v>
      </c>
      <c r="P50" s="44">
        <f t="shared" si="13"/>
        <v>7101.25</v>
      </c>
      <c r="Q50" s="44">
        <f t="shared" si="19"/>
        <v>0</v>
      </c>
      <c r="R50" s="44">
        <f t="shared" si="14"/>
        <v>7101.25</v>
      </c>
    </row>
    <row r="51" spans="1:18" x14ac:dyDescent="0.25">
      <c r="A51" s="41">
        <v>26</v>
      </c>
      <c r="B51" s="42"/>
      <c r="C51" s="42"/>
      <c r="D51" s="42" t="s">
        <v>83</v>
      </c>
      <c r="E51" s="42" t="s">
        <v>67</v>
      </c>
      <c r="F51" s="43" t="s">
        <v>60</v>
      </c>
      <c r="G51" s="44">
        <v>0</v>
      </c>
      <c r="H51" s="44">
        <f t="shared" si="15"/>
        <v>0</v>
      </c>
      <c r="I51" s="44">
        <f t="shared" si="11"/>
        <v>0</v>
      </c>
      <c r="J51" s="44">
        <v>0</v>
      </c>
      <c r="K51" s="44">
        <f t="shared" si="16"/>
        <v>0</v>
      </c>
      <c r="L51" s="44">
        <v>0</v>
      </c>
      <c r="M51" s="44">
        <f t="shared" si="17"/>
        <v>0</v>
      </c>
      <c r="N51" s="44">
        <f t="shared" si="12"/>
        <v>0</v>
      </c>
      <c r="O51" s="44">
        <f t="shared" si="18"/>
        <v>0</v>
      </c>
      <c r="P51" s="44">
        <f t="shared" si="13"/>
        <v>0</v>
      </c>
      <c r="Q51" s="44">
        <f t="shared" si="19"/>
        <v>0</v>
      </c>
      <c r="R51" s="44">
        <f t="shared" si="14"/>
        <v>0</v>
      </c>
    </row>
    <row r="52" spans="1:18" x14ac:dyDescent="0.25">
      <c r="A52" s="41">
        <v>27</v>
      </c>
      <c r="B52" s="42"/>
      <c r="C52" s="42"/>
      <c r="D52" s="42" t="s">
        <v>84</v>
      </c>
      <c r="E52" s="42" t="s">
        <v>67</v>
      </c>
      <c r="F52" s="43" t="s">
        <v>60</v>
      </c>
      <c r="G52" s="44">
        <v>365</v>
      </c>
      <c r="H52" s="44">
        <f t="shared" si="15"/>
        <v>4380</v>
      </c>
      <c r="I52" s="44">
        <f t="shared" si="11"/>
        <v>365</v>
      </c>
      <c r="J52" s="44">
        <v>0</v>
      </c>
      <c r="K52" s="44">
        <f t="shared" si="16"/>
        <v>339.45</v>
      </c>
      <c r="L52" s="44">
        <v>0</v>
      </c>
      <c r="M52" s="44">
        <f t="shared" si="17"/>
        <v>328.5</v>
      </c>
      <c r="N52" s="44">
        <f t="shared" si="12"/>
        <v>43.800000000000004</v>
      </c>
      <c r="O52" s="44">
        <f t="shared" si="18"/>
        <v>372.3</v>
      </c>
      <c r="P52" s="44">
        <f t="shared" si="13"/>
        <v>5456.75</v>
      </c>
      <c r="Q52" s="44">
        <f t="shared" si="19"/>
        <v>0</v>
      </c>
      <c r="R52" s="44">
        <f t="shared" si="14"/>
        <v>5456.75</v>
      </c>
    </row>
    <row r="53" spans="1:18" x14ac:dyDescent="0.25">
      <c r="A53" s="41">
        <v>28</v>
      </c>
      <c r="B53" s="42"/>
      <c r="C53" s="42"/>
      <c r="D53" s="42" t="s">
        <v>75</v>
      </c>
      <c r="E53" s="42" t="s">
        <v>67</v>
      </c>
      <c r="F53" s="43" t="s">
        <v>60</v>
      </c>
      <c r="G53" s="44">
        <v>0</v>
      </c>
      <c r="H53" s="44">
        <f>+G53*12</f>
        <v>0</v>
      </c>
      <c r="I53" s="44">
        <f>SUM(G53)</f>
        <v>0</v>
      </c>
      <c r="J53" s="44">
        <v>0</v>
      </c>
      <c r="K53" s="44">
        <f>H53*7.75%</f>
        <v>0</v>
      </c>
      <c r="L53" s="44">
        <v>0</v>
      </c>
      <c r="M53" s="44">
        <f>H53*7.5%</f>
        <v>0</v>
      </c>
      <c r="N53" s="44">
        <f>H53*1%</f>
        <v>0</v>
      </c>
      <c r="O53" s="44">
        <f>SUM(L53:N53)</f>
        <v>0</v>
      </c>
      <c r="P53" s="44">
        <f>SUM(H53,I53,K53,O53)</f>
        <v>0</v>
      </c>
      <c r="Q53" s="44">
        <f>SUM(P53*0%)</f>
        <v>0</v>
      </c>
      <c r="R53" s="44">
        <f>SUM(P53:Q53)</f>
        <v>0</v>
      </c>
    </row>
    <row r="54" spans="1:18" x14ac:dyDescent="0.25">
      <c r="A54" s="41">
        <v>29</v>
      </c>
      <c r="B54" s="42"/>
      <c r="C54" s="42"/>
      <c r="D54" s="42" t="s">
        <v>65</v>
      </c>
      <c r="E54" s="42" t="s">
        <v>64</v>
      </c>
      <c r="F54" s="43" t="s">
        <v>60</v>
      </c>
      <c r="G54" s="44">
        <v>0</v>
      </c>
      <c r="H54" s="44">
        <f>+G54*12</f>
        <v>0</v>
      </c>
      <c r="I54" s="44">
        <f>SUM(G54)</f>
        <v>0</v>
      </c>
      <c r="J54" s="44">
        <v>0</v>
      </c>
      <c r="K54" s="44">
        <f>H54*7.75%</f>
        <v>0</v>
      </c>
      <c r="L54" s="44">
        <v>0</v>
      </c>
      <c r="M54" s="44">
        <f>H54*7.5%</f>
        <v>0</v>
      </c>
      <c r="N54" s="44">
        <f>H54*1%</f>
        <v>0</v>
      </c>
      <c r="O54" s="44">
        <f>SUM(L54:N54)</f>
        <v>0</v>
      </c>
      <c r="P54" s="44">
        <f>SUM(H54,I54,K54,O54)</f>
        <v>0</v>
      </c>
      <c r="Q54" s="44">
        <f>SUM(P54*0%)</f>
        <v>0</v>
      </c>
      <c r="R54" s="44">
        <f>SUM(P54:Q54)</f>
        <v>0</v>
      </c>
    </row>
    <row r="55" spans="1:18" ht="16.5" thickBot="1" x14ac:dyDescent="0.3">
      <c r="A55" s="50"/>
      <c r="B55" s="51" t="s">
        <v>85</v>
      </c>
      <c r="C55" s="51"/>
      <c r="D55" s="51"/>
      <c r="E55" s="51"/>
      <c r="F55" s="52" t="s">
        <v>60</v>
      </c>
      <c r="G55" s="53">
        <f>SUM(G26:G53)</f>
        <v>7812</v>
      </c>
      <c r="H55" s="53">
        <f>SUM(H26:H53)</f>
        <v>93744</v>
      </c>
      <c r="I55" s="53">
        <f>SUM(I26:I53)</f>
        <v>7812</v>
      </c>
      <c r="J55" s="53">
        <f>SUM(J7:J53)</f>
        <v>0</v>
      </c>
      <c r="K55" s="53">
        <f>SUM(K26:K53)</f>
        <v>7265.1599999999989</v>
      </c>
      <c r="L55" s="53">
        <f>SUM(L26:L53)</f>
        <v>0</v>
      </c>
      <c r="M55" s="53">
        <f>SUM(M26:M53)</f>
        <v>7030.8000000000011</v>
      </c>
      <c r="N55" s="53">
        <f>SUM(N26:N53)</f>
        <v>937.43999999999983</v>
      </c>
      <c r="O55" s="53">
        <f>SUM(L55:N55)</f>
        <v>7968.2400000000007</v>
      </c>
      <c r="P55" s="53">
        <f>SUM(P26:P53)</f>
        <v>116696.58</v>
      </c>
      <c r="Q55" s="53">
        <f>SUM(Q26:Q53)</f>
        <v>0</v>
      </c>
      <c r="R55" s="53">
        <f>SUM(R26:R53)</f>
        <v>116696.58</v>
      </c>
    </row>
    <row r="56" spans="1:18" ht="15.75" thickBot="1" x14ac:dyDescent="0.3">
      <c r="A56" s="54"/>
      <c r="B56" s="55" t="s">
        <v>86</v>
      </c>
      <c r="C56" s="55"/>
      <c r="D56" s="55"/>
      <c r="E56" s="55"/>
      <c r="F56" s="56"/>
      <c r="G56" s="57">
        <f>SUM(G55,G25,G17)</f>
        <v>20881</v>
      </c>
      <c r="H56" s="57">
        <f>H17+H25+H55</f>
        <v>250572</v>
      </c>
      <c r="I56" s="57">
        <f>I17+I25+I55</f>
        <v>20881</v>
      </c>
      <c r="J56" s="57">
        <f>J17+J25+J55</f>
        <v>0</v>
      </c>
      <c r="K56" s="57">
        <f>K17+K25+K55</f>
        <v>17071.079999999998</v>
      </c>
      <c r="L56" s="57">
        <f>L17+L25+L55</f>
        <v>0</v>
      </c>
      <c r="M56" s="57">
        <f>M17+M25+M55</f>
        <v>15271.020000000002</v>
      </c>
      <c r="N56" s="57">
        <f>N17+N25+N55</f>
        <v>2083.92</v>
      </c>
      <c r="O56" s="57">
        <f t="shared" si="18"/>
        <v>17354.940000000002</v>
      </c>
      <c r="P56" s="58">
        <f>P17+P25+P55</f>
        <v>306592</v>
      </c>
      <c r="Q56" s="58">
        <f>Q17+Q25+Q55</f>
        <v>0</v>
      </c>
      <c r="R56" s="58">
        <f>R17+R25+R55</f>
        <v>306592</v>
      </c>
    </row>
  </sheetData>
  <mergeCells count="14">
    <mergeCell ref="Q4:Q6"/>
    <mergeCell ref="R4:R6"/>
    <mergeCell ref="B5:C6"/>
    <mergeCell ref="L5:O5"/>
    <mergeCell ref="A1:R1"/>
    <mergeCell ref="A2:R2"/>
    <mergeCell ref="A3:P3"/>
    <mergeCell ref="A4:A6"/>
    <mergeCell ref="B4:C4"/>
    <mergeCell ref="E4:E6"/>
    <mergeCell ref="G4:H5"/>
    <mergeCell ref="I4:J5"/>
    <mergeCell ref="K4:O4"/>
    <mergeCell ref="P4:P6"/>
  </mergeCells>
  <conditionalFormatting sqref="A17:R17 B14:F16 A7:F8 B11:F12 A10:A16">
    <cfRule type="dataBar" priority="30">
      <dataBar>
        <cfvo type="min"/>
        <cfvo type="max"/>
        <color rgb="FF638EC6"/>
      </dataBar>
    </cfRule>
  </conditionalFormatting>
  <conditionalFormatting sqref="G25:R25">
    <cfRule type="dataBar" priority="31">
      <dataBar>
        <cfvo type="min"/>
        <cfvo type="max"/>
        <color rgb="FF63C384"/>
      </dataBar>
    </cfRule>
  </conditionalFormatting>
  <conditionalFormatting sqref="G26:P52 G55:R56">
    <cfRule type="dataBar" priority="32">
      <dataBar>
        <cfvo type="min"/>
        <cfvo type="max"/>
        <color rgb="FFFF555A"/>
      </dataBar>
    </cfRule>
  </conditionalFormatting>
  <conditionalFormatting sqref="R14:R16 R7:R8 R11:R12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{F3ABB23E-43BF-4D04-8C4E-72BF6B0023C3}</x14:id>
        </ext>
      </extLst>
    </cfRule>
  </conditionalFormatting>
  <conditionalFormatting sqref="G14:G16 J14:J16 H13:H16 L14:O16 G7:P8 P13:P16 K11:K16 L11:P12 I11:I16 J11:J12 G11:H12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{A8E26C10-0D90-4702-94EA-5C34998AD3D9}</x14:id>
        </ext>
      </extLst>
    </cfRule>
  </conditionalFormatting>
  <conditionalFormatting sqref="F13">
    <cfRule type="dataBar" priority="33">
      <dataBar>
        <cfvo type="min"/>
        <cfvo type="max"/>
        <color rgb="FF638EC6"/>
      </dataBar>
    </cfRule>
  </conditionalFormatting>
  <conditionalFormatting sqref="G13 R13 J13 L13:O13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{DE727E36-AE59-4218-BC5C-62C4E5743D84}</x14:id>
        </ext>
      </extLst>
    </cfRule>
  </conditionalFormatting>
  <conditionalFormatting sqref="Q7:Q8 Q11:Q16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{CAE07849-DFE9-404A-AED7-F4115FB0DD06}</x14:id>
        </ext>
      </extLst>
    </cfRule>
  </conditionalFormatting>
  <conditionalFormatting sqref="R18:R22">
    <cfRule type="dataBar" priority="36">
      <dataBar>
        <cfvo type="min"/>
        <cfvo type="max"/>
        <color rgb="FF638EC6"/>
      </dataBar>
    </cfRule>
  </conditionalFormatting>
  <conditionalFormatting sqref="F19:P22 F18:J18 O18:P18 F23:K23">
    <cfRule type="dataBar" priority="37">
      <dataBar>
        <cfvo type="min"/>
        <cfvo type="max"/>
        <color rgb="FF638EC6"/>
      </dataBar>
    </cfRule>
  </conditionalFormatting>
  <conditionalFormatting sqref="Q18:Q22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{FC501F8C-9C25-404A-A883-CE18C2BAC690}</x14:id>
        </ext>
      </extLst>
    </cfRule>
  </conditionalFormatting>
  <conditionalFormatting sqref="Q26:Q52">
    <cfRule type="dataBar" priority="39">
      <dataBar>
        <cfvo type="min"/>
        <cfvo type="max"/>
        <color rgb="FFFF555A"/>
      </dataBar>
    </cfRule>
  </conditionalFormatting>
  <conditionalFormatting sqref="R26:R52">
    <cfRule type="dataBar" priority="40">
      <dataBar>
        <cfvo type="min"/>
        <cfvo type="max"/>
        <color rgb="FFFF555A"/>
      </dataBar>
    </cfRule>
  </conditionalFormatting>
  <conditionalFormatting sqref="E54">
    <cfRule type="dataBar" priority="27">
      <dataBar>
        <cfvo type="min"/>
        <cfvo type="max"/>
        <color rgb="FF638EC6"/>
      </dataBar>
    </cfRule>
  </conditionalFormatting>
  <conditionalFormatting sqref="E10">
    <cfRule type="dataBar" priority="26">
      <dataBar>
        <cfvo type="min"/>
        <cfvo type="max"/>
        <color rgb="FF638EC6"/>
      </dataBar>
    </cfRule>
  </conditionalFormatting>
  <conditionalFormatting sqref="R10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{EA9F17B0-3A03-4D97-BB84-A49215953E26}</x14:id>
        </ext>
      </extLst>
    </cfRule>
  </conditionalFormatting>
  <conditionalFormatting sqref="G10:P10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{B13E1956-77D6-451C-A077-2A2458A20AED}</x14:id>
        </ext>
      </extLst>
    </cfRule>
  </conditionalFormatting>
  <conditionalFormatting sqref="Q10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{1DE11C06-167A-47DA-9C15-FF561CF602F2}</x14:id>
        </ext>
      </extLst>
    </cfRule>
  </conditionalFormatting>
  <conditionalFormatting sqref="R23">
    <cfRule type="dataBar" priority="20">
      <dataBar>
        <cfvo type="min"/>
        <cfvo type="max"/>
        <color rgb="FF638EC6"/>
      </dataBar>
    </cfRule>
  </conditionalFormatting>
  <conditionalFormatting sqref="L23:P23">
    <cfRule type="dataBar" priority="21">
      <dataBar>
        <cfvo type="min"/>
        <cfvo type="max"/>
        <color rgb="FF638EC6"/>
      </dataBar>
    </cfRule>
  </conditionalFormatting>
  <conditionalFormatting sqref="Q23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{C7437BAD-4B00-42BF-A61D-4C8A7EE58B81}</x14:id>
        </ext>
      </extLst>
    </cfRule>
  </conditionalFormatting>
  <conditionalFormatting sqref="G53:P53">
    <cfRule type="dataBar" priority="17">
      <dataBar>
        <cfvo type="min"/>
        <cfvo type="max"/>
        <color rgb="FFFF555A"/>
      </dataBar>
    </cfRule>
  </conditionalFormatting>
  <conditionalFormatting sqref="Q53">
    <cfRule type="dataBar" priority="18">
      <dataBar>
        <cfvo type="min"/>
        <cfvo type="max"/>
        <color rgb="FFFF555A"/>
      </dataBar>
    </cfRule>
  </conditionalFormatting>
  <conditionalFormatting sqref="R53">
    <cfRule type="dataBar" priority="19">
      <dataBar>
        <cfvo type="min"/>
        <cfvo type="max"/>
        <color rgb="FFFF555A"/>
      </dataBar>
    </cfRule>
  </conditionalFormatting>
  <conditionalFormatting sqref="G54:P54">
    <cfRule type="dataBar" priority="14">
      <dataBar>
        <cfvo type="min"/>
        <cfvo type="max"/>
        <color rgb="FFFF555A"/>
      </dataBar>
    </cfRule>
  </conditionalFormatting>
  <conditionalFormatting sqref="Q54">
    <cfRule type="dataBar" priority="15">
      <dataBar>
        <cfvo type="min"/>
        <cfvo type="max"/>
        <color rgb="FFFF555A"/>
      </dataBar>
    </cfRule>
  </conditionalFormatting>
  <conditionalFormatting sqref="R54">
    <cfRule type="dataBar" priority="16">
      <dataBar>
        <cfvo type="min"/>
        <cfvo type="max"/>
        <color rgb="FFFF555A"/>
      </dataBar>
    </cfRule>
  </conditionalFormatting>
  <conditionalFormatting sqref="B18">
    <cfRule type="dataBar" priority="13">
      <dataBar>
        <cfvo type="min"/>
        <cfvo type="max"/>
        <color rgb="FF638EC6"/>
      </dataBar>
    </cfRule>
  </conditionalFormatting>
  <conditionalFormatting sqref="C18">
    <cfRule type="dataBar" priority="12">
      <dataBar>
        <cfvo type="min"/>
        <cfvo type="max"/>
        <color rgb="FF638EC6"/>
      </dataBar>
    </cfRule>
  </conditionalFormatting>
  <conditionalFormatting sqref="K18:N1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{3DF71625-34FE-422B-A4EF-08017B9C6B67}</x14:id>
        </ext>
      </extLst>
    </cfRule>
  </conditionalFormatting>
  <conditionalFormatting sqref="A9">
    <cfRule type="dataBar" priority="10">
      <dataBar>
        <cfvo type="min"/>
        <cfvo type="max"/>
        <color rgb="FF638EC6"/>
      </dataBar>
    </cfRule>
  </conditionalFormatting>
  <conditionalFormatting sqref="R9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{E9CB8F1B-B890-44A9-9EFC-C1AD3BD8DF2A}</x14:id>
        </ext>
      </extLst>
    </cfRule>
  </conditionalFormatting>
  <conditionalFormatting sqref="G9:P9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{015C51C4-3C4E-44FC-AA26-02F9368BE3D6}</x14:id>
        </ext>
      </extLst>
    </cfRule>
  </conditionalFormatting>
  <conditionalFormatting sqref="Q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{866688A3-E411-4799-AD22-50964C14E887}</x14:id>
        </ext>
      </extLst>
    </cfRule>
  </conditionalFormatting>
  <conditionalFormatting sqref="D9">
    <cfRule type="dataBar" priority="6">
      <dataBar>
        <cfvo type="min"/>
        <cfvo type="max"/>
        <color rgb="FF638EC6"/>
      </dataBar>
    </cfRule>
  </conditionalFormatting>
  <conditionalFormatting sqref="E9">
    <cfRule type="dataBar" priority="5">
      <dataBar>
        <cfvo type="min"/>
        <cfvo type="max"/>
        <color rgb="FF638EC6"/>
      </dataBar>
    </cfRule>
  </conditionalFormatting>
  <conditionalFormatting sqref="F24:K24">
    <cfRule type="dataBar" priority="4">
      <dataBar>
        <cfvo type="min"/>
        <cfvo type="max"/>
        <color rgb="FF638EC6"/>
      </dataBar>
    </cfRule>
  </conditionalFormatting>
  <conditionalFormatting sqref="R24">
    <cfRule type="dataBar" priority="1">
      <dataBar>
        <cfvo type="min"/>
        <cfvo type="max"/>
        <color rgb="FF638EC6"/>
      </dataBar>
    </cfRule>
  </conditionalFormatting>
  <conditionalFormatting sqref="L24:P24">
    <cfRule type="dataBar" priority="2">
      <dataBar>
        <cfvo type="min"/>
        <cfvo type="max"/>
        <color rgb="FF638EC6"/>
      </dataBar>
    </cfRule>
  </conditionalFormatting>
  <conditionalFormatting sqref="Q2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{0EC159B8-B3C0-4D6E-9DF5-15650629D3D2}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ABB23E-43BF-4D04-8C4E-72BF6B0023C3}">
            <x14:dataBar minLength="0" maxLength="100" negativeBarColorSameAsPositive="1" axisPosition="none">
              <x14:cfvo type="min"/>
              <x14:cfvo type="max"/>
            </x14:dataBar>
          </x14:cfRule>
          <xm:sqref>R14:R16 R7:R8 R11:R12</xm:sqref>
        </x14:conditionalFormatting>
        <x14:conditionalFormatting xmlns:xm="http://schemas.microsoft.com/office/excel/2006/main">
          <x14:cfRule type="dataBar" id="{A8E26C10-0D90-4702-94EA-5C34998AD3D9}">
            <x14:dataBar minLength="0" maxLength="100" negativeBarColorSameAsPositive="1" axisPosition="none">
              <x14:cfvo type="min"/>
              <x14:cfvo type="max"/>
            </x14:dataBar>
          </x14:cfRule>
          <xm:sqref>G14:G16 J14:J16 H13:H16 L14:O16 G7:P8 P13:P16 K11:K16 L11:P12 I11:I16 J11:J12 G11:H12</xm:sqref>
        </x14:conditionalFormatting>
        <x14:conditionalFormatting xmlns:xm="http://schemas.microsoft.com/office/excel/2006/main">
          <x14:cfRule type="dataBar" id="{DE727E36-AE59-4218-BC5C-62C4E5743D84}">
            <x14:dataBar minLength="0" maxLength="100" negativeBarColorSameAsPositive="1" axisPosition="none">
              <x14:cfvo type="min"/>
              <x14:cfvo type="max"/>
            </x14:dataBar>
          </x14:cfRule>
          <xm:sqref>G13 R13 J13 L13:O13</xm:sqref>
        </x14:conditionalFormatting>
        <x14:conditionalFormatting xmlns:xm="http://schemas.microsoft.com/office/excel/2006/main">
          <x14:cfRule type="dataBar" id="{CAE07849-DFE9-404A-AED7-F4115FB0DD06}">
            <x14:dataBar minLength="0" maxLength="100" negativeBarColorSameAsPositive="1" axisPosition="none">
              <x14:cfvo type="min"/>
              <x14:cfvo type="max"/>
            </x14:dataBar>
          </x14:cfRule>
          <xm:sqref>Q7:Q8 Q11:Q16</xm:sqref>
        </x14:conditionalFormatting>
        <x14:conditionalFormatting xmlns:xm="http://schemas.microsoft.com/office/excel/2006/main">
          <x14:cfRule type="dataBar" id="{FC501F8C-9C25-404A-A883-CE18C2BAC690}">
            <x14:dataBar minLength="0" maxLength="100" negativeBarColorSameAsPositive="1" axisPosition="none">
              <x14:cfvo type="min"/>
              <x14:cfvo type="max"/>
            </x14:dataBar>
          </x14:cfRule>
          <xm:sqref>Q18:Q22</xm:sqref>
        </x14:conditionalFormatting>
        <x14:conditionalFormatting xmlns:xm="http://schemas.microsoft.com/office/excel/2006/main">
          <x14:cfRule type="dataBar" id="{EA9F17B0-3A03-4D97-BB84-A49215953E26}">
            <x14:dataBar minLength="0" maxLength="100" negativeBarColorSameAsPositive="1" axisPosition="none">
              <x14:cfvo type="min"/>
              <x14:cfvo type="max"/>
            </x14:dataBar>
          </x14:cfRule>
          <xm:sqref>R10</xm:sqref>
        </x14:conditionalFormatting>
        <x14:conditionalFormatting xmlns:xm="http://schemas.microsoft.com/office/excel/2006/main">
          <x14:cfRule type="dataBar" id="{B13E1956-77D6-451C-A077-2A2458A20AED}">
            <x14:dataBar minLength="0" maxLength="100" negativeBarColorSameAsPositive="1" axisPosition="none">
              <x14:cfvo type="min"/>
              <x14:cfvo type="max"/>
            </x14:dataBar>
          </x14:cfRule>
          <xm:sqref>G10:P10</xm:sqref>
        </x14:conditionalFormatting>
        <x14:conditionalFormatting xmlns:xm="http://schemas.microsoft.com/office/excel/2006/main">
          <x14:cfRule type="dataBar" id="{1DE11C06-167A-47DA-9C15-FF561CF602F2}">
            <x14:dataBar minLength="0" maxLength="100" negativeBarColorSameAsPositive="1" axisPosition="none">
              <x14:cfvo type="min"/>
              <x14:cfvo type="max"/>
            </x14:dataBar>
          </x14:cfRule>
          <xm:sqref>Q10</xm:sqref>
        </x14:conditionalFormatting>
        <x14:conditionalFormatting xmlns:xm="http://schemas.microsoft.com/office/excel/2006/main">
          <x14:cfRule type="dataBar" id="{C7437BAD-4B00-42BF-A61D-4C8A7EE58B81}">
            <x14:dataBar minLength="0" maxLength="100" negativeBarColorSameAsPositive="1" axisPosition="none">
              <x14:cfvo type="min"/>
              <x14:cfvo type="max"/>
            </x14:dataBar>
          </x14:cfRule>
          <xm:sqref>Q23</xm:sqref>
        </x14:conditionalFormatting>
        <x14:conditionalFormatting xmlns:xm="http://schemas.microsoft.com/office/excel/2006/main">
          <x14:cfRule type="dataBar" id="{3DF71625-34FE-422B-A4EF-08017B9C6B67}">
            <x14:dataBar minLength="0" maxLength="100" negativeBarColorSameAsPositive="1" axisPosition="none">
              <x14:cfvo type="min"/>
              <x14:cfvo type="max"/>
            </x14:dataBar>
          </x14:cfRule>
          <xm:sqref>K18:N18</xm:sqref>
        </x14:conditionalFormatting>
        <x14:conditionalFormatting xmlns:xm="http://schemas.microsoft.com/office/excel/2006/main">
          <x14:cfRule type="dataBar" id="{E9CB8F1B-B890-44A9-9EFC-C1AD3BD8DF2A}">
            <x14:dataBar minLength="0" maxLength="100" negativeBarColorSameAsPositive="1" axisPosition="none">
              <x14:cfvo type="min"/>
              <x14:cfvo type="max"/>
            </x14:dataBar>
          </x14:cfRule>
          <xm:sqref>R9</xm:sqref>
        </x14:conditionalFormatting>
        <x14:conditionalFormatting xmlns:xm="http://schemas.microsoft.com/office/excel/2006/main">
          <x14:cfRule type="dataBar" id="{015C51C4-3C4E-44FC-AA26-02F9368BE3D6}">
            <x14:dataBar minLength="0" maxLength="100" negativeBarColorSameAsPositive="1" axisPosition="none">
              <x14:cfvo type="min"/>
              <x14:cfvo type="max"/>
            </x14:dataBar>
          </x14:cfRule>
          <xm:sqref>G9:P9</xm:sqref>
        </x14:conditionalFormatting>
        <x14:conditionalFormatting xmlns:xm="http://schemas.microsoft.com/office/excel/2006/main">
          <x14:cfRule type="dataBar" id="{866688A3-E411-4799-AD22-50964C14E887}">
            <x14:dataBar minLength="0" maxLength="100" negativeBarColorSameAsPositive="1" axisPosition="none">
              <x14:cfvo type="min"/>
              <x14:cfvo type="max"/>
            </x14:dataBar>
          </x14:cfRule>
          <xm:sqref>Q9</xm:sqref>
        </x14:conditionalFormatting>
        <x14:conditionalFormatting xmlns:xm="http://schemas.microsoft.com/office/excel/2006/main">
          <x14:cfRule type="dataBar" id="{0EC159B8-B3C0-4D6E-9DF5-15650629D3D2}">
            <x14:dataBar minLength="0" maxLength="100" negativeBarColorSameAsPositive="1" axisPosition="none">
              <x14:cfvo type="min"/>
              <x14:cfvo type="max"/>
            </x14:dataBar>
          </x14:cfRule>
          <xm:sqref>Q24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2023-03-13T17:49:52Z</dcterms:created>
  <dcterms:modified xsi:type="dcterms:W3CDTF">2023-03-13T19:22:39Z</dcterms:modified>
</cp:coreProperties>
</file>