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royectos 03\Documents\CARPETA ANDA APOTABLE ULAPA\"/>
    </mc:Choice>
  </mc:AlternateContent>
  <bookViews>
    <workbookView xWindow="0" yWindow="0" windowWidth="20490" windowHeight="7155" activeTab="1"/>
  </bookViews>
  <sheets>
    <sheet name="CANTIDADES" sheetId="1" r:id="rId1"/>
    <sheet name="CARPETA" sheetId="2" r:id="rId2"/>
    <sheet name="Hoja1" sheetId="3" r:id="rId3"/>
  </sheets>
  <definedNames>
    <definedName name="_xlnm.Print_Area" localSheetId="1">CARPETA!$A$1:$G$194</definedName>
    <definedName name="_xlnm.Print_Area" localSheetId="2">Hoja1!$A$1:$G$30</definedName>
    <definedName name="OLE_LINK1" localSheetId="1">CARPETA!$A$190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73" i="2" l="1"/>
  <c r="F171" i="2"/>
  <c r="B150" i="2" l="1"/>
  <c r="E150" i="2"/>
  <c r="B147" i="2"/>
  <c r="E147" i="2"/>
  <c r="B148" i="2"/>
  <c r="B149" i="2"/>
  <c r="E146" i="2"/>
  <c r="B146" i="2"/>
  <c r="E164" i="2" l="1"/>
  <c r="G143" i="2" l="1"/>
  <c r="A141" i="2"/>
  <c r="A116" i="2" s="1"/>
  <c r="A140" i="2"/>
  <c r="A115" i="2" s="1"/>
  <c r="A139" i="2"/>
  <c r="A138" i="2"/>
  <c r="A137" i="2"/>
  <c r="F168" i="2"/>
  <c r="G168" i="2" s="1"/>
  <c r="D139" i="2" s="1"/>
  <c r="E148" i="2" s="1"/>
  <c r="F175" i="2"/>
  <c r="G174" i="2" s="1"/>
  <c r="D141" i="2" s="1"/>
  <c r="C116" i="2" s="1"/>
  <c r="G116" i="2" s="1"/>
  <c r="F167" i="2"/>
  <c r="E166" i="2"/>
  <c r="F164" i="2"/>
  <c r="E163" i="2"/>
  <c r="F163" i="2" s="1"/>
  <c r="E162" i="2"/>
  <c r="F162" i="2" s="1"/>
  <c r="G161" i="2" l="1"/>
  <c r="D137" i="2" s="1"/>
  <c r="F172" i="2"/>
  <c r="A22" i="3" l="1"/>
  <c r="A21" i="3"/>
  <c r="F27" i="3" l="1"/>
  <c r="G27" i="3" s="1"/>
  <c r="F25" i="3"/>
  <c r="A25" i="3"/>
  <c r="F24" i="3"/>
  <c r="E22" i="3"/>
  <c r="F22" i="3" s="1"/>
  <c r="F21" i="3"/>
  <c r="F20" i="3"/>
  <c r="F19" i="3"/>
  <c r="A19" i="3"/>
  <c r="A20" i="3" s="1"/>
  <c r="F17" i="3"/>
  <c r="F14" i="3"/>
  <c r="E13" i="3"/>
  <c r="C13" i="3"/>
  <c r="C16" i="3" s="1"/>
  <c r="F16" i="3" s="1"/>
  <c r="A13" i="3"/>
  <c r="A14" i="3" s="1"/>
  <c r="A15" i="3" s="1"/>
  <c r="A16" i="3" s="1"/>
  <c r="A17" i="3" s="1"/>
  <c r="E11" i="3"/>
  <c r="F11" i="3" s="1"/>
  <c r="F10" i="3"/>
  <c r="F9" i="3"/>
  <c r="F8" i="3"/>
  <c r="E7" i="3"/>
  <c r="F7" i="3" s="1"/>
  <c r="F6" i="3"/>
  <c r="A6" i="3"/>
  <c r="A7" i="3" s="1"/>
  <c r="A8" i="3" s="1"/>
  <c r="A9" i="3" s="1"/>
  <c r="A10" i="3" s="1"/>
  <c r="A11" i="3" s="1"/>
  <c r="G23" i="3" l="1"/>
  <c r="G5" i="3"/>
  <c r="F13" i="3"/>
  <c r="C15" i="3"/>
  <c r="F15" i="3" s="1"/>
  <c r="G18" i="3"/>
  <c r="G12" i="3" l="1"/>
  <c r="E28" i="3" s="1"/>
  <c r="F28" i="3" s="1"/>
  <c r="G28" i="3" s="1"/>
  <c r="G29" i="3" s="1"/>
  <c r="F166" i="2" l="1"/>
  <c r="G165" i="2" s="1"/>
  <c r="D138" i="2" l="1"/>
  <c r="L246" i="2"/>
  <c r="M246" i="2" s="1"/>
  <c r="M235" i="2"/>
  <c r="G170" i="2"/>
  <c r="A114" i="2"/>
  <c r="A113" i="2"/>
  <c r="A112" i="2"/>
  <c r="E71" i="2"/>
  <c r="A69" i="2"/>
  <c r="A16" i="2"/>
  <c r="A59" i="2" s="1"/>
  <c r="A102" i="2" s="1"/>
  <c r="C105" i="2" s="1"/>
  <c r="G176" i="2" l="1"/>
  <c r="D140" i="2"/>
  <c r="C114" i="2"/>
  <c r="G114" i="2" s="1"/>
  <c r="C115" i="2" l="1"/>
  <c r="G115" i="2" s="1"/>
  <c r="E149" i="2"/>
  <c r="E151" i="2" s="1"/>
  <c r="C112" i="2"/>
  <c r="G112" i="2" s="1"/>
  <c r="C113" i="2" l="1"/>
  <c r="G113" i="2" s="1"/>
  <c r="D25" i="2" l="1"/>
  <c r="G117" i="2"/>
  <c r="D143" i="2"/>
</calcChain>
</file>

<file path=xl/sharedStrings.xml><?xml version="1.0" encoding="utf-8"?>
<sst xmlns="http://schemas.openxmlformats.org/spreadsheetml/2006/main" count="173" uniqueCount="116">
  <si>
    <t>TOTAL</t>
  </si>
  <si>
    <t>CARPETA TÉCNICA</t>
  </si>
  <si>
    <t>DEPARTAMENTO:</t>
  </si>
  <si>
    <t>LA PAZ</t>
  </si>
  <si>
    <t>MUNICIPIO:</t>
  </si>
  <si>
    <t>ZACATECOLUCA</t>
  </si>
  <si>
    <t>PROYECTO:</t>
  </si>
  <si>
    <t>MONTO DEL PROYECTO:</t>
  </si>
  <si>
    <t>CARPETA PRESENTADA POR:</t>
  </si>
  <si>
    <t>JOSE MAURICIO SERRANO MARTINEZ</t>
  </si>
  <si>
    <t>INGENIERO CIVIL</t>
  </si>
  <si>
    <t>Zacatecoluca, Departamento de la Paz</t>
  </si>
  <si>
    <t>PROGRAMA</t>
  </si>
  <si>
    <t>PARA EFECTOS DEL DISEÑO DE CARPETA:</t>
  </si>
  <si>
    <t>ELABORO CARPETA:</t>
  </si>
  <si>
    <t>FIRMA:</t>
  </si>
  <si>
    <t>FECHA:</t>
  </si>
  <si>
    <t>PARA EFECTOS DEL FINANCIAMIENTO:</t>
  </si>
  <si>
    <t>APROBADA POR:</t>
  </si>
  <si>
    <t>Prof. Manuel Antonio Carballo</t>
  </si>
  <si>
    <t>ALCALDE MUNICIPAL</t>
  </si>
  <si>
    <t>SINDICO MUNICIPAL</t>
  </si>
  <si>
    <t xml:space="preserve"> SECRETARIO MUNICIPAL</t>
  </si>
  <si>
    <t>FINANCIAMIENTO DEL PROYECTO</t>
  </si>
  <si>
    <t>I. - REFERENCIA</t>
  </si>
  <si>
    <t>EN BASE AL ACUERDO MUNICIPAL Nº</t>
  </si>
  <si>
    <t>SE APRUEBA FINANCIAMIENTO PARA:</t>
  </si>
  <si>
    <t>II. - TIPO DE PROYECTO Y LOCALIZACIÓN</t>
  </si>
  <si>
    <t xml:space="preserve">A. SUB- PROYECTO: </t>
  </si>
  <si>
    <t>B. LOCALIZACIÓN:  .</t>
  </si>
  <si>
    <t>DEPARTAMENTO</t>
  </si>
  <si>
    <t>MUNICIPIO</t>
  </si>
  <si>
    <t>CANTÓN</t>
  </si>
  <si>
    <t>CASERÍO</t>
  </si>
  <si>
    <t>II. - PRESUPUESTO Y FUENTE DE FINANCIAMIENTO</t>
  </si>
  <si>
    <t>PARTIDA</t>
  </si>
  <si>
    <t>COSTO TOTAL</t>
  </si>
  <si>
    <t>APORTE COMUNIDAD</t>
  </si>
  <si>
    <t>MONTO</t>
  </si>
  <si>
    <t>TOTAL ESTIMADO</t>
  </si>
  <si>
    <t>RESUMEN DE PRESUPUESTO</t>
  </si>
  <si>
    <t>COSTO DIRECTO</t>
  </si>
  <si>
    <t>COSTO INDIRECTO</t>
  </si>
  <si>
    <t>IMPREVISTOS</t>
  </si>
  <si>
    <t>SUB TOTAL</t>
  </si>
  <si>
    <t>DICIEMBRE DE 2014</t>
  </si>
  <si>
    <t>PRESENTA:</t>
  </si>
  <si>
    <t>UNIDAD DE PROYECTOS</t>
  </si>
  <si>
    <t>ITEM</t>
  </si>
  <si>
    <t>DETALLE</t>
  </si>
  <si>
    <t>CANTIDAD</t>
  </si>
  <si>
    <t>UNIDAD</t>
  </si>
  <si>
    <t>PRECIO UNITARIO</t>
  </si>
  <si>
    <t>CONSULTORIA, CONTROL DE CALIDAD, DIRECCION DE CAMPO</t>
  </si>
  <si>
    <t>ESTUDIO DE SUELOS</t>
  </si>
  <si>
    <t>sg</t>
  </si>
  <si>
    <t>CONTROL DE TOPOGRAFIA</t>
  </si>
  <si>
    <t>DIBUJO DE PLANIMETRIA Y ALTIMETRIA</t>
  </si>
  <si>
    <t>PRUEBAS DE ESTANQUIDAD EN TUBERIAS</t>
  </si>
  <si>
    <t>DIRECCION DE CAMPO (tecnico de campo y maestro de obra)</t>
  </si>
  <si>
    <t>CONTROL DE CALIDAD DE SUELOS Y MATERIALES</t>
  </si>
  <si>
    <t>OBRAS DE TERRACERIA</t>
  </si>
  <si>
    <t>EXCAVACION EN TUBERIA</t>
  </si>
  <si>
    <t>m3</t>
  </si>
  <si>
    <t>PREPARACION DE RASANTE</t>
  </si>
  <si>
    <t>m</t>
  </si>
  <si>
    <t>COMPACTACION CON MATERIAL SELECTO</t>
  </si>
  <si>
    <t>COMPACTACION CON MATERIAL DEL LUGAR</t>
  </si>
  <si>
    <t>ENCOFRADO</t>
  </si>
  <si>
    <t>OBRAS DE ALBANILERIA</t>
  </si>
  <si>
    <t>POZOS DE VISITA</t>
  </si>
  <si>
    <t>u</t>
  </si>
  <si>
    <t>CAJAS DE AGUAS NEGRAS</t>
  </si>
  <si>
    <t>MAMPOSTERIA PARA OBRAS DE PROTECCION.</t>
  </si>
  <si>
    <t>COMPRA, ALQUILER DE EQUIPOS Y SEŇALIZACION</t>
  </si>
  <si>
    <t>COMPRA DE MARTILLO HIDRAULICO PARA RETROEXCAVADORA JCB</t>
  </si>
  <si>
    <t xml:space="preserve">ALQUILER DE EQUIPOS </t>
  </si>
  <si>
    <t>COMPRA DE INMUEBLE PARA SERVIDUMBRE</t>
  </si>
  <si>
    <t>SG</t>
  </si>
  <si>
    <t xml:space="preserve">COSTO TOTAL DE OBRAS </t>
  </si>
  <si>
    <t>"INTRODUCCIÓN  DEL SERVICIO DE ALCANTARILLADO SANITARIO EN COLONIA SANTA MARTA"</t>
  </si>
  <si>
    <t>REPARACION Y DESVIO DE CONEXIONES DE AGUA POTABLE POR CONSTRUCCION DE POZOS E INTERFERENCIAS EN TUBERIAS.(INCLUYE VALVULAS, TUBERIAS Y ACCESORIOS DE PVC)</t>
  </si>
  <si>
    <t>TRABAJOS PREVIOS DE TOPOGRAFIA</t>
  </si>
  <si>
    <t>"CONTRAPARTIDA TRABAJOS PREVIOS INTRODUCCIÓN  DEL SERVICIO DE AGUA POTABLE EN COMUNIDAD ULAPA, MUNICIPIO DE ZACATECOLUCA, DEPARTAMENTO DE LA PAZ"</t>
  </si>
  <si>
    <t>NOVIEMBRE DE 2016</t>
  </si>
  <si>
    <t>CONSULTORIAS, ESTUDIOS DE INVESTIGACIONES DIVERSAS</t>
  </si>
  <si>
    <t>COMBUSTIBLE Y LUBRICANTES</t>
  </si>
  <si>
    <t>COMBUSTIBLE PARA RETROEXCAVADORA</t>
  </si>
  <si>
    <t>PAGO DE MANO DE OBRA DE OPERADOR DE RETROEXCAVADORA</t>
  </si>
  <si>
    <t>SUELDOS</t>
  </si>
  <si>
    <t>BIENES DE USO Y CONSUMOS DIVERSOS</t>
  </si>
  <si>
    <t>COMBUSTIBLE CONSULTORIAS</t>
  </si>
  <si>
    <t>COMISIONES Y GASTOS FINANCIEROS</t>
  </si>
  <si>
    <t>COMPRA DE CHEQUERA</t>
  </si>
  <si>
    <t>ESPECIFICACIONES TECNICAS:</t>
  </si>
  <si>
    <t>ALCANCE</t>
  </si>
  <si>
    <t>METAS</t>
  </si>
  <si>
    <t>JUSTIFICACION</t>
  </si>
  <si>
    <r>
      <t>i)</t>
    </r>
    <r>
      <rPr>
        <sz val="7"/>
        <color theme="1"/>
        <rFont val="Times New Roman"/>
        <family val="1"/>
      </rPr>
      <t xml:space="preserve">      </t>
    </r>
    <r>
      <rPr>
        <sz val="11"/>
        <color theme="1"/>
        <rFont val="Arial"/>
        <family val="2"/>
      </rPr>
      <t>Construir la infraestructura hidráulica necesaria para brindar agua potable a la población de la comunidad.</t>
    </r>
  </si>
  <si>
    <r>
      <t>ii)</t>
    </r>
    <r>
      <rPr>
        <sz val="7"/>
        <color theme="1"/>
        <rFont val="Times New Roman"/>
        <family val="1"/>
      </rPr>
      <t xml:space="preserve">      </t>
    </r>
    <r>
      <rPr>
        <sz val="11"/>
        <color theme="1"/>
        <rFont val="Arial"/>
        <family val="2"/>
      </rPr>
      <t>Mejorar el nivel de vida de la población de la comunidad, ya que con la mejora del servicio de agua potable, se reducirán grandemente las enfermedades de origen hídrico y además se reducirá el gasto económico en la familia.</t>
    </r>
  </si>
  <si>
    <r>
      <t>iii)</t>
    </r>
    <r>
      <rPr>
        <sz val="7"/>
        <color theme="1"/>
        <rFont val="Times New Roman"/>
        <family val="1"/>
      </rPr>
      <t xml:space="preserve">      </t>
    </r>
    <r>
      <rPr>
        <sz val="11"/>
        <color theme="1"/>
        <rFont val="Arial"/>
        <family val="2"/>
      </rPr>
      <t>Disminuir las tasas de mortalidad actuales de la población meta.</t>
    </r>
  </si>
  <si>
    <t>Objetivo General</t>
  </si>
  <si>
    <t>Objetivos Específicos</t>
  </si>
  <si>
    <t>Los beneficios que serán generados por el proyecto están orientados a evitar la compra del agua potable a camiones cisterna, mejorando la economía de la población de la comunidad, evitar el esfuerzo y tiempo en el aprovisionamiento del agua.</t>
  </si>
  <si>
    <t>Este proyecto es de naturaleza altamente social, ya que se pretende satisfacer una necesidad básica para la vida humana, que es el proveer de agua potable en cantidad, calidad y costos adecuados a la población. El alcance total de la obra esta contenido en el presupuesto adjunto que puede ser modificado por El Consejo Municipal, dentro de sus facultades legales.</t>
  </si>
  <si>
    <t xml:space="preserve">Población Beneficiada </t>
  </si>
  <si>
    <t>De acuerdo al censo poblacional otorgado por la Junta Directiva de La Comunidad Uluapa tenemos para el año 2015 la población de 600 beneficiarios, tomando como base 4 personas por familia.</t>
  </si>
  <si>
    <t>Dr. Francisco Salvador Hirezi</t>
  </si>
  <si>
    <t>Lic. Juan Carlos Martinez Rodas</t>
  </si>
  <si>
    <t>Se respetaran las normas técnicas de ANDA, así como todos los reglamentos vigentes para control de calidad de materiales y procesos constructivos, vigentes en la republica de El Salvador.</t>
  </si>
  <si>
    <t xml:space="preserve">Brindar a la población de Comunidad Uluapa el servicio de agua potable con calidad, cantidad y continuidad adecuada, siendo necesario hacer todos los estudios previos requeridos para garantizar la ejecución de todas las obras descritas en el presupuesto.  </t>
  </si>
  <si>
    <t>Este proyecto se enmarca dentro de las políticas del mejoramiento de los barrios y comunidades calificados como de Pobreza Extrema, coadyuvando al objetivo básico de mejorar las condiciones de vida de la población.  Por lo cual a nivel sectorial, el proyecto apoya el cumplimiento de metas de cooperación municipal para el aumento de coberturas de los servicios públicos de abastecimiento de agua potable, ofreciendo un servicio adecuado en términos de continuidad, calidad, cantidad y costos.</t>
  </si>
  <si>
    <r>
      <rPr>
        <b/>
        <sz val="10"/>
        <color indexed="8"/>
        <rFont val="Arial"/>
        <family val="2"/>
      </rPr>
      <t>DIAGNOSTICO:</t>
    </r>
    <r>
      <rPr>
        <sz val="10"/>
        <color indexed="8"/>
        <rFont val="Arial"/>
        <family val="2"/>
      </rPr>
      <t xml:space="preserve"> En cumplimiento a solicitud del Consejo Municipal, para iniciar los trabajos previos requeridos por ANDA, se formula la carpeta  del  proyecto: "CONTRAPARTIDA TRABAJOS PREVIOS INTRODUCCIÓN  DEL SERVICIO DE AGUA POTABLE EN COMUNIDAD ULAPA, MUNICIPIO DE ZACATECOLUCA, DEPARTAMENTO DE LA PAZ", esta obra se ejecutara, para dotar del servicio de agua potable a 150 familias, actualmente, la población carece de servicios básicos para agua potable. Para formular una carpeta definitiva debera contarse con toda la informacion requerida en esta carpeta y los alcances del convenio entre ANDA y  la municipalidad.</t>
    </r>
  </si>
  <si>
    <t>SUPERVISION, CONTROL TOPOGRAFICO Y REVISION DE TRAZOS, PRUEBAS DE LABORATORIO</t>
  </si>
  <si>
    <t xml:space="preserve">                                                            SECRETARIO MUNICIPAL</t>
  </si>
  <si>
    <t>TECNICO DE EJECUCION</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</si>
</sst>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_(&quot;$&quot;* \(#,##0.00\);_(&quot;$&quot;* &quot;-&quot;??_);_(@_)"/>
    <numFmt numFmtId="43" formatCode="_(* #,##0.00_);_(* \(#,##0.00\);_(* &quot;-&quot;??_);_(@_)"/>
    <numFmt numFmtId="164" formatCode="&quot;$&quot;#,##0.00"/>
    <numFmt numFmtId="165" formatCode="_-&quot;$&quot;* #,##0.00_-;\-&quot;$&quot;* #,##0.00_-;_-&quot;$&quot;* &quot;-&quot;??_-;_-@_-"/>
    <numFmt numFmtId="166" formatCode="_-* #,##0.00\ _€_-;\-* #,##0.00\ _€_-;_-* &quot;-&quot;??\ _€_-;_-@_-"/>
    <numFmt numFmtId="167" formatCode="_-[$$-440A]* #,##0.00_ ;_-[$$-440A]* \-#,##0.00\ ;_-[$$-440A]* &quot;-&quot;??_ ;_-@_ "/>
    <numFmt numFmtId="168" formatCode="_-* #,##0.0\ _€_-;\-* #,##0.0\ _€_-;_-* &quot;-&quot;??\ _€_-;_-@_-"/>
  </numFmts>
  <fonts count="48"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b/>
      <sz val="36"/>
      <name val="Arial"/>
      <family val="2"/>
    </font>
    <font>
      <sz val="10"/>
      <name val="Arial"/>
      <family val="2"/>
    </font>
    <font>
      <b/>
      <sz val="18"/>
      <name val="Arial"/>
      <family val="2"/>
    </font>
    <font>
      <b/>
      <sz val="22"/>
      <name val="Arial"/>
      <family val="2"/>
    </font>
    <font>
      <sz val="9"/>
      <name val="Arial"/>
      <family val="2"/>
    </font>
    <font>
      <b/>
      <sz val="10"/>
      <name val="Arial"/>
      <family val="2"/>
    </font>
    <font>
      <sz val="36"/>
      <name val="Arial"/>
      <family val="2"/>
    </font>
    <font>
      <sz val="14"/>
      <name val="Arial"/>
      <family val="2"/>
    </font>
    <font>
      <sz val="8"/>
      <name val="Arial"/>
      <family val="2"/>
    </font>
    <font>
      <sz val="26"/>
      <color theme="1"/>
      <name val="Calibri"/>
      <family val="2"/>
      <scheme val="minor"/>
    </font>
    <font>
      <b/>
      <sz val="9"/>
      <name val="Arial"/>
      <family val="2"/>
    </font>
    <font>
      <b/>
      <sz val="8"/>
      <name val="Arial"/>
      <family val="2"/>
    </font>
    <font>
      <sz val="12"/>
      <name val="Arial"/>
      <family val="2"/>
    </font>
    <font>
      <b/>
      <sz val="14"/>
      <name val="Arial"/>
      <family val="2"/>
    </font>
    <font>
      <b/>
      <sz val="12"/>
      <name val="Arial"/>
      <family val="2"/>
    </font>
    <font>
      <sz val="11"/>
      <name val="Arial"/>
      <family val="2"/>
    </font>
    <font>
      <b/>
      <sz val="11"/>
      <name val="Arial"/>
      <family val="2"/>
    </font>
    <font>
      <b/>
      <sz val="14"/>
      <name val="Calibri"/>
      <family val="2"/>
      <scheme val="minor"/>
    </font>
    <font>
      <b/>
      <sz val="10"/>
      <color theme="1"/>
      <name val="Calibri"/>
      <family val="2"/>
      <scheme val="minor"/>
    </font>
    <font>
      <b/>
      <sz val="12"/>
      <color theme="1"/>
      <name val="Calibri"/>
      <family val="2"/>
      <scheme val="minor"/>
    </font>
    <font>
      <i/>
      <sz val="9"/>
      <color rgb="FFFF0000"/>
      <name val="Arial"/>
      <family val="2"/>
    </font>
    <font>
      <sz val="10"/>
      <color theme="1"/>
      <name val="Arial"/>
      <family val="2"/>
    </font>
    <font>
      <b/>
      <sz val="10"/>
      <color theme="1"/>
      <name val="Arial"/>
      <family val="2"/>
    </font>
    <font>
      <b/>
      <sz val="14"/>
      <color theme="1"/>
      <name val="Calibri"/>
      <family val="2"/>
      <scheme val="minor"/>
    </font>
    <font>
      <i/>
      <sz val="12"/>
      <name val="Arial"/>
      <family val="2"/>
    </font>
    <font>
      <i/>
      <sz val="9"/>
      <name val="Arial"/>
      <family val="2"/>
    </font>
    <font>
      <i/>
      <sz val="11"/>
      <name val="Arial"/>
      <family val="2"/>
    </font>
    <font>
      <sz val="10"/>
      <name val="Calibri"/>
      <family val="2"/>
      <scheme val="minor"/>
    </font>
    <font>
      <i/>
      <sz val="11"/>
      <name val="Calibri"/>
      <family val="2"/>
      <scheme val="minor"/>
    </font>
    <font>
      <i/>
      <sz val="9"/>
      <name val="Calibri"/>
      <family val="2"/>
      <scheme val="minor"/>
    </font>
    <font>
      <i/>
      <sz val="12"/>
      <name val="Calibri"/>
      <family val="2"/>
      <scheme val="minor"/>
    </font>
    <font>
      <sz val="11"/>
      <color theme="1"/>
      <name val="Arial"/>
      <family val="2"/>
    </font>
    <font>
      <sz val="11"/>
      <name val="Calibri"/>
      <family val="2"/>
      <scheme val="minor"/>
    </font>
    <font>
      <i/>
      <sz val="10"/>
      <name val="Arial"/>
      <family val="2"/>
    </font>
    <font>
      <b/>
      <sz val="12"/>
      <name val="Calibri"/>
      <family val="2"/>
      <scheme val="minor"/>
    </font>
    <font>
      <sz val="9"/>
      <color theme="1"/>
      <name val="Calibri"/>
      <family val="2"/>
      <scheme val="minor"/>
    </font>
    <font>
      <sz val="10"/>
      <color theme="1"/>
      <name val="Calibri"/>
      <family val="2"/>
      <scheme val="minor"/>
    </font>
    <font>
      <sz val="12"/>
      <color theme="1"/>
      <name val="Calibri"/>
      <family val="2"/>
      <scheme val="minor"/>
    </font>
    <font>
      <sz val="10"/>
      <color indexed="8"/>
      <name val="Arial"/>
      <family val="2"/>
    </font>
    <font>
      <b/>
      <sz val="10"/>
      <color indexed="8"/>
      <name val="Arial"/>
      <family val="2"/>
    </font>
    <font>
      <b/>
      <u/>
      <sz val="10"/>
      <color theme="1"/>
      <name val="Arial"/>
      <family val="2"/>
    </font>
    <font>
      <b/>
      <sz val="11"/>
      <color theme="1"/>
      <name val="Arial"/>
      <family val="2"/>
    </font>
    <font>
      <sz val="7"/>
      <color theme="1"/>
      <name val="Times New Roman"/>
      <family val="1"/>
    </font>
    <font>
      <b/>
      <sz val="14"/>
      <color theme="1"/>
      <name val="Arial"/>
      <family val="2"/>
    </font>
  </fonts>
  <fills count="7">
    <fill>
      <patternFill patternType="none"/>
    </fill>
    <fill>
      <patternFill patternType="gray125"/>
    </fill>
    <fill>
      <patternFill patternType="solid">
        <fgColor indexed="34"/>
        <bgColor indexed="64"/>
      </patternFill>
    </fill>
    <fill>
      <patternFill patternType="solid">
        <fgColor rgb="FFFFFF00"/>
        <bgColor indexed="64"/>
      </patternFill>
    </fill>
    <fill>
      <patternFill patternType="solid">
        <fgColor theme="6" tint="0.59999389629810485"/>
        <bgColor indexed="64"/>
      </patternFill>
    </fill>
    <fill>
      <patternFill patternType="solid">
        <fgColor rgb="FFFFC000"/>
        <bgColor indexed="64"/>
      </patternFill>
    </fill>
    <fill>
      <patternFill patternType="solid">
        <fgColor rgb="FF92D050"/>
        <bgColor indexed="64"/>
      </patternFill>
    </fill>
  </fills>
  <borders count="29">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xf numFmtId="44" fontId="2"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cellStyleXfs>
  <cellXfs count="226">
    <xf numFmtId="0" fontId="0" fillId="0" borderId="0" xfId="0"/>
    <xf numFmtId="4" fontId="0" fillId="0" borderId="0" xfId="0" applyNumberFormat="1"/>
    <xf numFmtId="0" fontId="5" fillId="0" borderId="0" xfId="0" applyFont="1" applyFill="1" applyBorder="1"/>
    <xf numFmtId="0" fontId="5" fillId="0" borderId="0" xfId="0" applyFont="1" applyFill="1" applyBorder="1" applyAlignment="1">
      <alignment horizontal="left"/>
    </xf>
    <xf numFmtId="0" fontId="9" fillId="0" borderId="0" xfId="0" applyFont="1" applyFill="1" applyBorder="1" applyAlignment="1">
      <alignment horizontal="center"/>
    </xf>
    <xf numFmtId="17" fontId="5" fillId="0" borderId="0" xfId="0" applyNumberFormat="1" applyFont="1" applyFill="1" applyBorder="1"/>
    <xf numFmtId="0" fontId="5" fillId="0" borderId="0" xfId="0" applyFont="1" applyFill="1" applyBorder="1" applyAlignment="1"/>
    <xf numFmtId="0" fontId="12" fillId="0" borderId="0" xfId="0" applyFont="1" applyFill="1" applyBorder="1" applyAlignment="1"/>
    <xf numFmtId="0" fontId="12" fillId="0" borderId="1" xfId="0" applyFont="1" applyFill="1" applyBorder="1" applyAlignment="1"/>
    <xf numFmtId="0" fontId="5" fillId="0" borderId="0" xfId="0" applyFont="1" applyFill="1" applyBorder="1" applyAlignment="1">
      <alignment vertical="top"/>
    </xf>
    <xf numFmtId="0" fontId="5" fillId="0" borderId="0" xfId="0" applyFont="1" applyBorder="1"/>
    <xf numFmtId="0" fontId="14" fillId="0" borderId="1" xfId="0" applyFont="1" applyBorder="1" applyAlignment="1">
      <alignment horizontal="center"/>
    </xf>
    <xf numFmtId="0" fontId="9" fillId="0" borderId="0" xfId="0" applyFont="1" applyBorder="1" applyAlignment="1"/>
    <xf numFmtId="0" fontId="5" fillId="0" borderId="0" xfId="0" applyFont="1" applyBorder="1" applyAlignment="1"/>
    <xf numFmtId="0" fontId="12" fillId="0" borderId="1" xfId="0" applyFont="1" applyBorder="1" applyAlignment="1">
      <alignment horizontal="center"/>
    </xf>
    <xf numFmtId="0" fontId="5" fillId="0" borderId="1" xfId="0" applyFont="1" applyBorder="1"/>
    <xf numFmtId="0" fontId="12" fillId="0" borderId="0" xfId="0" applyFont="1" applyBorder="1"/>
    <xf numFmtId="0" fontId="9" fillId="0" borderId="5" xfId="0" applyFont="1" applyBorder="1" applyAlignment="1">
      <alignment horizontal="center"/>
    </xf>
    <xf numFmtId="44" fontId="5" fillId="0" borderId="5" xfId="0" applyNumberFormat="1" applyFont="1" applyBorder="1" applyAlignment="1">
      <alignment vertical="center"/>
    </xf>
    <xf numFmtId="0" fontId="5" fillId="0" borderId="3" xfId="0" applyFont="1" applyBorder="1" applyAlignment="1">
      <alignment horizontal="center"/>
    </xf>
    <xf numFmtId="0" fontId="5" fillId="0" borderId="4" xfId="0" applyFont="1" applyBorder="1" applyAlignment="1">
      <alignment horizontal="center"/>
    </xf>
    <xf numFmtId="0" fontId="17" fillId="3" borderId="6" xfId="0" applyFont="1" applyFill="1" applyBorder="1" applyAlignment="1">
      <alignment vertical="center"/>
    </xf>
    <xf numFmtId="0" fontId="17" fillId="3" borderId="7" xfId="0" applyFont="1" applyFill="1" applyBorder="1" applyAlignment="1">
      <alignment vertical="center"/>
    </xf>
    <xf numFmtId="0" fontId="17" fillId="3" borderId="8" xfId="0" applyFont="1" applyFill="1" applyBorder="1" applyAlignment="1">
      <alignment vertical="center"/>
    </xf>
    <xf numFmtId="44" fontId="18" fillId="3" borderId="9" xfId="0" applyNumberFormat="1" applyFont="1" applyFill="1" applyBorder="1" applyAlignment="1">
      <alignment horizontal="center" vertical="center"/>
    </xf>
    <xf numFmtId="0" fontId="19" fillId="0" borderId="0" xfId="0" applyFont="1" applyBorder="1"/>
    <xf numFmtId="0" fontId="0" fillId="0" borderId="0" xfId="0" applyBorder="1"/>
    <xf numFmtId="44" fontId="0" fillId="0" borderId="14" xfId="1" applyFont="1" applyBorder="1"/>
    <xf numFmtId="0" fontId="0" fillId="0" borderId="13" xfId="0" applyBorder="1" applyAlignment="1"/>
    <xf numFmtId="0" fontId="0" fillId="0" borderId="0" xfId="0" applyBorder="1" applyAlignment="1"/>
    <xf numFmtId="164" fontId="0" fillId="0" borderId="14" xfId="1" applyNumberFormat="1" applyFont="1" applyBorder="1"/>
    <xf numFmtId="0" fontId="0" fillId="0" borderId="14" xfId="0" applyBorder="1"/>
    <xf numFmtId="0" fontId="0" fillId="0" borderId="0" xfId="0" applyBorder="1" applyAlignment="1">
      <alignment horizontal="left"/>
    </xf>
    <xf numFmtId="0" fontId="1" fillId="0" borderId="13" xfId="0" applyFont="1" applyBorder="1" applyAlignment="1"/>
    <xf numFmtId="2" fontId="1" fillId="0" borderId="15" xfId="0" applyNumberFormat="1" applyFont="1" applyFill="1" applyBorder="1"/>
    <xf numFmtId="44" fontId="9" fillId="0" borderId="17" xfId="1" applyFont="1" applyFill="1" applyBorder="1"/>
    <xf numFmtId="167" fontId="5" fillId="0" borderId="17" xfId="0" applyNumberFormat="1" applyFont="1" applyBorder="1"/>
    <xf numFmtId="2" fontId="1" fillId="0" borderId="0" xfId="0" applyNumberFormat="1" applyFont="1" applyFill="1" applyBorder="1"/>
    <xf numFmtId="0" fontId="5" fillId="0" borderId="0" xfId="0" applyFont="1" applyFill="1" applyBorder="1" applyAlignment="1">
      <alignment horizontal="left" wrapText="1"/>
    </xf>
    <xf numFmtId="44" fontId="9" fillId="0" borderId="0" xfId="1" applyFont="1" applyFill="1" applyBorder="1"/>
    <xf numFmtId="164" fontId="19" fillId="0" borderId="0" xfId="0" applyNumberFormat="1" applyFont="1" applyFill="1" applyBorder="1" applyAlignment="1">
      <alignment horizontal="left" wrapText="1"/>
    </xf>
    <xf numFmtId="167" fontId="5" fillId="0" borderId="0" xfId="0" applyNumberFormat="1" applyFont="1" applyBorder="1"/>
    <xf numFmtId="2" fontId="0" fillId="0" borderId="0" xfId="0" applyNumberFormat="1" applyFont="1" applyFill="1"/>
    <xf numFmtId="2" fontId="1" fillId="0" borderId="0" xfId="0" applyNumberFormat="1" applyFont="1" applyFill="1" applyAlignment="1"/>
    <xf numFmtId="0" fontId="5" fillId="0" borderId="0" xfId="0" applyFont="1" applyBorder="1" applyAlignment="1">
      <alignment horizontal="center"/>
    </xf>
    <xf numFmtId="164" fontId="0" fillId="0" borderId="0" xfId="0" applyNumberFormat="1"/>
    <xf numFmtId="0" fontId="9" fillId="0" borderId="0" xfId="0" applyFont="1" applyFill="1" applyBorder="1" applyAlignment="1">
      <alignment horizontal="right" wrapText="1"/>
    </xf>
    <xf numFmtId="0" fontId="19" fillId="0" borderId="0" xfId="0" applyFont="1" applyFill="1" applyBorder="1" applyAlignment="1">
      <alignment horizontal="center"/>
    </xf>
    <xf numFmtId="0" fontId="5" fillId="0" borderId="0" xfId="0" applyFont="1" applyFill="1" applyBorder="1" applyAlignment="1">
      <alignment horizontal="center" vertical="top"/>
    </xf>
    <xf numFmtId="0" fontId="1" fillId="4" borderId="0" xfId="0" applyFont="1" applyFill="1" applyAlignment="1">
      <alignment horizontal="right" vertical="center" wrapText="1"/>
    </xf>
    <xf numFmtId="0" fontId="1" fillId="0" borderId="0" xfId="0" applyFont="1" applyAlignment="1">
      <alignment horizontal="right" vertical="center" wrapText="1"/>
    </xf>
    <xf numFmtId="0" fontId="1" fillId="0" borderId="0" xfId="0" applyFont="1" applyAlignment="1">
      <alignment horizontal="left" vertical="center" wrapText="1"/>
    </xf>
    <xf numFmtId="0" fontId="22" fillId="0" borderId="0" xfId="0" applyFont="1" applyAlignment="1">
      <alignment horizontal="right" vertical="center" wrapText="1"/>
    </xf>
    <xf numFmtId="0" fontId="1" fillId="0" borderId="0" xfId="0" applyFont="1" applyBorder="1"/>
    <xf numFmtId="0" fontId="1" fillId="5" borderId="18" xfId="0" applyFont="1" applyFill="1" applyBorder="1" applyAlignment="1">
      <alignment horizontal="center" vertical="center" wrapText="1"/>
    </xf>
    <xf numFmtId="0" fontId="23" fillId="5" borderId="19" xfId="0" applyFont="1" applyFill="1" applyBorder="1" applyAlignment="1">
      <alignment horizontal="center" vertical="center" wrapText="1"/>
    </xf>
    <xf numFmtId="0" fontId="1" fillId="5" borderId="19" xfId="0" applyFont="1" applyFill="1" applyBorder="1" applyAlignment="1">
      <alignment horizontal="center" vertical="center" wrapText="1"/>
    </xf>
    <xf numFmtId="0" fontId="1" fillId="5" borderId="20" xfId="0" applyFont="1" applyFill="1" applyBorder="1" applyAlignment="1">
      <alignment horizontal="center" vertical="center" wrapText="1"/>
    </xf>
    <xf numFmtId="0" fontId="1" fillId="0" borderId="21" xfId="0" applyFont="1" applyBorder="1" applyAlignment="1">
      <alignment horizontal="center" vertical="top" wrapText="1"/>
    </xf>
    <xf numFmtId="0" fontId="1" fillId="0" borderId="5" xfId="0" applyFont="1" applyBorder="1" applyAlignment="1">
      <alignment horizontal="left" vertical="center" wrapText="1"/>
    </xf>
    <xf numFmtId="0" fontId="0" fillId="0" borderId="5" xfId="0" applyBorder="1"/>
    <xf numFmtId="164" fontId="0" fillId="0" borderId="5" xfId="0" applyNumberFormat="1" applyBorder="1" applyAlignment="1">
      <alignment wrapText="1"/>
    </xf>
    <xf numFmtId="164" fontId="1" fillId="0" borderId="22" xfId="0" applyNumberFormat="1" applyFont="1" applyBorder="1" applyAlignment="1">
      <alignment wrapText="1"/>
    </xf>
    <xf numFmtId="164" fontId="24" fillId="0" borderId="0" xfId="0" applyNumberFormat="1" applyFont="1" applyFill="1" applyBorder="1" applyAlignment="1">
      <alignment vertical="center"/>
    </xf>
    <xf numFmtId="164" fontId="1" fillId="0" borderId="0" xfId="0" applyNumberFormat="1" applyFont="1" applyBorder="1" applyAlignment="1">
      <alignment wrapText="1"/>
    </xf>
    <xf numFmtId="0" fontId="0" fillId="0" borderId="21" xfId="0" applyBorder="1" applyAlignment="1">
      <alignment horizontal="center" vertical="top" wrapText="1"/>
    </xf>
    <xf numFmtId="0" fontId="0" fillId="0" borderId="5" xfId="0" applyBorder="1" applyAlignment="1">
      <alignment horizontal="left" wrapText="1"/>
    </xf>
    <xf numFmtId="4" fontId="0" fillId="0" borderId="5" xfId="0" applyNumberFormat="1" applyBorder="1" applyAlignment="1">
      <alignment wrapText="1"/>
    </xf>
    <xf numFmtId="0" fontId="0" fillId="0" borderId="5" xfId="0" applyBorder="1" applyAlignment="1">
      <alignment horizontal="center" wrapText="1"/>
    </xf>
    <xf numFmtId="164" fontId="0" fillId="0" borderId="22" xfId="0" applyNumberFormat="1" applyBorder="1" applyAlignment="1">
      <alignment wrapText="1"/>
    </xf>
    <xf numFmtId="0" fontId="3" fillId="0" borderId="0" xfId="0" applyFont="1" applyBorder="1"/>
    <xf numFmtId="164" fontId="0" fillId="0" borderId="0" xfId="0" applyNumberFormat="1" applyBorder="1" applyAlignment="1">
      <alignment wrapText="1"/>
    </xf>
    <xf numFmtId="0" fontId="1" fillId="0" borderId="5" xfId="0" applyFont="1" applyBorder="1" applyAlignment="1">
      <alignment wrapText="1"/>
    </xf>
    <xf numFmtId="0" fontId="0" fillId="0" borderId="5" xfId="0" applyBorder="1" applyAlignment="1">
      <alignment wrapText="1"/>
    </xf>
    <xf numFmtId="164" fontId="0" fillId="0" borderId="0" xfId="0" applyNumberFormat="1" applyBorder="1"/>
    <xf numFmtId="164" fontId="0" fillId="0" borderId="5" xfId="0" applyNumberFormat="1" applyFill="1" applyBorder="1" applyAlignment="1">
      <alignment wrapText="1"/>
    </xf>
    <xf numFmtId="164" fontId="3" fillId="0" borderId="0" xfId="0" applyNumberFormat="1" applyFont="1" applyBorder="1"/>
    <xf numFmtId="4" fontId="25" fillId="0" borderId="5" xfId="0" applyNumberFormat="1" applyFont="1" applyBorder="1" applyAlignment="1">
      <alignment horizontal="left" vertical="center" wrapText="1"/>
    </xf>
    <xf numFmtId="4" fontId="25" fillId="0" borderId="5" xfId="0" applyNumberFormat="1" applyFont="1" applyBorder="1" applyAlignment="1">
      <alignment horizontal="right" vertical="center" wrapText="1"/>
    </xf>
    <xf numFmtId="0" fontId="25" fillId="0" borderId="5" xfId="0" applyFont="1" applyBorder="1" applyAlignment="1">
      <alignment horizontal="center" vertical="center" wrapText="1"/>
    </xf>
    <xf numFmtId="164" fontId="25" fillId="0" borderId="5" xfId="0" applyNumberFormat="1" applyFont="1" applyBorder="1" applyAlignment="1">
      <alignment vertical="center" wrapText="1"/>
    </xf>
    <xf numFmtId="0" fontId="0" fillId="0" borderId="22" xfId="0" applyBorder="1" applyAlignment="1">
      <alignment wrapText="1"/>
    </xf>
    <xf numFmtId="0" fontId="0" fillId="0" borderId="0" xfId="0" applyBorder="1" applyAlignment="1">
      <alignment wrapText="1"/>
    </xf>
    <xf numFmtId="0" fontId="26" fillId="0" borderId="5" xfId="0" applyFont="1" applyBorder="1" applyAlignment="1">
      <alignment horizontal="left" vertical="center" wrapText="1"/>
    </xf>
    <xf numFmtId="0" fontId="25" fillId="0" borderId="21" xfId="0" applyFont="1" applyBorder="1" applyAlignment="1">
      <alignment horizontal="center" vertical="center" wrapText="1"/>
    </xf>
    <xf numFmtId="0" fontId="25" fillId="0" borderId="5" xfId="0" applyFont="1" applyBorder="1" applyAlignment="1">
      <alignment horizontal="left" vertical="center" wrapText="1"/>
    </xf>
    <xf numFmtId="0" fontId="0" fillId="0" borderId="4" xfId="0" applyBorder="1" applyAlignment="1">
      <alignment horizontal="center" vertical="top" wrapText="1"/>
    </xf>
    <xf numFmtId="0" fontId="26" fillId="0" borderId="5" xfId="0" applyFont="1" applyBorder="1" applyAlignment="1">
      <alignment horizontal="center" vertical="center" wrapText="1"/>
    </xf>
    <xf numFmtId="4" fontId="26" fillId="0" borderId="5" xfId="0" applyNumberFormat="1" applyFont="1" applyBorder="1" applyAlignment="1">
      <alignment horizontal="right" vertical="center" wrapText="1"/>
    </xf>
    <xf numFmtId="164" fontId="26" fillId="0" borderId="5" xfId="0" applyNumberFormat="1" applyFont="1" applyBorder="1" applyAlignment="1">
      <alignment vertical="center" wrapText="1"/>
    </xf>
    <xf numFmtId="164" fontId="26" fillId="0" borderId="22" xfId="0" applyNumberFormat="1" applyFont="1" applyBorder="1" applyAlignment="1">
      <alignment vertical="center" wrapText="1"/>
    </xf>
    <xf numFmtId="0" fontId="1" fillId="0" borderId="23" xfId="0" applyFont="1" applyFill="1" applyBorder="1" applyAlignment="1">
      <alignment horizontal="left" wrapText="1"/>
    </xf>
    <xf numFmtId="4" fontId="0" fillId="0" borderId="23" xfId="0" applyNumberFormat="1" applyFill="1" applyBorder="1" applyAlignment="1">
      <alignment wrapText="1"/>
    </xf>
    <xf numFmtId="0" fontId="0" fillId="0" borderId="23" xfId="0" applyFill="1" applyBorder="1" applyAlignment="1">
      <alignment horizontal="center" wrapText="1"/>
    </xf>
    <xf numFmtId="0" fontId="0" fillId="6" borderId="21" xfId="0" applyFill="1" applyBorder="1" applyAlignment="1">
      <alignment horizontal="center" vertical="top" wrapText="1"/>
    </xf>
    <xf numFmtId="0" fontId="27" fillId="6" borderId="5" xfId="0" applyFont="1" applyFill="1" applyBorder="1" applyAlignment="1">
      <alignment horizontal="left" wrapText="1"/>
    </xf>
    <xf numFmtId="4" fontId="0" fillId="6" borderId="5" xfId="0" applyNumberFormat="1" applyFill="1" applyBorder="1" applyAlignment="1">
      <alignment wrapText="1"/>
    </xf>
    <xf numFmtId="0" fontId="0" fillId="6" borderId="5" xfId="0" applyFill="1" applyBorder="1" applyAlignment="1">
      <alignment horizontal="center" wrapText="1"/>
    </xf>
    <xf numFmtId="164" fontId="0" fillId="6" borderId="5" xfId="0" applyNumberFormat="1" applyFill="1" applyBorder="1" applyAlignment="1">
      <alignment wrapText="1"/>
    </xf>
    <xf numFmtId="164" fontId="27" fillId="6" borderId="22" xfId="0" applyNumberFormat="1" applyFont="1" applyFill="1" applyBorder="1" applyAlignment="1">
      <alignment wrapText="1"/>
    </xf>
    <xf numFmtId="0" fontId="0" fillId="0" borderId="0" xfId="0" applyFill="1" applyBorder="1" applyAlignment="1">
      <alignment horizontal="center"/>
    </xf>
    <xf numFmtId="4" fontId="1" fillId="0" borderId="0" xfId="0" applyNumberFormat="1" applyFont="1" applyFill="1" applyBorder="1"/>
    <xf numFmtId="4" fontId="0" fillId="0" borderId="0" xfId="0" applyNumberFormat="1" applyFill="1" applyBorder="1"/>
    <xf numFmtId="4" fontId="0" fillId="0" borderId="0" xfId="0" applyNumberFormat="1" applyFill="1" applyBorder="1" applyAlignment="1">
      <alignment horizontal="center"/>
    </xf>
    <xf numFmtId="164" fontId="28" fillId="0" borderId="0" xfId="0" applyNumberFormat="1" applyFont="1" applyFill="1" applyBorder="1" applyAlignment="1">
      <alignment vertical="center"/>
    </xf>
    <xf numFmtId="164" fontId="29" fillId="0" borderId="0" xfId="0" applyNumberFormat="1" applyFont="1" applyFill="1" applyBorder="1" applyAlignment="1">
      <alignment vertical="center"/>
    </xf>
    <xf numFmtId="0" fontId="0" fillId="0" borderId="0" xfId="0" applyFill="1" applyBorder="1"/>
    <xf numFmtId="164" fontId="30" fillId="0" borderId="0" xfId="2" applyNumberFormat="1" applyFont="1" applyFill="1" applyBorder="1" applyAlignment="1">
      <alignment horizontal="right" vertical="center" wrapText="1"/>
    </xf>
    <xf numFmtId="0" fontId="1" fillId="0" borderId="25" xfId="0" applyFont="1" applyFill="1" applyBorder="1" applyAlignment="1">
      <alignment horizontal="center" vertical="center" wrapText="1"/>
    </xf>
    <xf numFmtId="4" fontId="0" fillId="0" borderId="5" xfId="0" applyNumberFormat="1" applyFill="1" applyBorder="1" applyAlignment="1">
      <alignment wrapText="1"/>
    </xf>
    <xf numFmtId="168" fontId="31" fillId="0" borderId="0" xfId="3" applyNumberFormat="1" applyFont="1" applyFill="1" applyBorder="1" applyAlignment="1">
      <alignment horizontal="left" vertical="center"/>
    </xf>
    <xf numFmtId="0" fontId="32" fillId="0" borderId="0" xfId="0" applyFont="1" applyFill="1" applyBorder="1" applyAlignment="1">
      <alignment horizontal="center" vertical="center"/>
    </xf>
    <xf numFmtId="0" fontId="33" fillId="0" borderId="0" xfId="0" applyFont="1" applyFill="1" applyBorder="1" applyAlignment="1">
      <alignment horizontal="center" vertical="center"/>
    </xf>
    <xf numFmtId="0" fontId="34" fillId="0" borderId="0" xfId="0" applyFont="1" applyFill="1" applyBorder="1" applyAlignment="1">
      <alignment horizontal="center" vertical="center"/>
    </xf>
    <xf numFmtId="2" fontId="0" fillId="0" borderId="0" xfId="0" applyNumberFormat="1" applyFill="1" applyBorder="1" applyAlignment="1">
      <alignment horizontal="center"/>
    </xf>
    <xf numFmtId="0" fontId="35" fillId="0" borderId="0" xfId="0" applyFont="1" applyFill="1" applyBorder="1"/>
    <xf numFmtId="4" fontId="36" fillId="0" borderId="0" xfId="0" applyNumberFormat="1" applyFont="1" applyFill="1" applyBorder="1"/>
    <xf numFmtId="4" fontId="36" fillId="0" borderId="0" xfId="0" applyNumberFormat="1" applyFont="1" applyFill="1" applyBorder="1" applyAlignment="1">
      <alignment horizontal="center"/>
    </xf>
    <xf numFmtId="0" fontId="37" fillId="0" borderId="0" xfId="0" applyFont="1" applyFill="1" applyBorder="1" applyAlignment="1">
      <alignment vertical="top" wrapText="1"/>
    </xf>
    <xf numFmtId="164" fontId="30" fillId="0" borderId="0" xfId="0" applyNumberFormat="1" applyFont="1" applyFill="1" applyBorder="1" applyAlignment="1">
      <alignment vertical="center"/>
    </xf>
    <xf numFmtId="164" fontId="29" fillId="0" borderId="0" xfId="0" applyNumberFormat="1" applyFont="1" applyFill="1" applyBorder="1" applyAlignment="1"/>
    <xf numFmtId="0" fontId="29" fillId="0" borderId="0" xfId="0" applyFont="1" applyFill="1" applyBorder="1" applyAlignment="1">
      <alignment vertical="top" wrapText="1"/>
    </xf>
    <xf numFmtId="164" fontId="30" fillId="0" borderId="0" xfId="0" applyNumberFormat="1" applyFont="1" applyFill="1" applyBorder="1" applyAlignment="1"/>
    <xf numFmtId="0" fontId="0" fillId="0" borderId="0" xfId="0" applyFill="1" applyBorder="1" applyAlignment="1">
      <alignment horizontal="center" vertical="center"/>
    </xf>
    <xf numFmtId="164" fontId="37" fillId="0" borderId="0" xfId="0" applyNumberFormat="1" applyFont="1" applyFill="1" applyBorder="1" applyAlignment="1">
      <alignment vertical="center"/>
    </xf>
    <xf numFmtId="164" fontId="37" fillId="0" borderId="0" xfId="0" applyNumberFormat="1" applyFont="1" applyFill="1" applyBorder="1" applyAlignment="1">
      <alignment horizontal="center" vertical="center"/>
    </xf>
    <xf numFmtId="44" fontId="0" fillId="0" borderId="0" xfId="0" applyNumberFormat="1"/>
    <xf numFmtId="164" fontId="30" fillId="0" borderId="0" xfId="0" applyNumberFormat="1" applyFont="1" applyFill="1" applyBorder="1" applyAlignment="1">
      <alignment horizontal="center" vertical="center"/>
    </xf>
    <xf numFmtId="164" fontId="29" fillId="0" borderId="0" xfId="0" applyNumberFormat="1" applyFont="1" applyFill="1" applyBorder="1" applyAlignment="1">
      <alignment horizontal="center" vertical="center"/>
    </xf>
    <xf numFmtId="44" fontId="39" fillId="0" borderId="0" xfId="1" applyFont="1" applyFill="1" applyBorder="1" applyAlignment="1">
      <alignment horizontal="center"/>
    </xf>
    <xf numFmtId="44" fontId="40" fillId="0" borderId="0" xfId="0" applyNumberFormat="1" applyFont="1" applyFill="1" applyBorder="1"/>
    <xf numFmtId="164" fontId="0" fillId="0" borderId="0" xfId="0" applyNumberFormat="1" applyFill="1" applyBorder="1"/>
    <xf numFmtId="0" fontId="5" fillId="0" borderId="13" xfId="0" applyFont="1" applyBorder="1" applyAlignment="1">
      <alignment horizontal="left" wrapText="1"/>
    </xf>
    <xf numFmtId="0" fontId="5" fillId="0" borderId="0" xfId="0" applyFont="1" applyBorder="1" applyAlignment="1">
      <alignment horizontal="left" wrapText="1"/>
    </xf>
    <xf numFmtId="0" fontId="1" fillId="0" borderId="24" xfId="0" applyFont="1" applyFill="1" applyBorder="1" applyAlignment="1">
      <alignment horizontal="center" vertical="center" wrapText="1"/>
    </xf>
    <xf numFmtId="0" fontId="0" fillId="0" borderId="0" xfId="0" applyFill="1"/>
    <xf numFmtId="0" fontId="0" fillId="0" borderId="24" xfId="0" applyFont="1" applyFill="1" applyBorder="1" applyAlignment="1">
      <alignment horizontal="center" vertical="center" wrapText="1"/>
    </xf>
    <xf numFmtId="0" fontId="0" fillId="0" borderId="5" xfId="0" applyFont="1" applyBorder="1" applyAlignment="1">
      <alignment horizontal="left" vertical="center" wrapText="1"/>
    </xf>
    <xf numFmtId="0" fontId="0" fillId="0" borderId="26" xfId="0" applyFont="1" applyFill="1" applyBorder="1" applyAlignment="1">
      <alignment horizontal="center" vertical="center" wrapText="1"/>
    </xf>
    <xf numFmtId="0" fontId="41" fillId="0" borderId="25" xfId="0" applyFont="1" applyFill="1" applyBorder="1" applyAlignment="1">
      <alignment horizontal="left" vertical="center" wrapText="1"/>
    </xf>
    <xf numFmtId="164" fontId="1" fillId="0" borderId="26" xfId="0" applyNumberFormat="1" applyFont="1" applyFill="1" applyBorder="1" applyAlignment="1">
      <alignment horizontal="right" vertical="center" wrapText="1"/>
    </xf>
    <xf numFmtId="0" fontId="1" fillId="0" borderId="24" xfId="0" applyFont="1" applyBorder="1" applyAlignment="1">
      <alignment horizontal="center" vertical="top" wrapText="1"/>
    </xf>
    <xf numFmtId="0" fontId="0" fillId="0" borderId="23" xfId="0" applyFill="1" applyBorder="1" applyAlignment="1">
      <alignment horizontal="left" wrapText="1"/>
    </xf>
    <xf numFmtId="0" fontId="44" fillId="0" borderId="0" xfId="0" applyFont="1" applyBorder="1" applyAlignment="1">
      <alignment vertical="center" wrapText="1"/>
    </xf>
    <xf numFmtId="0" fontId="45" fillId="0" borderId="0" xfId="0" applyFont="1" applyAlignment="1">
      <alignment vertical="center"/>
    </xf>
    <xf numFmtId="0" fontId="25" fillId="0" borderId="0" xfId="0" applyFont="1" applyBorder="1" applyAlignment="1">
      <alignment horizontal="left" vertical="center"/>
    </xf>
    <xf numFmtId="0" fontId="25" fillId="0" borderId="0" xfId="0" applyFont="1" applyBorder="1" applyAlignment="1">
      <alignment horizontal="left" wrapText="1"/>
    </xf>
    <xf numFmtId="0" fontId="25" fillId="0" borderId="0" xfId="0" applyFont="1" applyBorder="1" applyAlignment="1">
      <alignment horizontal="left"/>
    </xf>
    <xf numFmtId="0" fontId="47" fillId="0" borderId="0" xfId="0" applyFont="1"/>
    <xf numFmtId="0" fontId="35" fillId="0" borderId="0" xfId="0" applyFont="1" applyAlignment="1">
      <alignment horizontal="left" vertical="center"/>
    </xf>
    <xf numFmtId="0" fontId="35" fillId="0" borderId="0" xfId="0" applyFont="1" applyAlignment="1">
      <alignment horizontal="left" vertical="center" wrapText="1"/>
    </xf>
    <xf numFmtId="164" fontId="19" fillId="0" borderId="0" xfId="0" applyNumberFormat="1" applyFont="1" applyFill="1" applyBorder="1" applyAlignment="1">
      <alignment horizontal="left" wrapText="1"/>
    </xf>
    <xf numFmtId="0" fontId="5" fillId="0" borderId="0" xfId="0" applyFont="1" applyBorder="1" applyAlignment="1">
      <alignment horizontal="center"/>
    </xf>
    <xf numFmtId="164" fontId="20" fillId="0" borderId="0" xfId="0" applyNumberFormat="1" applyFont="1" applyFill="1" applyBorder="1"/>
    <xf numFmtId="164" fontId="18" fillId="0" borderId="0" xfId="0" applyNumberFormat="1" applyFont="1" applyFill="1" applyBorder="1"/>
    <xf numFmtId="0" fontId="19" fillId="0" borderId="0" xfId="0" applyFont="1" applyFill="1" applyBorder="1" applyAlignment="1">
      <alignment horizontal="right" wrapText="1"/>
    </xf>
    <xf numFmtId="0" fontId="23" fillId="0" borderId="25" xfId="0" applyFont="1" applyFill="1" applyBorder="1" applyAlignment="1">
      <alignment horizontal="left" vertical="center" wrapText="1"/>
    </xf>
    <xf numFmtId="0" fontId="42" fillId="0" borderId="0" xfId="0" applyFont="1" applyBorder="1" applyAlignment="1">
      <alignment horizontal="left" vertical="center" wrapText="1"/>
    </xf>
    <xf numFmtId="0" fontId="21" fillId="0" borderId="0" xfId="0" applyFont="1" applyFill="1" applyBorder="1" applyAlignment="1">
      <alignment horizontal="center" vertical="center"/>
    </xf>
    <xf numFmtId="0" fontId="37" fillId="0" borderId="0" xfId="0" applyFont="1" applyFill="1" applyBorder="1" applyAlignment="1">
      <alignment horizontal="center" vertical="top" wrapText="1"/>
    </xf>
    <xf numFmtId="0" fontId="28" fillId="0" borderId="0" xfId="0" applyFont="1" applyFill="1" applyBorder="1" applyAlignment="1">
      <alignment horizontal="left" vertical="top" wrapText="1"/>
    </xf>
    <xf numFmtId="0" fontId="0" fillId="0" borderId="0" xfId="0" applyFill="1" applyBorder="1" applyAlignment="1">
      <alignment horizontal="center"/>
    </xf>
    <xf numFmtId="0" fontId="37" fillId="0" borderId="0" xfId="0" applyFont="1" applyFill="1" applyBorder="1" applyAlignment="1">
      <alignment horizontal="left" vertical="top" wrapText="1"/>
    </xf>
    <xf numFmtId="0" fontId="1" fillId="4" borderId="0" xfId="0" applyFont="1" applyFill="1" applyAlignment="1">
      <alignment horizontal="center" vertical="center" wrapText="1"/>
    </xf>
    <xf numFmtId="0" fontId="38" fillId="0" borderId="0" xfId="0" applyFont="1" applyFill="1" applyBorder="1" applyAlignment="1">
      <alignment horizontal="center" vertical="center"/>
    </xf>
    <xf numFmtId="0" fontId="47" fillId="0" borderId="0" xfId="0" applyFont="1" applyAlignment="1">
      <alignment horizontal="left" vertical="center"/>
    </xf>
    <xf numFmtId="0" fontId="5" fillId="0" borderId="16" xfId="0" applyFont="1" applyFill="1" applyBorder="1" applyAlignment="1">
      <alignment horizontal="left" wrapText="1"/>
    </xf>
    <xf numFmtId="164" fontId="19" fillId="0" borderId="15" xfId="0" applyNumberFormat="1" applyFont="1" applyFill="1" applyBorder="1" applyAlignment="1">
      <alignment horizontal="left" wrapText="1"/>
    </xf>
    <xf numFmtId="164" fontId="19" fillId="0" borderId="16" xfId="0" applyNumberFormat="1" applyFont="1" applyFill="1" applyBorder="1" applyAlignment="1">
      <alignment horizontal="left" wrapText="1"/>
    </xf>
    <xf numFmtId="0" fontId="5" fillId="0" borderId="0" xfId="0" applyFont="1" applyFill="1" applyBorder="1" applyAlignment="1">
      <alignment horizontal="left" wrapText="1"/>
    </xf>
    <xf numFmtId="164" fontId="19" fillId="0" borderId="0" xfId="0" applyNumberFormat="1" applyFont="1" applyFill="1" applyBorder="1" applyAlignment="1">
      <alignment horizontal="left" wrapText="1"/>
    </xf>
    <xf numFmtId="0" fontId="0" fillId="0" borderId="13" xfId="0" applyBorder="1" applyAlignment="1">
      <alignment horizontal="left"/>
    </xf>
    <xf numFmtId="0" fontId="0" fillId="0" borderId="0" xfId="0" applyBorder="1" applyAlignment="1">
      <alignment horizontal="left"/>
    </xf>
    <xf numFmtId="0" fontId="5" fillId="0" borderId="13" xfId="0" applyFont="1" applyBorder="1" applyAlignment="1">
      <alignment horizontal="left" wrapText="1"/>
    </xf>
    <xf numFmtId="0" fontId="5" fillId="0" borderId="0" xfId="0" applyFont="1" applyBorder="1" applyAlignment="1">
      <alignment horizontal="left" wrapText="1"/>
    </xf>
    <xf numFmtId="0" fontId="5" fillId="0" borderId="13" xfId="0" applyFont="1" applyBorder="1" applyAlignment="1">
      <alignment horizontal="center" wrapText="1"/>
    </xf>
    <xf numFmtId="0" fontId="5" fillId="0" borderId="0" xfId="0" applyFont="1" applyBorder="1" applyAlignment="1">
      <alignment horizontal="center" wrapText="1"/>
    </xf>
    <xf numFmtId="0" fontId="12" fillId="0" borderId="2" xfId="0" applyFont="1" applyFill="1" applyBorder="1" applyAlignment="1">
      <alignment horizontal="center"/>
    </xf>
    <xf numFmtId="0" fontId="5" fillId="0" borderId="0" xfId="0" applyFont="1" applyFill="1" applyBorder="1" applyAlignment="1">
      <alignment horizontal="center" vertical="top"/>
    </xf>
    <xf numFmtId="0" fontId="13" fillId="3" borderId="0" xfId="0" applyFont="1" applyFill="1" applyBorder="1" applyAlignment="1">
      <alignment horizontal="center" vertic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0" fillId="0" borderId="13" xfId="0" applyBorder="1" applyAlignment="1">
      <alignment horizontal="left" wrapText="1"/>
    </xf>
    <xf numFmtId="0" fontId="0" fillId="0" borderId="0" xfId="0" applyBorder="1" applyAlignment="1">
      <alignment horizontal="left" wrapText="1"/>
    </xf>
    <xf numFmtId="0" fontId="12" fillId="0" borderId="1" xfId="0" applyFont="1" applyFill="1" applyBorder="1" applyAlignment="1">
      <alignment horizontal="center"/>
    </xf>
    <xf numFmtId="0" fontId="5" fillId="0" borderId="1" xfId="0" applyFont="1" applyFill="1" applyBorder="1" applyAlignment="1">
      <alignment horizontal="center"/>
    </xf>
    <xf numFmtId="0" fontId="5" fillId="0" borderId="0" xfId="0" applyFont="1" applyFill="1" applyBorder="1" applyAlignment="1">
      <alignment horizontal="center"/>
    </xf>
    <xf numFmtId="0" fontId="5" fillId="0" borderId="3" xfId="0" applyFont="1" applyBorder="1" applyAlignment="1">
      <alignment horizontal="left"/>
    </xf>
    <xf numFmtId="0" fontId="5" fillId="0" borderId="4" xfId="0" applyFont="1" applyBorder="1" applyAlignment="1">
      <alignment horizontal="left"/>
    </xf>
    <xf numFmtId="44" fontId="16" fillId="0" borderId="3" xfId="1" applyFont="1" applyBorder="1" applyAlignment="1">
      <alignment horizontal="center"/>
    </xf>
    <xf numFmtId="44" fontId="16" fillId="0" borderId="4" xfId="1"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44" fontId="16" fillId="0" borderId="27" xfId="1" applyFont="1" applyBorder="1" applyAlignment="1">
      <alignment horizontal="center"/>
    </xf>
    <xf numFmtId="44" fontId="16" fillId="0" borderId="28" xfId="1" applyFont="1" applyBorder="1" applyAlignment="1">
      <alignment horizontal="center"/>
    </xf>
    <xf numFmtId="0" fontId="9" fillId="0" borderId="3" xfId="0" applyFont="1" applyBorder="1" applyAlignment="1">
      <alignment horizontal="center"/>
    </xf>
    <xf numFmtId="0" fontId="9" fillId="0" borderId="4" xfId="0" applyFont="1" applyBorder="1" applyAlignment="1">
      <alignment horizontal="center"/>
    </xf>
    <xf numFmtId="0" fontId="5" fillId="0" borderId="3" xfId="0" applyFont="1" applyBorder="1" applyAlignment="1">
      <alignment horizontal="left" wrapText="1"/>
    </xf>
    <xf numFmtId="0" fontId="5" fillId="0" borderId="4" xfId="0" applyFont="1" applyBorder="1" applyAlignment="1">
      <alignment horizontal="left" wrapText="1"/>
    </xf>
    <xf numFmtId="0" fontId="5" fillId="0" borderId="0" xfId="0" applyFont="1" applyBorder="1" applyAlignment="1">
      <alignment horizontal="center"/>
    </xf>
    <xf numFmtId="0" fontId="5" fillId="0" borderId="0" xfId="0" applyFont="1" applyBorder="1" applyAlignment="1">
      <alignment horizontal="right"/>
    </xf>
    <xf numFmtId="0" fontId="12" fillId="0" borderId="1" xfId="0" applyFont="1" applyBorder="1" applyAlignment="1">
      <alignment horizontal="center"/>
    </xf>
    <xf numFmtId="0" fontId="12" fillId="0" borderId="0" xfId="0" applyFont="1" applyBorder="1" applyAlignment="1">
      <alignment horizontal="right"/>
    </xf>
    <xf numFmtId="0" fontId="12" fillId="0" borderId="0" xfId="0" applyFont="1" applyBorder="1" applyAlignment="1">
      <alignment horizontal="center"/>
    </xf>
    <xf numFmtId="0" fontId="9" fillId="0" borderId="0" xfId="0" applyFont="1" applyBorder="1" applyAlignment="1">
      <alignment horizontal="left"/>
    </xf>
    <xf numFmtId="0" fontId="13" fillId="3" borderId="0" xfId="0" applyFont="1" applyFill="1" applyAlignment="1">
      <alignment horizontal="center" vertical="center"/>
    </xf>
    <xf numFmtId="0" fontId="8" fillId="0" borderId="0" xfId="0" applyFont="1" applyBorder="1" applyAlignment="1">
      <alignment horizontal="left"/>
    </xf>
    <xf numFmtId="0" fontId="14" fillId="0" borderId="0" xfId="0" applyFont="1" applyFill="1" applyBorder="1" applyAlignment="1">
      <alignment horizontal="center" vertical="center" wrapText="1"/>
    </xf>
    <xf numFmtId="0" fontId="15" fillId="0" borderId="0" xfId="0" applyFont="1" applyBorder="1" applyAlignment="1">
      <alignment horizontal="center" vertical="center" wrapText="1" shrinkToFit="1"/>
    </xf>
    <xf numFmtId="0" fontId="9" fillId="0" borderId="0" xfId="0" applyFont="1" applyAlignment="1">
      <alignment horizontal="center" vertical="center" wrapText="1"/>
    </xf>
    <xf numFmtId="0" fontId="9" fillId="0" borderId="1" xfId="0" applyFont="1" applyBorder="1" applyAlignment="1">
      <alignment horizontal="center" vertical="center" wrapText="1"/>
    </xf>
    <xf numFmtId="0" fontId="5" fillId="0" borderId="0" xfId="0" applyFont="1" applyBorder="1" applyAlignment="1">
      <alignment horizontal="right" vertical="top"/>
    </xf>
    <xf numFmtId="0" fontId="5" fillId="0" borderId="0" xfId="0" applyFont="1" applyFill="1" applyBorder="1" applyAlignment="1">
      <alignment horizontal="center" vertical="center"/>
    </xf>
    <xf numFmtId="165" fontId="9" fillId="0" borderId="0" xfId="0" applyNumberFormat="1" applyFont="1" applyFill="1" applyBorder="1" applyAlignment="1">
      <alignment horizontal="center"/>
    </xf>
    <xf numFmtId="0" fontId="9" fillId="0" borderId="0" xfId="0" applyFont="1" applyFill="1" applyBorder="1" applyAlignment="1">
      <alignment horizontal="center" vertical="center"/>
    </xf>
    <xf numFmtId="49" fontId="5" fillId="0" borderId="0" xfId="0" applyNumberFormat="1" applyFont="1" applyFill="1" applyBorder="1" applyAlignment="1">
      <alignment horizontal="center" vertical="center"/>
    </xf>
    <xf numFmtId="0" fontId="9" fillId="0" borderId="0" xfId="0" applyFont="1" applyFill="1" applyBorder="1" applyAlignment="1">
      <alignment horizontal="center"/>
    </xf>
    <xf numFmtId="0" fontId="10" fillId="2" borderId="0" xfId="0" applyFont="1" applyFill="1" applyBorder="1" applyAlignment="1">
      <alignment horizontal="center" vertical="center"/>
    </xf>
    <xf numFmtId="0" fontId="5" fillId="0" borderId="0" xfId="0" applyFont="1" applyFill="1" applyBorder="1" applyAlignment="1">
      <alignment horizontal="left"/>
    </xf>
    <xf numFmtId="0" fontId="4" fillId="2" borderId="0" xfId="0" applyFont="1" applyFill="1" applyBorder="1" applyAlignment="1">
      <alignment horizontal="center" vertical="center"/>
    </xf>
    <xf numFmtId="0" fontId="6" fillId="2" borderId="0" xfId="0" applyFont="1" applyFill="1" applyBorder="1" applyAlignment="1">
      <alignment horizontal="center" vertical="center" wrapText="1"/>
    </xf>
    <xf numFmtId="164" fontId="7" fillId="0" borderId="0" xfId="0" applyNumberFormat="1" applyFont="1" applyFill="1" applyBorder="1" applyAlignment="1">
      <alignment horizontal="center"/>
    </xf>
    <xf numFmtId="0" fontId="7" fillId="0" borderId="0" xfId="0" applyFont="1" applyFill="1" applyBorder="1" applyAlignment="1">
      <alignment horizontal="center"/>
    </xf>
    <xf numFmtId="0" fontId="8" fillId="0" borderId="0" xfId="0" applyFont="1" applyFill="1" applyBorder="1" applyAlignment="1">
      <alignment horizontal="center"/>
    </xf>
    <xf numFmtId="0" fontId="11" fillId="0" borderId="0" xfId="0" applyFont="1" applyFill="1" applyBorder="1" applyAlignment="1">
      <alignment horizontal="center"/>
    </xf>
  </cellXfs>
  <cellStyles count="4">
    <cellStyle name="Millares 2" xfId="2"/>
    <cellStyle name="Millares 4" xfId="3"/>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9" workbookViewId="0">
      <selection activeCell="F13" sqref="F13"/>
    </sheetView>
  </sheetViews>
  <sheetFormatPr baseColWidth="10" defaultRowHeight="15" x14ac:dyDescent="0.25"/>
  <cols>
    <col min="1" max="1" width="17.85546875" style="1" customWidth="1"/>
    <col min="2" max="6" width="11.42578125" style="1"/>
    <col min="7" max="7" width="13" style="1" customWidth="1"/>
    <col min="8" max="16384" width="11.42578125" style="1"/>
  </cols>
  <sheetData/>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0"/>
  <sheetViews>
    <sheetView tabSelected="1" view="pageBreakPreview" topLeftCell="A16" zoomScale="90" zoomScaleNormal="100" zoomScaleSheetLayoutView="90" workbookViewId="0">
      <selection activeCell="A30" sqref="A30"/>
    </sheetView>
  </sheetViews>
  <sheetFormatPr baseColWidth="10" defaultColWidth="11.28515625" defaultRowHeight="15" x14ac:dyDescent="0.25"/>
  <cols>
    <col min="1" max="1" width="19.5703125" customWidth="1"/>
    <col min="2" max="2" width="37.5703125" customWidth="1"/>
    <col min="3" max="3" width="15.85546875" customWidth="1"/>
    <col min="4" max="4" width="13.28515625" customWidth="1"/>
    <col min="5" max="5" width="14.28515625" customWidth="1"/>
    <col min="6" max="6" width="13.140625" customWidth="1"/>
    <col min="7" max="7" width="15.7109375" customWidth="1"/>
    <col min="9" max="9" width="11.7109375" bestFit="1" customWidth="1"/>
    <col min="11" max="11" width="22.28515625" customWidth="1"/>
    <col min="14" max="14" width="15.28515625" customWidth="1"/>
    <col min="15" max="15" width="11.7109375" bestFit="1" customWidth="1"/>
  </cols>
  <sheetData>
    <row r="1" spans="1:7" x14ac:dyDescent="0.25">
      <c r="A1" s="220" t="s">
        <v>1</v>
      </c>
      <c r="B1" s="220"/>
      <c r="C1" s="220"/>
      <c r="D1" s="220"/>
      <c r="E1" s="220"/>
      <c r="F1" s="220"/>
      <c r="G1" s="220"/>
    </row>
    <row r="2" spans="1:7" x14ac:dyDescent="0.25">
      <c r="A2" s="220"/>
      <c r="B2" s="220"/>
      <c r="C2" s="220"/>
      <c r="D2" s="220"/>
      <c r="E2" s="220"/>
      <c r="F2" s="220"/>
      <c r="G2" s="220"/>
    </row>
    <row r="3" spans="1:7" x14ac:dyDescent="0.25">
      <c r="A3" s="220"/>
      <c r="B3" s="220"/>
      <c r="C3" s="220"/>
      <c r="D3" s="220"/>
      <c r="E3" s="220"/>
      <c r="F3" s="220"/>
      <c r="G3" s="220"/>
    </row>
    <row r="4" spans="1:7" x14ac:dyDescent="0.25">
      <c r="A4" s="220"/>
      <c r="B4" s="220"/>
      <c r="C4" s="220"/>
      <c r="D4" s="220"/>
      <c r="E4" s="220"/>
      <c r="F4" s="220"/>
      <c r="G4" s="220"/>
    </row>
    <row r="5" spans="1:7" x14ac:dyDescent="0.25">
      <c r="A5" s="220"/>
      <c r="B5" s="220"/>
      <c r="C5" s="220"/>
      <c r="D5" s="220"/>
      <c r="E5" s="220"/>
      <c r="F5" s="220"/>
      <c r="G5" s="220"/>
    </row>
    <row r="6" spans="1:7" x14ac:dyDescent="0.25">
      <c r="A6" s="220"/>
      <c r="B6" s="220"/>
      <c r="C6" s="220"/>
      <c r="D6" s="220"/>
      <c r="E6" s="220"/>
      <c r="F6" s="220"/>
      <c r="G6" s="220"/>
    </row>
    <row r="7" spans="1:7" x14ac:dyDescent="0.25">
      <c r="A7" s="220"/>
      <c r="B7" s="220"/>
      <c r="C7" s="220"/>
      <c r="D7" s="220"/>
      <c r="E7" s="220"/>
      <c r="F7" s="220"/>
      <c r="G7" s="220"/>
    </row>
    <row r="8" spans="1:7" x14ac:dyDescent="0.25">
      <c r="A8" s="2"/>
      <c r="B8" s="2"/>
      <c r="C8" s="2"/>
      <c r="D8" s="2"/>
      <c r="E8" s="2"/>
      <c r="F8" s="2"/>
      <c r="G8" s="2"/>
    </row>
    <row r="9" spans="1:7" x14ac:dyDescent="0.25">
      <c r="A9" s="2"/>
      <c r="B9" s="2"/>
      <c r="C9" s="2"/>
      <c r="D9" s="2"/>
      <c r="E9" s="2"/>
      <c r="F9" s="2"/>
      <c r="G9" s="2"/>
    </row>
    <row r="10" spans="1:7" x14ac:dyDescent="0.25">
      <c r="A10" s="219" t="s">
        <v>2</v>
      </c>
      <c r="B10" s="219"/>
      <c r="C10" s="2" t="s">
        <v>3</v>
      </c>
      <c r="D10" s="2"/>
      <c r="E10" s="2" t="s">
        <v>4</v>
      </c>
      <c r="F10" s="2" t="s">
        <v>5</v>
      </c>
      <c r="G10" s="2"/>
    </row>
    <row r="11" spans="1:7" x14ac:dyDescent="0.25">
      <c r="A11" s="3"/>
      <c r="B11" s="3"/>
      <c r="C11" s="2"/>
      <c r="D11" s="2"/>
      <c r="E11" s="2"/>
      <c r="F11" s="2"/>
      <c r="G11" s="2"/>
    </row>
    <row r="12" spans="1:7" x14ac:dyDescent="0.25">
      <c r="A12" s="2"/>
      <c r="B12" s="2"/>
      <c r="C12" s="2"/>
      <c r="D12" s="2"/>
      <c r="E12" s="2"/>
      <c r="F12" s="2"/>
      <c r="G12" s="2"/>
    </row>
    <row r="13" spans="1:7" x14ac:dyDescent="0.25">
      <c r="A13" s="2" t="s">
        <v>6</v>
      </c>
      <c r="B13" s="2"/>
      <c r="C13" s="2"/>
      <c r="D13" s="2"/>
      <c r="E13" s="2"/>
      <c r="F13" s="2"/>
      <c r="G13" s="2"/>
    </row>
    <row r="14" spans="1:7" x14ac:dyDescent="0.25">
      <c r="A14" s="2"/>
      <c r="B14" s="2"/>
      <c r="C14" s="2"/>
      <c r="D14" s="2"/>
      <c r="E14" s="2"/>
      <c r="F14" s="2"/>
      <c r="G14" s="2"/>
    </row>
    <row r="15" spans="1:7" x14ac:dyDescent="0.25">
      <c r="A15" s="2"/>
      <c r="B15" s="2"/>
      <c r="C15" s="2"/>
      <c r="D15" s="2"/>
      <c r="E15" s="2"/>
      <c r="F15" s="2"/>
      <c r="G15" s="2"/>
    </row>
    <row r="16" spans="1:7" x14ac:dyDescent="0.25">
      <c r="A16" s="221" t="str">
        <f>+B157</f>
        <v>"CONTRAPARTIDA TRABAJOS PREVIOS INTRODUCCIÓN  DEL SERVICIO DE AGUA POTABLE EN COMUNIDAD ULAPA, MUNICIPIO DE ZACATECOLUCA, DEPARTAMENTO DE LA PAZ"</v>
      </c>
      <c r="B16" s="221"/>
      <c r="C16" s="221"/>
      <c r="D16" s="221"/>
      <c r="E16" s="221"/>
      <c r="F16" s="221"/>
      <c r="G16" s="221"/>
    </row>
    <row r="17" spans="1:7" x14ac:dyDescent="0.25">
      <c r="A17" s="221"/>
      <c r="B17" s="221"/>
      <c r="C17" s="221"/>
      <c r="D17" s="221"/>
      <c r="E17" s="221"/>
      <c r="F17" s="221"/>
      <c r="G17" s="221"/>
    </row>
    <row r="18" spans="1:7" x14ac:dyDescent="0.25">
      <c r="A18" s="221"/>
      <c r="B18" s="221"/>
      <c r="C18" s="221"/>
      <c r="D18" s="221"/>
      <c r="E18" s="221"/>
      <c r="F18" s="221"/>
      <c r="G18" s="221"/>
    </row>
    <row r="19" spans="1:7" x14ac:dyDescent="0.25">
      <c r="A19" s="221"/>
      <c r="B19" s="221"/>
      <c r="C19" s="221"/>
      <c r="D19" s="221"/>
      <c r="E19" s="221"/>
      <c r="F19" s="221"/>
      <c r="G19" s="221"/>
    </row>
    <row r="20" spans="1:7" x14ac:dyDescent="0.25">
      <c r="A20" s="221"/>
      <c r="B20" s="221"/>
      <c r="C20" s="221"/>
      <c r="D20" s="221"/>
      <c r="E20" s="221"/>
      <c r="F20" s="221"/>
      <c r="G20" s="221"/>
    </row>
    <row r="21" spans="1:7" x14ac:dyDescent="0.25">
      <c r="A21" s="221"/>
      <c r="B21" s="221"/>
      <c r="C21" s="221"/>
      <c r="D21" s="221"/>
      <c r="E21" s="221"/>
      <c r="F21" s="221"/>
      <c r="G21" s="221"/>
    </row>
    <row r="22" spans="1:7" x14ac:dyDescent="0.25">
      <c r="A22" s="221"/>
      <c r="B22" s="221"/>
      <c r="C22" s="221"/>
      <c r="D22" s="221"/>
      <c r="E22" s="221"/>
      <c r="F22" s="221"/>
      <c r="G22" s="221"/>
    </row>
    <row r="23" spans="1:7" x14ac:dyDescent="0.25">
      <c r="A23" s="2"/>
      <c r="B23" s="2"/>
      <c r="C23" s="2"/>
      <c r="D23" s="2"/>
      <c r="E23" s="2"/>
      <c r="F23" s="2"/>
      <c r="G23" s="2"/>
    </row>
    <row r="24" spans="1:7" x14ac:dyDescent="0.25">
      <c r="A24" s="2"/>
      <c r="B24" s="2"/>
      <c r="C24" s="2"/>
      <c r="D24" s="2"/>
      <c r="E24" s="2"/>
      <c r="F24" s="2"/>
      <c r="G24" s="2"/>
    </row>
    <row r="25" spans="1:7" x14ac:dyDescent="0.25">
      <c r="A25" s="2" t="s">
        <v>7</v>
      </c>
      <c r="B25" s="2"/>
      <c r="C25" s="2"/>
      <c r="D25" s="222">
        <f>+G176</f>
        <v>25000</v>
      </c>
      <c r="E25" s="223"/>
      <c r="F25" s="223"/>
      <c r="G25" s="2"/>
    </row>
    <row r="26" spans="1:7" x14ac:dyDescent="0.25">
      <c r="A26" s="2"/>
      <c r="B26" s="2"/>
      <c r="C26" s="2"/>
      <c r="D26" s="223"/>
      <c r="E26" s="223"/>
      <c r="F26" s="223"/>
      <c r="G26" s="2"/>
    </row>
    <row r="27" spans="1:7" x14ac:dyDescent="0.25">
      <c r="A27" s="2"/>
      <c r="B27" s="2"/>
      <c r="C27" s="2"/>
      <c r="D27" s="2"/>
      <c r="E27" s="2"/>
      <c r="F27" s="2"/>
      <c r="G27" s="2"/>
    </row>
    <row r="28" spans="1:7" x14ac:dyDescent="0.25">
      <c r="A28" s="2"/>
      <c r="B28" s="2"/>
      <c r="C28" s="2"/>
      <c r="D28" s="2"/>
      <c r="E28" s="2"/>
      <c r="F28" s="2"/>
      <c r="G28" s="2"/>
    </row>
    <row r="29" spans="1:7" x14ac:dyDescent="0.25">
      <c r="A29" s="2"/>
      <c r="B29" s="2"/>
      <c r="C29" s="2"/>
      <c r="D29" s="2"/>
      <c r="E29" s="2"/>
      <c r="F29" s="2"/>
      <c r="G29" s="2"/>
    </row>
    <row r="30" spans="1:7" x14ac:dyDescent="0.25">
      <c r="A30" s="2" t="s">
        <v>8</v>
      </c>
      <c r="B30" s="2"/>
      <c r="C30" s="217" t="s">
        <v>9</v>
      </c>
      <c r="D30" s="217"/>
      <c r="E30" s="217"/>
      <c r="F30" s="217"/>
      <c r="G30" s="217"/>
    </row>
    <row r="31" spans="1:7" x14ac:dyDescent="0.25">
      <c r="A31" s="2"/>
      <c r="B31" s="2"/>
      <c r="C31" s="224" t="s">
        <v>10</v>
      </c>
      <c r="D31" s="224"/>
      <c r="E31" s="224"/>
      <c r="F31" s="224"/>
      <c r="G31" s="224"/>
    </row>
    <row r="32" spans="1:7" x14ac:dyDescent="0.25">
      <c r="A32" s="215"/>
      <c r="B32" s="215"/>
      <c r="C32" s="215"/>
      <c r="D32" s="215"/>
      <c r="E32" s="215"/>
      <c r="F32" s="215"/>
      <c r="G32" s="215"/>
    </row>
    <row r="33" spans="1:7" x14ac:dyDescent="0.25">
      <c r="A33" s="215"/>
      <c r="B33" s="215"/>
      <c r="C33" s="215"/>
      <c r="D33" s="215"/>
      <c r="E33" s="215"/>
      <c r="F33" s="215"/>
      <c r="G33" s="215"/>
    </row>
    <row r="34" spans="1:7" x14ac:dyDescent="0.25">
      <c r="A34" s="215"/>
      <c r="B34" s="215"/>
      <c r="C34" s="215"/>
      <c r="D34" s="215"/>
      <c r="E34" s="215"/>
      <c r="F34" s="215"/>
      <c r="G34" s="215"/>
    </row>
    <row r="35" spans="1:7" x14ac:dyDescent="0.25">
      <c r="A35" s="2"/>
      <c r="B35" s="2"/>
      <c r="C35" s="2"/>
      <c r="D35" s="2"/>
      <c r="E35" s="2"/>
      <c r="F35" s="2"/>
      <c r="G35" s="2"/>
    </row>
    <row r="36" spans="1:7" x14ac:dyDescent="0.25">
      <c r="A36" s="2"/>
      <c r="B36" s="2"/>
      <c r="C36" s="2"/>
      <c r="D36" s="2"/>
      <c r="E36" s="2"/>
      <c r="F36" s="2"/>
      <c r="G36" s="2"/>
    </row>
    <row r="37" spans="1:7" x14ac:dyDescent="0.25">
      <c r="A37" s="2"/>
      <c r="B37" s="2"/>
      <c r="C37" s="2"/>
      <c r="D37" s="2"/>
      <c r="E37" s="2"/>
      <c r="F37" s="2"/>
      <c r="G37" s="2"/>
    </row>
    <row r="38" spans="1:7" x14ac:dyDescent="0.25">
      <c r="A38" s="2"/>
      <c r="B38" s="2"/>
      <c r="C38" s="2"/>
      <c r="D38" s="2"/>
      <c r="E38" s="2"/>
      <c r="F38" s="2"/>
      <c r="G38" s="2"/>
    </row>
    <row r="39" spans="1:7" x14ac:dyDescent="0.25">
      <c r="A39" s="2"/>
      <c r="B39" s="2"/>
      <c r="C39" s="2"/>
      <c r="D39" s="2"/>
      <c r="E39" s="2"/>
      <c r="F39" s="2"/>
      <c r="G39" s="2"/>
    </row>
    <row r="40" spans="1:7" x14ac:dyDescent="0.25">
      <c r="A40" s="2"/>
      <c r="B40" s="2"/>
      <c r="C40" s="2"/>
      <c r="D40" s="2"/>
      <c r="E40" s="2"/>
      <c r="F40" s="2"/>
      <c r="G40" s="2"/>
    </row>
    <row r="41" spans="1:7" x14ac:dyDescent="0.25">
      <c r="A41" s="2"/>
      <c r="B41" s="2"/>
      <c r="C41" s="2"/>
      <c r="D41" s="2"/>
      <c r="E41" s="2"/>
      <c r="F41" s="2"/>
      <c r="G41" s="2"/>
    </row>
    <row r="42" spans="1:7" x14ac:dyDescent="0.25">
      <c r="A42" s="2"/>
      <c r="B42" s="2"/>
      <c r="C42" s="2"/>
      <c r="D42" s="2"/>
      <c r="E42" s="2"/>
      <c r="F42" s="2"/>
      <c r="G42" s="2"/>
    </row>
    <row r="43" spans="1:7" x14ac:dyDescent="0.25">
      <c r="A43" s="187" t="s">
        <v>11</v>
      </c>
      <c r="B43" s="187"/>
      <c r="C43" s="187"/>
      <c r="D43" s="187"/>
      <c r="E43" s="187"/>
      <c r="F43" s="187"/>
      <c r="G43" s="187"/>
    </row>
    <row r="44" spans="1:7" x14ac:dyDescent="0.25">
      <c r="A44" s="216" t="s">
        <v>84</v>
      </c>
      <c r="B44" s="216"/>
      <c r="C44" s="216"/>
      <c r="D44" s="216"/>
      <c r="E44" s="216"/>
      <c r="F44" s="216"/>
      <c r="G44" s="216"/>
    </row>
    <row r="45" spans="1:7" x14ac:dyDescent="0.25">
      <c r="A45" s="217"/>
      <c r="B45" s="217"/>
      <c r="C45" s="217"/>
      <c r="D45" s="217"/>
      <c r="E45" s="217"/>
      <c r="F45" s="217"/>
      <c r="G45" s="217"/>
    </row>
    <row r="46" spans="1:7" x14ac:dyDescent="0.25">
      <c r="A46" s="4"/>
      <c r="B46" s="4"/>
      <c r="C46" s="4"/>
      <c r="D46" s="4"/>
      <c r="E46" s="4"/>
      <c r="F46" s="4"/>
      <c r="G46" s="4"/>
    </row>
    <row r="47" spans="1:7" x14ac:dyDescent="0.25">
      <c r="A47" s="4"/>
      <c r="B47" s="4"/>
      <c r="C47" s="4"/>
      <c r="D47" s="4"/>
      <c r="E47" s="4"/>
      <c r="F47" s="4"/>
      <c r="G47" s="4"/>
    </row>
    <row r="48" spans="1:7" x14ac:dyDescent="0.25">
      <c r="A48" s="218" t="s">
        <v>12</v>
      </c>
      <c r="B48" s="218"/>
      <c r="C48" s="218"/>
      <c r="D48" s="218"/>
      <c r="E48" s="218"/>
      <c r="F48" s="218"/>
      <c r="G48" s="218"/>
    </row>
    <row r="49" spans="1:7" x14ac:dyDescent="0.25">
      <c r="A49" s="218"/>
      <c r="B49" s="218"/>
      <c r="C49" s="218"/>
      <c r="D49" s="218"/>
      <c r="E49" s="218"/>
      <c r="F49" s="218"/>
      <c r="G49" s="218"/>
    </row>
    <row r="50" spans="1:7" x14ac:dyDescent="0.25">
      <c r="A50" s="218"/>
      <c r="B50" s="218"/>
      <c r="C50" s="218"/>
      <c r="D50" s="218"/>
      <c r="E50" s="218"/>
      <c r="F50" s="218"/>
      <c r="G50" s="218"/>
    </row>
    <row r="51" spans="1:7" x14ac:dyDescent="0.25">
      <c r="A51" s="218"/>
      <c r="B51" s="218"/>
      <c r="C51" s="218"/>
      <c r="D51" s="218"/>
      <c r="E51" s="218"/>
      <c r="F51" s="218"/>
      <c r="G51" s="218"/>
    </row>
    <row r="52" spans="1:7" x14ac:dyDescent="0.25">
      <c r="A52" s="218"/>
      <c r="B52" s="218"/>
      <c r="C52" s="218"/>
      <c r="D52" s="218"/>
      <c r="E52" s="218"/>
      <c r="F52" s="218"/>
      <c r="G52" s="218"/>
    </row>
    <row r="53" spans="1:7" x14ac:dyDescent="0.25">
      <c r="A53" s="218"/>
      <c r="B53" s="218"/>
      <c r="C53" s="218"/>
      <c r="D53" s="218"/>
      <c r="E53" s="218"/>
      <c r="F53" s="218"/>
      <c r="G53" s="218"/>
    </row>
    <row r="54" spans="1:7" x14ac:dyDescent="0.25">
      <c r="A54" s="218"/>
      <c r="B54" s="218"/>
      <c r="C54" s="218"/>
      <c r="D54" s="218"/>
      <c r="E54" s="218"/>
      <c r="F54" s="218"/>
      <c r="G54" s="218"/>
    </row>
    <row r="55" spans="1:7" x14ac:dyDescent="0.25">
      <c r="A55" s="2"/>
      <c r="B55" s="2"/>
      <c r="C55" s="2"/>
      <c r="D55" s="2"/>
      <c r="E55" s="2"/>
      <c r="F55" s="2"/>
      <c r="G55" s="2"/>
    </row>
    <row r="56" spans="1:7" x14ac:dyDescent="0.25">
      <c r="A56" s="219" t="s">
        <v>2</v>
      </c>
      <c r="B56" s="219"/>
      <c r="C56" s="2" t="s">
        <v>3</v>
      </c>
      <c r="D56" s="2"/>
      <c r="E56" s="2" t="s">
        <v>4</v>
      </c>
      <c r="F56" s="2" t="s">
        <v>5</v>
      </c>
      <c r="G56" s="2"/>
    </row>
    <row r="57" spans="1:7" x14ac:dyDescent="0.25">
      <c r="A57" s="2"/>
      <c r="B57" s="2"/>
      <c r="C57" s="2"/>
      <c r="D57" s="2"/>
      <c r="E57" s="2"/>
      <c r="F57" s="2"/>
      <c r="G57" s="2"/>
    </row>
    <row r="58" spans="1:7" x14ac:dyDescent="0.25">
      <c r="A58" s="2" t="s">
        <v>6</v>
      </c>
      <c r="B58" s="2"/>
      <c r="C58" s="2"/>
      <c r="D58" s="2"/>
      <c r="E58" s="2"/>
      <c r="F58" s="2"/>
      <c r="G58" s="2"/>
    </row>
    <row r="59" spans="1:7" x14ac:dyDescent="0.25">
      <c r="A59" s="221" t="str">
        <f>A16</f>
        <v>"CONTRAPARTIDA TRABAJOS PREVIOS INTRODUCCIÓN  DEL SERVICIO DE AGUA POTABLE EN COMUNIDAD ULAPA, MUNICIPIO DE ZACATECOLUCA, DEPARTAMENTO DE LA PAZ"</v>
      </c>
      <c r="B59" s="221"/>
      <c r="C59" s="221"/>
      <c r="D59" s="221"/>
      <c r="E59" s="221"/>
      <c r="F59" s="221"/>
      <c r="G59" s="221"/>
    </row>
    <row r="60" spans="1:7" x14ac:dyDescent="0.25">
      <c r="A60" s="221"/>
      <c r="B60" s="221"/>
      <c r="C60" s="221"/>
      <c r="D60" s="221"/>
      <c r="E60" s="221"/>
      <c r="F60" s="221"/>
      <c r="G60" s="221"/>
    </row>
    <row r="61" spans="1:7" x14ac:dyDescent="0.25">
      <c r="A61" s="221"/>
      <c r="B61" s="221"/>
      <c r="C61" s="221"/>
      <c r="D61" s="221"/>
      <c r="E61" s="221"/>
      <c r="F61" s="221"/>
      <c r="G61" s="221"/>
    </row>
    <row r="62" spans="1:7" x14ac:dyDescent="0.25">
      <c r="A62" s="221"/>
      <c r="B62" s="221"/>
      <c r="C62" s="221"/>
      <c r="D62" s="221"/>
      <c r="E62" s="221"/>
      <c r="F62" s="221"/>
      <c r="G62" s="221"/>
    </row>
    <row r="63" spans="1:7" x14ac:dyDescent="0.25">
      <c r="A63" s="221"/>
      <c r="B63" s="221"/>
      <c r="C63" s="221"/>
      <c r="D63" s="221"/>
      <c r="E63" s="221"/>
      <c r="F63" s="221"/>
      <c r="G63" s="221"/>
    </row>
    <row r="64" spans="1:7" x14ac:dyDescent="0.25">
      <c r="A64" s="221"/>
      <c r="B64" s="221"/>
      <c r="C64" s="221"/>
      <c r="D64" s="221"/>
      <c r="E64" s="221"/>
      <c r="F64" s="221"/>
      <c r="G64" s="221"/>
    </row>
    <row r="65" spans="1:7" x14ac:dyDescent="0.25">
      <c r="A65" s="221"/>
      <c r="B65" s="221"/>
      <c r="C65" s="221"/>
      <c r="D65" s="221"/>
      <c r="E65" s="221"/>
      <c r="F65" s="221"/>
      <c r="G65" s="221"/>
    </row>
    <row r="66" spans="1:7" ht="24.75" customHeight="1" x14ac:dyDescent="0.25">
      <c r="A66" s="2" t="s">
        <v>13</v>
      </c>
      <c r="B66" s="2"/>
      <c r="C66" s="2"/>
      <c r="D66" s="2"/>
      <c r="E66" s="2"/>
      <c r="F66" s="2"/>
      <c r="G66" s="2"/>
    </row>
    <row r="67" spans="1:7" x14ac:dyDescent="0.25">
      <c r="A67" s="2"/>
      <c r="B67" s="2"/>
      <c r="C67" s="2"/>
      <c r="D67" s="2"/>
      <c r="E67" s="214"/>
      <c r="F67" s="214"/>
      <c r="G67" s="2"/>
    </row>
    <row r="68" spans="1:7" ht="25.5" customHeight="1" x14ac:dyDescent="0.25">
      <c r="A68" s="2" t="s">
        <v>14</v>
      </c>
      <c r="B68" s="2"/>
      <c r="C68" s="2"/>
      <c r="D68" s="2"/>
      <c r="E68" s="2"/>
      <c r="F68" s="2"/>
      <c r="G68" s="2"/>
    </row>
    <row r="69" spans="1:7" ht="30" customHeight="1" x14ac:dyDescent="0.25">
      <c r="A69" s="225" t="str">
        <f>C30</f>
        <v>JOSE MAURICIO SERRANO MARTINEZ</v>
      </c>
      <c r="B69" s="225"/>
      <c r="C69" s="225"/>
      <c r="D69" s="225"/>
      <c r="E69" s="225"/>
      <c r="F69" s="225"/>
      <c r="G69" s="225"/>
    </row>
    <row r="70" spans="1:7" x14ac:dyDescent="0.25">
      <c r="A70" s="2"/>
      <c r="B70" s="2"/>
      <c r="C70" s="2"/>
      <c r="D70" s="2"/>
      <c r="E70" s="214"/>
      <c r="F70" s="214"/>
      <c r="G70" s="2"/>
    </row>
    <row r="71" spans="1:7" x14ac:dyDescent="0.25">
      <c r="A71" s="2" t="s">
        <v>15</v>
      </c>
      <c r="B71" s="2"/>
      <c r="C71" s="2"/>
      <c r="D71" s="2" t="s">
        <v>16</v>
      </c>
      <c r="E71" s="5" t="str">
        <f>A44</f>
        <v>NOVIEMBRE DE 2016</v>
      </c>
      <c r="F71" s="2"/>
      <c r="G71" s="2"/>
    </row>
    <row r="72" spans="1:7" x14ac:dyDescent="0.25">
      <c r="A72" s="2"/>
      <c r="B72" s="2"/>
      <c r="C72" s="2"/>
      <c r="D72" s="2"/>
      <c r="E72" s="2"/>
      <c r="F72" s="2"/>
      <c r="G72" s="2"/>
    </row>
    <row r="73" spans="1:7" x14ac:dyDescent="0.25">
      <c r="A73" s="2" t="s">
        <v>17</v>
      </c>
      <c r="B73" s="2"/>
      <c r="C73" s="2"/>
      <c r="D73" s="2"/>
      <c r="E73" s="2"/>
      <c r="F73" s="2"/>
      <c r="G73" s="2"/>
    </row>
    <row r="74" spans="1:7" x14ac:dyDescent="0.25">
      <c r="A74" s="2"/>
      <c r="B74" s="2"/>
      <c r="C74" s="2"/>
      <c r="D74" s="2"/>
      <c r="E74" s="2"/>
      <c r="F74" s="2"/>
      <c r="G74" s="2"/>
    </row>
    <row r="75" spans="1:7" x14ac:dyDescent="0.25">
      <c r="A75" s="6" t="s">
        <v>18</v>
      </c>
      <c r="B75" s="6"/>
      <c r="C75" s="6"/>
      <c r="D75" s="6"/>
      <c r="E75" s="6"/>
      <c r="F75" s="6"/>
      <c r="G75" s="6"/>
    </row>
    <row r="76" spans="1:7" x14ac:dyDescent="0.25">
      <c r="A76" s="6"/>
      <c r="B76" s="6"/>
      <c r="C76" s="6"/>
      <c r="D76" s="6"/>
      <c r="E76" s="6"/>
      <c r="F76" s="6"/>
      <c r="G76" s="6"/>
    </row>
    <row r="77" spans="1:7" x14ac:dyDescent="0.25">
      <c r="A77" s="6"/>
      <c r="B77" s="6"/>
      <c r="C77" s="6"/>
      <c r="D77" s="6"/>
      <c r="E77" s="6"/>
      <c r="F77" s="6"/>
      <c r="G77" s="6"/>
    </row>
    <row r="78" spans="1:7" x14ac:dyDescent="0.25">
      <c r="A78" s="6"/>
      <c r="B78" s="6"/>
      <c r="C78" s="6"/>
      <c r="D78" s="6"/>
      <c r="E78" s="6"/>
      <c r="F78" s="6"/>
      <c r="G78" s="6"/>
    </row>
    <row r="79" spans="1:7" x14ac:dyDescent="0.25">
      <c r="A79" s="6"/>
      <c r="B79" s="6"/>
      <c r="C79" s="6"/>
      <c r="D79" s="6"/>
      <c r="E79" s="6"/>
      <c r="F79" s="6"/>
      <c r="G79" s="6"/>
    </row>
    <row r="80" spans="1:7" x14ac:dyDescent="0.25">
      <c r="A80" s="6"/>
      <c r="B80" s="6"/>
      <c r="C80" s="6"/>
      <c r="D80" s="6"/>
      <c r="E80" s="6"/>
      <c r="F80" s="6"/>
      <c r="G80" s="6"/>
    </row>
    <row r="81" spans="1:7" x14ac:dyDescent="0.25">
      <c r="A81" s="6"/>
      <c r="B81" s="6"/>
      <c r="C81" s="6"/>
      <c r="D81" s="6"/>
      <c r="E81" s="6"/>
      <c r="F81" s="6"/>
      <c r="G81" s="6"/>
    </row>
    <row r="82" spans="1:7" x14ac:dyDescent="0.25">
      <c r="A82" s="185"/>
      <c r="B82" s="185"/>
      <c r="C82" s="185"/>
      <c r="D82" s="2"/>
      <c r="E82" s="185"/>
      <c r="F82" s="186"/>
      <c r="G82" s="186"/>
    </row>
    <row r="83" spans="1:7" x14ac:dyDescent="0.25">
      <c r="A83" s="177" t="s">
        <v>107</v>
      </c>
      <c r="B83" s="177"/>
      <c r="C83" s="177"/>
      <c r="D83" s="2"/>
      <c r="E83" s="177" t="s">
        <v>19</v>
      </c>
      <c r="F83" s="177"/>
      <c r="G83" s="177"/>
    </row>
    <row r="84" spans="1:7" x14ac:dyDescent="0.25">
      <c r="A84" s="187" t="s">
        <v>20</v>
      </c>
      <c r="B84" s="187"/>
      <c r="C84" s="187"/>
      <c r="D84" s="2"/>
      <c r="E84" s="187" t="s">
        <v>21</v>
      </c>
      <c r="F84" s="187"/>
      <c r="G84" s="187"/>
    </row>
    <row r="85" spans="1:7" x14ac:dyDescent="0.25">
      <c r="A85" s="2"/>
      <c r="B85" s="2"/>
      <c r="C85" s="2"/>
      <c r="D85" s="2"/>
      <c r="E85" s="2"/>
      <c r="F85" s="2"/>
      <c r="G85" s="2"/>
    </row>
    <row r="86" spans="1:7" x14ac:dyDescent="0.25">
      <c r="A86" s="2"/>
      <c r="B86" s="2"/>
      <c r="C86" s="2"/>
      <c r="D86" s="2"/>
      <c r="E86" s="2"/>
      <c r="F86" s="2"/>
      <c r="G86" s="2"/>
    </row>
    <row r="87" spans="1:7" x14ac:dyDescent="0.25">
      <c r="A87" s="2"/>
      <c r="B87" s="2"/>
      <c r="C87" s="2"/>
      <c r="D87" s="2"/>
      <c r="E87" s="2"/>
      <c r="F87" s="2"/>
      <c r="G87" s="2"/>
    </row>
    <row r="88" spans="1:7" x14ac:dyDescent="0.25">
      <c r="A88" s="2"/>
      <c r="B88" s="2"/>
      <c r="C88" s="2"/>
      <c r="D88" s="2"/>
      <c r="E88" s="2"/>
      <c r="F88" s="2"/>
      <c r="G88" s="2"/>
    </row>
    <row r="89" spans="1:7" x14ac:dyDescent="0.25">
      <c r="A89" s="7"/>
      <c r="B89" s="7"/>
      <c r="C89" s="8"/>
      <c r="D89" s="8"/>
      <c r="E89" s="8"/>
      <c r="F89" s="7"/>
      <c r="G89" s="7"/>
    </row>
    <row r="90" spans="1:7" x14ac:dyDescent="0.25">
      <c r="A90" s="7"/>
      <c r="B90" s="7"/>
      <c r="C90" s="177" t="s">
        <v>108</v>
      </c>
      <c r="D90" s="177"/>
      <c r="E90" s="177"/>
      <c r="F90" s="7"/>
      <c r="G90" s="7"/>
    </row>
    <row r="91" spans="1:7" x14ac:dyDescent="0.25">
      <c r="A91" s="9"/>
      <c r="B91" s="9"/>
      <c r="C91" s="213" t="s">
        <v>22</v>
      </c>
      <c r="D91" s="213"/>
      <c r="E91" s="213"/>
      <c r="F91" s="9"/>
      <c r="G91" s="9"/>
    </row>
    <row r="94" spans="1:7" x14ac:dyDescent="0.25">
      <c r="A94" s="206" t="s">
        <v>23</v>
      </c>
      <c r="B94" s="206"/>
      <c r="C94" s="206"/>
      <c r="D94" s="206"/>
      <c r="E94" s="206"/>
      <c r="F94" s="206"/>
      <c r="G94" s="206"/>
    </row>
    <row r="95" spans="1:7" x14ac:dyDescent="0.25">
      <c r="A95" s="206"/>
      <c r="B95" s="206"/>
      <c r="C95" s="206"/>
      <c r="D95" s="206"/>
      <c r="E95" s="206"/>
      <c r="F95" s="206"/>
      <c r="G95" s="206"/>
    </row>
    <row r="96" spans="1:7" ht="44.25" customHeight="1" x14ac:dyDescent="0.25">
      <c r="A96" s="206"/>
      <c r="B96" s="206"/>
      <c r="C96" s="206"/>
      <c r="D96" s="206"/>
      <c r="E96" s="206"/>
      <c r="F96" s="206"/>
      <c r="G96" s="206"/>
    </row>
    <row r="97" spans="1:7" x14ac:dyDescent="0.25">
      <c r="A97" s="205" t="s">
        <v>24</v>
      </c>
      <c r="B97" s="205"/>
      <c r="C97" s="10"/>
      <c r="D97" s="10"/>
      <c r="E97" s="10"/>
      <c r="F97" s="10"/>
      <c r="G97" s="10"/>
    </row>
    <row r="98" spans="1:7" x14ac:dyDescent="0.25">
      <c r="A98" s="10"/>
      <c r="B98" s="10"/>
      <c r="C98" s="10"/>
      <c r="D98" s="10"/>
      <c r="E98" s="10"/>
      <c r="F98" s="10"/>
      <c r="G98" s="10"/>
    </row>
    <row r="99" spans="1:7" x14ac:dyDescent="0.25">
      <c r="A99" s="207" t="s">
        <v>25</v>
      </c>
      <c r="B99" s="207"/>
      <c r="C99" s="207"/>
      <c r="D99" s="11"/>
      <c r="E99" s="10"/>
      <c r="F99" s="10"/>
      <c r="G99" s="10"/>
    </row>
    <row r="100" spans="1:7" x14ac:dyDescent="0.25">
      <c r="A100" s="10"/>
      <c r="B100" s="10"/>
      <c r="C100" s="10"/>
      <c r="D100" s="10"/>
      <c r="E100" s="10"/>
      <c r="F100" s="10"/>
      <c r="G100" s="10"/>
    </row>
    <row r="101" spans="1:7" x14ac:dyDescent="0.25">
      <c r="A101" s="207" t="s">
        <v>26</v>
      </c>
      <c r="B101" s="207"/>
      <c r="C101" s="207"/>
      <c r="D101" s="10"/>
      <c r="E101" s="10"/>
      <c r="F101" s="10"/>
      <c r="G101" s="10"/>
    </row>
    <row r="102" spans="1:7" x14ac:dyDescent="0.25">
      <c r="A102" s="208" t="str">
        <f>A59</f>
        <v>"CONTRAPARTIDA TRABAJOS PREVIOS INTRODUCCIÓN  DEL SERVICIO DE AGUA POTABLE EN COMUNIDAD ULAPA, MUNICIPIO DE ZACATECOLUCA, DEPARTAMENTO DE LA PAZ"</v>
      </c>
      <c r="B102" s="208"/>
      <c r="C102" s="208"/>
      <c r="D102" s="208"/>
      <c r="E102" s="208"/>
      <c r="F102" s="208"/>
      <c r="G102" s="208"/>
    </row>
    <row r="103" spans="1:7" x14ac:dyDescent="0.25">
      <c r="A103" s="208"/>
      <c r="B103" s="208"/>
      <c r="C103" s="208"/>
      <c r="D103" s="208"/>
      <c r="E103" s="208"/>
      <c r="F103" s="208"/>
      <c r="G103" s="208"/>
    </row>
    <row r="104" spans="1:7" x14ac:dyDescent="0.25">
      <c r="A104" s="12" t="s">
        <v>27</v>
      </c>
      <c r="B104" s="13"/>
      <c r="C104" s="10"/>
      <c r="D104" s="10"/>
      <c r="E104" s="10"/>
      <c r="F104" s="10"/>
      <c r="G104" s="10"/>
    </row>
    <row r="105" spans="1:7" x14ac:dyDescent="0.25">
      <c r="A105" s="10"/>
      <c r="B105" s="10"/>
      <c r="C105" s="209" t="str">
        <f>A102</f>
        <v>"CONTRAPARTIDA TRABAJOS PREVIOS INTRODUCCIÓN  DEL SERVICIO DE AGUA POTABLE EN COMUNIDAD ULAPA, MUNICIPIO DE ZACATECOLUCA, DEPARTAMENTO DE LA PAZ"</v>
      </c>
      <c r="D105" s="210"/>
      <c r="E105" s="210"/>
      <c r="F105" s="210"/>
      <c r="G105" s="210"/>
    </row>
    <row r="106" spans="1:7" ht="32.25" customHeight="1" x14ac:dyDescent="0.25">
      <c r="A106" s="212" t="s">
        <v>28</v>
      </c>
      <c r="B106" s="212"/>
      <c r="C106" s="211"/>
      <c r="D106" s="211"/>
      <c r="E106" s="211"/>
      <c r="F106" s="211"/>
      <c r="G106" s="211"/>
    </row>
    <row r="107" spans="1:7" x14ac:dyDescent="0.25">
      <c r="A107" s="10"/>
      <c r="B107" s="10"/>
      <c r="C107" s="200"/>
      <c r="D107" s="200"/>
      <c r="E107" s="200"/>
      <c r="F107" s="200"/>
      <c r="G107" s="200"/>
    </row>
    <row r="108" spans="1:7" x14ac:dyDescent="0.25">
      <c r="A108" s="201" t="s">
        <v>29</v>
      </c>
      <c r="B108" s="201"/>
      <c r="C108" s="14" t="s">
        <v>3</v>
      </c>
      <c r="D108" s="202" t="s">
        <v>5</v>
      </c>
      <c r="E108" s="202"/>
      <c r="F108" s="15"/>
      <c r="G108" s="15"/>
    </row>
    <row r="109" spans="1:7" x14ac:dyDescent="0.25">
      <c r="A109" s="10"/>
      <c r="B109" s="203" t="s">
        <v>30</v>
      </c>
      <c r="C109" s="203"/>
      <c r="D109" s="204" t="s">
        <v>31</v>
      </c>
      <c r="E109" s="204"/>
      <c r="F109" s="16" t="s">
        <v>32</v>
      </c>
      <c r="G109" s="16" t="s">
        <v>33</v>
      </c>
    </row>
    <row r="110" spans="1:7" x14ac:dyDescent="0.25">
      <c r="A110" s="205" t="s">
        <v>34</v>
      </c>
      <c r="B110" s="205"/>
      <c r="C110" s="205"/>
      <c r="D110" s="205"/>
      <c r="E110" s="205"/>
      <c r="F110" s="10"/>
      <c r="G110" s="10"/>
    </row>
    <row r="111" spans="1:7" x14ac:dyDescent="0.25">
      <c r="A111" s="196" t="s">
        <v>35</v>
      </c>
      <c r="B111" s="197"/>
      <c r="C111" s="196" t="s">
        <v>36</v>
      </c>
      <c r="D111" s="197"/>
      <c r="E111" s="196" t="s">
        <v>37</v>
      </c>
      <c r="F111" s="197"/>
      <c r="G111" s="17" t="s">
        <v>38</v>
      </c>
    </row>
    <row r="112" spans="1:7" ht="30.75" customHeight="1" x14ac:dyDescent="0.25">
      <c r="A112" s="198" t="str">
        <f>A137</f>
        <v>SUELDOS</v>
      </c>
      <c r="B112" s="199"/>
      <c r="C112" s="190">
        <f>D137</f>
        <v>10691.6</v>
      </c>
      <c r="D112" s="191"/>
      <c r="E112" s="192"/>
      <c r="F112" s="193"/>
      <c r="G112" s="18">
        <f t="shared" ref="G112:G116" si="0">C112</f>
        <v>10691.6</v>
      </c>
    </row>
    <row r="113" spans="1:7" ht="15.75" x14ac:dyDescent="0.25">
      <c r="A113" s="188" t="str">
        <f>A138</f>
        <v>COMBUSTIBLE Y LUBRICANTES</v>
      </c>
      <c r="B113" s="189"/>
      <c r="C113" s="190">
        <f>D138</f>
        <v>5360</v>
      </c>
      <c r="D113" s="191"/>
      <c r="E113" s="192"/>
      <c r="F113" s="193"/>
      <c r="G113" s="18">
        <f t="shared" si="0"/>
        <v>5360</v>
      </c>
    </row>
    <row r="114" spans="1:7" ht="15.75" x14ac:dyDescent="0.25">
      <c r="A114" s="188" t="str">
        <f>A139</f>
        <v>BIENES DE USO Y CONSUMOS DIVERSOS</v>
      </c>
      <c r="B114" s="189"/>
      <c r="C114" s="190">
        <f>D139</f>
        <v>3338.4</v>
      </c>
      <c r="D114" s="191"/>
      <c r="E114" s="192"/>
      <c r="F114" s="193"/>
      <c r="G114" s="18">
        <f t="shared" si="0"/>
        <v>3338.4</v>
      </c>
    </row>
    <row r="115" spans="1:7" ht="15.75" x14ac:dyDescent="0.25">
      <c r="A115" s="188" t="str">
        <f>A140</f>
        <v>CONSULTORIAS, ESTUDIOS DE INVESTIGACIONES DIVERSAS</v>
      </c>
      <c r="B115" s="189"/>
      <c r="C115" s="190">
        <f>D140</f>
        <v>5600</v>
      </c>
      <c r="D115" s="191"/>
      <c r="E115" s="192"/>
      <c r="F115" s="193"/>
      <c r="G115" s="18">
        <f t="shared" si="0"/>
        <v>5600</v>
      </c>
    </row>
    <row r="116" spans="1:7" ht="16.5" thickBot="1" x14ac:dyDescent="0.3">
      <c r="A116" s="188" t="str">
        <f>A141</f>
        <v>COMISIONES Y GASTOS FINANCIEROS</v>
      </c>
      <c r="B116" s="189"/>
      <c r="C116" s="194">
        <f>D141</f>
        <v>10</v>
      </c>
      <c r="D116" s="195"/>
      <c r="E116" s="19"/>
      <c r="F116" s="20"/>
      <c r="G116" s="18">
        <f t="shared" si="0"/>
        <v>10</v>
      </c>
    </row>
    <row r="117" spans="1:7" ht="15.75" customHeight="1" thickBot="1" x14ac:dyDescent="0.3">
      <c r="A117" s="21" t="s">
        <v>39</v>
      </c>
      <c r="B117" s="22"/>
      <c r="C117" s="22"/>
      <c r="D117" s="22"/>
      <c r="E117" s="22"/>
      <c r="F117" s="23"/>
      <c r="G117" s="24">
        <f>SUM(G112:G116)</f>
        <v>25000</v>
      </c>
    </row>
    <row r="118" spans="1:7" x14ac:dyDescent="0.25">
      <c r="A118" s="10"/>
      <c r="B118" s="10"/>
      <c r="C118" s="10"/>
      <c r="D118" s="10"/>
      <c r="E118" s="10"/>
      <c r="F118" s="10"/>
      <c r="G118" s="25"/>
    </row>
    <row r="119" spans="1:7" x14ac:dyDescent="0.25">
      <c r="A119" s="10"/>
      <c r="B119" s="10"/>
      <c r="C119" s="10"/>
      <c r="D119" s="10"/>
      <c r="E119" s="10"/>
      <c r="F119" s="10"/>
      <c r="G119" s="25"/>
    </row>
    <row r="120" spans="1:7" x14ac:dyDescent="0.25">
      <c r="A120" s="10"/>
      <c r="B120" s="10"/>
      <c r="C120" s="10"/>
      <c r="D120" s="10"/>
      <c r="E120" s="10"/>
      <c r="F120" s="10"/>
      <c r="G120" s="25"/>
    </row>
    <row r="121" spans="1:7" x14ac:dyDescent="0.25">
      <c r="A121" s="185"/>
      <c r="B121" s="185"/>
      <c r="C121" s="185"/>
      <c r="D121" s="2"/>
      <c r="E121" s="185"/>
      <c r="F121" s="186"/>
      <c r="G121" s="186"/>
    </row>
    <row r="122" spans="1:7" x14ac:dyDescent="0.25">
      <c r="A122" s="177" t="s">
        <v>107</v>
      </c>
      <c r="B122" s="177"/>
      <c r="C122" s="177"/>
      <c r="D122" s="2"/>
      <c r="E122" s="177" t="s">
        <v>19</v>
      </c>
      <c r="F122" s="177"/>
      <c r="G122" s="177"/>
    </row>
    <row r="123" spans="1:7" x14ac:dyDescent="0.25">
      <c r="A123" s="187" t="s">
        <v>20</v>
      </c>
      <c r="B123" s="187"/>
      <c r="C123" s="187"/>
      <c r="D123" s="2"/>
      <c r="E123" s="187" t="s">
        <v>21</v>
      </c>
      <c r="F123" s="187"/>
      <c r="G123" s="187"/>
    </row>
    <row r="124" spans="1:7" x14ac:dyDescent="0.25">
      <c r="A124" s="2"/>
      <c r="B124" s="2"/>
      <c r="C124" s="2"/>
      <c r="D124" s="2"/>
      <c r="E124" s="2"/>
      <c r="F124" s="2"/>
      <c r="G124" s="2"/>
    </row>
    <row r="125" spans="1:7" x14ac:dyDescent="0.25">
      <c r="A125" s="2"/>
      <c r="B125" s="2"/>
      <c r="C125" s="2"/>
      <c r="D125" s="2"/>
      <c r="E125" s="2"/>
      <c r="F125" s="2"/>
      <c r="G125" s="2"/>
    </row>
    <row r="126" spans="1:7" x14ac:dyDescent="0.25">
      <c r="A126" s="2"/>
      <c r="B126" s="2"/>
      <c r="C126" s="2"/>
      <c r="D126" s="2"/>
      <c r="E126" s="2"/>
      <c r="F126" s="2"/>
      <c r="G126" s="2"/>
    </row>
    <row r="127" spans="1:7" x14ac:dyDescent="0.25">
      <c r="A127" s="2"/>
      <c r="B127" s="2"/>
      <c r="C127" s="2"/>
      <c r="D127" s="2"/>
      <c r="E127" s="2"/>
      <c r="F127" s="2"/>
      <c r="G127" s="2"/>
    </row>
    <row r="128" spans="1:7" x14ac:dyDescent="0.25">
      <c r="A128" s="7"/>
      <c r="B128" s="7"/>
      <c r="C128" s="177" t="s">
        <v>108</v>
      </c>
      <c r="D128" s="177"/>
      <c r="E128" s="177"/>
      <c r="F128" s="7"/>
      <c r="G128" s="7"/>
    </row>
    <row r="129" spans="1:7" x14ac:dyDescent="0.25">
      <c r="A129" s="178" t="s">
        <v>114</v>
      </c>
      <c r="B129" s="178"/>
      <c r="C129" s="178"/>
      <c r="D129" s="178"/>
      <c r="E129" s="178"/>
      <c r="F129" s="178"/>
      <c r="G129" s="178"/>
    </row>
    <row r="132" spans="1:7" x14ac:dyDescent="0.25">
      <c r="A132" s="179" t="s">
        <v>40</v>
      </c>
      <c r="B132" s="179"/>
      <c r="C132" s="179"/>
      <c r="D132" s="179"/>
      <c r="E132" s="179"/>
      <c r="F132" s="179"/>
      <c r="G132" s="179"/>
    </row>
    <row r="133" spans="1:7" x14ac:dyDescent="0.25">
      <c r="A133" s="179"/>
      <c r="B133" s="179"/>
      <c r="C133" s="179"/>
      <c r="D133" s="179"/>
      <c r="E133" s="179"/>
      <c r="F133" s="179"/>
      <c r="G133" s="179"/>
    </row>
    <row r="134" spans="1:7" ht="45.75" customHeight="1" x14ac:dyDescent="0.25">
      <c r="A134" s="179"/>
      <c r="B134" s="179"/>
      <c r="C134" s="179"/>
      <c r="D134" s="179"/>
      <c r="E134" s="179"/>
      <c r="F134" s="179"/>
      <c r="G134" s="179"/>
    </row>
    <row r="135" spans="1:7" ht="15.75" thickBot="1" x14ac:dyDescent="0.3"/>
    <row r="136" spans="1:7" x14ac:dyDescent="0.25">
      <c r="A136" s="180" t="s">
        <v>41</v>
      </c>
      <c r="B136" s="181"/>
      <c r="C136" s="181"/>
      <c r="D136" s="182"/>
      <c r="E136" s="180" t="s">
        <v>42</v>
      </c>
      <c r="F136" s="181"/>
      <c r="G136" s="182"/>
    </row>
    <row r="137" spans="1:7" ht="27.75" customHeight="1" x14ac:dyDescent="0.25">
      <c r="A137" s="183" t="str">
        <f>+B161</f>
        <v>SUELDOS</v>
      </c>
      <c r="B137" s="184"/>
      <c r="C137" s="26"/>
      <c r="D137" s="30">
        <f>+G161</f>
        <v>10691.6</v>
      </c>
      <c r="E137" s="28" t="s">
        <v>43</v>
      </c>
      <c r="F137" s="29"/>
      <c r="G137" s="30">
        <v>0</v>
      </c>
    </row>
    <row r="138" spans="1:7" x14ac:dyDescent="0.25">
      <c r="A138" s="171" t="str">
        <f>+B165</f>
        <v>COMBUSTIBLE Y LUBRICANTES</v>
      </c>
      <c r="B138" s="172"/>
      <c r="C138" s="26"/>
      <c r="D138" s="30">
        <f>+G165</f>
        <v>5360</v>
      </c>
      <c r="E138" s="28"/>
      <c r="F138" s="29"/>
      <c r="G138" s="31"/>
    </row>
    <row r="139" spans="1:7" ht="25.5" customHeight="1" x14ac:dyDescent="0.25">
      <c r="A139" s="173" t="str">
        <f>+B168</f>
        <v>BIENES DE USO Y CONSUMOS DIVERSOS</v>
      </c>
      <c r="B139" s="174"/>
      <c r="C139" s="32"/>
      <c r="D139" s="30">
        <f>+G168</f>
        <v>3338.4</v>
      </c>
      <c r="E139" s="28"/>
      <c r="F139" s="29"/>
      <c r="G139" s="31"/>
    </row>
    <row r="140" spans="1:7" ht="39" customHeight="1" x14ac:dyDescent="0.25">
      <c r="A140" s="175" t="str">
        <f>+B170</f>
        <v>CONSULTORIAS, ESTUDIOS DE INVESTIGACIONES DIVERSAS</v>
      </c>
      <c r="B140" s="176"/>
      <c r="C140" s="26"/>
      <c r="D140" s="30">
        <f>+G170</f>
        <v>5600</v>
      </c>
      <c r="E140" s="33"/>
      <c r="F140" s="29"/>
      <c r="G140" s="31"/>
    </row>
    <row r="141" spans="1:7" ht="39" customHeight="1" x14ac:dyDescent="0.25">
      <c r="A141" s="173" t="str">
        <f>+B174</f>
        <v>COMISIONES Y GASTOS FINANCIEROS</v>
      </c>
      <c r="B141" s="174"/>
      <c r="C141" s="26"/>
      <c r="D141" s="30">
        <f>+G174</f>
        <v>10</v>
      </c>
      <c r="E141" s="33"/>
      <c r="F141" s="29"/>
      <c r="G141" s="31"/>
    </row>
    <row r="142" spans="1:7" ht="39" customHeight="1" x14ac:dyDescent="0.25">
      <c r="A142" s="132"/>
      <c r="B142" s="133"/>
      <c r="C142" s="26"/>
      <c r="D142" s="27"/>
      <c r="E142" s="33"/>
      <c r="F142" s="29"/>
      <c r="G142" s="31"/>
    </row>
    <row r="143" spans="1:7" ht="15.75" thickBot="1" x14ac:dyDescent="0.3">
      <c r="A143" s="34" t="s">
        <v>44</v>
      </c>
      <c r="B143" s="166"/>
      <c r="C143" s="166"/>
      <c r="D143" s="35">
        <f>SUM(D137:D142)</f>
        <v>25000</v>
      </c>
      <c r="E143" s="167" t="s">
        <v>44</v>
      </c>
      <c r="F143" s="168"/>
      <c r="G143" s="36">
        <f>SUM(G137:G142)</f>
        <v>0</v>
      </c>
    </row>
    <row r="144" spans="1:7" x14ac:dyDescent="0.25">
      <c r="A144" s="37"/>
      <c r="B144" s="38"/>
      <c r="C144" s="38"/>
      <c r="D144" s="39"/>
      <c r="E144" s="40"/>
      <c r="F144" s="40"/>
      <c r="G144" s="41"/>
    </row>
    <row r="145" spans="1:16" ht="29.25" customHeight="1" x14ac:dyDescent="0.25">
      <c r="A145" s="42"/>
      <c r="B145" s="169"/>
      <c r="C145" s="169"/>
      <c r="D145" s="2"/>
      <c r="E145" s="170"/>
      <c r="F145" s="170"/>
      <c r="G145" s="41"/>
    </row>
    <row r="146" spans="1:16" ht="30" customHeight="1" x14ac:dyDescent="0.25">
      <c r="B146" s="43" t="str">
        <f>+A137</f>
        <v>SUELDOS</v>
      </c>
      <c r="C146" s="43"/>
      <c r="D146" s="43"/>
      <c r="E146" s="153">
        <f>+D137</f>
        <v>10691.6</v>
      </c>
      <c r="F146" s="40"/>
      <c r="G146" s="41"/>
    </row>
    <row r="147" spans="1:16" ht="24.75" customHeight="1" x14ac:dyDescent="0.25">
      <c r="B147" s="43" t="str">
        <f t="shared" ref="B147:B150" si="1">+A138</f>
        <v>COMBUSTIBLE Y LUBRICANTES</v>
      </c>
      <c r="C147" s="43"/>
      <c r="D147" s="43"/>
      <c r="E147" s="153">
        <f t="shared" ref="E147:E150" si="2">+D138</f>
        <v>5360</v>
      </c>
      <c r="F147" s="40"/>
      <c r="G147" s="44"/>
    </row>
    <row r="148" spans="1:16" ht="27" customHeight="1" x14ac:dyDescent="0.25">
      <c r="B148" s="43" t="str">
        <f t="shared" si="1"/>
        <v>BIENES DE USO Y CONSUMOS DIVERSOS</v>
      </c>
      <c r="C148" s="43"/>
      <c r="D148" s="43"/>
      <c r="E148" s="153">
        <f t="shared" si="2"/>
        <v>3338.4</v>
      </c>
      <c r="F148" s="40"/>
      <c r="G148" s="44"/>
      <c r="K148" s="45"/>
    </row>
    <row r="149" spans="1:16" ht="28.5" customHeight="1" x14ac:dyDescent="0.25">
      <c r="B149" s="43" t="str">
        <f t="shared" si="1"/>
        <v>CONSULTORIAS, ESTUDIOS DE INVESTIGACIONES DIVERSAS</v>
      </c>
      <c r="C149" s="43"/>
      <c r="D149" s="43"/>
      <c r="E149" s="153">
        <f t="shared" si="2"/>
        <v>5600</v>
      </c>
      <c r="F149" s="40"/>
      <c r="G149" s="44"/>
    </row>
    <row r="150" spans="1:16" ht="28.5" customHeight="1" x14ac:dyDescent="0.25">
      <c r="B150" s="43" t="str">
        <f t="shared" si="1"/>
        <v>COMISIONES Y GASTOS FINANCIEROS</v>
      </c>
      <c r="C150" s="43"/>
      <c r="D150" s="43"/>
      <c r="E150" s="153">
        <f t="shared" si="2"/>
        <v>10</v>
      </c>
      <c r="F150" s="151"/>
      <c r="G150" s="152"/>
    </row>
    <row r="151" spans="1:16" ht="15.75" x14ac:dyDescent="0.25">
      <c r="B151" s="42"/>
      <c r="C151" s="155" t="s">
        <v>0</v>
      </c>
      <c r="D151" s="46"/>
      <c r="E151" s="154">
        <f>SUM(E146:E150)</f>
        <v>25000</v>
      </c>
      <c r="F151" s="40"/>
      <c r="G151" s="44"/>
    </row>
    <row r="152" spans="1:16" x14ac:dyDescent="0.25">
      <c r="A152" s="42"/>
      <c r="B152" s="169"/>
      <c r="C152" s="169"/>
      <c r="D152" s="47"/>
      <c r="E152" s="170"/>
      <c r="F152" s="170"/>
      <c r="G152" s="44"/>
    </row>
    <row r="153" spans="1:16" ht="15" customHeight="1" x14ac:dyDescent="0.25">
      <c r="A153" s="10"/>
      <c r="B153" s="10"/>
      <c r="C153" s="10"/>
      <c r="D153" s="10"/>
      <c r="E153" s="10"/>
      <c r="F153" s="10"/>
      <c r="G153" s="10"/>
    </row>
    <row r="154" spans="1:16" ht="15" customHeight="1" x14ac:dyDescent="0.25">
      <c r="A154" s="10"/>
      <c r="B154" s="10"/>
      <c r="C154" s="10"/>
      <c r="D154" s="10"/>
      <c r="E154" s="10"/>
      <c r="F154" s="10"/>
      <c r="G154" s="10"/>
    </row>
    <row r="155" spans="1:16" ht="15" customHeight="1" x14ac:dyDescent="0.25">
      <c r="A155" s="48"/>
      <c r="B155" s="48"/>
      <c r="C155" s="48"/>
      <c r="D155" s="48"/>
      <c r="E155" s="48"/>
      <c r="F155" s="48"/>
      <c r="G155" s="48"/>
    </row>
    <row r="156" spans="1:16" ht="15" customHeight="1" x14ac:dyDescent="0.25">
      <c r="A156" s="158"/>
      <c r="B156" s="158"/>
      <c r="C156" s="158"/>
      <c r="D156" s="158"/>
      <c r="E156" s="158"/>
      <c r="F156" s="158"/>
      <c r="G156" s="158"/>
      <c r="I156" s="26"/>
      <c r="J156" s="26"/>
      <c r="K156" s="26"/>
      <c r="L156" s="26"/>
      <c r="M156" s="26"/>
      <c r="N156" s="26"/>
      <c r="O156" s="26"/>
      <c r="P156" s="26"/>
    </row>
    <row r="157" spans="1:16" ht="30" customHeight="1" x14ac:dyDescent="0.25">
      <c r="A157" s="49" t="s">
        <v>6</v>
      </c>
      <c r="B157" s="163" t="s">
        <v>83</v>
      </c>
      <c r="C157" s="163"/>
      <c r="D157" s="163"/>
      <c r="E157" s="163"/>
      <c r="F157" s="163"/>
      <c r="G157" s="163"/>
      <c r="I157" s="26"/>
      <c r="J157" s="26"/>
      <c r="K157" s="26"/>
      <c r="L157" s="26"/>
      <c r="M157" s="26"/>
      <c r="N157" s="26"/>
      <c r="O157" s="26"/>
      <c r="P157" s="26"/>
    </row>
    <row r="158" spans="1:16" ht="26.25" customHeight="1" x14ac:dyDescent="0.25">
      <c r="A158" s="50" t="s">
        <v>16</v>
      </c>
      <c r="B158" s="51" t="s">
        <v>84</v>
      </c>
      <c r="I158" s="26"/>
      <c r="J158" s="26"/>
      <c r="K158" s="26"/>
      <c r="L158" s="26"/>
      <c r="M158" s="26"/>
      <c r="N158" s="26"/>
      <c r="O158" s="26"/>
      <c r="P158" s="26"/>
    </row>
    <row r="159" spans="1:16" ht="25.5" customHeight="1" thickBot="1" x14ac:dyDescent="0.3">
      <c r="A159" s="52" t="s">
        <v>46</v>
      </c>
      <c r="B159" s="51" t="s">
        <v>47</v>
      </c>
      <c r="I159" s="26"/>
      <c r="J159" s="26"/>
      <c r="K159" s="26"/>
      <c r="L159" s="26"/>
      <c r="M159" s="26"/>
      <c r="N159" s="53"/>
      <c r="O159" s="26"/>
      <c r="P159" s="53"/>
    </row>
    <row r="160" spans="1:16" ht="28.5" customHeight="1" x14ac:dyDescent="0.25">
      <c r="A160" s="54" t="s">
        <v>48</v>
      </c>
      <c r="B160" s="55" t="s">
        <v>49</v>
      </c>
      <c r="C160" s="56" t="s">
        <v>50</v>
      </c>
      <c r="D160" s="56" t="s">
        <v>51</v>
      </c>
      <c r="E160" s="56" t="s">
        <v>52</v>
      </c>
      <c r="F160" s="56" t="s">
        <v>0</v>
      </c>
      <c r="G160" s="57" t="s">
        <v>44</v>
      </c>
      <c r="I160" s="26"/>
      <c r="J160" s="26"/>
      <c r="K160" s="26"/>
      <c r="L160" s="26"/>
      <c r="M160" s="26"/>
      <c r="N160" s="26"/>
      <c r="O160" s="26"/>
      <c r="P160" s="26"/>
    </row>
    <row r="161" spans="1:16" s="135" customFormat="1" ht="28.5" customHeight="1" x14ac:dyDescent="0.25">
      <c r="A161" s="134">
        <v>51201</v>
      </c>
      <c r="B161" s="156" t="s">
        <v>89</v>
      </c>
      <c r="C161" s="108"/>
      <c r="D161" s="108"/>
      <c r="E161" s="108"/>
      <c r="F161" s="108"/>
      <c r="G161" s="140">
        <f>SUM(F162:F164)</f>
        <v>10691.6</v>
      </c>
      <c r="I161" s="106"/>
      <c r="J161" s="106"/>
      <c r="K161" s="106"/>
      <c r="L161" s="106"/>
      <c r="M161" s="106"/>
      <c r="N161" s="106"/>
      <c r="O161" s="106"/>
      <c r="P161" s="106"/>
    </row>
    <row r="162" spans="1:16" s="135" customFormat="1" ht="28.5" customHeight="1" x14ac:dyDescent="0.25">
      <c r="A162" s="136">
        <v>51201</v>
      </c>
      <c r="B162" s="137" t="s">
        <v>88</v>
      </c>
      <c r="C162" s="67">
        <v>1</v>
      </c>
      <c r="D162" s="68" t="s">
        <v>55</v>
      </c>
      <c r="E162" s="61">
        <f>ROUND(6*30*20,2)</f>
        <v>3600</v>
      </c>
      <c r="F162" s="61">
        <f>ROUND(+C162*E162,2)</f>
        <v>3600</v>
      </c>
      <c r="G162" s="138"/>
      <c r="I162" s="106"/>
      <c r="J162" s="106"/>
      <c r="K162" s="106"/>
      <c r="L162" s="106"/>
      <c r="M162" s="106"/>
      <c r="N162" s="106"/>
      <c r="O162" s="106"/>
      <c r="P162" s="106"/>
    </row>
    <row r="163" spans="1:16" s="135" customFormat="1" ht="28.5" customHeight="1" x14ac:dyDescent="0.25">
      <c r="A163" s="136">
        <v>51201</v>
      </c>
      <c r="B163" s="139" t="s">
        <v>115</v>
      </c>
      <c r="C163" s="67">
        <v>1</v>
      </c>
      <c r="D163" s="68" t="s">
        <v>55</v>
      </c>
      <c r="E163" s="61">
        <f>ROUND(30*11.62*6,2)</f>
        <v>2091.6</v>
      </c>
      <c r="F163" s="61">
        <f>+C163*E163</f>
        <v>2091.6</v>
      </c>
      <c r="G163" s="138"/>
      <c r="I163" s="106"/>
      <c r="J163" s="106"/>
      <c r="K163" s="106"/>
      <c r="L163" s="106"/>
      <c r="M163" s="106"/>
      <c r="N163" s="106"/>
      <c r="O163" s="106"/>
      <c r="P163" s="106"/>
    </row>
    <row r="164" spans="1:16" s="135" customFormat="1" ht="48.75" customHeight="1" x14ac:dyDescent="0.25">
      <c r="A164" s="136">
        <v>51201</v>
      </c>
      <c r="B164" s="139" t="s">
        <v>113</v>
      </c>
      <c r="C164" s="67">
        <v>1</v>
      </c>
      <c r="D164" s="68" t="s">
        <v>55</v>
      </c>
      <c r="E164" s="61">
        <f>250*20</f>
        <v>5000</v>
      </c>
      <c r="F164" s="61">
        <f>+C164*E164</f>
        <v>5000</v>
      </c>
      <c r="G164" s="138"/>
      <c r="I164" s="106"/>
      <c r="J164" s="106"/>
      <c r="K164" s="106"/>
      <c r="L164" s="106"/>
      <c r="M164" s="106"/>
      <c r="N164" s="106"/>
      <c r="O164" s="106"/>
      <c r="P164" s="106"/>
    </row>
    <row r="165" spans="1:16" ht="33" customHeight="1" x14ac:dyDescent="0.25">
      <c r="A165" s="134">
        <v>54110</v>
      </c>
      <c r="B165" s="156" t="s">
        <v>86</v>
      </c>
      <c r="C165" s="108"/>
      <c r="D165" s="108"/>
      <c r="E165" s="108"/>
      <c r="F165" s="108"/>
      <c r="G165" s="140">
        <f>SUM(F166:F167)</f>
        <v>5360</v>
      </c>
      <c r="I165" s="70"/>
      <c r="J165" s="64"/>
      <c r="K165" s="26"/>
      <c r="L165" s="26"/>
      <c r="M165" s="26"/>
      <c r="N165" s="74"/>
      <c r="O165" s="26"/>
      <c r="P165" s="26"/>
    </row>
    <row r="166" spans="1:16" ht="15" customHeight="1" x14ac:dyDescent="0.25">
      <c r="A166" s="58">
        <v>54110</v>
      </c>
      <c r="B166" s="66" t="s">
        <v>87</v>
      </c>
      <c r="C166" s="67">
        <v>1</v>
      </c>
      <c r="D166" s="68" t="s">
        <v>55</v>
      </c>
      <c r="E166" s="61">
        <f>5*2.25*3*24*6</f>
        <v>4860</v>
      </c>
      <c r="F166" s="61">
        <f>ROUND(C166*E166,2)</f>
        <v>4860</v>
      </c>
      <c r="G166" s="69"/>
      <c r="I166" s="63"/>
      <c r="J166" s="71"/>
      <c r="K166" s="26"/>
      <c r="L166" s="26"/>
      <c r="M166" s="26"/>
      <c r="N166" s="26"/>
      <c r="O166" s="26"/>
      <c r="P166" s="26"/>
    </row>
    <row r="167" spans="1:16" ht="15" customHeight="1" x14ac:dyDescent="0.25">
      <c r="A167" s="141"/>
      <c r="B167" s="66" t="s">
        <v>91</v>
      </c>
      <c r="C167" s="67">
        <v>1</v>
      </c>
      <c r="D167" s="68" t="s">
        <v>55</v>
      </c>
      <c r="E167" s="61">
        <v>500</v>
      </c>
      <c r="F167" s="61">
        <f>ROUND(C167*E167,2)</f>
        <v>500</v>
      </c>
      <c r="G167" s="69"/>
      <c r="I167" s="63"/>
      <c r="J167" s="71"/>
      <c r="K167" s="26"/>
      <c r="L167" s="26"/>
      <c r="M167" s="26"/>
      <c r="N167" s="26"/>
      <c r="O167" s="26"/>
      <c r="P167" s="26"/>
    </row>
    <row r="168" spans="1:16" ht="15" customHeight="1" x14ac:dyDescent="0.25">
      <c r="A168" s="134">
        <v>54199</v>
      </c>
      <c r="B168" s="156" t="s">
        <v>90</v>
      </c>
      <c r="C168" s="67">
        <v>1</v>
      </c>
      <c r="D168" s="108" t="s">
        <v>55</v>
      </c>
      <c r="E168" s="61">
        <v>3338.4</v>
      </c>
      <c r="F168" s="61">
        <f>ROUND(C168*E168,2)</f>
        <v>3338.4</v>
      </c>
      <c r="G168" s="140">
        <f>SUM(F168)</f>
        <v>3338.4</v>
      </c>
      <c r="I168" s="63"/>
      <c r="J168" s="71"/>
      <c r="K168" s="26"/>
      <c r="L168" s="26"/>
      <c r="M168" s="26"/>
      <c r="N168" s="26"/>
      <c r="O168" s="26"/>
      <c r="P168" s="26"/>
    </row>
    <row r="169" spans="1:16" ht="15" customHeight="1" x14ac:dyDescent="0.25">
      <c r="A169" s="58"/>
      <c r="B169" s="66"/>
      <c r="C169" s="67"/>
      <c r="D169" s="68"/>
      <c r="E169" s="61"/>
      <c r="F169" s="61"/>
      <c r="G169" s="69"/>
      <c r="I169" s="63"/>
      <c r="J169" s="71"/>
      <c r="K169" s="26"/>
      <c r="L169" s="26"/>
      <c r="M169" s="26"/>
      <c r="N169" s="26"/>
      <c r="O169" s="26"/>
      <c r="P169" s="26"/>
    </row>
    <row r="170" spans="1:16" ht="31.5" x14ac:dyDescent="0.25">
      <c r="A170" s="134">
        <v>54599</v>
      </c>
      <c r="B170" s="156" t="s">
        <v>85</v>
      </c>
      <c r="C170" s="108"/>
      <c r="D170" s="108"/>
      <c r="E170" s="108"/>
      <c r="F170" s="108"/>
      <c r="G170" s="140">
        <f>SUM(F171:F173)</f>
        <v>5600</v>
      </c>
      <c r="I170" s="63"/>
      <c r="J170" s="64"/>
      <c r="K170" s="26"/>
      <c r="L170" s="26"/>
      <c r="M170" s="26"/>
      <c r="N170" s="26"/>
      <c r="O170" s="26"/>
      <c r="P170" s="26"/>
    </row>
    <row r="171" spans="1:16" x14ac:dyDescent="0.25">
      <c r="A171" s="65">
        <v>54599</v>
      </c>
      <c r="B171" s="66" t="s">
        <v>54</v>
      </c>
      <c r="C171" s="67">
        <v>1</v>
      </c>
      <c r="D171" s="68" t="s">
        <v>55</v>
      </c>
      <c r="E171" s="61">
        <v>2800</v>
      </c>
      <c r="F171" s="61">
        <f t="shared" ref="F171:F175" si="3">ROUND(C171*E171,2)</f>
        <v>2800</v>
      </c>
      <c r="G171" s="69"/>
      <c r="I171" s="70"/>
      <c r="J171" s="71"/>
      <c r="K171" s="26"/>
      <c r="L171" s="26"/>
      <c r="M171" s="26"/>
      <c r="N171" s="26"/>
      <c r="O171" s="26"/>
      <c r="P171" s="26"/>
    </row>
    <row r="172" spans="1:16" x14ac:dyDescent="0.25">
      <c r="A172" s="65">
        <v>54599</v>
      </c>
      <c r="B172" s="66" t="s">
        <v>82</v>
      </c>
      <c r="C172" s="67">
        <v>1</v>
      </c>
      <c r="D172" s="68" t="s">
        <v>55</v>
      </c>
      <c r="E172" s="61">
        <v>2500</v>
      </c>
      <c r="F172" s="61">
        <f t="shared" si="3"/>
        <v>2500</v>
      </c>
      <c r="G172" s="69"/>
      <c r="I172" s="70"/>
      <c r="J172" s="71"/>
      <c r="K172" s="26"/>
      <c r="L172" s="26"/>
      <c r="M172" s="26"/>
      <c r="N172" s="26"/>
      <c r="O172" s="26"/>
      <c r="P172" s="26"/>
    </row>
    <row r="173" spans="1:16" x14ac:dyDescent="0.25">
      <c r="A173" s="65">
        <v>54599</v>
      </c>
      <c r="B173" s="66" t="s">
        <v>57</v>
      </c>
      <c r="C173" s="67">
        <v>1</v>
      </c>
      <c r="D173" s="68" t="s">
        <v>55</v>
      </c>
      <c r="E173" s="61">
        <v>300</v>
      </c>
      <c r="F173" s="61">
        <f t="shared" si="3"/>
        <v>300</v>
      </c>
      <c r="G173" s="69"/>
      <c r="I173" s="70"/>
      <c r="J173" s="71"/>
      <c r="K173" s="26"/>
      <c r="L173" s="26"/>
      <c r="M173" s="26"/>
      <c r="N173" s="26"/>
      <c r="O173" s="26"/>
      <c r="P173" s="26"/>
    </row>
    <row r="174" spans="1:16" ht="31.5" x14ac:dyDescent="0.25">
      <c r="A174" s="134">
        <v>55603</v>
      </c>
      <c r="B174" s="156" t="s">
        <v>92</v>
      </c>
      <c r="C174" s="108"/>
      <c r="D174" s="108"/>
      <c r="E174" s="108"/>
      <c r="F174" s="108"/>
      <c r="G174" s="140">
        <f>SUM(F175)</f>
        <v>10</v>
      </c>
    </row>
    <row r="175" spans="1:16" x14ac:dyDescent="0.25">
      <c r="B175" s="142" t="s">
        <v>93</v>
      </c>
      <c r="C175" s="109">
        <v>1</v>
      </c>
      <c r="D175" s="68" t="s">
        <v>55</v>
      </c>
      <c r="E175" s="75">
        <v>10</v>
      </c>
      <c r="F175" s="61">
        <f t="shared" si="3"/>
        <v>10</v>
      </c>
      <c r="G175" s="60"/>
    </row>
    <row r="176" spans="1:16" ht="43.5" customHeight="1" x14ac:dyDescent="0.3">
      <c r="A176" s="94"/>
      <c r="B176" s="95" t="s">
        <v>79</v>
      </c>
      <c r="C176" s="96"/>
      <c r="D176" s="97"/>
      <c r="E176" s="98"/>
      <c r="F176" s="98"/>
      <c r="G176" s="99">
        <f>+G161+G165+G170+G174+G168</f>
        <v>25000</v>
      </c>
      <c r="I176" s="70"/>
      <c r="J176" s="26"/>
      <c r="K176" s="26"/>
      <c r="L176" s="26"/>
      <c r="M176" s="26"/>
      <c r="N176" s="26"/>
      <c r="O176" s="26"/>
      <c r="P176" s="26"/>
    </row>
    <row r="177" spans="1:16" x14ac:dyDescent="0.25">
      <c r="A177" s="100"/>
      <c r="B177" s="101"/>
      <c r="C177" s="102"/>
      <c r="D177" s="103"/>
      <c r="E177" s="104"/>
      <c r="F177" s="105"/>
      <c r="G177" s="106"/>
      <c r="I177" s="26"/>
      <c r="J177" s="26"/>
      <c r="K177" s="26"/>
      <c r="L177" s="26"/>
      <c r="M177" s="26"/>
      <c r="N177" s="26"/>
      <c r="O177" s="26"/>
      <c r="P177" s="26"/>
    </row>
    <row r="178" spans="1:16" x14ac:dyDescent="0.25">
      <c r="A178" s="100"/>
      <c r="B178" s="101"/>
      <c r="C178" s="102"/>
      <c r="D178" s="103"/>
      <c r="E178" s="102"/>
      <c r="F178" s="106"/>
      <c r="G178" s="107"/>
      <c r="I178" s="26"/>
      <c r="J178" s="26"/>
      <c r="K178" s="26"/>
      <c r="L178" s="26"/>
      <c r="M178" s="26"/>
      <c r="N178" s="26"/>
      <c r="O178" s="26"/>
      <c r="P178" s="26"/>
    </row>
    <row r="179" spans="1:16" ht="71.25" customHeight="1" x14ac:dyDescent="0.25">
      <c r="A179" s="157" t="s">
        <v>112</v>
      </c>
      <c r="B179" s="157"/>
      <c r="C179" s="157"/>
      <c r="D179" s="157"/>
      <c r="E179" s="157"/>
      <c r="F179" s="157"/>
      <c r="G179" s="157"/>
    </row>
    <row r="180" spans="1:16" ht="55.5" customHeight="1" x14ac:dyDescent="0.25">
      <c r="A180" s="143" t="s">
        <v>94</v>
      </c>
      <c r="B180" s="157" t="s">
        <v>109</v>
      </c>
      <c r="C180" s="157"/>
      <c r="D180" s="157"/>
      <c r="E180" s="157"/>
      <c r="F180" s="157"/>
      <c r="G180" s="157"/>
    </row>
    <row r="181" spans="1:16" ht="18" x14ac:dyDescent="0.25">
      <c r="A181" s="165" t="s">
        <v>101</v>
      </c>
      <c r="B181" s="165"/>
      <c r="C181" s="165"/>
      <c r="D181" s="165"/>
      <c r="E181" s="165"/>
      <c r="F181" s="165"/>
      <c r="G181" s="145"/>
      <c r="K181" s="45"/>
    </row>
    <row r="182" spans="1:16" ht="34.5" customHeight="1" x14ac:dyDescent="0.25">
      <c r="A182" s="157" t="s">
        <v>110</v>
      </c>
      <c r="B182" s="157"/>
      <c r="C182" s="157"/>
      <c r="D182" s="157"/>
      <c r="E182" s="157"/>
      <c r="F182" s="157"/>
      <c r="G182" s="157"/>
      <c r="K182" s="45"/>
    </row>
    <row r="183" spans="1:16" ht="18" x14ac:dyDescent="0.25">
      <c r="A183" s="165" t="s">
        <v>102</v>
      </c>
      <c r="B183" s="165"/>
      <c r="C183" s="165"/>
      <c r="D183" s="165"/>
      <c r="E183" s="165"/>
      <c r="F183" s="165"/>
      <c r="G183" s="149"/>
      <c r="K183" s="45"/>
    </row>
    <row r="184" spans="1:16" ht="31.5" customHeight="1" x14ac:dyDescent="0.25">
      <c r="A184" s="157" t="s">
        <v>98</v>
      </c>
      <c r="B184" s="157"/>
      <c r="C184" s="157"/>
      <c r="D184" s="157"/>
      <c r="E184" s="157"/>
      <c r="F184" s="157"/>
      <c r="G184" s="157"/>
    </row>
    <row r="185" spans="1:16" ht="31.5" customHeight="1" x14ac:dyDescent="0.25">
      <c r="A185" s="157" t="s">
        <v>99</v>
      </c>
      <c r="B185" s="157"/>
      <c r="C185" s="157"/>
      <c r="D185" s="157"/>
      <c r="E185" s="157"/>
      <c r="F185" s="157"/>
      <c r="G185" s="157"/>
    </row>
    <row r="186" spans="1:16" ht="31.5" customHeight="1" x14ac:dyDescent="0.25">
      <c r="A186" s="157" t="s">
        <v>100</v>
      </c>
      <c r="B186" s="157"/>
      <c r="C186" s="157"/>
      <c r="D186" s="157"/>
      <c r="E186" s="157"/>
      <c r="F186" s="157"/>
      <c r="G186" s="157"/>
    </row>
    <row r="187" spans="1:16" x14ac:dyDescent="0.25">
      <c r="A187" s="144" t="s">
        <v>95</v>
      </c>
      <c r="B187" s="145"/>
      <c r="C187" s="145"/>
      <c r="D187" s="145"/>
      <c r="E187" s="145"/>
      <c r="F187" s="145"/>
      <c r="G187" s="145"/>
    </row>
    <row r="188" spans="1:16" ht="55.5" customHeight="1" x14ac:dyDescent="0.25">
      <c r="A188" s="157" t="s">
        <v>104</v>
      </c>
      <c r="B188" s="157"/>
      <c r="C188" s="157"/>
      <c r="D188" s="157"/>
      <c r="E188" s="157"/>
      <c r="F188" s="157"/>
      <c r="G188" s="157"/>
    </row>
    <row r="189" spans="1:16" ht="55.5" customHeight="1" x14ac:dyDescent="0.25">
      <c r="A189" s="148" t="s">
        <v>105</v>
      </c>
      <c r="B189" s="150"/>
      <c r="C189" s="150"/>
      <c r="D189" s="150"/>
      <c r="E189" s="150"/>
      <c r="F189" s="150"/>
      <c r="G189" s="150"/>
    </row>
    <row r="190" spans="1:16" ht="55.5" customHeight="1" x14ac:dyDescent="0.25">
      <c r="A190" s="157" t="s">
        <v>106</v>
      </c>
      <c r="B190" s="157"/>
      <c r="C190" s="157"/>
      <c r="D190" s="157"/>
      <c r="E190" s="157"/>
      <c r="F190" s="157"/>
      <c r="G190" s="157"/>
    </row>
    <row r="191" spans="1:16" x14ac:dyDescent="0.25">
      <c r="A191" s="144" t="s">
        <v>96</v>
      </c>
      <c r="B191" s="145"/>
      <c r="C191" s="145"/>
      <c r="D191" s="145"/>
      <c r="E191" s="145"/>
      <c r="F191" s="145"/>
      <c r="G191" s="145"/>
    </row>
    <row r="192" spans="1:16" ht="30.75" customHeight="1" x14ac:dyDescent="0.25">
      <c r="A192" s="157" t="s">
        <v>103</v>
      </c>
      <c r="B192" s="157"/>
      <c r="C192" s="157"/>
      <c r="D192" s="157"/>
      <c r="E192" s="157"/>
      <c r="F192" s="157"/>
      <c r="G192" s="157"/>
    </row>
    <row r="193" spans="1:8" x14ac:dyDescent="0.25">
      <c r="A193" s="144" t="s">
        <v>97</v>
      </c>
      <c r="B193" s="145"/>
      <c r="C193" s="145"/>
      <c r="D193" s="145"/>
      <c r="E193" s="145"/>
      <c r="F193" s="145"/>
      <c r="G193" s="145"/>
    </row>
    <row r="194" spans="1:8" ht="67.5" customHeight="1" x14ac:dyDescent="0.25">
      <c r="A194" s="157" t="s">
        <v>111</v>
      </c>
      <c r="B194" s="157"/>
      <c r="C194" s="157"/>
      <c r="D194" s="157"/>
      <c r="E194" s="157"/>
      <c r="F194" s="157"/>
      <c r="G194" s="157"/>
    </row>
    <row r="195" spans="1:8" x14ac:dyDescent="0.25">
      <c r="A195" s="114"/>
      <c r="B195" s="146"/>
      <c r="C195" s="147"/>
      <c r="D195" s="147"/>
      <c r="E195" s="147"/>
      <c r="F195" s="147"/>
      <c r="G195" s="147"/>
      <c r="H195" s="147"/>
    </row>
    <row r="196" spans="1:8" x14ac:dyDescent="0.25">
      <c r="A196" s="114"/>
      <c r="B196" s="102"/>
      <c r="C196" s="102"/>
      <c r="D196" s="103"/>
      <c r="E196" s="104"/>
      <c r="F196" s="105"/>
      <c r="G196" s="106"/>
    </row>
    <row r="197" spans="1:8" x14ac:dyDescent="0.25">
      <c r="A197" s="114"/>
      <c r="B197" s="102"/>
      <c r="C197" s="102"/>
      <c r="D197" s="103"/>
      <c r="E197" s="104"/>
      <c r="F197" s="105"/>
      <c r="G197" s="106"/>
    </row>
    <row r="198" spans="1:8" x14ac:dyDescent="0.25">
      <c r="A198" s="114"/>
      <c r="B198" s="102"/>
      <c r="C198" s="102"/>
      <c r="D198" s="103"/>
      <c r="E198" s="104"/>
      <c r="F198" s="105"/>
      <c r="G198" s="106"/>
    </row>
    <row r="199" spans="1:8" x14ac:dyDescent="0.25">
      <c r="A199" s="114"/>
      <c r="B199" s="102"/>
      <c r="C199" s="102"/>
      <c r="D199" s="103"/>
      <c r="E199" s="104"/>
      <c r="F199" s="105"/>
      <c r="G199" s="106"/>
    </row>
    <row r="200" spans="1:8" x14ac:dyDescent="0.25">
      <c r="A200" s="114"/>
      <c r="B200" s="102"/>
      <c r="C200" s="102"/>
      <c r="D200" s="103"/>
      <c r="E200" s="104"/>
      <c r="F200" s="105"/>
      <c r="G200" s="106"/>
    </row>
    <row r="201" spans="1:8" x14ac:dyDescent="0.25">
      <c r="A201" s="114"/>
      <c r="B201" s="102"/>
      <c r="C201" s="102"/>
      <c r="D201" s="103"/>
      <c r="E201" s="104"/>
      <c r="F201" s="105"/>
      <c r="G201" s="106"/>
    </row>
    <row r="202" spans="1:8" x14ac:dyDescent="0.25">
      <c r="A202" s="114"/>
      <c r="B202" s="102"/>
      <c r="C202" s="102"/>
      <c r="D202" s="103"/>
      <c r="E202" s="104"/>
      <c r="F202" s="105"/>
      <c r="G202" s="106"/>
    </row>
    <row r="203" spans="1:8" x14ac:dyDescent="0.25">
      <c r="A203" s="114"/>
      <c r="B203" s="102"/>
      <c r="C203" s="102"/>
      <c r="D203" s="103"/>
      <c r="E203" s="104"/>
      <c r="F203" s="105"/>
      <c r="G203" s="106"/>
    </row>
    <row r="204" spans="1:8" x14ac:dyDescent="0.25">
      <c r="A204" s="114"/>
      <c r="B204" s="102"/>
      <c r="C204" s="102"/>
      <c r="D204" s="103"/>
      <c r="E204" s="104"/>
      <c r="F204" s="105"/>
      <c r="G204" s="106"/>
    </row>
    <row r="205" spans="1:8" x14ac:dyDescent="0.25">
      <c r="A205" s="114"/>
      <c r="B205" s="115"/>
      <c r="C205" s="102"/>
      <c r="D205" s="103"/>
      <c r="E205" s="104"/>
      <c r="F205" s="105"/>
      <c r="G205" s="106"/>
    </row>
    <row r="206" spans="1:8" x14ac:dyDescent="0.25">
      <c r="A206" s="114"/>
      <c r="B206" s="102"/>
      <c r="C206" s="102"/>
      <c r="D206" s="103"/>
      <c r="E206" s="104"/>
      <c r="F206" s="105"/>
      <c r="G206" s="106"/>
    </row>
    <row r="207" spans="1:8" x14ac:dyDescent="0.25">
      <c r="A207" s="114"/>
      <c r="B207" s="102"/>
      <c r="C207" s="102"/>
      <c r="D207" s="103"/>
      <c r="E207" s="104"/>
      <c r="F207" s="105"/>
      <c r="G207" s="106"/>
    </row>
    <row r="208" spans="1:8" x14ac:dyDescent="0.25">
      <c r="A208" s="114"/>
      <c r="B208" s="102"/>
      <c r="C208" s="102"/>
      <c r="D208" s="103"/>
      <c r="E208" s="104"/>
      <c r="F208" s="105"/>
      <c r="G208" s="106"/>
    </row>
    <row r="209" spans="1:7" x14ac:dyDescent="0.25">
      <c r="A209" s="114"/>
      <c r="B209" s="102"/>
      <c r="C209" s="102"/>
      <c r="D209" s="103"/>
      <c r="E209" s="104"/>
      <c r="F209" s="105"/>
      <c r="G209" s="106"/>
    </row>
    <row r="210" spans="1:7" x14ac:dyDescent="0.25">
      <c r="A210" s="114"/>
      <c r="B210" s="102"/>
      <c r="C210" s="102"/>
      <c r="D210" s="103"/>
      <c r="E210" s="104"/>
      <c r="F210" s="105"/>
      <c r="G210" s="106"/>
    </row>
    <row r="211" spans="1:7" x14ac:dyDescent="0.25">
      <c r="A211" s="114"/>
      <c r="B211" s="102"/>
      <c r="C211" s="102"/>
      <c r="D211" s="103"/>
      <c r="E211" s="104"/>
      <c r="F211" s="105"/>
      <c r="G211" s="106"/>
    </row>
    <row r="212" spans="1:7" x14ac:dyDescent="0.25">
      <c r="A212" s="114"/>
      <c r="B212" s="102"/>
      <c r="C212" s="102"/>
      <c r="D212" s="103"/>
      <c r="E212" s="104"/>
      <c r="F212" s="105"/>
      <c r="G212" s="106"/>
    </row>
    <row r="213" spans="1:7" x14ac:dyDescent="0.25">
      <c r="A213" s="114"/>
      <c r="B213" s="102"/>
      <c r="C213" s="102"/>
      <c r="D213" s="103"/>
      <c r="E213" s="104"/>
      <c r="F213" s="105"/>
      <c r="G213" s="106"/>
    </row>
    <row r="214" spans="1:7" x14ac:dyDescent="0.25">
      <c r="A214" s="114"/>
      <c r="B214" s="116"/>
      <c r="C214" s="116"/>
      <c r="D214" s="117"/>
      <c r="E214" s="104"/>
      <c r="F214" s="105"/>
      <c r="G214" s="106"/>
    </row>
    <row r="215" spans="1:7" x14ac:dyDescent="0.25">
      <c r="A215" s="114"/>
      <c r="B215" s="116"/>
      <c r="C215" s="116"/>
      <c r="D215" s="117"/>
      <c r="E215" s="104"/>
      <c r="F215" s="105"/>
      <c r="G215" s="106"/>
    </row>
    <row r="216" spans="1:7" x14ac:dyDescent="0.25">
      <c r="A216" s="114"/>
      <c r="B216" s="116"/>
      <c r="C216" s="116"/>
      <c r="D216" s="117"/>
      <c r="E216" s="104"/>
      <c r="F216" s="105"/>
      <c r="G216" s="106"/>
    </row>
    <row r="217" spans="1:7" x14ac:dyDescent="0.25">
      <c r="A217" s="100"/>
      <c r="B217" s="160"/>
      <c r="C217" s="160"/>
      <c r="D217" s="160"/>
      <c r="E217" s="160"/>
      <c r="F217" s="160"/>
      <c r="G217" s="107"/>
    </row>
    <row r="218" spans="1:7" x14ac:dyDescent="0.25">
      <c r="A218" s="100"/>
      <c r="B218" s="118"/>
      <c r="C218" s="102"/>
      <c r="D218" s="103"/>
      <c r="E218" s="119"/>
      <c r="F218" s="120"/>
      <c r="G218" s="106"/>
    </row>
    <row r="219" spans="1:7" x14ac:dyDescent="0.25">
      <c r="A219" s="100"/>
      <c r="B219" s="118"/>
      <c r="C219" s="102"/>
      <c r="D219" s="103"/>
      <c r="E219" s="119"/>
      <c r="F219" s="120"/>
      <c r="G219" s="106"/>
    </row>
    <row r="220" spans="1:7" x14ac:dyDescent="0.25">
      <c r="A220" s="100"/>
      <c r="B220" s="102"/>
      <c r="C220" s="102"/>
      <c r="D220" s="103"/>
      <c r="E220" s="119"/>
      <c r="F220" s="120"/>
      <c r="G220" s="106"/>
    </row>
    <row r="221" spans="1:7" ht="15" customHeight="1" x14ac:dyDescent="0.25">
      <c r="A221" s="100"/>
      <c r="B221" s="121"/>
      <c r="C221" s="102"/>
      <c r="D221" s="103"/>
      <c r="E221" s="119"/>
      <c r="F221" s="120"/>
      <c r="G221" s="106"/>
    </row>
    <row r="222" spans="1:7" ht="15" customHeight="1" x14ac:dyDescent="0.25">
      <c r="A222" s="100"/>
      <c r="B222" s="102"/>
      <c r="C222" s="102"/>
      <c r="D222" s="103"/>
      <c r="E222" s="119"/>
      <c r="F222" s="120"/>
      <c r="G222" s="106"/>
    </row>
    <row r="223" spans="1:7" x14ac:dyDescent="0.25">
      <c r="A223" s="100"/>
      <c r="B223" s="102"/>
      <c r="C223" s="102"/>
      <c r="D223" s="103"/>
      <c r="E223" s="119"/>
      <c r="F223" s="120"/>
      <c r="G223" s="106"/>
    </row>
    <row r="224" spans="1:7" x14ac:dyDescent="0.25">
      <c r="A224" s="100"/>
      <c r="B224" s="102"/>
      <c r="C224" s="102"/>
      <c r="D224" s="103"/>
      <c r="E224" s="119"/>
      <c r="F224" s="120"/>
      <c r="G224" s="106"/>
    </row>
    <row r="225" spans="1:13" x14ac:dyDescent="0.25">
      <c r="A225" s="100"/>
      <c r="B225" s="102"/>
      <c r="C225" s="102"/>
      <c r="D225" s="103"/>
      <c r="E225" s="119"/>
      <c r="F225" s="120"/>
      <c r="G225" s="106"/>
    </row>
    <row r="226" spans="1:13" x14ac:dyDescent="0.25">
      <c r="A226" s="100"/>
      <c r="B226" s="102"/>
      <c r="C226" s="102"/>
      <c r="D226" s="103"/>
      <c r="E226" s="119"/>
      <c r="F226" s="120"/>
      <c r="G226" s="106"/>
    </row>
    <row r="227" spans="1:13" x14ac:dyDescent="0.25">
      <c r="A227" s="114"/>
      <c r="B227" s="102"/>
      <c r="C227" s="102"/>
      <c r="D227" s="103"/>
      <c r="E227" s="119"/>
      <c r="F227" s="120"/>
      <c r="G227" s="106"/>
    </row>
    <row r="228" spans="1:13" x14ac:dyDescent="0.25">
      <c r="A228" s="114"/>
      <c r="B228" s="121"/>
      <c r="C228" s="102"/>
      <c r="D228" s="103"/>
      <c r="E228" s="119"/>
      <c r="F228" s="120"/>
      <c r="G228" s="106"/>
    </row>
    <row r="229" spans="1:13" ht="15" customHeight="1" x14ac:dyDescent="0.25">
      <c r="A229" s="164"/>
      <c r="B229" s="164"/>
      <c r="C229" s="164"/>
      <c r="D229" s="164"/>
      <c r="E229" s="164"/>
      <c r="F229" s="164"/>
      <c r="G229" s="164"/>
    </row>
    <row r="230" spans="1:13" ht="15" customHeight="1" x14ac:dyDescent="0.25">
      <c r="A230" s="164"/>
      <c r="B230" s="164"/>
      <c r="C230" s="164"/>
      <c r="D230" s="164"/>
      <c r="E230" s="164"/>
      <c r="F230" s="164"/>
      <c r="G230" s="164"/>
    </row>
    <row r="231" spans="1:13" ht="15.75" x14ac:dyDescent="0.25">
      <c r="A231" s="110"/>
      <c r="B231" s="111"/>
      <c r="C231" s="112"/>
      <c r="D231" s="112"/>
      <c r="E231" s="113"/>
      <c r="F231" s="111"/>
      <c r="G231" s="111"/>
    </row>
    <row r="232" spans="1:13" x14ac:dyDescent="0.25">
      <c r="A232" s="114"/>
      <c r="B232" s="121"/>
      <c r="C232" s="116"/>
      <c r="D232" s="117"/>
      <c r="E232" s="122"/>
      <c r="F232" s="120"/>
      <c r="G232" s="106"/>
    </row>
    <row r="233" spans="1:13" x14ac:dyDescent="0.25">
      <c r="A233" s="114"/>
      <c r="B233" s="121"/>
      <c r="C233" s="116"/>
      <c r="D233" s="117"/>
      <c r="E233" s="122"/>
      <c r="F233" s="120"/>
      <c r="G233" s="106"/>
    </row>
    <row r="234" spans="1:13" x14ac:dyDescent="0.25">
      <c r="A234" s="100"/>
      <c r="B234" s="162"/>
      <c r="C234" s="162"/>
      <c r="D234" s="162"/>
      <c r="E234" s="162"/>
      <c r="F234" s="162"/>
      <c r="G234" s="107"/>
    </row>
    <row r="235" spans="1:13" x14ac:dyDescent="0.25">
      <c r="A235" s="110"/>
      <c r="B235" s="121"/>
      <c r="C235" s="123"/>
      <c r="D235" s="123"/>
      <c r="E235" s="124"/>
      <c r="F235" s="125"/>
      <c r="G235" s="106"/>
      <c r="I235" s="126"/>
      <c r="L235">
        <v>576.67999999999995</v>
      </c>
      <c r="M235" s="45">
        <f>K235-L235</f>
        <v>-576.67999999999995</v>
      </c>
    </row>
    <row r="236" spans="1:13" x14ac:dyDescent="0.25">
      <c r="A236" s="100"/>
      <c r="B236" s="160"/>
      <c r="C236" s="160"/>
      <c r="D236" s="160"/>
      <c r="E236" s="160"/>
      <c r="F236" s="160"/>
      <c r="G236" s="107"/>
    </row>
    <row r="237" spans="1:13" x14ac:dyDescent="0.25">
      <c r="A237" s="110"/>
      <c r="B237" s="121"/>
      <c r="C237" s="123"/>
      <c r="D237" s="123"/>
      <c r="E237" s="119"/>
      <c r="F237" s="127"/>
      <c r="G237" s="106"/>
    </row>
    <row r="238" spans="1:13" x14ac:dyDescent="0.25">
      <c r="A238" s="100"/>
      <c r="B238" s="160"/>
      <c r="C238" s="160"/>
      <c r="D238" s="160"/>
      <c r="E238" s="160"/>
      <c r="F238" s="160"/>
      <c r="G238" s="107"/>
    </row>
    <row r="239" spans="1:13" x14ac:dyDescent="0.25">
      <c r="A239" s="110"/>
      <c r="B239" s="121"/>
      <c r="C239" s="123"/>
      <c r="D239" s="123"/>
      <c r="E239" s="119"/>
      <c r="F239" s="125"/>
      <c r="G239" s="106"/>
    </row>
    <row r="240" spans="1:13" x14ac:dyDescent="0.25">
      <c r="A240" s="100"/>
      <c r="B240" s="160"/>
      <c r="C240" s="160"/>
      <c r="D240" s="160"/>
      <c r="E240" s="160"/>
      <c r="F240" s="160"/>
      <c r="G240" s="107"/>
    </row>
    <row r="241" spans="1:14" ht="82.5" customHeight="1" x14ac:dyDescent="0.25">
      <c r="A241" s="123"/>
      <c r="B241" s="121"/>
      <c r="C241" s="123"/>
      <c r="D241" s="123"/>
      <c r="E241" s="119"/>
      <c r="F241" s="127"/>
      <c r="G241" s="106"/>
    </row>
    <row r="242" spans="1:14" x14ac:dyDescent="0.25">
      <c r="A242" s="100"/>
      <c r="B242" s="160"/>
      <c r="C242" s="160"/>
      <c r="D242" s="160"/>
      <c r="E242" s="160"/>
      <c r="F242" s="160"/>
      <c r="G242" s="107"/>
    </row>
    <row r="243" spans="1:14" x14ac:dyDescent="0.25">
      <c r="A243" s="100"/>
      <c r="B243" s="121"/>
      <c r="C243" s="123"/>
      <c r="D243" s="123"/>
      <c r="E243" s="119"/>
      <c r="F243" s="128"/>
      <c r="G243" s="106"/>
    </row>
    <row r="244" spans="1:14" x14ac:dyDescent="0.25">
      <c r="A244" s="100"/>
      <c r="B244" s="121"/>
      <c r="C244" s="123"/>
      <c r="D244" s="123"/>
      <c r="E244" s="119"/>
      <c r="F244" s="128"/>
      <c r="G244" s="106"/>
    </row>
    <row r="245" spans="1:14" x14ac:dyDescent="0.25">
      <c r="A245" s="100"/>
      <c r="B245" s="160"/>
      <c r="C245" s="160"/>
      <c r="D245" s="160"/>
      <c r="E245" s="160"/>
      <c r="F245" s="160"/>
      <c r="G245" s="107"/>
    </row>
    <row r="246" spans="1:14" x14ac:dyDescent="0.25">
      <c r="A246" s="123"/>
      <c r="B246" s="121"/>
      <c r="C246" s="123"/>
      <c r="D246" s="123"/>
      <c r="E246" s="119"/>
      <c r="F246" s="128"/>
      <c r="G246" s="106"/>
      <c r="K246">
        <v>450</v>
      </c>
      <c r="L246">
        <f>H246+K246</f>
        <v>450</v>
      </c>
      <c r="M246" s="45">
        <f>G245-L246</f>
        <v>-450</v>
      </c>
      <c r="N246" s="45"/>
    </row>
    <row r="247" spans="1:14" x14ac:dyDescent="0.25">
      <c r="A247" s="100"/>
      <c r="B247" s="159"/>
      <c r="C247" s="159"/>
      <c r="D247" s="159"/>
      <c r="E247" s="159"/>
      <c r="F247" s="159"/>
      <c r="G247" s="107"/>
    </row>
    <row r="248" spans="1:14" x14ac:dyDescent="0.25">
      <c r="A248" s="100"/>
      <c r="B248" s="160"/>
      <c r="C248" s="160"/>
      <c r="D248" s="160"/>
      <c r="E248" s="160"/>
      <c r="F248" s="160"/>
      <c r="G248" s="107"/>
    </row>
    <row r="249" spans="1:14" x14ac:dyDescent="0.25">
      <c r="A249" s="100"/>
      <c r="B249" s="106"/>
      <c r="C249" s="123"/>
      <c r="D249" s="123"/>
      <c r="E249" s="129"/>
      <c r="F249" s="130"/>
      <c r="G249" s="106"/>
      <c r="I249" s="126"/>
    </row>
    <row r="250" spans="1:14" x14ac:dyDescent="0.25">
      <c r="A250" s="100"/>
      <c r="B250" s="161"/>
      <c r="C250" s="161"/>
      <c r="D250" s="161"/>
      <c r="E250" s="161"/>
      <c r="F250" s="161"/>
      <c r="G250" s="131"/>
    </row>
  </sheetData>
  <mergeCells count="101">
    <mergeCell ref="A1:G7"/>
    <mergeCell ref="A10:B10"/>
    <mergeCell ref="A16:G22"/>
    <mergeCell ref="D25:F26"/>
    <mergeCell ref="C30:G30"/>
    <mergeCell ref="C31:G31"/>
    <mergeCell ref="A59:G65"/>
    <mergeCell ref="E67:F67"/>
    <mergeCell ref="A69:G69"/>
    <mergeCell ref="E70:F70"/>
    <mergeCell ref="A82:C82"/>
    <mergeCell ref="E82:G82"/>
    <mergeCell ref="A32:G34"/>
    <mergeCell ref="A43:G43"/>
    <mergeCell ref="A44:G44"/>
    <mergeCell ref="A45:G45"/>
    <mergeCell ref="A48:G54"/>
    <mergeCell ref="A56:B56"/>
    <mergeCell ref="A94:G96"/>
    <mergeCell ref="A97:B97"/>
    <mergeCell ref="A99:C99"/>
    <mergeCell ref="A101:C101"/>
    <mergeCell ref="A102:G103"/>
    <mergeCell ref="C105:G106"/>
    <mergeCell ref="A106:B106"/>
    <mergeCell ref="A83:C83"/>
    <mergeCell ref="E83:G83"/>
    <mergeCell ref="A84:C84"/>
    <mergeCell ref="E84:G84"/>
    <mergeCell ref="C90:E90"/>
    <mergeCell ref="C91:E91"/>
    <mergeCell ref="A111:B111"/>
    <mergeCell ref="C111:D111"/>
    <mergeCell ref="E111:F111"/>
    <mergeCell ref="A112:B112"/>
    <mergeCell ref="C112:D112"/>
    <mergeCell ref="E112:F112"/>
    <mergeCell ref="C107:G107"/>
    <mergeCell ref="A108:B108"/>
    <mergeCell ref="D108:E108"/>
    <mergeCell ref="B109:C109"/>
    <mergeCell ref="D109:E109"/>
    <mergeCell ref="A110:E110"/>
    <mergeCell ref="A115:B115"/>
    <mergeCell ref="C115:D115"/>
    <mergeCell ref="E115:F115"/>
    <mergeCell ref="A116:B116"/>
    <mergeCell ref="A113:B113"/>
    <mergeCell ref="C113:D113"/>
    <mergeCell ref="E113:F113"/>
    <mergeCell ref="A114:B114"/>
    <mergeCell ref="C114:D114"/>
    <mergeCell ref="E114:F114"/>
    <mergeCell ref="C116:D116"/>
    <mergeCell ref="C128:E128"/>
    <mergeCell ref="A129:G129"/>
    <mergeCell ref="A132:G134"/>
    <mergeCell ref="A136:D136"/>
    <mergeCell ref="E136:G136"/>
    <mergeCell ref="A137:B137"/>
    <mergeCell ref="A121:C121"/>
    <mergeCell ref="E121:G121"/>
    <mergeCell ref="A122:C122"/>
    <mergeCell ref="E122:G122"/>
    <mergeCell ref="A123:C123"/>
    <mergeCell ref="E123:G123"/>
    <mergeCell ref="A190:G190"/>
    <mergeCell ref="B143:C143"/>
    <mergeCell ref="E143:F143"/>
    <mergeCell ref="B145:C145"/>
    <mergeCell ref="E145:F145"/>
    <mergeCell ref="B152:C152"/>
    <mergeCell ref="E152:F152"/>
    <mergeCell ref="A138:B138"/>
    <mergeCell ref="A139:B139"/>
    <mergeCell ref="A140:B140"/>
    <mergeCell ref="A141:B141"/>
    <mergeCell ref="A192:G192"/>
    <mergeCell ref="A156:G156"/>
    <mergeCell ref="A179:G179"/>
    <mergeCell ref="B247:F247"/>
    <mergeCell ref="B248:F248"/>
    <mergeCell ref="B250:F250"/>
    <mergeCell ref="B234:F234"/>
    <mergeCell ref="B236:F236"/>
    <mergeCell ref="B238:F238"/>
    <mergeCell ref="B240:F240"/>
    <mergeCell ref="B242:F242"/>
    <mergeCell ref="B245:F245"/>
    <mergeCell ref="B157:G157"/>
    <mergeCell ref="B217:F217"/>
    <mergeCell ref="A229:G230"/>
    <mergeCell ref="A181:F181"/>
    <mergeCell ref="B180:G180"/>
    <mergeCell ref="A194:G194"/>
    <mergeCell ref="A182:G182"/>
    <mergeCell ref="A183:F183"/>
    <mergeCell ref="A185:G185"/>
    <mergeCell ref="A184:G184"/>
    <mergeCell ref="A186:G186"/>
    <mergeCell ref="A188:G188"/>
  </mergeCells>
  <pageMargins left="0.70866141732283472" right="0.31496062992125984" top="0.74803149606299213" bottom="0.55118110236220474" header="0.31496062992125984" footer="0.31496062992125984"/>
  <pageSetup paperSize="257" scale="68" orientation="portrait" horizontalDpi="4294967293" verticalDpi="0" r:id="rId1"/>
  <rowBreaks count="4" manualBreakCount="4">
    <brk id="47" max="6" man="1"/>
    <brk id="93" max="6" man="1"/>
    <brk id="130" max="6" man="1"/>
    <brk id="156"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view="pageBreakPreview" topLeftCell="A25" zoomScale="80" zoomScaleNormal="100" zoomScaleSheetLayoutView="80" workbookViewId="0">
      <selection activeCell="E10" sqref="E10"/>
    </sheetView>
  </sheetViews>
  <sheetFormatPr baseColWidth="10" defaultColWidth="11.28515625" defaultRowHeight="15" x14ac:dyDescent="0.25"/>
  <cols>
    <col min="1" max="1" width="11.7109375" customWidth="1"/>
    <col min="2" max="2" width="37.5703125" customWidth="1"/>
    <col min="3" max="3" width="12.5703125" customWidth="1"/>
    <col min="4" max="4" width="11" customWidth="1"/>
    <col min="5" max="5" width="16.5703125" customWidth="1"/>
    <col min="6" max="6" width="12.5703125" customWidth="1"/>
    <col min="7" max="7" width="15.7109375" customWidth="1"/>
    <col min="9" max="9" width="11.7109375" bestFit="1" customWidth="1"/>
    <col min="11" max="11" width="22.28515625" customWidth="1"/>
    <col min="14" max="14" width="15.28515625" customWidth="1"/>
    <col min="15" max="15" width="11.7109375" bestFit="1" customWidth="1"/>
  </cols>
  <sheetData>
    <row r="1" spans="1:16" ht="30" customHeight="1" x14ac:dyDescent="0.25">
      <c r="A1" s="49" t="s">
        <v>6</v>
      </c>
      <c r="B1" s="163" t="s">
        <v>80</v>
      </c>
      <c r="C1" s="163"/>
      <c r="D1" s="163"/>
      <c r="E1" s="163"/>
      <c r="F1" s="163"/>
      <c r="G1" s="163"/>
      <c r="I1" s="26"/>
      <c r="J1" s="26"/>
      <c r="K1" s="26"/>
      <c r="L1" s="26"/>
      <c r="M1" s="26"/>
      <c r="N1" s="26"/>
      <c r="O1" s="26"/>
      <c r="P1" s="26"/>
    </row>
    <row r="2" spans="1:16" ht="26.25" customHeight="1" x14ac:dyDescent="0.25">
      <c r="A2" s="50" t="s">
        <v>16</v>
      </c>
      <c r="B2" s="51" t="s">
        <v>45</v>
      </c>
      <c r="I2" s="26"/>
      <c r="J2" s="26"/>
      <c r="K2" s="26"/>
      <c r="L2" s="26"/>
      <c r="M2" s="26"/>
      <c r="N2" s="26"/>
      <c r="O2" s="26"/>
      <c r="P2" s="26"/>
    </row>
    <row r="3" spans="1:16" ht="25.5" customHeight="1" thickBot="1" x14ac:dyDescent="0.3">
      <c r="A3" s="52" t="s">
        <v>46</v>
      </c>
      <c r="B3" s="51" t="s">
        <v>47</v>
      </c>
      <c r="I3" s="26"/>
      <c r="J3" s="26"/>
      <c r="K3" s="26"/>
      <c r="L3" s="26"/>
      <c r="M3" s="26"/>
      <c r="N3" s="53"/>
      <c r="O3" s="26"/>
      <c r="P3" s="53"/>
    </row>
    <row r="4" spans="1:16" ht="28.5" customHeight="1" x14ac:dyDescent="0.25">
      <c r="A4" s="54" t="s">
        <v>48</v>
      </c>
      <c r="B4" s="55" t="s">
        <v>49</v>
      </c>
      <c r="C4" s="56" t="s">
        <v>50</v>
      </c>
      <c r="D4" s="56" t="s">
        <v>51</v>
      </c>
      <c r="E4" s="56" t="s">
        <v>52</v>
      </c>
      <c r="F4" s="56" t="s">
        <v>0</v>
      </c>
      <c r="G4" s="57" t="s">
        <v>44</v>
      </c>
      <c r="I4" s="26"/>
      <c r="J4" s="26"/>
      <c r="K4" s="26"/>
      <c r="L4" s="26"/>
      <c r="M4" s="26"/>
      <c r="N4" s="26"/>
      <c r="O4" s="26"/>
      <c r="P4" s="26"/>
    </row>
    <row r="5" spans="1:16" ht="30" x14ac:dyDescent="0.25">
      <c r="A5" s="58">
        <v>1</v>
      </c>
      <c r="B5" s="59" t="s">
        <v>53</v>
      </c>
      <c r="C5" s="60"/>
      <c r="D5" s="60"/>
      <c r="E5" s="61"/>
      <c r="F5" s="61"/>
      <c r="G5" s="62">
        <f>SUM(F6:F11)</f>
        <v>15950</v>
      </c>
      <c r="I5" s="63"/>
      <c r="J5" s="64"/>
      <c r="K5" s="26"/>
      <c r="L5" s="26"/>
      <c r="M5" s="26"/>
      <c r="N5" s="26"/>
      <c r="O5" s="26"/>
      <c r="P5" s="26"/>
    </row>
    <row r="6" spans="1:16" x14ac:dyDescent="0.25">
      <c r="A6" s="65">
        <f>A5+0.1</f>
        <v>1.1000000000000001</v>
      </c>
      <c r="B6" s="66" t="s">
        <v>54</v>
      </c>
      <c r="C6" s="67">
        <v>1</v>
      </c>
      <c r="D6" s="68" t="s">
        <v>55</v>
      </c>
      <c r="E6" s="61">
        <v>1800</v>
      </c>
      <c r="F6" s="61">
        <f>ROUND(C6*E6,2)</f>
        <v>1800</v>
      </c>
      <c r="G6" s="69"/>
      <c r="I6" s="70"/>
      <c r="J6" s="71"/>
      <c r="K6" s="26"/>
      <c r="L6" s="26"/>
      <c r="M6" s="26"/>
      <c r="N6" s="26"/>
      <c r="O6" s="26"/>
      <c r="P6" s="26"/>
    </row>
    <row r="7" spans="1:16" x14ac:dyDescent="0.25">
      <c r="A7" s="65">
        <f t="shared" ref="A7:A11" si="0">A6+0.1</f>
        <v>1.2000000000000002</v>
      </c>
      <c r="B7" s="66" t="s">
        <v>56</v>
      </c>
      <c r="C7" s="67">
        <v>1</v>
      </c>
      <c r="D7" s="68" t="s">
        <v>55</v>
      </c>
      <c r="E7" s="61">
        <f>ROUND(250*10*1.1,2)</f>
        <v>2750</v>
      </c>
      <c r="F7" s="61">
        <f t="shared" ref="F7:F28" si="1">ROUND(C7*E7,2)</f>
        <v>2750</v>
      </c>
      <c r="G7" s="69"/>
      <c r="I7" s="70"/>
      <c r="J7" s="71"/>
      <c r="K7" s="26"/>
      <c r="L7" s="26"/>
      <c r="M7" s="26"/>
      <c r="N7" s="26"/>
      <c r="O7" s="26"/>
      <c r="P7" s="26"/>
    </row>
    <row r="8" spans="1:16" x14ac:dyDescent="0.25">
      <c r="A8" s="65">
        <f t="shared" si="0"/>
        <v>1.3000000000000003</v>
      </c>
      <c r="B8" s="66" t="s">
        <v>57</v>
      </c>
      <c r="C8" s="67">
        <v>1</v>
      </c>
      <c r="D8" s="68" t="s">
        <v>55</v>
      </c>
      <c r="E8" s="61">
        <v>600</v>
      </c>
      <c r="F8" s="61">
        <f t="shared" si="1"/>
        <v>600</v>
      </c>
      <c r="G8" s="69"/>
      <c r="I8" s="70"/>
      <c r="J8" s="71"/>
      <c r="K8" s="26"/>
      <c r="L8" s="26"/>
      <c r="M8" s="26"/>
      <c r="N8" s="26"/>
      <c r="O8" s="26"/>
      <c r="P8" s="26"/>
    </row>
    <row r="9" spans="1:16" x14ac:dyDescent="0.25">
      <c r="A9" s="65">
        <f t="shared" si="0"/>
        <v>1.4000000000000004</v>
      </c>
      <c r="B9" s="66" t="s">
        <v>58</v>
      </c>
      <c r="C9" s="67">
        <v>1</v>
      </c>
      <c r="D9" s="68" t="s">
        <v>55</v>
      </c>
      <c r="E9" s="61">
        <v>600</v>
      </c>
      <c r="F9" s="61">
        <f t="shared" si="1"/>
        <v>600</v>
      </c>
      <c r="G9" s="69"/>
      <c r="I9" s="70"/>
      <c r="J9" s="71"/>
      <c r="K9" s="26"/>
      <c r="L9" s="26"/>
      <c r="M9" s="26"/>
      <c r="N9" s="26"/>
      <c r="O9" s="26"/>
      <c r="P9" s="26"/>
    </row>
    <row r="10" spans="1:16" ht="30" x14ac:dyDescent="0.25">
      <c r="A10" s="65">
        <f t="shared" si="0"/>
        <v>1.5000000000000004</v>
      </c>
      <c r="B10" s="66" t="s">
        <v>59</v>
      </c>
      <c r="C10" s="67">
        <v>1</v>
      </c>
      <c r="D10" s="68" t="s">
        <v>55</v>
      </c>
      <c r="E10" s="61">
        <v>6000</v>
      </c>
      <c r="F10" s="61">
        <f t="shared" si="1"/>
        <v>6000</v>
      </c>
      <c r="G10" s="69"/>
      <c r="K10" s="26"/>
      <c r="L10" s="26"/>
      <c r="M10" s="26"/>
      <c r="N10" s="26"/>
      <c r="O10" s="26"/>
      <c r="P10" s="26"/>
    </row>
    <row r="11" spans="1:16" ht="30" x14ac:dyDescent="0.25">
      <c r="A11" s="65">
        <f t="shared" si="0"/>
        <v>1.6000000000000005</v>
      </c>
      <c r="B11" s="66" t="s">
        <v>60</v>
      </c>
      <c r="C11" s="67">
        <v>1</v>
      </c>
      <c r="D11" s="68" t="s">
        <v>55</v>
      </c>
      <c r="E11" s="61">
        <f>ROUND(1400*3,2)</f>
        <v>4200</v>
      </c>
      <c r="F11" s="61">
        <f t="shared" si="1"/>
        <v>4200</v>
      </c>
      <c r="G11" s="69"/>
      <c r="I11" s="70"/>
      <c r="J11" s="71"/>
      <c r="K11" s="26"/>
      <c r="L11" s="26"/>
      <c r="M11" s="26"/>
      <c r="N11" s="26"/>
      <c r="O11" s="26"/>
      <c r="P11" s="26"/>
    </row>
    <row r="12" spans="1:16" x14ac:dyDescent="0.25">
      <c r="A12" s="58">
        <v>2</v>
      </c>
      <c r="B12" s="72" t="s">
        <v>61</v>
      </c>
      <c r="C12" s="67"/>
      <c r="D12" s="73"/>
      <c r="E12" s="61"/>
      <c r="F12" s="61"/>
      <c r="G12" s="62" t="e">
        <f>SUM(F13:F17)</f>
        <v>#REF!</v>
      </c>
      <c r="I12" s="70"/>
      <c r="J12" s="64"/>
      <c r="K12" s="26"/>
      <c r="L12" s="26"/>
      <c r="M12" s="26"/>
      <c r="N12" s="26"/>
      <c r="O12" s="26"/>
      <c r="P12" s="26"/>
    </row>
    <row r="13" spans="1:16" x14ac:dyDescent="0.25">
      <c r="A13" s="65">
        <f>A12+0.1</f>
        <v>2.1</v>
      </c>
      <c r="B13" s="66" t="s">
        <v>62</v>
      </c>
      <c r="C13" s="67" t="e">
        <f>+CANTIDADES!#REF!</f>
        <v>#REF!</v>
      </c>
      <c r="D13" s="68" t="s">
        <v>63</v>
      </c>
      <c r="E13" s="61">
        <f>+ROUND(9.50910782516476,2)</f>
        <v>9.51</v>
      </c>
      <c r="F13" s="61" t="e">
        <f t="shared" si="1"/>
        <v>#REF!</v>
      </c>
      <c r="G13" s="69"/>
      <c r="I13" s="70"/>
      <c r="J13" s="71"/>
      <c r="K13" s="74"/>
      <c r="L13" s="26"/>
      <c r="M13" s="26"/>
      <c r="N13" s="26"/>
      <c r="O13" s="26"/>
      <c r="P13" s="26"/>
    </row>
    <row r="14" spans="1:16" x14ac:dyDescent="0.25">
      <c r="A14" s="65">
        <f t="shared" ref="A14:A17" si="2">A13+0.1</f>
        <v>2.2000000000000002</v>
      </c>
      <c r="B14" s="66" t="s">
        <v>64</v>
      </c>
      <c r="C14" s="67">
        <v>805</v>
      </c>
      <c r="D14" s="68" t="s">
        <v>65</v>
      </c>
      <c r="E14" s="61">
        <v>1.5</v>
      </c>
      <c r="F14" s="61">
        <f t="shared" si="1"/>
        <v>1207.5</v>
      </c>
      <c r="G14" s="69"/>
      <c r="I14" s="63"/>
      <c r="J14" s="71"/>
      <c r="K14" s="26"/>
      <c r="L14" s="26"/>
      <c r="M14" s="26"/>
      <c r="N14" s="26"/>
      <c r="O14" s="26"/>
      <c r="P14" s="26"/>
    </row>
    <row r="15" spans="1:16" ht="30" x14ac:dyDescent="0.25">
      <c r="A15" s="65">
        <f t="shared" si="2"/>
        <v>2.3000000000000003</v>
      </c>
      <c r="B15" s="66" t="s">
        <v>66</v>
      </c>
      <c r="C15" s="67" t="e">
        <f>+ROUND(C13*0.5,2)</f>
        <v>#REF!</v>
      </c>
      <c r="D15" s="68" t="s">
        <v>63</v>
      </c>
      <c r="E15" s="61">
        <v>11.74</v>
      </c>
      <c r="F15" s="61" t="e">
        <f t="shared" si="1"/>
        <v>#REF!</v>
      </c>
      <c r="G15" s="69"/>
      <c r="I15" s="26"/>
      <c r="J15" s="71"/>
      <c r="K15" s="26"/>
      <c r="L15" s="26"/>
      <c r="M15" s="26"/>
      <c r="N15" s="26"/>
      <c r="O15" s="26"/>
      <c r="P15" s="26"/>
    </row>
    <row r="16" spans="1:16" ht="30" x14ac:dyDescent="0.25">
      <c r="A16" s="65">
        <f t="shared" si="2"/>
        <v>2.4000000000000004</v>
      </c>
      <c r="B16" s="66" t="s">
        <v>67</v>
      </c>
      <c r="C16" s="67" t="e">
        <f>ROUND(+C13*0.5,2)</f>
        <v>#REF!</v>
      </c>
      <c r="D16" s="68" t="s">
        <v>63</v>
      </c>
      <c r="E16" s="61">
        <v>5.48</v>
      </c>
      <c r="F16" s="61" t="e">
        <f t="shared" si="1"/>
        <v>#REF!</v>
      </c>
      <c r="G16" s="69"/>
      <c r="I16" s="76"/>
      <c r="J16" s="71"/>
      <c r="K16" s="26"/>
      <c r="L16" s="26"/>
      <c r="M16" s="26"/>
      <c r="N16" s="26"/>
      <c r="O16" s="26"/>
      <c r="P16" s="26"/>
    </row>
    <row r="17" spans="1:16" x14ac:dyDescent="0.25">
      <c r="A17" s="65">
        <f t="shared" si="2"/>
        <v>2.5000000000000004</v>
      </c>
      <c r="B17" s="66" t="s">
        <v>68</v>
      </c>
      <c r="C17" s="67">
        <v>700</v>
      </c>
      <c r="D17" s="68" t="s">
        <v>65</v>
      </c>
      <c r="E17" s="61">
        <v>5</v>
      </c>
      <c r="F17" s="61">
        <f t="shared" si="1"/>
        <v>3500</v>
      </c>
      <c r="G17" s="69"/>
      <c r="I17" s="70"/>
      <c r="J17" s="71"/>
      <c r="K17" s="26"/>
      <c r="L17" s="26"/>
      <c r="M17" s="26"/>
      <c r="N17" s="53"/>
      <c r="O17" s="26"/>
      <c r="P17" s="74"/>
    </row>
    <row r="18" spans="1:16" ht="33" customHeight="1" x14ac:dyDescent="0.25">
      <c r="A18" s="58">
        <v>3</v>
      </c>
      <c r="B18" s="72" t="s">
        <v>69</v>
      </c>
      <c r="C18" s="67"/>
      <c r="D18" s="73"/>
      <c r="E18" s="61"/>
      <c r="F18" s="61"/>
      <c r="G18" s="62">
        <f>SUM(F19:F22)</f>
        <v>35364.97</v>
      </c>
      <c r="I18" s="70"/>
      <c r="J18" s="64"/>
      <c r="K18" s="26"/>
      <c r="L18" s="26"/>
      <c r="M18" s="26"/>
      <c r="N18" s="74"/>
      <c r="O18" s="26"/>
      <c r="P18" s="26"/>
    </row>
    <row r="19" spans="1:16" ht="15" customHeight="1" x14ac:dyDescent="0.25">
      <c r="A19" s="65">
        <f>A18+0.1</f>
        <v>3.1</v>
      </c>
      <c r="B19" s="66" t="s">
        <v>70</v>
      </c>
      <c r="C19" s="67">
        <v>16</v>
      </c>
      <c r="D19" s="68" t="s">
        <v>71</v>
      </c>
      <c r="E19" s="61">
        <v>1700</v>
      </c>
      <c r="F19" s="61">
        <f t="shared" si="1"/>
        <v>27200</v>
      </c>
      <c r="G19" s="69"/>
      <c r="I19" s="63"/>
      <c r="J19" s="71"/>
      <c r="K19" s="26"/>
      <c r="L19" s="26"/>
      <c r="M19" s="26"/>
      <c r="N19" s="26"/>
      <c r="O19" s="26"/>
      <c r="P19" s="26"/>
    </row>
    <row r="20" spans="1:16" ht="15" customHeight="1" x14ac:dyDescent="0.25">
      <c r="A20" s="65">
        <f t="shared" ref="A20:A22" si="3">A19+0.1</f>
        <v>3.2</v>
      </c>
      <c r="B20" s="66" t="s">
        <v>72</v>
      </c>
      <c r="C20" s="67">
        <v>5</v>
      </c>
      <c r="D20" s="68" t="s">
        <v>71</v>
      </c>
      <c r="E20" s="61">
        <v>450</v>
      </c>
      <c r="F20" s="61">
        <f t="shared" si="1"/>
        <v>2250</v>
      </c>
      <c r="G20" s="69"/>
      <c r="I20" s="70"/>
      <c r="J20" s="71"/>
      <c r="K20" s="26"/>
      <c r="L20" s="26"/>
      <c r="M20" s="26"/>
      <c r="N20" s="26"/>
      <c r="O20" s="26"/>
      <c r="P20" s="26"/>
    </row>
    <row r="21" spans="1:16" ht="30.75" customHeight="1" x14ac:dyDescent="0.25">
      <c r="A21" s="65">
        <f t="shared" si="3"/>
        <v>3.3000000000000003</v>
      </c>
      <c r="B21" s="77" t="s">
        <v>73</v>
      </c>
      <c r="C21" s="78">
        <v>1</v>
      </c>
      <c r="D21" s="79" t="s">
        <v>55</v>
      </c>
      <c r="E21" s="80">
        <v>2500</v>
      </c>
      <c r="F21" s="80">
        <f t="shared" si="1"/>
        <v>2500</v>
      </c>
      <c r="G21" s="81"/>
      <c r="I21" s="70"/>
      <c r="J21" s="82"/>
      <c r="K21" s="26"/>
      <c r="L21" s="26"/>
      <c r="M21" s="26"/>
      <c r="N21" s="26"/>
      <c r="O21" s="26"/>
      <c r="P21" s="26"/>
    </row>
    <row r="22" spans="1:16" ht="78.75" customHeight="1" x14ac:dyDescent="0.25">
      <c r="A22" s="65">
        <f t="shared" si="3"/>
        <v>3.4000000000000004</v>
      </c>
      <c r="B22" s="77" t="s">
        <v>81</v>
      </c>
      <c r="C22" s="78">
        <v>1</v>
      </c>
      <c r="D22" s="79" t="s">
        <v>78</v>
      </c>
      <c r="E22" s="80">
        <f>1417+1997.97</f>
        <v>3414.9700000000003</v>
      </c>
      <c r="F22" s="80">
        <f t="shared" si="1"/>
        <v>3414.97</v>
      </c>
      <c r="G22" s="81"/>
      <c r="I22" s="70"/>
      <c r="J22" s="82"/>
      <c r="K22" s="26"/>
      <c r="L22" s="26"/>
      <c r="M22" s="26"/>
      <c r="N22" s="26"/>
      <c r="O22" s="26"/>
      <c r="P22" s="26"/>
    </row>
    <row r="23" spans="1:16" ht="34.5" customHeight="1" x14ac:dyDescent="0.25">
      <c r="A23" s="58">
        <v>4</v>
      </c>
      <c r="B23" s="83" t="s">
        <v>74</v>
      </c>
      <c r="C23" s="67"/>
      <c r="D23" s="68"/>
      <c r="E23" s="61"/>
      <c r="F23" s="61"/>
      <c r="G23" s="62">
        <f>SUM(F24:F25)</f>
        <v>22050</v>
      </c>
      <c r="I23" s="70"/>
      <c r="J23" s="64"/>
      <c r="K23" s="26"/>
      <c r="L23" s="26"/>
      <c r="M23" s="26"/>
      <c r="N23" s="26"/>
      <c r="O23" s="26"/>
      <c r="P23" s="26"/>
    </row>
    <row r="24" spans="1:16" ht="34.5" customHeight="1" x14ac:dyDescent="0.25">
      <c r="A24" s="84">
        <v>4.0999999999999996</v>
      </c>
      <c r="B24" s="85" t="s">
        <v>75</v>
      </c>
      <c r="C24" s="78">
        <v>1</v>
      </c>
      <c r="D24" s="79" t="s">
        <v>71</v>
      </c>
      <c r="E24" s="80">
        <v>16000</v>
      </c>
      <c r="F24" s="61">
        <f t="shared" si="1"/>
        <v>16000</v>
      </c>
      <c r="G24" s="62"/>
      <c r="I24" s="70"/>
      <c r="J24" s="64"/>
      <c r="K24" s="26"/>
      <c r="L24" s="26"/>
      <c r="M24" s="26"/>
      <c r="N24" s="26"/>
      <c r="O24" s="26"/>
      <c r="P24" s="26"/>
    </row>
    <row r="25" spans="1:16" ht="15" customHeight="1" x14ac:dyDescent="0.25">
      <c r="A25" s="65">
        <f>+A23+0.1</f>
        <v>4.0999999999999996</v>
      </c>
      <c r="B25" s="66" t="s">
        <v>76</v>
      </c>
      <c r="C25" s="67">
        <v>1</v>
      </c>
      <c r="D25" s="68" t="s">
        <v>55</v>
      </c>
      <c r="E25" s="61">
        <v>6050</v>
      </c>
      <c r="F25" s="61">
        <f t="shared" si="1"/>
        <v>6050</v>
      </c>
      <c r="G25" s="62"/>
      <c r="I25" s="70"/>
      <c r="J25" s="64"/>
      <c r="K25" s="26"/>
      <c r="L25" s="26"/>
      <c r="M25" s="26"/>
      <c r="N25" s="26"/>
      <c r="O25" s="26"/>
      <c r="P25" s="26"/>
    </row>
    <row r="26" spans="1:16" ht="15" customHeight="1" x14ac:dyDescent="0.25">
      <c r="A26" s="86"/>
      <c r="B26" s="66"/>
      <c r="C26" s="67"/>
      <c r="D26" s="68"/>
      <c r="E26" s="61"/>
      <c r="F26" s="61"/>
      <c r="G26" s="62"/>
      <c r="I26" s="70"/>
      <c r="J26" s="64"/>
      <c r="K26" s="26"/>
      <c r="L26" s="26"/>
      <c r="M26" s="26"/>
      <c r="N26" s="26"/>
      <c r="O26" s="26"/>
      <c r="P26" s="26"/>
    </row>
    <row r="27" spans="1:16" ht="33" customHeight="1" x14ac:dyDescent="0.25">
      <c r="A27" s="87">
        <v>5</v>
      </c>
      <c r="B27" s="83" t="s">
        <v>77</v>
      </c>
      <c r="C27" s="88">
        <v>1</v>
      </c>
      <c r="D27" s="87" t="s">
        <v>55</v>
      </c>
      <c r="E27" s="89">
        <v>6030</v>
      </c>
      <c r="F27" s="89">
        <f t="shared" si="1"/>
        <v>6030</v>
      </c>
      <c r="G27" s="90">
        <f>SUM(F27)</f>
        <v>6030</v>
      </c>
      <c r="I27" s="70"/>
      <c r="J27" s="64"/>
      <c r="K27" s="26"/>
      <c r="L27" s="26"/>
      <c r="M27" s="26"/>
      <c r="N27" s="26"/>
      <c r="O27" s="26"/>
      <c r="P27" s="26"/>
    </row>
    <row r="28" spans="1:16" ht="21" customHeight="1" x14ac:dyDescent="0.25">
      <c r="A28" s="58">
        <v>6</v>
      </c>
      <c r="B28" s="91" t="s">
        <v>43</v>
      </c>
      <c r="C28" s="92">
        <v>1</v>
      </c>
      <c r="D28" s="93" t="s">
        <v>78</v>
      </c>
      <c r="E28" s="71" t="e">
        <f>+ROUND((G5+G12+G18+G23+G27)*0.0734405,2)</f>
        <v>#REF!</v>
      </c>
      <c r="F28" s="61" t="e">
        <f t="shared" si="1"/>
        <v>#REF!</v>
      </c>
      <c r="G28" s="62" t="e">
        <f>SUM(F28)</f>
        <v>#REF!</v>
      </c>
      <c r="I28" s="76"/>
      <c r="J28" s="71"/>
      <c r="K28" s="26"/>
      <c r="L28" s="26"/>
      <c r="M28" s="26"/>
      <c r="N28" s="26"/>
      <c r="O28" s="26"/>
      <c r="P28" s="26"/>
    </row>
    <row r="29" spans="1:16" ht="43.5" customHeight="1" x14ac:dyDescent="0.3">
      <c r="A29" s="94"/>
      <c r="B29" s="95" t="s">
        <v>79</v>
      </c>
      <c r="C29" s="96"/>
      <c r="D29" s="97"/>
      <c r="E29" s="98"/>
      <c r="F29" s="98"/>
      <c r="G29" s="99" t="e">
        <f>SUM(G5:G28)</f>
        <v>#REF!</v>
      </c>
      <c r="I29" s="70"/>
      <c r="J29" s="26"/>
      <c r="K29" s="26"/>
      <c r="L29" s="26"/>
      <c r="M29" s="26"/>
      <c r="N29" s="26"/>
      <c r="O29" s="26"/>
      <c r="P29" s="26"/>
    </row>
    <row r="30" spans="1:16" ht="15.75" x14ac:dyDescent="0.25">
      <c r="A30" s="110"/>
      <c r="B30" s="111"/>
      <c r="C30" s="112"/>
      <c r="D30" s="112"/>
      <c r="E30" s="113"/>
      <c r="F30" s="111"/>
      <c r="G30" s="111"/>
    </row>
  </sheetData>
  <mergeCells count="1">
    <mergeCell ref="B1:G1"/>
  </mergeCells>
  <pageMargins left="0.7" right="0.7" top="0.75" bottom="0.75" header="0.3" footer="0.3"/>
  <pageSetup paperSize="9" scale="64" orientation="portrait" r:id="rId1"/>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CANTIDADES</vt:lpstr>
      <vt:lpstr>CARPETA</vt:lpstr>
      <vt:lpstr>Hoja1</vt:lpstr>
      <vt:lpstr>CARPETA!Área_de_impresión</vt:lpstr>
      <vt:lpstr>Hoja1!Área_de_impresión</vt:lpstr>
      <vt:lpstr>CARPETA!OLE_LINK1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Proyectos 03</dc:creator>
  <cp:lastModifiedBy>Proyectos 03</cp:lastModifiedBy>
  <cp:lastPrinted>2016-11-24T15:42:20Z</cp:lastPrinted>
  <dcterms:created xsi:type="dcterms:W3CDTF">2015-04-14T15:19:32Z</dcterms:created>
  <dcterms:modified xsi:type="dcterms:W3CDTF">2016-11-24T19:14:07Z</dcterms:modified>
</cp:coreProperties>
</file>