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4120" windowHeight="13560" firstSheet="1" activeTab="1"/>
  </bookViews>
  <sheets>
    <sheet name="DEFINITIVO " sheetId="1" state="hidden" r:id="rId1"/>
    <sheet name="PROGRAMACION DE PROYECTOS" sheetId="3" r:id="rId2"/>
  </sheets>
  <definedNames>
    <definedName name="_xlnm.Print_Titles" localSheetId="0">'DEFINITIVO '!$1:$2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3"/>
  <c r="C65" s="1"/>
  <c r="C64"/>
  <c r="C63"/>
  <c r="C62"/>
  <c r="C61"/>
  <c r="C60"/>
  <c r="C59"/>
  <c r="C58"/>
  <c r="C57"/>
  <c r="C56"/>
  <c r="C55"/>
  <c r="C54"/>
  <c r="C47"/>
  <c r="C46"/>
  <c r="C45"/>
  <c r="C44"/>
  <c r="C43"/>
  <c r="C42"/>
  <c r="C41"/>
  <c r="C40"/>
  <c r="C39"/>
  <c r="C38"/>
  <c r="D23"/>
  <c r="C23" s="1"/>
  <c r="D22"/>
  <c r="C22" s="1"/>
  <c r="D21"/>
  <c r="C21" s="1"/>
  <c r="C31"/>
  <c r="D30"/>
  <c r="C30" s="1"/>
  <c r="C29"/>
  <c r="C28"/>
  <c r="C27"/>
  <c r="C26"/>
  <c r="C25"/>
  <c r="C24"/>
  <c r="D13"/>
  <c r="C13" s="1"/>
  <c r="D12"/>
  <c r="C12" s="1"/>
  <c r="C11"/>
  <c r="C10"/>
  <c r="C9"/>
  <c r="C8"/>
  <c r="C7"/>
  <c r="C6"/>
  <c r="C5"/>
  <c r="E44" i="1" l="1"/>
  <c r="C44" s="1"/>
  <c r="C4"/>
  <c r="C53"/>
  <c r="C95"/>
  <c r="C57"/>
  <c r="D21"/>
  <c r="D14"/>
  <c r="D13"/>
  <c r="D12"/>
  <c r="D11"/>
  <c r="D10"/>
  <c r="E52" l="1"/>
  <c r="D83"/>
  <c r="C54"/>
  <c r="D52"/>
  <c r="C14"/>
  <c r="C13"/>
  <c r="C12"/>
  <c r="C11"/>
  <c r="C10"/>
  <c r="C51"/>
  <c r="C50"/>
  <c r="C48"/>
  <c r="C47"/>
  <c r="C46"/>
  <c r="C94" l="1"/>
  <c r="D95" s="1"/>
  <c r="F95" s="1"/>
  <c r="C43"/>
  <c r="C42"/>
  <c r="C6"/>
  <c r="C41"/>
  <c r="C40"/>
  <c r="C39"/>
  <c r="C38"/>
  <c r="C37"/>
  <c r="C36"/>
  <c r="C35"/>
  <c r="C7"/>
  <c r="C34"/>
  <c r="C33"/>
  <c r="C32"/>
  <c r="C31"/>
  <c r="C30"/>
  <c r="C29"/>
  <c r="C28"/>
  <c r="C27"/>
  <c r="C26"/>
  <c r="C5"/>
  <c r="C25"/>
  <c r="C24"/>
  <c r="C23"/>
  <c r="C22"/>
  <c r="C21"/>
  <c r="C8"/>
  <c r="C20"/>
  <c r="C19"/>
  <c r="C18"/>
  <c r="C17"/>
  <c r="C16"/>
  <c r="C9"/>
  <c r="C15"/>
  <c r="C3"/>
  <c r="C52" s="1"/>
  <c r="D93" l="1"/>
  <c r="D85"/>
</calcChain>
</file>

<file path=xl/sharedStrings.xml><?xml version="1.0" encoding="utf-8"?>
<sst xmlns="http://schemas.openxmlformats.org/spreadsheetml/2006/main" count="258" uniqueCount="118">
  <si>
    <t>MONTO INICIAL</t>
  </si>
  <si>
    <t>FODES 2018</t>
  </si>
  <si>
    <t>FODES 2019</t>
  </si>
  <si>
    <t>MANTENIMIENTO Y REPARACIÓN DE MAQUINARIA Y EQUIPO DE CONSTRUCCIÓN (MOTONIVELADORA, MINI CARGADOR, Y OTROS).</t>
  </si>
  <si>
    <t>COMPRA DE DOS CAMIONES PARA RECOLECCIÓN DE DESECHOS SÓLIDOS, MUNICIPIO DE ACAJUTLA.</t>
  </si>
  <si>
    <t xml:space="preserve">TRATAMIENTO Y DISPOSICIÓN FINAL DE DESECHOS SÓLIDOS DE ACAJUTLA. </t>
  </si>
  <si>
    <t>EMERGENCIAS PROVOCADAS POR FENÓMENOS NATURALES.</t>
  </si>
  <si>
    <t>PREVENCIÓN DE ENFERMEDADES PROVOCADAS POR EL ZANCUDO.</t>
  </si>
  <si>
    <t>ESTABLECIMIENTO DE 20 HECTÁREAS DE SISTEMAS AGROFORESTALES, CRIO. EL MAGUEY, CANTON METALÍO.</t>
  </si>
  <si>
    <t>FOMENTO A LA PRODUCCIÓN AGRÍCOLA (DOTACION DE INSUMOS, LOGISTICA, TRANSPORTES Y ARRENDAMIENTO DE EQUIPOS).</t>
  </si>
  <si>
    <t xml:space="preserve">CONSTRUCCION DE INFRAESTRUCTURA DE USO TURISTICO EN MAJAGUA, ACAJUTLA. </t>
  </si>
  <si>
    <t>PROGRAMA DE BECAS PARA JÓVENES DE ESCASOS RECURSOS ECONÓMICOS 90 X $50.00 X 12 =  $ 54,000.00</t>
  </si>
  <si>
    <t>CENTRO DE FORMACION DE LA MUJER DE ACAJUTLA.</t>
  </si>
  <si>
    <t>SUPERVISIÓN DE INFRAESTRUCTURAS.</t>
  </si>
  <si>
    <t>EGRESOS</t>
  </si>
  <si>
    <t>COMPRA DE UNA RETROEXCAVADORA.</t>
  </si>
  <si>
    <t>MEJORAS AL PARQUE BOTANICO DE ACAJUTLA.</t>
  </si>
  <si>
    <t>APOYO AL DEPORTE Y LA RECREACION.</t>
  </si>
  <si>
    <t>PREVENCIÓN DE LA VIOLENCIA .</t>
  </si>
  <si>
    <t>PROMOCIÓN Y ORGANIZACIÓN DE LA FESTIVIDAD POPULAR EN HONOR A LA SANTÍSIMA TRINIDAD.</t>
  </si>
  <si>
    <t xml:space="preserve">REPARACION DE CALLES Y AVENIDAS DE LA ZONA URBANA. </t>
  </si>
  <si>
    <t xml:space="preserve">FOMENTO A LAS ACTIVIDADES TURÍSTICAS Y CULTURALES. </t>
  </si>
  <si>
    <r>
      <t xml:space="preserve">ESTUDIOS TÉCNICOS Y FORMULACIÓN DE CARPETAS. </t>
    </r>
    <r>
      <rPr>
        <strike/>
        <sz val="10"/>
        <color rgb="FFFFFFFF"/>
        <rFont val="Calibri"/>
        <family val="2"/>
      </rPr>
      <t>100,000.00</t>
    </r>
  </si>
  <si>
    <t>CONSTRUCCION DE OBRA DE DRENAJE MENOR Y RECARPETO ASFALTICO EN TRAMO DE CALLE EN AVENIDA OBANDO, MUNICIPIO DE ACAJUTLA, DEPTO. DE SONSONATE.</t>
  </si>
  <si>
    <t>CONSTRUCCION DE CASA COMUNAL PLAYA MONZON.</t>
  </si>
  <si>
    <t>CONSTRUCCION DE MURO Y CAJA PUENTE CASA COMUNAL COL. ACAXUAL 2</t>
  </si>
  <si>
    <t>DISPOSICION FINAL DE DESECHOS SOLIDOS.</t>
  </si>
  <si>
    <t>APOYO AL ARTE, DEPORTE Y CULTURA.</t>
  </si>
  <si>
    <t>PREVENCION DE LA VIOLENCIA.</t>
  </si>
  <si>
    <t>FOMENTO DE ACTIVIDADES ECONOMICAS Y TURISTICAS.</t>
  </si>
  <si>
    <t>EMERGENCIAS PROVOCADAS POR DISTINTOS FENOMENOS NATURALES.</t>
  </si>
  <si>
    <t>BACHEO DE CALLES Y AVENIDAS EN ZONA URBANA.</t>
  </si>
  <si>
    <t>ESTABLECIMIENTO DE 20 HECT. AGROFORESTALES EL MAGUEY.</t>
  </si>
  <si>
    <t>READECUACION DE LAS AREAS ADMINISTRATIVAS DE AMA.</t>
  </si>
  <si>
    <t>FOMENTO A LA PRODUCCION AGRICOLA.</t>
  </si>
  <si>
    <t>PREVENCION DE ENFERMEDADES PROVOCADAS POR EL ZANCUDO.</t>
  </si>
  <si>
    <t>FIESTA POPULAR EN HONOR A SANTISIMA TRINIDAD.</t>
  </si>
  <si>
    <t>BALASTADO Y CONSTRUCCION DE OBRA DE PASO COM. MARINES.</t>
  </si>
  <si>
    <t>INSTALACION E IMPLEMANTACION DE PLATAFORMA INFORMATIVA SAM</t>
  </si>
  <si>
    <t>REPARACION DE CALLES NO PAVIMENTADAS EN LOT. SAN LUIS CAMPANA.</t>
  </si>
  <si>
    <t>REPARACION DE CALLES NO PAVIMENTADAS EN CRIO. SAN PEDRO BELEN.</t>
  </si>
  <si>
    <t>CONCRETEADO HIDRAULICO DE UN TRAMO DE CALLE PPAL CRIO. COPINULA</t>
  </si>
  <si>
    <t>CONSTRUCCION DE UNA CAJA PUENTE EN LOT. JARDINES DE LA NUEVA.</t>
  </si>
  <si>
    <t>RECARPETEO CON MEZCLA ASFALTICA EN CALIENTE AV. SAN RAFAEL.</t>
  </si>
  <si>
    <t>RECARPETEO CON MEZCLA ASFALTICA FINAL CALLE A LA CAPITANIA.</t>
  </si>
  <si>
    <t>COMPRA DE EQUIPOS Y ACCESORIOS (APLICATIVOS INFORMATICOS).</t>
  </si>
  <si>
    <t>PROYECTOS Y PROGRAMAS EJECUTADOS Y LIQUIDADOS AL 31 DIC. 2018</t>
  </si>
  <si>
    <t>TOTAL.</t>
  </si>
  <si>
    <t>COMPRA DE UNA RETROEXCAVADORA</t>
  </si>
  <si>
    <t>REPARACION Y BALASTADO DE CALLE CRIO. KILO 5</t>
  </si>
  <si>
    <t>REPARACIÓN DE CANCHA DE FUTBOL RÁPIDO, MINIPOLIDEPORTIVO.</t>
  </si>
  <si>
    <t>ILUMINACIÓN GENERAL DEL PARQUE BOTÁNICO.</t>
  </si>
  <si>
    <t>INSTALACIÓN DE LUMINARES LED EN BOULEVARD 25 DE FEB.</t>
  </si>
  <si>
    <t>CONSTRUCCIÓN DE MURO PERIMETRAL DEL EX PLANTEL DE ACAJUTLA.</t>
  </si>
  <si>
    <t>PROYECTOS EN EJECUCION AL 31 DE DIC. DE 2018</t>
  </si>
  <si>
    <t xml:space="preserve">CONTRAPARTIDA "CONSTRUCCION DE CERCA DE MALLA CICLON EN ZONA VERDE EL OBELISCO. </t>
  </si>
  <si>
    <t>CONSTRUCCION DE CAJA COLECTORA DE AGUAS LLUVIAS EN CALLE OBANDO</t>
  </si>
  <si>
    <t>No. PROY.</t>
  </si>
  <si>
    <t>RECOLECCIÓN Y TRANSPORTE DE DESECHOS SÓLIDOS DE ACAJUTLA. (INCLUYE EQUIPAMIENTO DEL PERSONAL, HERRAMIENTAS, MANTENIMIENTO, REPARACIÓN Y COMBUSTIBLES DE CAMIONES DE RECOLECTORES).</t>
  </si>
  <si>
    <t>LISTADO DE PROYECTOS PARA EL EJERCICIO 2019</t>
  </si>
  <si>
    <t>CLASIFICACIÓN DEL GASTO POR PROYECTO</t>
  </si>
  <si>
    <t>MANTENIMIENTO Y REPARACION DE CAMINOS VECINALES (INCLUYE COMBUSTIBLES Y LUBRICANTES Y ARRENDAMIENTOS).</t>
  </si>
  <si>
    <t>PROYECTOS DIVEROS DE INFRAESTRUCTURAS VIAL</t>
  </si>
  <si>
    <t>PROYECTOS DIVEROS DE SALUD Y SANEAMIENTO AMBIENTAL</t>
  </si>
  <si>
    <t>CONTRAPARTIDA CENTRO ESCOLAR CRIO. EL NANCE, CTON. METALIO.</t>
  </si>
  <si>
    <t>PROYECTOS DIVERSOS DE EDUCACION Y RECREACION</t>
  </si>
  <si>
    <t>PROYECTOS DIVERSOS DE ELECTRICIDAD Y COMUNICACIÓN</t>
  </si>
  <si>
    <t>INTERESES (12 MESES)</t>
  </si>
  <si>
    <t>COMISION A ISDEM (12 MESES)</t>
  </si>
  <si>
    <t>CAPITAL (12 MESES)</t>
  </si>
  <si>
    <t>REPARACION DE CANCHA DE FUTBOL RAPIDO, DEL MINI POLIDEPORTIVO, MUNICIPIO DE ACAJUTLA, DEPARTAMENTO DE SONSONATE</t>
  </si>
  <si>
    <t>REPARACION Y BALASTADO DE CALLE CASERIO KILO 5, MUNICIPIO DE ACAJUTLA, DEPARTAMENTO DE SONSONATE</t>
  </si>
  <si>
    <t>CONSTRUCCION DE MURO PERIMETRAL EN EL PLANTEL DE SERVICIOS PUBLICOS, MUNICIPIO DE ACAJUTLA, DEPARTAMENTO DE SONSONATE</t>
  </si>
  <si>
    <t>ILUMINACION GENERAL DEL PARQUE BOTANICO DE ACAJUTLA, MUNICIPIO DE ACAJUTLA, DEPARTAMENTO DE SONSONATE</t>
  </si>
  <si>
    <t>FODES  100% ASIGNACION 2019</t>
  </si>
  <si>
    <t>ESTUDIOS TECNICOS</t>
  </si>
  <si>
    <t xml:space="preserve">INTRODUCCIÓN DE AGUAS NEGRAS EN COLONIA NUEVA ACAJUTLA Y SAN EMILIO, MUNICIPIO DE ACAJUTLA, DEPARTAMENTO DE SONSONATE </t>
  </si>
  <si>
    <t>ADOQUINADO DE PARQUEO DE MERCADO MUNICIPAL DE ACAJUTLA, DEPARTAMENTO DE SONSONATE</t>
  </si>
  <si>
    <t>COMPRA DE 2 VEHÍCULOS PARA LA ALCALDÍA MUNICIPAL DE ACAJUTLA, DEPARTAMENTO DE SONSONATE</t>
  </si>
  <si>
    <t>ASFALTADO DE 2 PASAJES EN COLONIA LOS LAURELES ll, MUNICIPIO DE ACAJUTLA, DEPARTAMENTO DE SONSONATE</t>
  </si>
  <si>
    <t>CONSTRUCCIÓN DE CAJA PUENTE EN CALLE HACIA EL FARO PLAYA LOS CÓBANOS, CANTON PUNTA REMEDIOS, MUNICIPIO DE ACAJUTLA, DEPARTAMENTO DE SONSONATE</t>
  </si>
  <si>
    <t>INSTALACION DE LUMINARES LED EN BOULEVARD 25 DE FEBRERO, MUNICIPIO DE ACAJUTLA, DEPARTAMENTO DE SONSONATE</t>
  </si>
  <si>
    <t>CONSTRUCCIÓN DE PASARELA PEATONAL EN COMUNIDAD “LAS SETENTA”, EN CANTÓN EL SUNCITA.</t>
  </si>
  <si>
    <t>CONSTRUCCIÓN DE MINI ESTACIÓN ELECTRICA Y REPARACION DE RED ELECTRICA EN ALCALDIA MUNICIPAL DE ACAJUTLA</t>
  </si>
  <si>
    <r>
      <t xml:space="preserve">AMORTIZACION DE CAPITAL, INTERESES DE PRÉSTAMO A FIDEMUNI </t>
    </r>
    <r>
      <rPr>
        <sz val="10"/>
        <color rgb="FF2E74B5"/>
        <rFont val="Calibri"/>
        <family val="2"/>
      </rPr>
      <t>($ 29,319.80), TOTAL $ 351,837.60 asig. 2019</t>
    </r>
  </si>
  <si>
    <t>AMORTIZACION DE CAPITAL, INTERESES Y COMISION POR PRÉSTAMO CON EL BANCO HIPOTECARIO DE EL SALVADOR ($ 3,088.84 + $ 37.20) TOTAL $ 37,512.48 Asig. 2019</t>
  </si>
  <si>
    <t>CUOTA DE PRESTAMOS ASIG DIC./18</t>
  </si>
  <si>
    <t>SOBRANTE FINANCIERO P/Proy. 75% 2018</t>
  </si>
  <si>
    <t>FODES 75% ASIGNACION 2019 PARA PROYECTOS</t>
  </si>
  <si>
    <t>FODES  25% ASIGNACION 2019</t>
  </si>
  <si>
    <t>FODES 75% SOBRANTES 2018</t>
  </si>
  <si>
    <t>FODES 75% ASIGNACION 2019 PARA AMORTIZACION</t>
  </si>
  <si>
    <t>TOTAL FODES 75% ASIGNACION 2019</t>
  </si>
  <si>
    <t>SEÑALIZACION VIAL DEL AREA URBANA DEL MUNICIPIO DE ACAJUTLA (54107 Pintura $ 9,403.01; 54199 Brochas $ 534.59; 54107 Thinner $ 62.40)</t>
  </si>
  <si>
    <t>54107, 54199</t>
  </si>
  <si>
    <t>CIFRA PRESUPUESTARIA</t>
  </si>
  <si>
    <t xml:space="preserve">PERIODOS DE EJECUCIÓN </t>
  </si>
  <si>
    <t xml:space="preserve">PRIMER TRIMESTRE </t>
  </si>
  <si>
    <t xml:space="preserve">SEGUNDO TRIMETRE </t>
  </si>
  <si>
    <t>SEGUNDO TRIMESTRE</t>
  </si>
  <si>
    <t>CUARTO 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</si>
  <si>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</si>
  <si>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</si>
  <si>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</si>
  <si>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</si>
  <si>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</si>
  <si>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</si>
  <si>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</si>
  <si>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</si>
  <si>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 xml:space="preserve">SEPT. </t>
  </si>
  <si>
    <t>OCTUB.</t>
  </si>
  <si>
    <t>NOV.</t>
  </si>
  <si>
    <t>DIC.</t>
  </si>
  <si>
    <t>No</t>
  </si>
  <si>
    <t>PROYECTO</t>
  </si>
  <si>
    <t>AMORTIZACION DE CAPITAL, INTERESES DE PRÉSTAMO A FIDEMUNI ($ 29,319.80), TOTAL $ 351,837.60 asig. 2019</t>
  </si>
  <si>
    <t xml:space="preserve">  ACTIVIDADES  A DESARROLLAR EN EL AÑO 2019</t>
  </si>
  <si>
    <r>
      <t xml:space="preserve">ESTUDIOS TÉCNICOS Y FORMULACIÓN DE CARPETAS. </t>
    </r>
    <r>
      <rPr>
        <strike/>
        <sz val="6.5"/>
        <color rgb="FFFFFFFF"/>
        <rFont val="Arial"/>
        <family val="2"/>
      </rPr>
      <t>100,000.00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</si>
</sst>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2E74B5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trike/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.5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.5"/>
      <color theme="1"/>
      <name val="Arial"/>
      <family val="2"/>
    </font>
    <font>
      <sz val="6.5"/>
      <name val="Arial"/>
      <family val="2"/>
    </font>
    <font>
      <sz val="6.5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trike/>
      <sz val="6.5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right" vertical="center" wrapText="1"/>
    </xf>
    <xf numFmtId="44" fontId="7" fillId="3" borderId="1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44" fontId="7" fillId="0" borderId="1" xfId="1" applyFont="1" applyFill="1" applyBorder="1" applyAlignment="1">
      <alignment horizontal="right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4" fontId="0" fillId="0" borderId="1" xfId="0" applyNumberFormat="1" applyBorder="1"/>
    <xf numFmtId="4" fontId="10" fillId="11" borderId="1" xfId="0" applyNumberFormat="1" applyFont="1" applyFill="1" applyBorder="1"/>
    <xf numFmtId="4" fontId="11" fillId="0" borderId="1" xfId="0" applyNumberFormat="1" applyFont="1" applyBorder="1"/>
    <xf numFmtId="4" fontId="10" fillId="10" borderId="1" xfId="0" applyNumberFormat="1" applyFont="1" applyFill="1" applyBorder="1"/>
    <xf numFmtId="0" fontId="0" fillId="0" borderId="1" xfId="0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2" fillId="9" borderId="1" xfId="1" applyNumberFormat="1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4" fontId="4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7" fillId="7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13" fillId="9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44" fontId="12" fillId="8" borderId="1" xfId="1" applyFont="1" applyFill="1" applyBorder="1" applyAlignment="1">
      <alignment horizontal="center" vertical="center" wrapText="1"/>
    </xf>
    <xf numFmtId="44" fontId="12" fillId="8" borderId="1" xfId="1" applyFont="1" applyFill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/>
    </xf>
    <xf numFmtId="164" fontId="12" fillId="4" borderId="1" xfId="1" applyNumberFormat="1" applyFont="1" applyFill="1" applyBorder="1" applyAlignment="1">
      <alignment horizontal="right" vertical="center" wrapText="1"/>
    </xf>
    <xf numFmtId="44" fontId="0" fillId="0" borderId="0" xfId="0" applyNumberFormat="1"/>
    <xf numFmtId="44" fontId="15" fillId="0" borderId="0" xfId="0" applyNumberFormat="1" applyFont="1"/>
    <xf numFmtId="44" fontId="12" fillId="4" borderId="1" xfId="1" applyNumberFormat="1" applyFont="1" applyFill="1" applyBorder="1" applyAlignment="1">
      <alignment horizontal="right" vertical="center" wrapText="1"/>
    </xf>
    <xf numFmtId="0" fontId="0" fillId="8" borderId="1" xfId="0" applyFill="1" applyBorder="1"/>
    <xf numFmtId="0" fontId="14" fillId="8" borderId="1" xfId="0" applyFont="1" applyFill="1" applyBorder="1" applyAlignment="1">
      <alignment wrapText="1"/>
    </xf>
    <xf numFmtId="44" fontId="14" fillId="8" borderId="1" xfId="0" applyNumberFormat="1" applyFont="1" applyFill="1" applyBorder="1"/>
    <xf numFmtId="44" fontId="14" fillId="8" borderId="1" xfId="1" applyFont="1" applyFill="1" applyBorder="1"/>
    <xf numFmtId="0" fontId="14" fillId="8" borderId="1" xfId="0" applyFont="1" applyFill="1" applyBorder="1"/>
    <xf numFmtId="0" fontId="16" fillId="13" borderId="21" xfId="0" applyFont="1" applyFill="1" applyBorder="1" applyAlignment="1">
      <alignment horizontal="center"/>
    </xf>
    <xf numFmtId="0" fontId="16" fillId="13" borderId="22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71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73" xfId="0" applyFont="1" applyFill="1" applyBorder="1" applyAlignment="1">
      <alignment horizontal="center"/>
    </xf>
    <xf numFmtId="0" fontId="18" fillId="0" borderId="71" xfId="0" applyFont="1" applyFill="1" applyBorder="1" applyAlignment="1">
      <alignment horizontal="center"/>
    </xf>
    <xf numFmtId="0" fontId="18" fillId="0" borderId="74" xfId="0" applyFont="1" applyFill="1" applyBorder="1" applyAlignment="1">
      <alignment horizontal="center"/>
    </xf>
    <xf numFmtId="0" fontId="18" fillId="0" borderId="75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20" fillId="0" borderId="46" xfId="0" applyFont="1" applyBorder="1" applyAlignment="1">
      <alignment horizontal="center" vertical="center"/>
    </xf>
    <xf numFmtId="0" fontId="21" fillId="0" borderId="66" xfId="0" applyFont="1" applyFill="1" applyBorder="1" applyAlignment="1">
      <alignment horizontal="left" vertical="center" wrapText="1"/>
    </xf>
    <xf numFmtId="44" fontId="21" fillId="3" borderId="66" xfId="1" applyFont="1" applyFill="1" applyBorder="1" applyAlignment="1">
      <alignment horizontal="center" vertical="center" wrapText="1"/>
    </xf>
    <xf numFmtId="44" fontId="20" fillId="0" borderId="66" xfId="1" applyFont="1" applyFill="1" applyBorder="1" applyAlignment="1">
      <alignment horizontal="center" vertical="center" wrapText="1"/>
    </xf>
    <xf numFmtId="0" fontId="22" fillId="0" borderId="47" xfId="0" applyFont="1" applyBorder="1"/>
    <xf numFmtId="0" fontId="22" fillId="0" borderId="48" xfId="0" applyFont="1" applyBorder="1"/>
    <xf numFmtId="0" fontId="22" fillId="0" borderId="49" xfId="0" applyFont="1" applyBorder="1"/>
    <xf numFmtId="0" fontId="22" fillId="0" borderId="50" xfId="0" applyFont="1" applyBorder="1"/>
    <xf numFmtId="0" fontId="22" fillId="0" borderId="51" xfId="0" applyFont="1" applyBorder="1"/>
    <xf numFmtId="0" fontId="22" fillId="0" borderId="0" xfId="0" applyFont="1" applyBorder="1"/>
    <xf numFmtId="0" fontId="22" fillId="0" borderId="45" xfId="0" applyFont="1" applyBorder="1"/>
    <xf numFmtId="0" fontId="20" fillId="0" borderId="36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44" fontId="21" fillId="3" borderId="1" xfId="1" applyFont="1" applyFill="1" applyBorder="1" applyAlignment="1">
      <alignment horizontal="center" vertical="center" wrapText="1"/>
    </xf>
    <xf numFmtId="44" fontId="20" fillId="0" borderId="1" xfId="1" applyFont="1" applyFill="1" applyBorder="1" applyAlignment="1">
      <alignment horizontal="center" vertical="center" wrapText="1"/>
    </xf>
    <xf numFmtId="0" fontId="22" fillId="0" borderId="38" xfId="0" applyFont="1" applyBorder="1"/>
    <xf numFmtId="0" fontId="22" fillId="0" borderId="39" xfId="0" applyFont="1" applyBorder="1"/>
    <xf numFmtId="0" fontId="22" fillId="0" borderId="40" xfId="0" applyFont="1" applyBorder="1"/>
    <xf numFmtId="0" fontId="22" fillId="0" borderId="41" xfId="0" applyFont="1" applyBorder="1"/>
    <xf numFmtId="0" fontId="22" fillId="0" borderId="42" xfId="0" applyFont="1" applyBorder="1"/>
    <xf numFmtId="0" fontId="22" fillId="0" borderId="44" xfId="0" applyFont="1" applyBorder="1"/>
    <xf numFmtId="0" fontId="22" fillId="0" borderId="37" xfId="0" applyFont="1" applyBorder="1"/>
    <xf numFmtId="0" fontId="21" fillId="3" borderId="1" xfId="0" applyFont="1" applyFill="1" applyBorder="1" applyAlignment="1">
      <alignment horizontal="left" vertical="center" wrapText="1"/>
    </xf>
    <xf numFmtId="44" fontId="20" fillId="3" borderId="1" xfId="1" applyFont="1" applyFill="1" applyBorder="1" applyAlignment="1">
      <alignment horizontal="center" vertical="center" wrapText="1"/>
    </xf>
    <xf numFmtId="0" fontId="22" fillId="0" borderId="53" xfId="0" applyFont="1" applyBorder="1"/>
    <xf numFmtId="0" fontId="22" fillId="0" borderId="54" xfId="0" applyFont="1" applyBorder="1"/>
    <xf numFmtId="0" fontId="22" fillId="0" borderId="43" xfId="0" applyFont="1" applyBorder="1"/>
    <xf numFmtId="0" fontId="22" fillId="0" borderId="55" xfId="0" applyFont="1" applyBorder="1"/>
    <xf numFmtId="0" fontId="22" fillId="0" borderId="56" xfId="0" applyFont="1" applyBorder="1"/>
    <xf numFmtId="0" fontId="22" fillId="0" borderId="57" xfId="0" applyFont="1" applyBorder="1"/>
    <xf numFmtId="44" fontId="21" fillId="0" borderId="1" xfId="1" applyFont="1" applyBorder="1" applyAlignment="1">
      <alignment horizontal="center"/>
    </xf>
    <xf numFmtId="44" fontId="21" fillId="0" borderId="1" xfId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2" fillId="0" borderId="83" xfId="0" applyFont="1" applyBorder="1"/>
    <xf numFmtId="0" fontId="21" fillId="3" borderId="66" xfId="0" applyFont="1" applyFill="1" applyBorder="1" applyAlignment="1">
      <alignment horizontal="left" vertical="center" wrapText="1"/>
    </xf>
    <xf numFmtId="44" fontId="20" fillId="3" borderId="66" xfId="1" applyFont="1" applyFill="1" applyBorder="1" applyAlignment="1">
      <alignment horizontal="center" vertical="center" wrapText="1"/>
    </xf>
    <xf numFmtId="0" fontId="21" fillId="7" borderId="66" xfId="0" applyFont="1" applyFill="1" applyBorder="1" applyAlignment="1">
      <alignment horizontal="left" vertical="center" wrapText="1"/>
    </xf>
    <xf numFmtId="0" fontId="22" fillId="0" borderId="24" xfId="0" applyFont="1" applyBorder="1"/>
    <xf numFmtId="0" fontId="22" fillId="0" borderId="25" xfId="0" applyFont="1" applyBorder="1"/>
    <xf numFmtId="0" fontId="22" fillId="0" borderId="23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52" xfId="0" applyFont="1" applyBorder="1"/>
    <xf numFmtId="0" fontId="20" fillId="0" borderId="65" xfId="0" applyFont="1" applyBorder="1" applyAlignment="1">
      <alignment horizontal="center" vertical="center"/>
    </xf>
    <xf numFmtId="44" fontId="21" fillId="3" borderId="59" xfId="1" applyFont="1" applyFill="1" applyBorder="1" applyAlignment="1">
      <alignment horizontal="center" vertical="center" wrapText="1"/>
    </xf>
    <xf numFmtId="0" fontId="22" fillId="0" borderId="60" xfId="0" applyFont="1" applyBorder="1"/>
    <xf numFmtId="0" fontId="22" fillId="0" borderId="61" xfId="0" applyFont="1" applyBorder="1"/>
    <xf numFmtId="0" fontId="22" fillId="0" borderId="58" xfId="0" applyFont="1" applyBorder="1"/>
    <xf numFmtId="0" fontId="22" fillId="0" borderId="62" xfId="0" applyFont="1" applyBorder="1"/>
    <xf numFmtId="0" fontId="22" fillId="0" borderId="63" xfId="0" applyFont="1" applyBorder="1"/>
    <xf numFmtId="0" fontId="22" fillId="0" borderId="64" xfId="0" applyFont="1" applyBorder="1"/>
    <xf numFmtId="44" fontId="21" fillId="0" borderId="1" xfId="1" applyFont="1" applyFill="1" applyBorder="1" applyAlignment="1">
      <alignment horizontal="center" vertical="center" wrapText="1"/>
    </xf>
    <xf numFmtId="44" fontId="16" fillId="3" borderId="1" xfId="1" applyFont="1" applyFill="1" applyBorder="1" applyAlignment="1">
      <alignment horizontal="center" vertical="center" wrapText="1"/>
    </xf>
    <xf numFmtId="44" fontId="20" fillId="3" borderId="68" xfId="1" applyFont="1" applyFill="1" applyBorder="1" applyAlignment="1">
      <alignment horizontal="center" vertical="center" wrapText="1"/>
    </xf>
    <xf numFmtId="44" fontId="20" fillId="7" borderId="66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4" fontId="21" fillId="0" borderId="66" xfId="1" applyFont="1" applyFill="1" applyBorder="1" applyAlignment="1">
      <alignment horizontal="center" vertical="center" wrapText="1"/>
    </xf>
    <xf numFmtId="44" fontId="21" fillId="7" borderId="1" xfId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20" fillId="0" borderId="29" xfId="0" applyFont="1" applyBorder="1" applyAlignment="1">
      <alignment horizontal="center" vertical="center"/>
    </xf>
    <xf numFmtId="44" fontId="21" fillId="3" borderId="1" xfId="1" applyFont="1" applyFill="1" applyBorder="1" applyAlignment="1">
      <alignment horizontal="right" vertical="center" wrapText="1"/>
    </xf>
    <xf numFmtId="44" fontId="20" fillId="3" borderId="1" xfId="1" applyFont="1" applyFill="1" applyBorder="1" applyAlignment="1">
      <alignment horizontal="right" vertical="center" wrapText="1"/>
    </xf>
    <xf numFmtId="0" fontId="22" fillId="0" borderId="31" xfId="0" applyFont="1" applyBorder="1"/>
    <xf numFmtId="0" fontId="22" fillId="0" borderId="32" xfId="0" applyFont="1" applyBorder="1"/>
    <xf numFmtId="0" fontId="22" fillId="0" borderId="33" xfId="0" applyFont="1" applyBorder="1"/>
    <xf numFmtId="0" fontId="22" fillId="0" borderId="34" xfId="0" applyFont="1" applyBorder="1"/>
    <xf numFmtId="0" fontId="22" fillId="0" borderId="35" xfId="0" applyFont="1" applyBorder="1"/>
    <xf numFmtId="0" fontId="22" fillId="0" borderId="30" xfId="0" applyFont="1" applyBorder="1"/>
    <xf numFmtId="0" fontId="21" fillId="0" borderId="1" xfId="0" applyFont="1" applyBorder="1" applyAlignment="1">
      <alignment horizontal="left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44" fontId="21" fillId="3" borderId="0" xfId="1" applyFont="1" applyFill="1" applyBorder="1" applyAlignment="1">
      <alignment horizontal="center" vertical="center" wrapText="1"/>
    </xf>
    <xf numFmtId="44" fontId="20" fillId="0" borderId="0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left" vertical="center" wrapText="1"/>
    </xf>
    <xf numFmtId="44" fontId="21" fillId="3" borderId="4" xfId="1" applyFont="1" applyFill="1" applyBorder="1" applyAlignment="1">
      <alignment horizontal="center" vertical="center" wrapText="1"/>
    </xf>
    <xf numFmtId="0" fontId="22" fillId="0" borderId="4" xfId="0" applyFont="1" applyBorder="1"/>
    <xf numFmtId="0" fontId="20" fillId="0" borderId="15" xfId="0" applyFont="1" applyBorder="1" applyAlignment="1">
      <alignment horizontal="center" vertical="center"/>
    </xf>
    <xf numFmtId="0" fontId="21" fillId="3" borderId="15" xfId="0" applyFont="1" applyFill="1" applyBorder="1" applyAlignment="1">
      <alignment horizontal="left" vertical="center" wrapText="1"/>
    </xf>
    <xf numFmtId="44" fontId="21" fillId="3" borderId="15" xfId="1" applyFont="1" applyFill="1" applyBorder="1" applyAlignment="1">
      <alignment horizontal="center" vertical="center" wrapText="1"/>
    </xf>
    <xf numFmtId="0" fontId="22" fillId="0" borderId="15" xfId="0" applyFont="1" applyBorder="1"/>
    <xf numFmtId="0" fontId="21" fillId="3" borderId="82" xfId="0" applyFont="1" applyFill="1" applyBorder="1" applyAlignment="1">
      <alignment horizontal="left" vertical="center" wrapText="1"/>
    </xf>
    <xf numFmtId="44" fontId="21" fillId="3" borderId="76" xfId="1" applyFont="1" applyFill="1" applyBorder="1" applyAlignment="1">
      <alignment horizontal="center" vertical="center" wrapText="1"/>
    </xf>
    <xf numFmtId="44" fontId="20" fillId="3" borderId="76" xfId="1" applyFont="1" applyFill="1" applyBorder="1" applyAlignment="1">
      <alignment horizontal="center" vertical="center" wrapText="1"/>
    </xf>
    <xf numFmtId="0" fontId="22" fillId="0" borderId="76" xfId="0" applyFont="1" applyBorder="1"/>
    <xf numFmtId="0" fontId="22" fillId="0" borderId="77" xfId="0" applyFont="1" applyBorder="1"/>
    <xf numFmtId="0" fontId="22" fillId="0" borderId="78" xfId="0" applyFont="1" applyBorder="1"/>
    <xf numFmtId="0" fontId="22" fillId="0" borderId="79" xfId="0" applyFont="1" applyBorder="1"/>
    <xf numFmtId="0" fontId="22" fillId="0" borderId="80" xfId="0" applyFont="1" applyBorder="1"/>
    <xf numFmtId="0" fontId="22" fillId="0" borderId="81" xfId="0" applyFont="1" applyBorder="1"/>
    <xf numFmtId="44" fontId="21" fillId="0" borderId="76" xfId="1" applyFont="1" applyBorder="1" applyAlignment="1">
      <alignment horizontal="center" vertical="center"/>
    </xf>
    <xf numFmtId="0" fontId="21" fillId="3" borderId="86" xfId="0" applyFont="1" applyFill="1" applyBorder="1" applyAlignment="1">
      <alignment horizontal="left" vertical="center" wrapText="1"/>
    </xf>
    <xf numFmtId="0" fontId="21" fillId="0" borderId="82" xfId="0" applyFont="1" applyFill="1" applyBorder="1" applyAlignment="1">
      <alignment horizontal="left" vertical="center" wrapText="1"/>
    </xf>
    <xf numFmtId="44" fontId="21" fillId="3" borderId="88" xfId="1" applyFont="1" applyFill="1" applyBorder="1" applyAlignment="1">
      <alignment horizontal="center" vertical="center" wrapText="1"/>
    </xf>
    <xf numFmtId="44" fontId="20" fillId="3" borderId="88" xfId="1" applyFont="1" applyFill="1" applyBorder="1" applyAlignment="1">
      <alignment horizontal="center" vertical="center" wrapText="1"/>
    </xf>
    <xf numFmtId="0" fontId="21" fillId="0" borderId="82" xfId="0" applyFont="1" applyBorder="1" applyAlignment="1">
      <alignment horizontal="left" vertical="center" wrapText="1"/>
    </xf>
    <xf numFmtId="0" fontId="19" fillId="13" borderId="71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left" vertical="center" wrapText="1"/>
    </xf>
    <xf numFmtId="44" fontId="20" fillId="0" borderId="59" xfId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44" fontId="20" fillId="0" borderId="4" xfId="1" applyFont="1" applyFill="1" applyBorder="1" applyAlignment="1">
      <alignment horizontal="center" vertical="center" wrapText="1"/>
    </xf>
    <xf numFmtId="0" fontId="21" fillId="3" borderId="76" xfId="0" applyFont="1" applyFill="1" applyBorder="1" applyAlignment="1">
      <alignment horizontal="left" vertical="center" wrapText="1"/>
    </xf>
    <xf numFmtId="44" fontId="20" fillId="3" borderId="4" xfId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vertical="center" wrapText="1"/>
    </xf>
    <xf numFmtId="44" fontId="20" fillId="0" borderId="15" xfId="1" applyFont="1" applyFill="1" applyBorder="1" applyAlignment="1">
      <alignment horizontal="center" vertical="center" wrapText="1"/>
    </xf>
    <xf numFmtId="44" fontId="20" fillId="3" borderId="15" xfId="1" applyFont="1" applyFill="1" applyBorder="1" applyAlignment="1">
      <alignment horizontal="center" vertical="center" wrapText="1"/>
    </xf>
    <xf numFmtId="44" fontId="21" fillId="7" borderId="68" xfId="1" applyFont="1" applyFill="1" applyBorder="1" applyAlignment="1">
      <alignment horizontal="center" vertical="center" wrapText="1"/>
    </xf>
    <xf numFmtId="44" fontId="21" fillId="7" borderId="76" xfId="1" applyFont="1" applyFill="1" applyBorder="1" applyAlignment="1">
      <alignment horizontal="center" vertical="center" wrapText="1"/>
    </xf>
    <xf numFmtId="0" fontId="22" fillId="0" borderId="92" xfId="0" applyFont="1" applyBorder="1"/>
    <xf numFmtId="0" fontId="20" fillId="3" borderId="78" xfId="0" applyFont="1" applyFill="1" applyBorder="1" applyAlignment="1">
      <alignment horizontal="left" vertical="center" wrapText="1"/>
    </xf>
    <xf numFmtId="0" fontId="20" fillId="0" borderId="82" xfId="0" applyFont="1" applyFill="1" applyBorder="1" applyAlignment="1">
      <alignment horizontal="left" vertical="center" wrapText="1"/>
    </xf>
    <xf numFmtId="0" fontId="20" fillId="0" borderId="69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left" vertical="center" wrapText="1"/>
    </xf>
    <xf numFmtId="0" fontId="0" fillId="0" borderId="15" xfId="0" applyBorder="1"/>
    <xf numFmtId="0" fontId="20" fillId="0" borderId="0" xfId="0" applyFont="1" applyBorder="1" applyAlignment="1">
      <alignment horizontal="center" vertical="center"/>
    </xf>
    <xf numFmtId="0" fontId="21" fillId="0" borderId="8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84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0" xfId="0" applyFont="1" applyFill="1" applyBorder="1" applyAlignment="1">
      <alignment horizontal="center" vertical="center" wrapText="1"/>
    </xf>
    <xf numFmtId="0" fontId="16" fillId="12" borderId="70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8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3" fillId="12" borderId="8" xfId="0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3" fillId="12" borderId="15" xfId="0" applyFont="1" applyFill="1" applyBorder="1" applyAlignment="1">
      <alignment horizontal="center" vertical="center" wrapText="1"/>
    </xf>
    <xf numFmtId="0" fontId="17" fillId="0" borderId="89" xfId="0" applyFont="1" applyBorder="1" applyAlignment="1">
      <alignment horizontal="center"/>
    </xf>
    <xf numFmtId="0" fontId="17" fillId="0" borderId="90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7144</xdr:colOff>
      <xdr:row>4</xdr:row>
      <xdr:rowOff>186048</xdr:rowOff>
    </xdr:from>
    <xdr:to>
      <xdr:col>52</xdr:col>
      <xdr:colOff>87072</xdr:colOff>
      <xdr:row>4</xdr:row>
      <xdr:rowOff>186048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037285" y="1037345"/>
          <a:ext cx="4556678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25</xdr:row>
      <xdr:rowOff>219075</xdr:rowOff>
    </xdr:from>
    <xdr:to>
      <xdr:col>53</xdr:col>
      <xdr:colOff>9525</xdr:colOff>
      <xdr:row>25</xdr:row>
      <xdr:rowOff>219075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39175" y="10239375"/>
          <a:ext cx="16002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23</xdr:row>
      <xdr:rowOff>247650</xdr:rowOff>
    </xdr:from>
    <xdr:to>
      <xdr:col>53</xdr:col>
      <xdr:colOff>9525</xdr:colOff>
      <xdr:row>23</xdr:row>
      <xdr:rowOff>247650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9391650" y="2847975"/>
          <a:ext cx="9239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89297</xdr:colOff>
      <xdr:row>10</xdr:row>
      <xdr:rowOff>407194</xdr:rowOff>
    </xdr:from>
    <xdr:to>
      <xdr:col>24</xdr:col>
      <xdr:colOff>89297</xdr:colOff>
      <xdr:row>10</xdr:row>
      <xdr:rowOff>407194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3786188" y="4360069"/>
          <a:ext cx="11430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85725</xdr:colOff>
      <xdr:row>29</xdr:row>
      <xdr:rowOff>254245</xdr:rowOff>
    </xdr:from>
    <xdr:to>
      <xdr:col>24</xdr:col>
      <xdr:colOff>85725</xdr:colOff>
      <xdr:row>29</xdr:row>
      <xdr:rowOff>254245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159494" y="12189803"/>
          <a:ext cx="7620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8335</xdr:colOff>
      <xdr:row>56</xdr:row>
      <xdr:rowOff>246459</xdr:rowOff>
    </xdr:from>
    <xdr:to>
      <xdr:col>29</xdr:col>
      <xdr:colOff>8335</xdr:colOff>
      <xdr:row>56</xdr:row>
      <xdr:rowOff>246459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4562476" y="21469350"/>
          <a:ext cx="7620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104775</xdr:colOff>
      <xdr:row>37</xdr:row>
      <xdr:rowOff>228600</xdr:rowOff>
    </xdr:from>
    <xdr:to>
      <xdr:col>41</xdr:col>
      <xdr:colOff>9525</xdr:colOff>
      <xdr:row>37</xdr:row>
      <xdr:rowOff>228600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096125" y="8086725"/>
          <a:ext cx="18478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45</xdr:row>
      <xdr:rowOff>323850</xdr:rowOff>
    </xdr:from>
    <xdr:to>
      <xdr:col>49</xdr:col>
      <xdr:colOff>0</xdr:colOff>
      <xdr:row>45</xdr:row>
      <xdr:rowOff>323850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7496175" y="18773775"/>
          <a:ext cx="10668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62</xdr:row>
      <xdr:rowOff>266700</xdr:rowOff>
    </xdr:from>
    <xdr:to>
      <xdr:col>37</xdr:col>
      <xdr:colOff>0</xdr:colOff>
      <xdr:row>62</xdr:row>
      <xdr:rowOff>266700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7562850" y="17440275"/>
          <a:ext cx="9144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38</xdr:row>
      <xdr:rowOff>400050</xdr:rowOff>
    </xdr:from>
    <xdr:to>
      <xdr:col>53</xdr:col>
      <xdr:colOff>0</xdr:colOff>
      <xdr:row>38</xdr:row>
      <xdr:rowOff>400050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4838700" y="8686800"/>
          <a:ext cx="54673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644587</xdr:colOff>
      <xdr:row>5</xdr:row>
      <xdr:rowOff>200482</xdr:rowOff>
    </xdr:from>
    <xdr:to>
      <xdr:col>52</xdr:col>
      <xdr:colOff>76018</xdr:colOff>
      <xdr:row>5</xdr:row>
      <xdr:rowOff>200482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3025837" y="1394770"/>
          <a:ext cx="45529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80596</xdr:colOff>
      <xdr:row>6</xdr:row>
      <xdr:rowOff>390525</xdr:rowOff>
    </xdr:from>
    <xdr:to>
      <xdr:col>53</xdr:col>
      <xdr:colOff>13921</xdr:colOff>
      <xdr:row>6</xdr:row>
      <xdr:rowOff>390525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4916365" y="1936506"/>
          <a:ext cx="26955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219075</xdr:rowOff>
    </xdr:from>
    <xdr:to>
      <xdr:col>21</xdr:col>
      <xdr:colOff>0</xdr:colOff>
      <xdr:row>24</xdr:row>
      <xdr:rowOff>219075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5276850" y="3276600"/>
          <a:ext cx="13716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123825</xdr:colOff>
      <xdr:row>26</xdr:row>
      <xdr:rowOff>238125</xdr:rowOff>
    </xdr:from>
    <xdr:to>
      <xdr:col>53</xdr:col>
      <xdr:colOff>19050</xdr:colOff>
      <xdr:row>26</xdr:row>
      <xdr:rowOff>238125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9153525" y="10696575"/>
          <a:ext cx="10953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27</xdr:row>
      <xdr:rowOff>323850</xdr:rowOff>
    </xdr:from>
    <xdr:to>
      <xdr:col>25</xdr:col>
      <xdr:colOff>9525</xdr:colOff>
      <xdr:row>27</xdr:row>
      <xdr:rowOff>323850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3838575" y="11258550"/>
          <a:ext cx="26670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28</xdr:row>
      <xdr:rowOff>381000</xdr:rowOff>
    </xdr:from>
    <xdr:to>
      <xdr:col>52</xdr:col>
      <xdr:colOff>123825</xdr:colOff>
      <xdr:row>28</xdr:row>
      <xdr:rowOff>381000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9163050" y="9829800"/>
          <a:ext cx="10572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30</xdr:row>
      <xdr:rowOff>228600</xdr:rowOff>
    </xdr:from>
    <xdr:to>
      <xdr:col>53</xdr:col>
      <xdr:colOff>0</xdr:colOff>
      <xdr:row>30</xdr:row>
      <xdr:rowOff>228600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3028950" y="12792075"/>
          <a:ext cx="45720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40</xdr:row>
      <xdr:rowOff>209550</xdr:rowOff>
    </xdr:from>
    <xdr:to>
      <xdr:col>52</xdr:col>
      <xdr:colOff>104775</xdr:colOff>
      <xdr:row>40</xdr:row>
      <xdr:rowOff>209550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2724150" y="16182975"/>
          <a:ext cx="63436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41</xdr:row>
      <xdr:rowOff>304800</xdr:rowOff>
    </xdr:from>
    <xdr:to>
      <xdr:col>52</xdr:col>
      <xdr:colOff>104775</xdr:colOff>
      <xdr:row>41</xdr:row>
      <xdr:rowOff>304800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3838575" y="17287875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42</xdr:row>
      <xdr:rowOff>314325</xdr:rowOff>
    </xdr:from>
    <xdr:to>
      <xdr:col>52</xdr:col>
      <xdr:colOff>95250</xdr:colOff>
      <xdr:row>42</xdr:row>
      <xdr:rowOff>314325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2714625" y="17154525"/>
          <a:ext cx="63436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39</xdr:row>
      <xdr:rowOff>190500</xdr:rowOff>
    </xdr:from>
    <xdr:to>
      <xdr:col>52</xdr:col>
      <xdr:colOff>114300</xdr:colOff>
      <xdr:row>39</xdr:row>
      <xdr:rowOff>190500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2714625" y="15840075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28574</xdr:colOff>
      <xdr:row>43</xdr:row>
      <xdr:rowOff>238125</xdr:rowOff>
    </xdr:from>
    <xdr:to>
      <xdr:col>26</xdr:col>
      <xdr:colOff>133349</xdr:colOff>
      <xdr:row>43</xdr:row>
      <xdr:rowOff>238125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5191124" y="17649825"/>
          <a:ext cx="15716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44</xdr:row>
      <xdr:rowOff>247650</xdr:rowOff>
    </xdr:from>
    <xdr:to>
      <xdr:col>52</xdr:col>
      <xdr:colOff>104775</xdr:colOff>
      <xdr:row>44</xdr:row>
      <xdr:rowOff>247650</xdr:rowOff>
    </xdr:to>
    <xdr:sp macro="" textlink="">
      <xdr:nvSpPr>
        <xdr:cNvPr id="24" name="Line 2"/>
        <xdr:cNvSpPr>
          <a:spLocks noChangeShapeType="1"/>
        </xdr:cNvSpPr>
      </xdr:nvSpPr>
      <xdr:spPr bwMode="auto">
        <a:xfrm>
          <a:off x="2705100" y="18268950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46</xdr:row>
      <xdr:rowOff>228600</xdr:rowOff>
    </xdr:from>
    <xdr:to>
      <xdr:col>52</xdr:col>
      <xdr:colOff>114300</xdr:colOff>
      <xdr:row>46</xdr:row>
      <xdr:rowOff>228600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2714625" y="19240500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641839</xdr:colOff>
      <xdr:row>53</xdr:row>
      <xdr:rowOff>235927</xdr:rowOff>
    </xdr:from>
    <xdr:to>
      <xdr:col>52</xdr:col>
      <xdr:colOff>89389</xdr:colOff>
      <xdr:row>53</xdr:row>
      <xdr:rowOff>235927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3023089" y="20839235"/>
          <a:ext cx="4569069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54</xdr:row>
      <xdr:rowOff>190500</xdr:rowOff>
    </xdr:from>
    <xdr:to>
      <xdr:col>52</xdr:col>
      <xdr:colOff>104775</xdr:colOff>
      <xdr:row>54</xdr:row>
      <xdr:rowOff>190500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4829175" y="15068550"/>
          <a:ext cx="54673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171450</xdr:rowOff>
    </xdr:from>
    <xdr:to>
      <xdr:col>52</xdr:col>
      <xdr:colOff>95250</xdr:colOff>
      <xdr:row>55</xdr:row>
      <xdr:rowOff>171450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4819650" y="15401925"/>
          <a:ext cx="54673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123824</xdr:colOff>
      <xdr:row>58</xdr:row>
      <xdr:rowOff>266700</xdr:rowOff>
    </xdr:from>
    <xdr:to>
      <xdr:col>32</xdr:col>
      <xdr:colOff>133349</xdr:colOff>
      <xdr:row>58</xdr:row>
      <xdr:rowOff>266700</xdr:rowOff>
    </xdr:to>
    <xdr:sp macro="" textlink="">
      <xdr:nvSpPr>
        <xdr:cNvPr id="29" name="Line 2"/>
        <xdr:cNvSpPr>
          <a:spLocks noChangeShapeType="1"/>
        </xdr:cNvSpPr>
      </xdr:nvSpPr>
      <xdr:spPr bwMode="auto">
        <a:xfrm>
          <a:off x="4286249" y="22945725"/>
          <a:ext cx="21431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114299</xdr:colOff>
      <xdr:row>59</xdr:row>
      <xdr:rowOff>190500</xdr:rowOff>
    </xdr:from>
    <xdr:to>
      <xdr:col>53</xdr:col>
      <xdr:colOff>9524</xdr:colOff>
      <xdr:row>59</xdr:row>
      <xdr:rowOff>190500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6943724" y="23383875"/>
          <a:ext cx="21621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61</xdr:row>
      <xdr:rowOff>228600</xdr:rowOff>
    </xdr:from>
    <xdr:to>
      <xdr:col>52</xdr:col>
      <xdr:colOff>114300</xdr:colOff>
      <xdr:row>61</xdr:row>
      <xdr:rowOff>228600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2714625" y="24212550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60</xdr:row>
      <xdr:rowOff>209550</xdr:rowOff>
    </xdr:from>
    <xdr:to>
      <xdr:col>52</xdr:col>
      <xdr:colOff>104775</xdr:colOff>
      <xdr:row>60</xdr:row>
      <xdr:rowOff>209550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2705100" y="23774400"/>
          <a:ext cx="63627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63</xdr:row>
      <xdr:rowOff>200025</xdr:rowOff>
    </xdr:from>
    <xdr:to>
      <xdr:col>45</xdr:col>
      <xdr:colOff>9525</xdr:colOff>
      <xdr:row>63</xdr:row>
      <xdr:rowOff>200025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8096250" y="25165050"/>
          <a:ext cx="10763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64</xdr:row>
      <xdr:rowOff>238125</xdr:rowOff>
    </xdr:from>
    <xdr:to>
      <xdr:col>20</xdr:col>
      <xdr:colOff>104775</xdr:colOff>
      <xdr:row>64</xdr:row>
      <xdr:rowOff>238125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5286375" y="18154650"/>
          <a:ext cx="13525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123825</xdr:colOff>
      <xdr:row>7</xdr:row>
      <xdr:rowOff>295275</xdr:rowOff>
    </xdr:from>
    <xdr:to>
      <xdr:col>28</xdr:col>
      <xdr:colOff>123825</xdr:colOff>
      <xdr:row>7</xdr:row>
      <xdr:rowOff>295275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4262273" y="2850603"/>
          <a:ext cx="1576552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285750</xdr:rowOff>
    </xdr:from>
    <xdr:to>
      <xdr:col>21</xdr:col>
      <xdr:colOff>9525</xdr:colOff>
      <xdr:row>9</xdr:row>
      <xdr:rowOff>285750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4895850" y="3990975"/>
          <a:ext cx="10763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3572</xdr:colOff>
      <xdr:row>11</xdr:row>
      <xdr:rowOff>398859</xdr:rowOff>
    </xdr:from>
    <xdr:to>
      <xdr:col>13</xdr:col>
      <xdr:colOff>13097</xdr:colOff>
      <xdr:row>11</xdr:row>
      <xdr:rowOff>398859</xdr:rowOff>
    </xdr:to>
    <xdr:sp macro="" textlink="">
      <xdr:nvSpPr>
        <xdr:cNvPr id="40" name="Line 2"/>
        <xdr:cNvSpPr>
          <a:spLocks noChangeShapeType="1"/>
        </xdr:cNvSpPr>
      </xdr:nvSpPr>
      <xdr:spPr bwMode="auto">
        <a:xfrm>
          <a:off x="3033713" y="5036343"/>
          <a:ext cx="7715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561975</xdr:colOff>
      <xdr:row>12</xdr:row>
      <xdr:rowOff>361950</xdr:rowOff>
    </xdr:from>
    <xdr:to>
      <xdr:col>12</xdr:col>
      <xdr:colOff>123825</xdr:colOff>
      <xdr:row>12</xdr:row>
      <xdr:rowOff>361950</xdr:rowOff>
    </xdr:to>
    <xdr:sp macro="" textlink="">
      <xdr:nvSpPr>
        <xdr:cNvPr id="41" name="Line 2"/>
        <xdr:cNvSpPr>
          <a:spLocks noChangeShapeType="1"/>
        </xdr:cNvSpPr>
      </xdr:nvSpPr>
      <xdr:spPr bwMode="auto">
        <a:xfrm>
          <a:off x="3819525" y="6038850"/>
          <a:ext cx="10668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21</xdr:row>
      <xdr:rowOff>323850</xdr:rowOff>
    </xdr:from>
    <xdr:to>
      <xdr:col>11</xdr:col>
      <xdr:colOff>0</xdr:colOff>
      <xdr:row>21</xdr:row>
      <xdr:rowOff>323850</xdr:rowOff>
    </xdr:to>
    <xdr:sp macro="" textlink="">
      <xdr:nvSpPr>
        <xdr:cNvPr id="42" name="Line 2"/>
        <xdr:cNvSpPr>
          <a:spLocks noChangeShapeType="1"/>
        </xdr:cNvSpPr>
      </xdr:nvSpPr>
      <xdr:spPr bwMode="auto">
        <a:xfrm>
          <a:off x="3838575" y="8572500"/>
          <a:ext cx="7905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3572</xdr:colOff>
      <xdr:row>57</xdr:row>
      <xdr:rowOff>209550</xdr:rowOff>
    </xdr:from>
    <xdr:to>
      <xdr:col>52</xdr:col>
      <xdr:colOff>89297</xdr:colOff>
      <xdr:row>57</xdr:row>
      <xdr:rowOff>209550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843713" y="21831300"/>
          <a:ext cx="7524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22</xdr:row>
      <xdr:rowOff>295275</xdr:rowOff>
    </xdr:from>
    <xdr:to>
      <xdr:col>12</xdr:col>
      <xdr:colOff>114300</xdr:colOff>
      <xdr:row>22</xdr:row>
      <xdr:rowOff>295275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3829050" y="9144000"/>
          <a:ext cx="10477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20</xdr:row>
      <xdr:rowOff>342900</xdr:rowOff>
    </xdr:from>
    <xdr:to>
      <xdr:col>17</xdr:col>
      <xdr:colOff>9525</xdr:colOff>
      <xdr:row>20</xdr:row>
      <xdr:rowOff>342900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3838575" y="6619875"/>
          <a:ext cx="160020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176047</xdr:colOff>
      <xdr:row>6</xdr:row>
      <xdr:rowOff>384284</xdr:rowOff>
    </xdr:from>
    <xdr:to>
      <xdr:col>60</xdr:col>
      <xdr:colOff>616168</xdr:colOff>
      <xdr:row>6</xdr:row>
      <xdr:rowOff>469681</xdr:rowOff>
    </xdr:to>
    <xdr:sp macro="" textlink="">
      <xdr:nvSpPr>
        <xdr:cNvPr id="48" name="47 Rectángulo"/>
        <xdr:cNvSpPr/>
      </xdr:nvSpPr>
      <xdr:spPr>
        <a:xfrm>
          <a:off x="13110997" y="2270234"/>
          <a:ext cx="440121" cy="85397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$4,206.85</a:t>
          </a:r>
        </a:p>
      </xdr:txBody>
    </xdr:sp>
    <xdr:clientData/>
  </xdr:twoCellAnchor>
  <xdr:twoCellAnchor>
    <xdr:from>
      <xdr:col>5</xdr:col>
      <xdr:colOff>13754</xdr:colOff>
      <xdr:row>21</xdr:row>
      <xdr:rowOff>187215</xdr:rowOff>
    </xdr:from>
    <xdr:to>
      <xdr:col>10</xdr:col>
      <xdr:colOff>11906</xdr:colOff>
      <xdr:row>21</xdr:row>
      <xdr:rowOff>273844</xdr:rowOff>
    </xdr:to>
    <xdr:sp macro="" textlink="">
      <xdr:nvSpPr>
        <xdr:cNvPr id="50" name="49 Rectángulo"/>
        <xdr:cNvSpPr/>
      </xdr:nvSpPr>
      <xdr:spPr>
        <a:xfrm>
          <a:off x="3043895" y="7783403"/>
          <a:ext cx="474402" cy="86629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$33,674.20</a:t>
          </a:r>
        </a:p>
      </xdr:txBody>
    </xdr:sp>
    <xdr:clientData/>
  </xdr:twoCellAnchor>
  <xdr:twoCellAnchor>
    <xdr:from>
      <xdr:col>5</xdr:col>
      <xdr:colOff>9279</xdr:colOff>
      <xdr:row>20</xdr:row>
      <xdr:rowOff>223061</xdr:rowOff>
    </xdr:from>
    <xdr:to>
      <xdr:col>10</xdr:col>
      <xdr:colOff>5953</xdr:colOff>
      <xdr:row>20</xdr:row>
      <xdr:rowOff>297656</xdr:rowOff>
    </xdr:to>
    <xdr:sp macro="" textlink="">
      <xdr:nvSpPr>
        <xdr:cNvPr id="51" name="50 Rectángulo"/>
        <xdr:cNvSpPr/>
      </xdr:nvSpPr>
      <xdr:spPr>
        <a:xfrm>
          <a:off x="3039420" y="7217983"/>
          <a:ext cx="472924" cy="74595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$32,896.84</a:t>
          </a:r>
        </a:p>
      </xdr:txBody>
    </xdr:sp>
    <xdr:clientData/>
  </xdr:twoCellAnchor>
  <xdr:twoCellAnchor>
    <xdr:from>
      <xdr:col>5</xdr:col>
      <xdr:colOff>11906</xdr:colOff>
      <xdr:row>11</xdr:row>
      <xdr:rowOff>256722</xdr:rowOff>
    </xdr:from>
    <xdr:to>
      <xdr:col>10</xdr:col>
      <xdr:colOff>18600</xdr:colOff>
      <xdr:row>11</xdr:row>
      <xdr:rowOff>344256</xdr:rowOff>
    </xdr:to>
    <xdr:sp macro="" textlink="">
      <xdr:nvSpPr>
        <xdr:cNvPr id="53" name="52 Rectángulo"/>
        <xdr:cNvSpPr/>
      </xdr:nvSpPr>
      <xdr:spPr>
        <a:xfrm>
          <a:off x="3042047" y="4894206"/>
          <a:ext cx="482944" cy="87534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$32,918.94</a:t>
          </a:r>
        </a:p>
      </xdr:txBody>
    </xdr:sp>
    <xdr:clientData/>
  </xdr:twoCellAnchor>
  <xdr:twoCellAnchor>
    <xdr:from>
      <xdr:col>10</xdr:col>
      <xdr:colOff>60633</xdr:colOff>
      <xdr:row>8</xdr:row>
      <xdr:rowOff>185058</xdr:rowOff>
    </xdr:from>
    <xdr:to>
      <xdr:col>15</xdr:col>
      <xdr:colOff>54427</xdr:colOff>
      <xdr:row>8</xdr:row>
      <xdr:rowOff>272144</xdr:rowOff>
    </xdr:to>
    <xdr:sp macro="" textlink="">
      <xdr:nvSpPr>
        <xdr:cNvPr id="55" name="54 Rectángulo"/>
        <xdr:cNvSpPr/>
      </xdr:nvSpPr>
      <xdr:spPr>
        <a:xfrm>
          <a:off x="3582162" y="2694215"/>
          <a:ext cx="483651" cy="8708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$50,000.00</a:t>
          </a:r>
        </a:p>
      </xdr:txBody>
    </xdr:sp>
    <xdr:clientData/>
  </xdr:twoCellAnchor>
  <xdr:twoCellAnchor>
    <xdr:from>
      <xdr:col>2</xdr:col>
      <xdr:colOff>648890</xdr:colOff>
      <xdr:row>12</xdr:row>
      <xdr:rowOff>243627</xdr:rowOff>
    </xdr:from>
    <xdr:to>
      <xdr:col>10</xdr:col>
      <xdr:colOff>5952</xdr:colOff>
      <xdr:row>12</xdr:row>
      <xdr:rowOff>321469</xdr:rowOff>
    </xdr:to>
    <xdr:sp macro="" textlink="">
      <xdr:nvSpPr>
        <xdr:cNvPr id="56" name="55 Rectángulo"/>
        <xdr:cNvSpPr/>
      </xdr:nvSpPr>
      <xdr:spPr>
        <a:xfrm>
          <a:off x="3030140" y="5232346"/>
          <a:ext cx="482203" cy="77842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$33,070.77</a:t>
          </a:r>
        </a:p>
      </xdr:txBody>
    </xdr:sp>
    <xdr:clientData/>
  </xdr:twoCellAnchor>
  <xdr:twoCellAnchor>
    <xdr:from>
      <xdr:col>10</xdr:col>
      <xdr:colOff>45408</xdr:colOff>
      <xdr:row>10</xdr:row>
      <xdr:rowOff>262388</xdr:rowOff>
    </xdr:from>
    <xdr:to>
      <xdr:col>15</xdr:col>
      <xdr:colOff>83344</xdr:colOff>
      <xdr:row>10</xdr:row>
      <xdr:rowOff>357185</xdr:rowOff>
    </xdr:to>
    <xdr:sp macro="" textlink="">
      <xdr:nvSpPr>
        <xdr:cNvPr id="57" name="56 Rectángulo"/>
        <xdr:cNvSpPr/>
      </xdr:nvSpPr>
      <xdr:spPr>
        <a:xfrm>
          <a:off x="3551799" y="4215263"/>
          <a:ext cx="514186" cy="94797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$25,000.00</a:t>
          </a:r>
        </a:p>
      </xdr:txBody>
    </xdr:sp>
    <xdr:clientData/>
  </xdr:twoCellAnchor>
  <xdr:twoCellAnchor>
    <xdr:from>
      <xdr:col>22</xdr:col>
      <xdr:colOff>50862</xdr:colOff>
      <xdr:row>6</xdr:row>
      <xdr:rowOff>269140</xdr:rowOff>
    </xdr:from>
    <xdr:to>
      <xdr:col>28</xdr:col>
      <xdr:colOff>16329</xdr:colOff>
      <xdr:row>6</xdr:row>
      <xdr:rowOff>364672</xdr:rowOff>
    </xdr:to>
    <xdr:sp macro="" textlink="">
      <xdr:nvSpPr>
        <xdr:cNvPr id="59" name="58 Rectángulo"/>
        <xdr:cNvSpPr/>
      </xdr:nvSpPr>
      <xdr:spPr>
        <a:xfrm>
          <a:off x="4748048" y="1553654"/>
          <a:ext cx="553295" cy="95532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$400,000.00</a:t>
          </a:r>
        </a:p>
      </xdr:txBody>
    </xdr:sp>
    <xdr:clientData/>
  </xdr:twoCellAnchor>
  <xdr:twoCellAnchor>
    <xdr:from>
      <xdr:col>14</xdr:col>
      <xdr:colOff>52738</xdr:colOff>
      <xdr:row>7</xdr:row>
      <xdr:rowOff>167603</xdr:rowOff>
    </xdr:from>
    <xdr:to>
      <xdr:col>19</xdr:col>
      <xdr:colOff>52737</xdr:colOff>
      <xdr:row>7</xdr:row>
      <xdr:rowOff>246429</xdr:rowOff>
    </xdr:to>
    <xdr:sp macro="" textlink="">
      <xdr:nvSpPr>
        <xdr:cNvPr id="60" name="59 Rectángulo"/>
        <xdr:cNvSpPr/>
      </xdr:nvSpPr>
      <xdr:spPr>
        <a:xfrm>
          <a:off x="3966152" y="2121589"/>
          <a:ext cx="48985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$61,451.43</a:t>
          </a:r>
        </a:p>
      </xdr:txBody>
    </xdr:sp>
    <xdr:clientData/>
  </xdr:twoCellAnchor>
  <xdr:twoCellAnchor>
    <xdr:from>
      <xdr:col>10</xdr:col>
      <xdr:colOff>51730</xdr:colOff>
      <xdr:row>9</xdr:row>
      <xdr:rowOff>157449</xdr:rowOff>
    </xdr:from>
    <xdr:to>
      <xdr:col>15</xdr:col>
      <xdr:colOff>68152</xdr:colOff>
      <xdr:row>9</xdr:row>
      <xdr:rowOff>236275</xdr:rowOff>
    </xdr:to>
    <xdr:sp macro="" textlink="">
      <xdr:nvSpPr>
        <xdr:cNvPr id="61" name="60 Rectángulo"/>
        <xdr:cNvSpPr/>
      </xdr:nvSpPr>
      <xdr:spPr>
        <a:xfrm>
          <a:off x="3558121" y="3259027"/>
          <a:ext cx="492672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$48,000.00</a:t>
          </a:r>
        </a:p>
      </xdr:txBody>
    </xdr:sp>
    <xdr:clientData/>
  </xdr:twoCellAnchor>
  <xdr:twoCellAnchor>
    <xdr:from>
      <xdr:col>5</xdr:col>
      <xdr:colOff>5953</xdr:colOff>
      <xdr:row>22</xdr:row>
      <xdr:rowOff>169439</xdr:rowOff>
    </xdr:from>
    <xdr:to>
      <xdr:col>10</xdr:col>
      <xdr:colOff>25949</xdr:colOff>
      <xdr:row>22</xdr:row>
      <xdr:rowOff>248265</xdr:rowOff>
    </xdr:to>
    <xdr:sp macro="" textlink="">
      <xdr:nvSpPr>
        <xdr:cNvPr id="62" name="61 Rectángulo"/>
        <xdr:cNvSpPr/>
      </xdr:nvSpPr>
      <xdr:spPr>
        <a:xfrm>
          <a:off x="3036094" y="8366892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$33,601.46</a:t>
          </a:r>
        </a:p>
      </xdr:txBody>
    </xdr:sp>
    <xdr:clientData/>
  </xdr:twoCellAnchor>
  <xdr:twoCellAnchor>
    <xdr:from>
      <xdr:col>13</xdr:col>
      <xdr:colOff>0</xdr:colOff>
      <xdr:row>8</xdr:row>
      <xdr:rowOff>314325</xdr:rowOff>
    </xdr:from>
    <xdr:to>
      <xdr:col>21</xdr:col>
      <xdr:colOff>9525</xdr:colOff>
      <xdr:row>8</xdr:row>
      <xdr:rowOff>314325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3790950" y="3419475"/>
          <a:ext cx="7715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72</xdr:row>
      <xdr:rowOff>219075</xdr:rowOff>
    </xdr:from>
    <xdr:to>
      <xdr:col>52</xdr:col>
      <xdr:colOff>85725</xdr:colOff>
      <xdr:row>72</xdr:row>
      <xdr:rowOff>219075</xdr:rowOff>
    </xdr:to>
    <xdr:sp macro="" textlink="">
      <xdr:nvSpPr>
        <xdr:cNvPr id="64" name="Line 2"/>
        <xdr:cNvSpPr>
          <a:spLocks noChangeShapeType="1"/>
        </xdr:cNvSpPr>
      </xdr:nvSpPr>
      <xdr:spPr bwMode="auto">
        <a:xfrm>
          <a:off x="3028950" y="28794075"/>
          <a:ext cx="45624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65</xdr:row>
      <xdr:rowOff>238125</xdr:rowOff>
    </xdr:from>
    <xdr:to>
      <xdr:col>53</xdr:col>
      <xdr:colOff>0</xdr:colOff>
      <xdr:row>65</xdr:row>
      <xdr:rowOff>238125</xdr:rowOff>
    </xdr:to>
    <xdr:sp macro="" textlink="">
      <xdr:nvSpPr>
        <xdr:cNvPr id="65" name="Line 2"/>
        <xdr:cNvSpPr>
          <a:spLocks noChangeShapeType="1"/>
        </xdr:cNvSpPr>
      </xdr:nvSpPr>
      <xdr:spPr bwMode="auto">
        <a:xfrm>
          <a:off x="3038475" y="25869900"/>
          <a:ext cx="456247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53578</xdr:colOff>
      <xdr:row>24</xdr:row>
      <xdr:rowOff>89298</xdr:rowOff>
    </xdr:from>
    <xdr:to>
      <xdr:col>11</xdr:col>
      <xdr:colOff>73574</xdr:colOff>
      <xdr:row>24</xdr:row>
      <xdr:rowOff>180030</xdr:rowOff>
    </xdr:to>
    <xdr:sp macro="" textlink="">
      <xdr:nvSpPr>
        <xdr:cNvPr id="66" name="65 Rectángulo"/>
        <xdr:cNvSpPr/>
      </xdr:nvSpPr>
      <xdr:spPr>
        <a:xfrm>
          <a:off x="3178969" y="9185673"/>
          <a:ext cx="496246" cy="90732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$40,000.00</a:t>
          </a:r>
        </a:p>
      </xdr:txBody>
    </xdr:sp>
    <xdr:clientData/>
  </xdr:twoCellAnchor>
  <xdr:twoCellAnchor>
    <xdr:from>
      <xdr:col>42</xdr:col>
      <xdr:colOff>47624</xdr:colOff>
      <xdr:row>23</xdr:row>
      <xdr:rowOff>119062</xdr:rowOff>
    </xdr:from>
    <xdr:to>
      <xdr:col>47</xdr:col>
      <xdr:colOff>67620</xdr:colOff>
      <xdr:row>23</xdr:row>
      <xdr:rowOff>197888</xdr:rowOff>
    </xdr:to>
    <xdr:sp macro="" textlink="">
      <xdr:nvSpPr>
        <xdr:cNvPr id="68" name="67 Rectángulo"/>
        <xdr:cNvSpPr/>
      </xdr:nvSpPr>
      <xdr:spPr>
        <a:xfrm>
          <a:off x="6602015" y="8822531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$50,000.00</a:t>
          </a:r>
        </a:p>
      </xdr:txBody>
    </xdr:sp>
    <xdr:clientData/>
  </xdr:twoCellAnchor>
  <xdr:twoCellAnchor>
    <xdr:from>
      <xdr:col>38</xdr:col>
      <xdr:colOff>35719</xdr:colOff>
      <xdr:row>25</xdr:row>
      <xdr:rowOff>83344</xdr:rowOff>
    </xdr:from>
    <xdr:to>
      <xdr:col>43</xdr:col>
      <xdr:colOff>83343</xdr:colOff>
      <xdr:row>25</xdr:row>
      <xdr:rowOff>166687</xdr:rowOff>
    </xdr:to>
    <xdr:sp macro="" textlink="">
      <xdr:nvSpPr>
        <xdr:cNvPr id="69" name="68 Rectángulo"/>
        <xdr:cNvSpPr/>
      </xdr:nvSpPr>
      <xdr:spPr>
        <a:xfrm>
          <a:off x="6209110" y="9548813"/>
          <a:ext cx="523874" cy="83343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$100,000.00</a:t>
          </a:r>
        </a:p>
      </xdr:txBody>
    </xdr:sp>
    <xdr:clientData/>
  </xdr:twoCellAnchor>
  <xdr:twoCellAnchor>
    <xdr:from>
      <xdr:col>3</xdr:col>
      <xdr:colOff>5953</xdr:colOff>
      <xdr:row>27</xdr:row>
      <xdr:rowOff>183173</xdr:rowOff>
    </xdr:from>
    <xdr:to>
      <xdr:col>10</xdr:col>
      <xdr:colOff>25949</xdr:colOff>
      <xdr:row>27</xdr:row>
      <xdr:rowOff>281232</xdr:rowOff>
    </xdr:to>
    <xdr:sp macro="" textlink="">
      <xdr:nvSpPr>
        <xdr:cNvPr id="70" name="69 Rectángulo"/>
        <xdr:cNvSpPr/>
      </xdr:nvSpPr>
      <xdr:spPr>
        <a:xfrm>
          <a:off x="3031972" y="10990385"/>
          <a:ext cx="496246" cy="98059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$25,000.00</a:t>
          </a:r>
        </a:p>
      </xdr:txBody>
    </xdr:sp>
    <xdr:clientData/>
  </xdr:twoCellAnchor>
  <xdr:twoCellAnchor>
    <xdr:from>
      <xdr:col>42</xdr:col>
      <xdr:colOff>39290</xdr:colOff>
      <xdr:row>26</xdr:row>
      <xdr:rowOff>104775</xdr:rowOff>
    </xdr:from>
    <xdr:to>
      <xdr:col>47</xdr:col>
      <xdr:colOff>59286</xdr:colOff>
      <xdr:row>26</xdr:row>
      <xdr:rowOff>183601</xdr:rowOff>
    </xdr:to>
    <xdr:sp macro="" textlink="">
      <xdr:nvSpPr>
        <xdr:cNvPr id="71" name="70 Rectángulo"/>
        <xdr:cNvSpPr/>
      </xdr:nvSpPr>
      <xdr:spPr>
        <a:xfrm>
          <a:off x="6593681" y="10094119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$30,000.00</a:t>
          </a:r>
        </a:p>
      </xdr:txBody>
    </xdr:sp>
    <xdr:clientData/>
  </xdr:twoCellAnchor>
  <xdr:twoCellAnchor>
    <xdr:from>
      <xdr:col>42</xdr:col>
      <xdr:colOff>47625</xdr:colOff>
      <xdr:row>28</xdr:row>
      <xdr:rowOff>241788</xdr:rowOff>
    </xdr:from>
    <xdr:to>
      <xdr:col>47</xdr:col>
      <xdr:colOff>67621</xdr:colOff>
      <xdr:row>28</xdr:row>
      <xdr:rowOff>346718</xdr:rowOff>
    </xdr:to>
    <xdr:sp macro="" textlink="">
      <xdr:nvSpPr>
        <xdr:cNvPr id="72" name="71 Rectángulo"/>
        <xdr:cNvSpPr/>
      </xdr:nvSpPr>
      <xdr:spPr>
        <a:xfrm>
          <a:off x="6597894" y="11598519"/>
          <a:ext cx="496246" cy="104930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$47,688.01</a:t>
          </a:r>
        </a:p>
      </xdr:txBody>
    </xdr:sp>
    <xdr:clientData/>
  </xdr:twoCellAnchor>
  <xdr:twoCellAnchor>
    <xdr:from>
      <xdr:col>14</xdr:col>
      <xdr:colOff>27385</xdr:colOff>
      <xdr:row>29</xdr:row>
      <xdr:rowOff>117139</xdr:rowOff>
    </xdr:from>
    <xdr:to>
      <xdr:col>19</xdr:col>
      <xdr:colOff>77391</xdr:colOff>
      <xdr:row>29</xdr:row>
      <xdr:rowOff>214770</xdr:rowOff>
    </xdr:to>
    <xdr:sp macro="" textlink="">
      <xdr:nvSpPr>
        <xdr:cNvPr id="73" name="72 Rectángulo"/>
        <xdr:cNvSpPr/>
      </xdr:nvSpPr>
      <xdr:spPr>
        <a:xfrm>
          <a:off x="3910654" y="12052697"/>
          <a:ext cx="526256" cy="97631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$109,866.87</a:t>
          </a:r>
        </a:p>
      </xdr:txBody>
    </xdr:sp>
    <xdr:clientData/>
  </xdr:twoCellAnchor>
  <xdr:twoCellAnchor>
    <xdr:from>
      <xdr:col>12</xdr:col>
      <xdr:colOff>84534</xdr:colOff>
      <xdr:row>43</xdr:row>
      <xdr:rowOff>108346</xdr:rowOff>
    </xdr:from>
    <xdr:to>
      <xdr:col>18</xdr:col>
      <xdr:colOff>9280</xdr:colOff>
      <xdr:row>43</xdr:row>
      <xdr:rowOff>187172</xdr:rowOff>
    </xdr:to>
    <xdr:sp macro="" textlink="">
      <xdr:nvSpPr>
        <xdr:cNvPr id="74" name="73 Rectángulo"/>
        <xdr:cNvSpPr/>
      </xdr:nvSpPr>
      <xdr:spPr>
        <a:xfrm>
          <a:off x="3781425" y="16896159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$300,00.00</a:t>
          </a:r>
        </a:p>
      </xdr:txBody>
    </xdr:sp>
    <xdr:clientData/>
  </xdr:twoCellAnchor>
  <xdr:twoCellAnchor>
    <xdr:from>
      <xdr:col>38</xdr:col>
      <xdr:colOff>46434</xdr:colOff>
      <xdr:row>45</xdr:row>
      <xdr:rowOff>183356</xdr:rowOff>
    </xdr:from>
    <xdr:to>
      <xdr:col>43</xdr:col>
      <xdr:colOff>66430</xdr:colOff>
      <xdr:row>45</xdr:row>
      <xdr:rowOff>262182</xdr:rowOff>
    </xdr:to>
    <xdr:sp macro="" textlink="">
      <xdr:nvSpPr>
        <xdr:cNvPr id="75" name="74 Rectángulo"/>
        <xdr:cNvSpPr/>
      </xdr:nvSpPr>
      <xdr:spPr>
        <a:xfrm>
          <a:off x="6219825" y="18007012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$50,000.00</a:t>
          </a:r>
        </a:p>
      </xdr:txBody>
    </xdr:sp>
    <xdr:clientData/>
  </xdr:twoCellAnchor>
  <xdr:twoCellAnchor>
    <xdr:from>
      <xdr:col>18</xdr:col>
      <xdr:colOff>32148</xdr:colOff>
      <xdr:row>56</xdr:row>
      <xdr:rowOff>115488</xdr:rowOff>
    </xdr:from>
    <xdr:to>
      <xdr:col>23</xdr:col>
      <xdr:colOff>52144</xdr:colOff>
      <xdr:row>56</xdr:row>
      <xdr:rowOff>194314</xdr:rowOff>
    </xdr:to>
    <xdr:sp macro="" textlink="">
      <xdr:nvSpPr>
        <xdr:cNvPr id="76" name="75 Rectángulo"/>
        <xdr:cNvSpPr/>
      </xdr:nvSpPr>
      <xdr:spPr>
        <a:xfrm>
          <a:off x="4300539" y="21338379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$60,000.00</a:t>
          </a:r>
        </a:p>
      </xdr:txBody>
    </xdr:sp>
    <xdr:clientData/>
  </xdr:twoCellAnchor>
  <xdr:twoCellAnchor>
    <xdr:from>
      <xdr:col>22</xdr:col>
      <xdr:colOff>29766</xdr:colOff>
      <xdr:row>37</xdr:row>
      <xdr:rowOff>71437</xdr:rowOff>
    </xdr:from>
    <xdr:to>
      <xdr:col>27</xdr:col>
      <xdr:colOff>65484</xdr:colOff>
      <xdr:row>37</xdr:row>
      <xdr:rowOff>166686</xdr:rowOff>
    </xdr:to>
    <xdr:sp macro="" textlink="">
      <xdr:nvSpPr>
        <xdr:cNvPr id="77" name="76 Rectángulo"/>
        <xdr:cNvSpPr/>
      </xdr:nvSpPr>
      <xdr:spPr>
        <a:xfrm>
          <a:off x="4679157" y="13781484"/>
          <a:ext cx="511968" cy="95249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$250,000.00</a:t>
          </a:r>
        </a:p>
      </xdr:txBody>
    </xdr:sp>
    <xdr:clientData/>
  </xdr:twoCellAnchor>
  <xdr:twoCellAnchor>
    <xdr:from>
      <xdr:col>42</xdr:col>
      <xdr:colOff>45243</xdr:colOff>
      <xdr:row>57</xdr:row>
      <xdr:rowOff>80961</xdr:rowOff>
    </xdr:from>
    <xdr:to>
      <xdr:col>47</xdr:col>
      <xdr:colOff>65239</xdr:colOff>
      <xdr:row>57</xdr:row>
      <xdr:rowOff>159787</xdr:rowOff>
    </xdr:to>
    <xdr:sp macro="" textlink="">
      <xdr:nvSpPr>
        <xdr:cNvPr id="78" name="77 Rectángulo"/>
        <xdr:cNvSpPr/>
      </xdr:nvSpPr>
      <xdr:spPr>
        <a:xfrm>
          <a:off x="6599634" y="21702711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$6,185.00</a:t>
          </a:r>
        </a:p>
      </xdr:txBody>
    </xdr:sp>
    <xdr:clientData/>
  </xdr:twoCellAnchor>
  <xdr:twoCellAnchor>
    <xdr:from>
      <xdr:col>14</xdr:col>
      <xdr:colOff>71437</xdr:colOff>
      <xdr:row>58</xdr:row>
      <xdr:rowOff>148828</xdr:rowOff>
    </xdr:from>
    <xdr:to>
      <xdr:col>19</xdr:col>
      <xdr:colOff>91433</xdr:colOff>
      <xdr:row>58</xdr:row>
      <xdr:rowOff>227654</xdr:rowOff>
    </xdr:to>
    <xdr:sp macro="" textlink="">
      <xdr:nvSpPr>
        <xdr:cNvPr id="79" name="78 Rectángulo"/>
        <xdr:cNvSpPr/>
      </xdr:nvSpPr>
      <xdr:spPr>
        <a:xfrm>
          <a:off x="3958828" y="22151578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$32,596.02</a:t>
          </a:r>
        </a:p>
      </xdr:txBody>
    </xdr:sp>
    <xdr:clientData/>
  </xdr:twoCellAnchor>
  <xdr:twoCellAnchor>
    <xdr:from>
      <xdr:col>34</xdr:col>
      <xdr:colOff>33337</xdr:colOff>
      <xdr:row>59</xdr:row>
      <xdr:rowOff>63103</xdr:rowOff>
    </xdr:from>
    <xdr:to>
      <xdr:col>40</xdr:col>
      <xdr:colOff>5952</xdr:colOff>
      <xdr:row>59</xdr:row>
      <xdr:rowOff>148828</xdr:rowOff>
    </xdr:to>
    <xdr:sp macro="" textlink="">
      <xdr:nvSpPr>
        <xdr:cNvPr id="80" name="79 Rectángulo"/>
        <xdr:cNvSpPr/>
      </xdr:nvSpPr>
      <xdr:spPr>
        <a:xfrm>
          <a:off x="5825728" y="22577822"/>
          <a:ext cx="544115" cy="85725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$120,000.00</a:t>
          </a:r>
        </a:p>
      </xdr:txBody>
    </xdr:sp>
    <xdr:clientData/>
  </xdr:twoCellAnchor>
  <xdr:twoCellAnchor>
    <xdr:from>
      <xdr:col>26</xdr:col>
      <xdr:colOff>25003</xdr:colOff>
      <xdr:row>62</xdr:row>
      <xdr:rowOff>144065</xdr:rowOff>
    </xdr:from>
    <xdr:to>
      <xdr:col>31</xdr:col>
      <xdr:colOff>44999</xdr:colOff>
      <xdr:row>62</xdr:row>
      <xdr:rowOff>222891</xdr:rowOff>
    </xdr:to>
    <xdr:sp macro="" textlink="">
      <xdr:nvSpPr>
        <xdr:cNvPr id="81" name="80 Rectángulo"/>
        <xdr:cNvSpPr/>
      </xdr:nvSpPr>
      <xdr:spPr>
        <a:xfrm>
          <a:off x="5055394" y="23855362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$15,000.00</a:t>
          </a:r>
        </a:p>
      </xdr:txBody>
    </xdr:sp>
    <xdr:clientData/>
  </xdr:twoCellAnchor>
  <xdr:twoCellAnchor>
    <xdr:from>
      <xdr:col>6</xdr:col>
      <xdr:colOff>52388</xdr:colOff>
      <xdr:row>64</xdr:row>
      <xdr:rowOff>94060</xdr:rowOff>
    </xdr:from>
    <xdr:to>
      <xdr:col>11</xdr:col>
      <xdr:colOff>72384</xdr:colOff>
      <xdr:row>64</xdr:row>
      <xdr:rowOff>172886</xdr:rowOff>
    </xdr:to>
    <xdr:sp macro="" textlink="">
      <xdr:nvSpPr>
        <xdr:cNvPr id="82" name="81 Rectángulo"/>
        <xdr:cNvSpPr/>
      </xdr:nvSpPr>
      <xdr:spPr>
        <a:xfrm>
          <a:off x="3177779" y="24680466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$10,000.00</a:t>
          </a:r>
        </a:p>
      </xdr:txBody>
    </xdr:sp>
    <xdr:clientData/>
  </xdr:twoCellAnchor>
  <xdr:twoCellAnchor>
    <xdr:from>
      <xdr:col>34</xdr:col>
      <xdr:colOff>44053</xdr:colOff>
      <xdr:row>63</xdr:row>
      <xdr:rowOff>67866</xdr:rowOff>
    </xdr:from>
    <xdr:to>
      <xdr:col>39</xdr:col>
      <xdr:colOff>64049</xdr:colOff>
      <xdr:row>63</xdr:row>
      <xdr:rowOff>146692</xdr:rowOff>
    </xdr:to>
    <xdr:sp macro="" textlink="">
      <xdr:nvSpPr>
        <xdr:cNvPr id="83" name="82 Rectángulo"/>
        <xdr:cNvSpPr/>
      </xdr:nvSpPr>
      <xdr:spPr>
        <a:xfrm>
          <a:off x="5836444" y="24255413"/>
          <a:ext cx="496246" cy="78826"/>
        </a:xfrm>
        <a:prstGeom prst="rect">
          <a:avLst/>
        </a:prstGeom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s-ES" sz="450">
              <a:latin typeface="Arial" pitchFamily="34" charset="0"/>
              <a:cs typeface="Arial" pitchFamily="34" charset="0"/>
            </a:rPr>
            <a:t>$25,570.32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opLeftCell="A94" zoomScale="130" zoomScaleNormal="130" workbookViewId="0">
      <selection activeCell="B45" sqref="B45"/>
    </sheetView>
  </sheetViews>
  <sheetFormatPr baseColWidth="10" defaultRowHeight="15"/>
  <cols>
    <col min="1" max="1" width="5" customWidth="1"/>
    <col min="2" max="2" width="32.28515625" customWidth="1"/>
    <col min="3" max="3" width="11.5703125" hidden="1" customWidth="1"/>
    <col min="4" max="4" width="11.42578125" hidden="1" customWidth="1"/>
    <col min="5" max="5" width="12" customWidth="1"/>
    <col min="6" max="6" width="13.7109375" customWidth="1"/>
    <col min="7" max="7" width="12.28515625" bestFit="1" customWidth="1"/>
  </cols>
  <sheetData>
    <row r="1" spans="1:6" ht="24" customHeight="1">
      <c r="A1" s="200" t="s">
        <v>59</v>
      </c>
      <c r="B1" s="200"/>
      <c r="C1" s="200"/>
      <c r="D1" s="200"/>
      <c r="E1" s="200"/>
      <c r="F1" s="200"/>
    </row>
    <row r="2" spans="1:6" ht="24.75" customHeight="1">
      <c r="A2" s="20" t="s">
        <v>57</v>
      </c>
      <c r="B2" s="21" t="s">
        <v>60</v>
      </c>
      <c r="C2" s="21" t="s">
        <v>0</v>
      </c>
      <c r="D2" s="22" t="s">
        <v>1</v>
      </c>
      <c r="E2" s="22" t="s">
        <v>2</v>
      </c>
      <c r="F2" s="22" t="s">
        <v>95</v>
      </c>
    </row>
    <row r="3" spans="1:6" ht="30" customHeight="1">
      <c r="A3" s="1"/>
      <c r="B3" s="2" t="s">
        <v>22</v>
      </c>
      <c r="C3" s="3">
        <f t="shared" ref="C3:C9" si="0">D3+E3</f>
        <v>107500</v>
      </c>
      <c r="D3" s="4">
        <v>7500</v>
      </c>
      <c r="E3" s="3">
        <v>100000</v>
      </c>
      <c r="F3" s="23">
        <v>61599</v>
      </c>
    </row>
    <row r="4" spans="1:6" ht="30" customHeight="1">
      <c r="A4" s="1"/>
      <c r="B4" s="31" t="s">
        <v>13</v>
      </c>
      <c r="C4" s="32">
        <f>D4+E4</f>
        <v>50482.22</v>
      </c>
      <c r="D4" s="38">
        <v>482.22</v>
      </c>
      <c r="E4" s="32">
        <v>50000</v>
      </c>
      <c r="F4" s="23">
        <v>61608</v>
      </c>
    </row>
    <row r="5" spans="1:6" ht="53.25" customHeight="1">
      <c r="A5" s="34">
        <v>244</v>
      </c>
      <c r="B5" s="35" t="s">
        <v>76</v>
      </c>
      <c r="C5" s="32">
        <f t="shared" si="0"/>
        <v>400000</v>
      </c>
      <c r="D5" s="8">
        <v>140900.32</v>
      </c>
      <c r="E5" s="8">
        <v>259099.68</v>
      </c>
      <c r="F5" s="23">
        <v>61602</v>
      </c>
    </row>
    <row r="6" spans="1:6" ht="41.25" customHeight="1">
      <c r="A6" s="34">
        <v>246</v>
      </c>
      <c r="B6" s="35" t="s">
        <v>77</v>
      </c>
      <c r="C6" s="32">
        <f t="shared" si="0"/>
        <v>61451.43</v>
      </c>
      <c r="D6" s="8">
        <v>61451.43</v>
      </c>
      <c r="E6" s="8"/>
      <c r="F6" s="24">
        <v>61601</v>
      </c>
    </row>
    <row r="7" spans="1:6" ht="43.5" customHeight="1">
      <c r="A7" s="34">
        <v>247</v>
      </c>
      <c r="B7" s="35" t="s">
        <v>78</v>
      </c>
      <c r="C7" s="32">
        <f t="shared" si="0"/>
        <v>50000</v>
      </c>
      <c r="D7" s="8">
        <v>50000</v>
      </c>
      <c r="E7" s="7"/>
      <c r="F7" s="24">
        <v>61105</v>
      </c>
    </row>
    <row r="8" spans="1:6" ht="54.75" customHeight="1">
      <c r="A8" s="34">
        <v>249</v>
      </c>
      <c r="B8" s="37" t="s">
        <v>79</v>
      </c>
      <c r="C8" s="32">
        <f t="shared" si="0"/>
        <v>48000</v>
      </c>
      <c r="D8" s="51">
        <v>48000</v>
      </c>
      <c r="E8" s="36"/>
      <c r="F8" s="23">
        <v>61601</v>
      </c>
    </row>
    <row r="9" spans="1:6" ht="66.75" customHeight="1">
      <c r="A9" s="30">
        <v>251</v>
      </c>
      <c r="B9" s="31" t="s">
        <v>80</v>
      </c>
      <c r="C9" s="32">
        <f t="shared" si="0"/>
        <v>25000</v>
      </c>
      <c r="D9" s="33">
        <v>24220</v>
      </c>
      <c r="E9" s="33">
        <v>780</v>
      </c>
      <c r="F9" s="29">
        <v>61601</v>
      </c>
    </row>
    <row r="10" spans="1:6" ht="60.75" customHeight="1">
      <c r="A10" s="30">
        <v>271</v>
      </c>
      <c r="B10" s="31" t="s">
        <v>70</v>
      </c>
      <c r="C10" s="32">
        <f t="shared" ref="C10:C14" si="1">D10+E10</f>
        <v>32918.939999999995</v>
      </c>
      <c r="D10" s="33">
        <f>33561.52-642.58</f>
        <v>32918.939999999995</v>
      </c>
      <c r="E10" s="33"/>
      <c r="F10" s="29">
        <v>61603</v>
      </c>
    </row>
    <row r="11" spans="1:6" ht="52.5" customHeight="1">
      <c r="A11" s="30">
        <v>273</v>
      </c>
      <c r="B11" s="31" t="s">
        <v>71</v>
      </c>
      <c r="C11" s="32">
        <f t="shared" si="1"/>
        <v>33070.769999999997</v>
      </c>
      <c r="D11" s="33">
        <f>33826.78-756.01</f>
        <v>33070.769999999997</v>
      </c>
      <c r="E11" s="33"/>
      <c r="F11" s="29">
        <v>61601</v>
      </c>
    </row>
    <row r="12" spans="1:6" ht="58.5" customHeight="1">
      <c r="A12" s="30">
        <v>274</v>
      </c>
      <c r="B12" s="31" t="s">
        <v>72</v>
      </c>
      <c r="C12" s="32">
        <f t="shared" si="1"/>
        <v>32896.840000000004</v>
      </c>
      <c r="D12" s="33">
        <f>33052.23-155.39</f>
        <v>32896.840000000004</v>
      </c>
      <c r="E12" s="33"/>
      <c r="F12" s="29">
        <v>61604</v>
      </c>
    </row>
    <row r="13" spans="1:6" ht="50.25" customHeight="1">
      <c r="A13" s="30">
        <v>275</v>
      </c>
      <c r="B13" s="31" t="s">
        <v>81</v>
      </c>
      <c r="C13" s="32">
        <f t="shared" si="1"/>
        <v>33674.199999999997</v>
      </c>
      <c r="D13" s="33">
        <f>33880.17-205.97</f>
        <v>33674.199999999997</v>
      </c>
      <c r="E13" s="33"/>
      <c r="F13" s="29">
        <v>61606</v>
      </c>
    </row>
    <row r="14" spans="1:6" ht="50.25" customHeight="1">
      <c r="A14" s="30">
        <v>276</v>
      </c>
      <c r="B14" s="31" t="s">
        <v>73</v>
      </c>
      <c r="C14" s="32">
        <f t="shared" si="1"/>
        <v>33601.46</v>
      </c>
      <c r="D14" s="33">
        <f>33840.35-238.89</f>
        <v>33601.46</v>
      </c>
      <c r="E14" s="33"/>
      <c r="F14" s="29">
        <v>61606</v>
      </c>
    </row>
    <row r="15" spans="1:6" ht="33" customHeight="1">
      <c r="A15" s="46">
        <v>278</v>
      </c>
      <c r="B15" s="5" t="s">
        <v>56</v>
      </c>
      <c r="C15" s="3">
        <f t="shared" ref="C15:C22" si="2">D15+E15</f>
        <v>50000</v>
      </c>
      <c r="D15" s="6"/>
      <c r="E15" s="6">
        <v>50000</v>
      </c>
      <c r="F15" s="29">
        <v>61601</v>
      </c>
    </row>
    <row r="16" spans="1:6" ht="33.75" customHeight="1">
      <c r="A16" s="30">
        <v>279</v>
      </c>
      <c r="B16" s="31" t="s">
        <v>20</v>
      </c>
      <c r="C16" s="32">
        <f t="shared" si="2"/>
        <v>40000</v>
      </c>
      <c r="D16" s="33"/>
      <c r="E16" s="33">
        <v>40000</v>
      </c>
      <c r="F16" s="29">
        <v>61601</v>
      </c>
    </row>
    <row r="17" spans="1:6" ht="57" customHeight="1">
      <c r="A17" s="34">
        <v>280</v>
      </c>
      <c r="B17" s="35" t="s">
        <v>61</v>
      </c>
      <c r="C17" s="32">
        <f t="shared" si="2"/>
        <v>100000</v>
      </c>
      <c r="D17" s="8"/>
      <c r="E17" s="8">
        <v>100000</v>
      </c>
      <c r="F17" s="23">
        <v>61601</v>
      </c>
    </row>
    <row r="18" spans="1:6" ht="39.75" customHeight="1">
      <c r="A18" s="34">
        <v>281</v>
      </c>
      <c r="B18" s="35" t="s">
        <v>82</v>
      </c>
      <c r="C18" s="32">
        <f t="shared" si="2"/>
        <v>30000</v>
      </c>
      <c r="D18" s="8"/>
      <c r="E18" s="8">
        <v>30000</v>
      </c>
      <c r="F18" s="23">
        <v>61601</v>
      </c>
    </row>
    <row r="19" spans="1:6" ht="51.75" customHeight="1">
      <c r="A19" s="34">
        <v>282</v>
      </c>
      <c r="B19" s="35" t="s">
        <v>3</v>
      </c>
      <c r="C19" s="32">
        <f t="shared" si="2"/>
        <v>25000</v>
      </c>
      <c r="D19" s="32"/>
      <c r="E19" s="8">
        <v>25000</v>
      </c>
      <c r="F19" s="23">
        <v>54302</v>
      </c>
    </row>
    <row r="20" spans="1:6" ht="72" customHeight="1">
      <c r="A20" s="34">
        <v>283</v>
      </c>
      <c r="B20" s="35" t="s">
        <v>23</v>
      </c>
      <c r="C20" s="32">
        <f t="shared" si="2"/>
        <v>47688.01</v>
      </c>
      <c r="D20" s="36"/>
      <c r="E20" s="51">
        <v>47688.01</v>
      </c>
      <c r="F20" s="23">
        <v>61601</v>
      </c>
    </row>
    <row r="21" spans="1:6" ht="21.75" customHeight="1">
      <c r="A21" s="34">
        <v>284</v>
      </c>
      <c r="B21" s="37" t="s">
        <v>48</v>
      </c>
      <c r="C21" s="32">
        <f t="shared" si="2"/>
        <v>109866.87</v>
      </c>
      <c r="D21" s="51">
        <f>88134.82+642.58+756.01+155.39+205.97+238.89</f>
        <v>90133.66</v>
      </c>
      <c r="E21" s="51">
        <v>19733.21</v>
      </c>
      <c r="F21" s="23">
        <v>61105</v>
      </c>
    </row>
    <row r="22" spans="1:6" ht="30.75" customHeight="1">
      <c r="A22" s="34">
        <v>285</v>
      </c>
      <c r="B22" s="31" t="s">
        <v>62</v>
      </c>
      <c r="C22" s="32">
        <f t="shared" si="2"/>
        <v>5000</v>
      </c>
      <c r="D22" s="38"/>
      <c r="E22" s="33">
        <v>5000</v>
      </c>
      <c r="F22" s="29">
        <v>61601</v>
      </c>
    </row>
    <row r="23" spans="1:6" ht="43.5" customHeight="1">
      <c r="A23" s="34">
        <v>286</v>
      </c>
      <c r="B23" s="39" t="s">
        <v>4</v>
      </c>
      <c r="C23" s="32">
        <f t="shared" ref="C23:C30" si="3">D23+E23</f>
        <v>250000</v>
      </c>
      <c r="D23" s="32">
        <v>134000</v>
      </c>
      <c r="E23" s="8">
        <v>116000</v>
      </c>
      <c r="F23" s="23">
        <v>61105</v>
      </c>
    </row>
    <row r="24" spans="1:6" ht="89.25" customHeight="1">
      <c r="A24" s="34">
        <v>287</v>
      </c>
      <c r="B24" s="39" t="s">
        <v>58</v>
      </c>
      <c r="C24" s="32">
        <f t="shared" si="3"/>
        <v>70000</v>
      </c>
      <c r="D24" s="32">
        <v>0</v>
      </c>
      <c r="E24" s="8">
        <v>70000</v>
      </c>
      <c r="F24" s="23">
        <v>54302</v>
      </c>
    </row>
    <row r="25" spans="1:6" ht="36" customHeight="1">
      <c r="A25" s="34">
        <v>288</v>
      </c>
      <c r="B25" s="35" t="s">
        <v>5</v>
      </c>
      <c r="C25" s="32">
        <f t="shared" si="3"/>
        <v>200000</v>
      </c>
      <c r="D25" s="8">
        <v>0</v>
      </c>
      <c r="E25" s="8">
        <v>200000</v>
      </c>
      <c r="F25" s="24">
        <v>54602</v>
      </c>
    </row>
    <row r="26" spans="1:6" ht="39.75" customHeight="1">
      <c r="A26" s="34">
        <v>289</v>
      </c>
      <c r="B26" s="35" t="s">
        <v>6</v>
      </c>
      <c r="C26" s="32">
        <f t="shared" si="3"/>
        <v>25000</v>
      </c>
      <c r="D26" s="32">
        <v>0</v>
      </c>
      <c r="E26" s="8">
        <v>25000</v>
      </c>
      <c r="F26" s="24">
        <v>54101</v>
      </c>
    </row>
    <row r="27" spans="1:6" ht="32.25" customHeight="1">
      <c r="A27" s="34">
        <v>290</v>
      </c>
      <c r="B27" s="35" t="s">
        <v>7</v>
      </c>
      <c r="C27" s="32">
        <f t="shared" si="3"/>
        <v>10000</v>
      </c>
      <c r="D27" s="8">
        <v>0</v>
      </c>
      <c r="E27" s="8">
        <v>10000</v>
      </c>
      <c r="F27" s="24">
        <v>54110</v>
      </c>
    </row>
    <row r="28" spans="1:6" ht="45.75" customHeight="1">
      <c r="A28" s="34">
        <v>291</v>
      </c>
      <c r="B28" s="35" t="s">
        <v>8</v>
      </c>
      <c r="C28" s="32">
        <f t="shared" si="3"/>
        <v>48815</v>
      </c>
      <c r="D28" s="32">
        <v>0</v>
      </c>
      <c r="E28" s="32">
        <v>48815</v>
      </c>
      <c r="F28" s="24">
        <v>54399</v>
      </c>
    </row>
    <row r="29" spans="1:6" ht="51" customHeight="1">
      <c r="A29" s="34">
        <v>292</v>
      </c>
      <c r="B29" s="35" t="s">
        <v>9</v>
      </c>
      <c r="C29" s="32">
        <f t="shared" si="3"/>
        <v>300000</v>
      </c>
      <c r="D29" s="8">
        <v>0</v>
      </c>
      <c r="E29" s="8">
        <v>300000</v>
      </c>
      <c r="F29" s="24">
        <v>54107</v>
      </c>
    </row>
    <row r="30" spans="1:6" ht="26.25" customHeight="1">
      <c r="A30" s="30">
        <v>293</v>
      </c>
      <c r="B30" s="31" t="s">
        <v>63</v>
      </c>
      <c r="C30" s="32">
        <f t="shared" si="3"/>
        <v>5000</v>
      </c>
      <c r="D30" s="38"/>
      <c r="E30" s="33">
        <v>5000</v>
      </c>
      <c r="F30" s="29">
        <v>61602</v>
      </c>
    </row>
    <row r="31" spans="1:6" ht="37.5" customHeight="1">
      <c r="A31" s="34">
        <v>294</v>
      </c>
      <c r="B31" s="35" t="s">
        <v>10</v>
      </c>
      <c r="C31" s="32">
        <f t="shared" ref="C31:C40" si="4">D31+E31</f>
        <v>50000</v>
      </c>
      <c r="D31" s="8">
        <v>0</v>
      </c>
      <c r="E31" s="8">
        <v>50000</v>
      </c>
      <c r="F31" s="24">
        <v>61603</v>
      </c>
    </row>
    <row r="32" spans="1:6" ht="42.75" customHeight="1">
      <c r="A32" s="34">
        <v>295</v>
      </c>
      <c r="B32" s="35" t="s">
        <v>11</v>
      </c>
      <c r="C32" s="32">
        <f t="shared" si="4"/>
        <v>54000</v>
      </c>
      <c r="D32" s="8"/>
      <c r="E32" s="8">
        <v>54000</v>
      </c>
      <c r="F32" s="23">
        <v>56305</v>
      </c>
    </row>
    <row r="33" spans="1:7" ht="26.25" customHeight="1">
      <c r="A33" s="34">
        <v>296</v>
      </c>
      <c r="B33" s="35" t="s">
        <v>17</v>
      </c>
      <c r="C33" s="32">
        <f t="shared" si="4"/>
        <v>60000</v>
      </c>
      <c r="D33" s="7"/>
      <c r="E33" s="8">
        <v>60000</v>
      </c>
      <c r="F33" s="23">
        <v>54399</v>
      </c>
    </row>
    <row r="34" spans="1:7" ht="30" customHeight="1">
      <c r="A34" s="34">
        <v>297</v>
      </c>
      <c r="B34" s="35" t="s">
        <v>21</v>
      </c>
      <c r="C34" s="32">
        <f t="shared" si="4"/>
        <v>60000</v>
      </c>
      <c r="D34" s="8"/>
      <c r="E34" s="8">
        <v>60000</v>
      </c>
      <c r="F34" s="23">
        <v>54399</v>
      </c>
    </row>
    <row r="35" spans="1:7" ht="26.25" customHeight="1">
      <c r="A35" s="34">
        <v>298</v>
      </c>
      <c r="B35" s="35" t="s">
        <v>18</v>
      </c>
      <c r="C35" s="32">
        <f t="shared" si="4"/>
        <v>100000</v>
      </c>
      <c r="D35" s="7"/>
      <c r="E35" s="8">
        <v>100000</v>
      </c>
      <c r="F35" s="24">
        <v>54399</v>
      </c>
    </row>
    <row r="36" spans="1:7" ht="41.25" customHeight="1">
      <c r="A36" s="34">
        <v>299</v>
      </c>
      <c r="B36" s="35" t="s">
        <v>19</v>
      </c>
      <c r="C36" s="32">
        <f t="shared" si="4"/>
        <v>60000</v>
      </c>
      <c r="D36" s="7"/>
      <c r="E36" s="8">
        <v>60000</v>
      </c>
      <c r="F36" s="24">
        <v>54314</v>
      </c>
    </row>
    <row r="37" spans="1:7" ht="33" customHeight="1">
      <c r="A37" s="34">
        <v>300</v>
      </c>
      <c r="B37" s="35" t="s">
        <v>64</v>
      </c>
      <c r="C37" s="32">
        <f t="shared" si="4"/>
        <v>6185</v>
      </c>
      <c r="D37" s="8">
        <v>6185</v>
      </c>
      <c r="E37" s="8"/>
      <c r="F37" s="24">
        <v>61603</v>
      </c>
    </row>
    <row r="38" spans="1:7" ht="42" customHeight="1">
      <c r="A38" s="34">
        <v>301</v>
      </c>
      <c r="B38" s="39" t="s">
        <v>55</v>
      </c>
      <c r="C38" s="32">
        <f t="shared" si="4"/>
        <v>32596.02</v>
      </c>
      <c r="D38" s="40"/>
      <c r="E38" s="40">
        <v>32596.02</v>
      </c>
      <c r="F38" s="24">
        <v>61603</v>
      </c>
    </row>
    <row r="39" spans="1:7" ht="31.5" customHeight="1">
      <c r="A39" s="34">
        <v>302</v>
      </c>
      <c r="B39" s="35" t="s">
        <v>12</v>
      </c>
      <c r="C39" s="32">
        <f t="shared" si="4"/>
        <v>120000</v>
      </c>
      <c r="D39" s="7"/>
      <c r="E39" s="8">
        <v>120000</v>
      </c>
      <c r="F39" s="24">
        <v>61603</v>
      </c>
    </row>
    <row r="40" spans="1:7" ht="24" customHeight="1">
      <c r="A40" s="30">
        <v>303</v>
      </c>
      <c r="B40" s="31" t="s">
        <v>65</v>
      </c>
      <c r="C40" s="32">
        <f t="shared" si="4"/>
        <v>15000</v>
      </c>
      <c r="D40" s="38"/>
      <c r="E40" s="8">
        <v>15000</v>
      </c>
      <c r="F40" s="29">
        <v>61603</v>
      </c>
    </row>
    <row r="41" spans="1:7" ht="26.25" customHeight="1">
      <c r="A41" s="34">
        <v>304</v>
      </c>
      <c r="B41" s="41" t="s">
        <v>66</v>
      </c>
      <c r="C41" s="32">
        <f t="shared" ref="C41" si="5">D41+E41</f>
        <v>5000</v>
      </c>
      <c r="D41" s="38"/>
      <c r="E41" s="8">
        <v>5000</v>
      </c>
      <c r="F41" s="24">
        <v>61606</v>
      </c>
    </row>
    <row r="42" spans="1:7" ht="50.25" customHeight="1">
      <c r="A42" s="34">
        <v>305</v>
      </c>
      <c r="B42" s="35" t="s">
        <v>83</v>
      </c>
      <c r="C42" s="32">
        <f t="shared" ref="C42:C44" si="6">D42+E42</f>
        <v>15000</v>
      </c>
      <c r="D42" s="8"/>
      <c r="E42" s="32">
        <v>15000</v>
      </c>
      <c r="F42" s="24">
        <v>61606</v>
      </c>
    </row>
    <row r="43" spans="1:7" ht="35.25" customHeight="1">
      <c r="A43" s="34">
        <v>306</v>
      </c>
      <c r="B43" s="41" t="s">
        <v>16</v>
      </c>
      <c r="C43" s="32">
        <f t="shared" si="6"/>
        <v>25570.32</v>
      </c>
      <c r="D43" s="8"/>
      <c r="E43" s="42">
        <v>25570.32</v>
      </c>
      <c r="F43" s="23">
        <v>61603</v>
      </c>
    </row>
    <row r="44" spans="1:7" ht="54.75" customHeight="1">
      <c r="A44" s="34">
        <v>307</v>
      </c>
      <c r="B44" s="41" t="s">
        <v>93</v>
      </c>
      <c r="C44" s="32">
        <f t="shared" si="6"/>
        <v>10000</v>
      </c>
      <c r="D44" s="8"/>
      <c r="E44" s="42">
        <f>9403.01+534.59+62.4</f>
        <v>10000</v>
      </c>
      <c r="F44" s="23" t="s">
        <v>94</v>
      </c>
    </row>
    <row r="45" spans="1:7" ht="69" customHeight="1">
      <c r="A45" s="34"/>
      <c r="B45" s="43" t="s">
        <v>85</v>
      </c>
      <c r="C45" s="32"/>
      <c r="D45" s="7"/>
      <c r="E45" s="32"/>
      <c r="F45" s="24"/>
    </row>
    <row r="46" spans="1:7">
      <c r="A46" s="34"/>
      <c r="B46" s="43" t="s">
        <v>67</v>
      </c>
      <c r="C46" s="32">
        <f t="shared" ref="C46:C48" si="7">D46+E46</f>
        <v>6325.8099999999995</v>
      </c>
      <c r="D46" s="8">
        <v>374.49</v>
      </c>
      <c r="E46" s="32">
        <v>5951.32</v>
      </c>
      <c r="F46" s="24">
        <v>55304</v>
      </c>
    </row>
    <row r="47" spans="1:7">
      <c r="A47" s="34"/>
      <c r="B47" s="43" t="s">
        <v>68</v>
      </c>
      <c r="C47" s="32">
        <f t="shared" si="7"/>
        <v>483.59999999999997</v>
      </c>
      <c r="D47" s="8">
        <v>37.200000000000003</v>
      </c>
      <c r="E47" s="32">
        <v>446.4</v>
      </c>
      <c r="F47" s="24">
        <v>55603</v>
      </c>
    </row>
    <row r="48" spans="1:7">
      <c r="A48" s="34"/>
      <c r="B48" s="43" t="s">
        <v>69</v>
      </c>
      <c r="C48" s="32">
        <f t="shared" si="7"/>
        <v>33829.11</v>
      </c>
      <c r="D48" s="8">
        <v>2714.35</v>
      </c>
      <c r="E48" s="32">
        <v>31114.76</v>
      </c>
      <c r="F48" s="24">
        <v>71304</v>
      </c>
      <c r="G48" s="53"/>
    </row>
    <row r="49" spans="1:7" ht="51">
      <c r="A49" s="34"/>
      <c r="B49" s="43" t="s">
        <v>84</v>
      </c>
      <c r="C49" s="32"/>
      <c r="D49" s="8"/>
      <c r="E49" s="32"/>
      <c r="F49" s="24"/>
    </row>
    <row r="50" spans="1:7">
      <c r="A50" s="34"/>
      <c r="B50" s="43" t="s">
        <v>67</v>
      </c>
      <c r="C50" s="32">
        <f>D50+E50</f>
        <v>37340.93</v>
      </c>
      <c r="D50" s="8">
        <v>2077.17</v>
      </c>
      <c r="E50" s="32">
        <v>35263.760000000002</v>
      </c>
      <c r="F50" s="24">
        <v>55304</v>
      </c>
    </row>
    <row r="51" spans="1:7">
      <c r="A51" s="34"/>
      <c r="B51" s="43" t="s">
        <v>69</v>
      </c>
      <c r="C51" s="32">
        <f>D51+E51</f>
        <v>343816.47000000003</v>
      </c>
      <c r="D51" s="8">
        <v>27242.63</v>
      </c>
      <c r="E51" s="32">
        <v>316573.84000000003</v>
      </c>
      <c r="F51" s="24">
        <v>71304</v>
      </c>
      <c r="G51" s="53"/>
    </row>
    <row r="52" spans="1:7">
      <c r="A52" s="44"/>
      <c r="B52" s="45" t="s">
        <v>14</v>
      </c>
      <c r="C52" s="47">
        <f>C3+C4+C5+C6+C7+C8+C9+C10+C11+C12+C13+C14+C15+C16+C17+C18+C19+C20+C21+C22+C23+C24+C25+C26+C27+C28+C29+C30+C31+C32+C33+C34+C35+C36+C37+C38+C39+C40+C41+C42+C43+C46+C47+C48+C50+C51+C44</f>
        <v>3260113</v>
      </c>
      <c r="D52" s="47">
        <f t="shared" ref="D52" si="8">D3+D4+D5+D6+D7+D8+D9+D10+D11+D12+D13+D14+D15+D16+D17+D18+D19+D20+D21+D22+D23+D24+D25+D26+D27+D28+D29+D30+D31+D32+D33+D34+D35+D36+D37+D38+D39+D40+D41+D42+D43+D46+D47+D48+D50+D51</f>
        <v>761480.68</v>
      </c>
      <c r="E52" s="47">
        <f>E3+E4+E5+E6+E7+E8+E9+E10+E11+E12+E13+E14+E15+E16+E17+E18+E19+E20+E21+E22+E23+E24+E25+E26+E27+E28+E29+E30+E31+E32+E33+E34+E35+E36+E37+E38+E39+E40+E41+E42+E43+E46+E47+E48+E50+E51+E44</f>
        <v>2498632.3199999989</v>
      </c>
      <c r="F52" s="25"/>
    </row>
    <row r="53" spans="1:7" ht="25.5">
      <c r="A53" s="10"/>
      <c r="B53" s="10" t="s">
        <v>91</v>
      </c>
      <c r="C53" s="48">
        <f>E51+E50+E48+E47+E46</f>
        <v>389350.08000000007</v>
      </c>
      <c r="D53" s="49"/>
      <c r="E53" s="49"/>
      <c r="F53" s="26"/>
    </row>
    <row r="54" spans="1:7" ht="25.5">
      <c r="A54" s="10"/>
      <c r="B54" s="10" t="s">
        <v>88</v>
      </c>
      <c r="C54" s="48">
        <f>E52-C53</f>
        <v>2109282.2399999988</v>
      </c>
      <c r="D54" s="49"/>
      <c r="E54" s="49"/>
      <c r="F54" s="26"/>
    </row>
    <row r="55" spans="1:7">
      <c r="A55" s="10"/>
      <c r="B55" s="10" t="s">
        <v>92</v>
      </c>
      <c r="C55" s="48">
        <v>2498632.3199999998</v>
      </c>
      <c r="D55" s="49"/>
      <c r="E55" s="49"/>
      <c r="F55" s="26"/>
    </row>
    <row r="56" spans="1:7">
      <c r="A56" s="10"/>
      <c r="B56" s="10" t="s">
        <v>89</v>
      </c>
      <c r="C56" s="48">
        <v>832877.4</v>
      </c>
      <c r="D56" s="49"/>
      <c r="E56" s="49"/>
      <c r="F56" s="27"/>
    </row>
    <row r="57" spans="1:7">
      <c r="A57" s="9"/>
      <c r="B57" s="10" t="s">
        <v>74</v>
      </c>
      <c r="C57" s="52">
        <f>C55+C56</f>
        <v>3331509.7199999997</v>
      </c>
      <c r="D57" s="50"/>
      <c r="E57" s="50"/>
      <c r="F57" s="27"/>
    </row>
    <row r="58" spans="1:7">
      <c r="A58" s="9"/>
      <c r="B58" s="10" t="s">
        <v>90</v>
      </c>
      <c r="C58" s="55"/>
      <c r="D58" s="50"/>
      <c r="E58" s="50"/>
      <c r="F58" s="27"/>
    </row>
    <row r="59" spans="1:7" ht="45" hidden="1">
      <c r="A59" s="11"/>
      <c r="B59" s="18" t="s">
        <v>46</v>
      </c>
      <c r="C59" s="12"/>
      <c r="D59" s="13"/>
      <c r="E59" s="12"/>
      <c r="F59" s="28"/>
    </row>
    <row r="60" spans="1:7" ht="30" hidden="1">
      <c r="A60" s="11"/>
      <c r="B60" s="17" t="s">
        <v>24</v>
      </c>
      <c r="C60" s="12"/>
      <c r="D60" s="12">
        <v>12668.08</v>
      </c>
      <c r="E60" s="12"/>
      <c r="F60" s="28"/>
    </row>
    <row r="61" spans="1:7" ht="45" hidden="1">
      <c r="A61" s="11"/>
      <c r="B61" s="17" t="s">
        <v>25</v>
      </c>
      <c r="C61" s="12"/>
      <c r="D61" s="11">
        <v>0.17</v>
      </c>
      <c r="E61" s="12"/>
      <c r="F61" s="28"/>
    </row>
    <row r="62" spans="1:7" ht="30" hidden="1">
      <c r="A62" s="11"/>
      <c r="B62" s="17" t="s">
        <v>26</v>
      </c>
      <c r="C62" s="11"/>
      <c r="D62" s="12">
        <v>3356.71</v>
      </c>
      <c r="E62" s="11"/>
      <c r="F62" s="28"/>
    </row>
    <row r="63" spans="1:7" ht="30" hidden="1">
      <c r="A63" s="11"/>
      <c r="B63" s="17" t="s">
        <v>27</v>
      </c>
      <c r="C63" s="11"/>
      <c r="D63" s="11">
        <v>569</v>
      </c>
      <c r="E63" s="11"/>
      <c r="F63" s="28"/>
    </row>
    <row r="64" spans="1:7" hidden="1">
      <c r="A64" s="11"/>
      <c r="B64" s="17" t="s">
        <v>28</v>
      </c>
      <c r="C64" s="11"/>
      <c r="D64" s="12">
        <v>7293.64</v>
      </c>
      <c r="E64" s="11"/>
      <c r="F64" s="28"/>
    </row>
    <row r="65" spans="1:6" ht="30" hidden="1">
      <c r="A65" s="11"/>
      <c r="B65" s="17" t="s">
        <v>29</v>
      </c>
      <c r="C65" s="11"/>
      <c r="D65" s="12">
        <v>9412.6299999999992</v>
      </c>
      <c r="E65" s="11"/>
      <c r="F65" s="28"/>
    </row>
    <row r="66" spans="1:6" ht="45" hidden="1">
      <c r="A66" s="11"/>
      <c r="B66" s="17" t="s">
        <v>30</v>
      </c>
      <c r="C66" s="11"/>
      <c r="D66" s="12">
        <v>12749.62</v>
      </c>
      <c r="E66" s="11"/>
      <c r="F66" s="28"/>
    </row>
    <row r="67" spans="1:6" ht="30" hidden="1">
      <c r="A67" s="11"/>
      <c r="B67" s="17" t="s">
        <v>31</v>
      </c>
      <c r="C67" s="11"/>
      <c r="D67" s="12">
        <v>8000</v>
      </c>
      <c r="E67" s="11"/>
      <c r="F67" s="28"/>
    </row>
    <row r="68" spans="1:6" ht="30" hidden="1">
      <c r="A68" s="11"/>
      <c r="B68" s="17" t="s">
        <v>32</v>
      </c>
      <c r="C68" s="11"/>
      <c r="D68" s="12">
        <v>12850.39</v>
      </c>
      <c r="E68" s="11"/>
      <c r="F68" s="28"/>
    </row>
    <row r="69" spans="1:6" ht="30" hidden="1">
      <c r="A69" s="11"/>
      <c r="B69" s="17" t="s">
        <v>33</v>
      </c>
      <c r="C69" s="11"/>
      <c r="D69" s="12">
        <v>204.89</v>
      </c>
      <c r="E69" s="11"/>
      <c r="F69" s="28"/>
    </row>
    <row r="70" spans="1:6" ht="30" hidden="1">
      <c r="A70" s="11"/>
      <c r="B70" s="17" t="s">
        <v>34</v>
      </c>
      <c r="C70" s="11"/>
      <c r="D70" s="12">
        <v>106.41</v>
      </c>
      <c r="E70" s="11"/>
      <c r="F70" s="28"/>
    </row>
    <row r="71" spans="1:6" ht="30" hidden="1">
      <c r="A71" s="11"/>
      <c r="B71" s="17" t="s">
        <v>35</v>
      </c>
      <c r="C71" s="11"/>
      <c r="D71" s="12">
        <v>6858.52</v>
      </c>
      <c r="E71" s="11"/>
      <c r="F71" s="28"/>
    </row>
    <row r="72" spans="1:6" ht="30" hidden="1">
      <c r="A72" s="11"/>
      <c r="B72" s="17" t="s">
        <v>36</v>
      </c>
      <c r="C72" s="11"/>
      <c r="D72" s="12">
        <v>0.75</v>
      </c>
      <c r="E72" s="11"/>
      <c r="F72" s="28"/>
    </row>
    <row r="73" spans="1:6" ht="30" hidden="1">
      <c r="A73" s="11"/>
      <c r="B73" s="17" t="s">
        <v>37</v>
      </c>
      <c r="C73" s="11"/>
      <c r="D73" s="12">
        <v>922.99</v>
      </c>
      <c r="E73" s="11"/>
      <c r="F73" s="28"/>
    </row>
    <row r="74" spans="1:6" ht="45" hidden="1">
      <c r="A74" s="11"/>
      <c r="B74" s="17" t="s">
        <v>38</v>
      </c>
      <c r="C74" s="11"/>
      <c r="D74" s="12">
        <v>4</v>
      </c>
      <c r="E74" s="11"/>
      <c r="F74" s="28"/>
    </row>
    <row r="75" spans="1:6" ht="45" hidden="1">
      <c r="A75" s="11"/>
      <c r="B75" s="17" t="s">
        <v>39</v>
      </c>
      <c r="C75" s="11"/>
      <c r="D75" s="12">
        <v>800.68</v>
      </c>
      <c r="E75" s="11"/>
      <c r="F75" s="28"/>
    </row>
    <row r="76" spans="1:6" ht="45" hidden="1">
      <c r="A76" s="11"/>
      <c r="B76" s="17" t="s">
        <v>40</v>
      </c>
      <c r="C76" s="11"/>
      <c r="D76" s="12">
        <v>251.82</v>
      </c>
      <c r="E76" s="11"/>
      <c r="F76" s="28"/>
    </row>
    <row r="77" spans="1:6" ht="45" hidden="1">
      <c r="A77" s="11"/>
      <c r="B77" s="17" t="s">
        <v>41</v>
      </c>
      <c r="C77" s="11"/>
      <c r="D77" s="12">
        <v>87.65</v>
      </c>
      <c r="E77" s="11"/>
      <c r="F77" s="11"/>
    </row>
    <row r="78" spans="1:6" ht="45" hidden="1">
      <c r="A78" s="11"/>
      <c r="B78" s="17" t="s">
        <v>42</v>
      </c>
      <c r="C78" s="11"/>
      <c r="D78" s="12">
        <v>585.37</v>
      </c>
      <c r="E78" s="11"/>
      <c r="F78" s="11"/>
    </row>
    <row r="79" spans="1:6" ht="45" hidden="1">
      <c r="A79" s="11"/>
      <c r="B79" s="17" t="s">
        <v>43</v>
      </c>
      <c r="C79" s="11"/>
      <c r="D79" s="12">
        <v>120.82</v>
      </c>
      <c r="E79" s="11"/>
      <c r="F79" s="11"/>
    </row>
    <row r="80" spans="1:6" ht="45" hidden="1">
      <c r="A80" s="11"/>
      <c r="B80" s="17" t="s">
        <v>44</v>
      </c>
      <c r="C80" s="11"/>
      <c r="D80" s="12">
        <v>155.83000000000001</v>
      </c>
      <c r="E80" s="11"/>
      <c r="F80" s="11"/>
    </row>
    <row r="81" spans="1:6" ht="45" hidden="1">
      <c r="A81" s="11"/>
      <c r="B81" s="17" t="s">
        <v>45</v>
      </c>
      <c r="C81" s="11"/>
      <c r="D81" s="12">
        <v>3304</v>
      </c>
      <c r="E81" s="11"/>
      <c r="F81" s="11"/>
    </row>
    <row r="82" spans="1:6" hidden="1">
      <c r="A82" s="11"/>
      <c r="B82" s="17" t="s">
        <v>75</v>
      </c>
      <c r="C82" s="11"/>
      <c r="D82" s="12">
        <v>7830.85</v>
      </c>
      <c r="E82" s="11"/>
      <c r="F82" s="11"/>
    </row>
    <row r="83" spans="1:6" hidden="1">
      <c r="A83" s="11"/>
      <c r="B83" s="17" t="s">
        <v>47</v>
      </c>
      <c r="C83" s="11"/>
      <c r="D83" s="14">
        <f>SUM(D60:D82)</f>
        <v>88134.82</v>
      </c>
      <c r="E83" s="11"/>
      <c r="F83" s="11"/>
    </row>
    <row r="84" spans="1:6" ht="30" hidden="1" customHeight="1">
      <c r="A84" s="11"/>
      <c r="B84" s="17" t="s">
        <v>15</v>
      </c>
      <c r="C84" s="11"/>
      <c r="D84" s="11">
        <v>88134.82</v>
      </c>
      <c r="E84" s="11"/>
      <c r="F84" s="11"/>
    </row>
    <row r="85" spans="1:6" hidden="1">
      <c r="A85" s="11"/>
      <c r="B85" s="17" t="s">
        <v>47</v>
      </c>
      <c r="C85" s="11"/>
      <c r="D85" s="12">
        <f>D83-D84</f>
        <v>0</v>
      </c>
      <c r="E85" s="11"/>
      <c r="F85" s="11"/>
    </row>
    <row r="86" spans="1:6" hidden="1">
      <c r="A86" s="11"/>
      <c r="B86" s="17"/>
      <c r="C86" s="11"/>
      <c r="D86" s="12"/>
      <c r="E86" s="11"/>
      <c r="F86" s="11"/>
    </row>
    <row r="87" spans="1:6" ht="33" hidden="1" customHeight="1">
      <c r="A87" s="11"/>
      <c r="B87" s="19" t="s">
        <v>54</v>
      </c>
      <c r="C87" s="11"/>
      <c r="D87" s="11"/>
      <c r="E87" s="11"/>
      <c r="F87" s="11"/>
    </row>
    <row r="88" spans="1:6" ht="30" hidden="1">
      <c r="A88" s="11"/>
      <c r="B88" s="17" t="s">
        <v>49</v>
      </c>
      <c r="C88" s="11"/>
      <c r="D88" s="15">
        <v>33826.78</v>
      </c>
      <c r="E88" s="11"/>
      <c r="F88" s="11"/>
    </row>
    <row r="89" spans="1:6" ht="45" hidden="1">
      <c r="A89" s="11"/>
      <c r="B89" s="17" t="s">
        <v>50</v>
      </c>
      <c r="C89" s="11"/>
      <c r="D89" s="15">
        <v>33561.519999999997</v>
      </c>
      <c r="E89" s="11"/>
      <c r="F89" s="11"/>
    </row>
    <row r="90" spans="1:6" ht="30" hidden="1">
      <c r="A90" s="11"/>
      <c r="B90" s="17" t="s">
        <v>51</v>
      </c>
      <c r="C90" s="11"/>
      <c r="D90" s="15">
        <v>33840.35</v>
      </c>
      <c r="E90" s="11"/>
      <c r="F90" s="11"/>
    </row>
    <row r="91" spans="1:6" ht="30" hidden="1">
      <c r="A91" s="11"/>
      <c r="B91" s="17" t="s">
        <v>52</v>
      </c>
      <c r="C91" s="11"/>
      <c r="D91" s="15">
        <v>33880.17</v>
      </c>
      <c r="E91" s="11"/>
      <c r="F91" s="11"/>
    </row>
    <row r="92" spans="1:6" ht="45" hidden="1">
      <c r="A92" s="11"/>
      <c r="B92" s="17" t="s">
        <v>53</v>
      </c>
      <c r="C92" s="11"/>
      <c r="D92" s="15">
        <v>33052.230000000003</v>
      </c>
      <c r="E92" s="11"/>
      <c r="F92" s="11"/>
    </row>
    <row r="93" spans="1:6" hidden="1">
      <c r="A93" s="11"/>
      <c r="B93" s="17"/>
      <c r="C93" s="11"/>
      <c r="D93" s="16">
        <f>SUM(D88:D92)</f>
        <v>168161.05000000002</v>
      </c>
      <c r="E93" s="11"/>
      <c r="F93" s="11"/>
    </row>
    <row r="94" spans="1:6" ht="16.5" customHeight="1">
      <c r="A94" s="56"/>
      <c r="B94" s="57" t="s">
        <v>87</v>
      </c>
      <c r="C94" s="58">
        <f>D52-D51-D50-D48-D47-D46</f>
        <v>729034.84000000008</v>
      </c>
      <c r="D94" s="56"/>
      <c r="E94" s="56"/>
      <c r="F94" s="56"/>
    </row>
    <row r="95" spans="1:6" ht="18" customHeight="1">
      <c r="A95" s="56"/>
      <c r="B95" s="60" t="s">
        <v>86</v>
      </c>
      <c r="C95" s="59">
        <f>3088.84+37.2+29319.8</f>
        <v>32445.84</v>
      </c>
      <c r="D95" s="58">
        <f>C94+C95</f>
        <v>761480.68</v>
      </c>
      <c r="E95" s="59">
        <v>2498632.3199999998</v>
      </c>
      <c r="F95" s="59">
        <f>D95+E95</f>
        <v>3260113</v>
      </c>
    </row>
    <row r="96" spans="1:6">
      <c r="D96" s="54"/>
    </row>
  </sheetData>
  <mergeCells count="1">
    <mergeCell ref="A1:F1"/>
  </mergeCells>
  <pageMargins left="1.299212598425197" right="0.51181102362204722" top="0.74803149606299213" bottom="0.74803149606299213" header="0.31496062992125984" footer="0.31496062992125984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74"/>
  <sheetViews>
    <sheetView tabSelected="1" topLeftCell="A67" zoomScale="130" zoomScaleNormal="130" workbookViewId="0">
      <selection activeCell="C73" sqref="C73"/>
    </sheetView>
  </sheetViews>
  <sheetFormatPr baseColWidth="10" defaultRowHeight="15"/>
  <cols>
    <col min="1" max="1" width="3.140625" customWidth="1"/>
    <col min="2" max="2" width="32.5703125" customWidth="1"/>
    <col min="3" max="3" width="9.7109375" customWidth="1"/>
    <col min="4" max="4" width="0.140625" hidden="1" customWidth="1"/>
    <col min="5" max="5" width="8.5703125" hidden="1" customWidth="1"/>
    <col min="6" max="53" width="1.42578125" customWidth="1"/>
  </cols>
  <sheetData>
    <row r="1" spans="1:53" ht="16.5" thickTop="1" thickBot="1">
      <c r="A1" s="231" t="s">
        <v>116</v>
      </c>
      <c r="B1" s="232"/>
      <c r="C1" s="232"/>
      <c r="D1" s="232"/>
      <c r="E1" s="232"/>
      <c r="F1" s="214" t="s">
        <v>96</v>
      </c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6"/>
    </row>
    <row r="2" spans="1:53">
      <c r="A2" s="224"/>
      <c r="B2" s="225"/>
      <c r="C2" s="225"/>
      <c r="D2" s="225"/>
      <c r="E2" s="225"/>
      <c r="F2" s="217" t="s">
        <v>97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  <c r="R2" s="220" t="s">
        <v>98</v>
      </c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9"/>
      <c r="AD2" s="220" t="s">
        <v>99</v>
      </c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9"/>
      <c r="AP2" s="220" t="s">
        <v>100</v>
      </c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21"/>
    </row>
    <row r="3" spans="1:53" ht="15.75" thickBot="1">
      <c r="A3" s="226"/>
      <c r="B3" s="227"/>
      <c r="C3" s="227"/>
      <c r="D3" s="227"/>
      <c r="E3" s="227"/>
      <c r="F3" s="222" t="s">
        <v>101</v>
      </c>
      <c r="G3" s="202"/>
      <c r="H3" s="202"/>
      <c r="I3" s="203"/>
      <c r="J3" s="201" t="s">
        <v>102</v>
      </c>
      <c r="K3" s="202"/>
      <c r="L3" s="202"/>
      <c r="M3" s="203"/>
      <c r="N3" s="201" t="s">
        <v>103</v>
      </c>
      <c r="O3" s="202"/>
      <c r="P3" s="202"/>
      <c r="Q3" s="203"/>
      <c r="R3" s="201" t="s">
        <v>104</v>
      </c>
      <c r="S3" s="202"/>
      <c r="T3" s="202"/>
      <c r="U3" s="203"/>
      <c r="V3" s="201" t="s">
        <v>105</v>
      </c>
      <c r="W3" s="202"/>
      <c r="X3" s="202"/>
      <c r="Y3" s="203"/>
      <c r="Z3" s="201" t="s">
        <v>106</v>
      </c>
      <c r="AA3" s="202"/>
      <c r="AB3" s="202"/>
      <c r="AC3" s="203"/>
      <c r="AD3" s="201" t="s">
        <v>107</v>
      </c>
      <c r="AE3" s="202"/>
      <c r="AF3" s="202"/>
      <c r="AG3" s="203"/>
      <c r="AH3" s="201" t="s">
        <v>108</v>
      </c>
      <c r="AI3" s="202"/>
      <c r="AJ3" s="202"/>
      <c r="AK3" s="203"/>
      <c r="AL3" s="201" t="s">
        <v>109</v>
      </c>
      <c r="AM3" s="202"/>
      <c r="AN3" s="202"/>
      <c r="AO3" s="203"/>
      <c r="AP3" s="201" t="s">
        <v>110</v>
      </c>
      <c r="AQ3" s="202"/>
      <c r="AR3" s="202"/>
      <c r="AS3" s="203"/>
      <c r="AT3" s="201" t="s">
        <v>111</v>
      </c>
      <c r="AU3" s="202"/>
      <c r="AV3" s="202"/>
      <c r="AW3" s="203"/>
      <c r="AX3" s="201" t="s">
        <v>112</v>
      </c>
      <c r="AY3" s="202"/>
      <c r="AZ3" s="202"/>
      <c r="BA3" s="223"/>
    </row>
    <row r="4" spans="1:53" ht="22.5" customHeight="1" thickTop="1" thickBot="1">
      <c r="A4" s="61" t="s">
        <v>113</v>
      </c>
      <c r="B4" s="62" t="s">
        <v>114</v>
      </c>
      <c r="C4" s="63" t="s">
        <v>0</v>
      </c>
      <c r="D4" s="64" t="s">
        <v>1</v>
      </c>
      <c r="E4" s="64" t="s">
        <v>2</v>
      </c>
      <c r="F4" s="134">
        <v>1</v>
      </c>
      <c r="G4" s="135">
        <v>2</v>
      </c>
      <c r="H4" s="135">
        <v>3</v>
      </c>
      <c r="I4" s="136">
        <v>4</v>
      </c>
      <c r="J4" s="134">
        <v>1</v>
      </c>
      <c r="K4" s="135">
        <v>2</v>
      </c>
      <c r="L4" s="135">
        <v>3</v>
      </c>
      <c r="M4" s="137">
        <v>4</v>
      </c>
      <c r="N4" s="138">
        <v>1</v>
      </c>
      <c r="O4" s="135">
        <v>2</v>
      </c>
      <c r="P4" s="135">
        <v>3</v>
      </c>
      <c r="Q4" s="137">
        <v>4</v>
      </c>
      <c r="R4" s="138">
        <v>1</v>
      </c>
      <c r="S4" s="135">
        <v>2</v>
      </c>
      <c r="T4" s="135">
        <v>3</v>
      </c>
      <c r="U4" s="137">
        <v>4</v>
      </c>
      <c r="V4" s="139">
        <v>1</v>
      </c>
      <c r="W4" s="140">
        <v>2</v>
      </c>
      <c r="X4" s="140">
        <v>3</v>
      </c>
      <c r="Y4" s="141">
        <v>4</v>
      </c>
      <c r="Z4" s="142">
        <v>1</v>
      </c>
      <c r="AA4" s="140">
        <v>2</v>
      </c>
      <c r="AB4" s="140">
        <v>3</v>
      </c>
      <c r="AC4" s="141">
        <v>4</v>
      </c>
      <c r="AD4" s="142">
        <v>1</v>
      </c>
      <c r="AE4" s="140">
        <v>2</v>
      </c>
      <c r="AF4" s="140">
        <v>3</v>
      </c>
      <c r="AG4" s="141">
        <v>4</v>
      </c>
      <c r="AH4" s="142">
        <v>1</v>
      </c>
      <c r="AI4" s="140">
        <v>2</v>
      </c>
      <c r="AJ4" s="140">
        <v>3</v>
      </c>
      <c r="AK4" s="141">
        <v>4</v>
      </c>
      <c r="AL4" s="142">
        <v>1</v>
      </c>
      <c r="AM4" s="140">
        <v>2</v>
      </c>
      <c r="AN4" s="140">
        <v>3</v>
      </c>
      <c r="AO4" s="141">
        <v>4</v>
      </c>
      <c r="AP4" s="142">
        <v>1</v>
      </c>
      <c r="AQ4" s="140">
        <v>2</v>
      </c>
      <c r="AR4" s="140">
        <v>3</v>
      </c>
      <c r="AS4" s="141">
        <v>4</v>
      </c>
      <c r="AT4" s="142">
        <v>1</v>
      </c>
      <c r="AU4" s="140">
        <v>2</v>
      </c>
      <c r="AV4" s="140">
        <v>3</v>
      </c>
      <c r="AW4" s="141">
        <v>4</v>
      </c>
      <c r="AX4" s="142">
        <v>1</v>
      </c>
      <c r="AY4" s="140">
        <v>2</v>
      </c>
      <c r="AZ4" s="140">
        <v>3</v>
      </c>
      <c r="BA4" s="75">
        <v>4</v>
      </c>
    </row>
    <row r="5" spans="1:53" ht="27" customHeight="1" thickTop="1">
      <c r="A5" s="143">
        <v>1</v>
      </c>
      <c r="B5" s="98" t="s">
        <v>117</v>
      </c>
      <c r="C5" s="144">
        <f t="shared" ref="C5:C65" si="0">D5+E5</f>
        <v>107500</v>
      </c>
      <c r="D5" s="145">
        <v>7500</v>
      </c>
      <c r="E5" s="144">
        <v>100000</v>
      </c>
      <c r="F5" s="146"/>
      <c r="G5" s="146"/>
      <c r="H5" s="146"/>
      <c r="I5" s="147"/>
      <c r="J5" s="148"/>
      <c r="K5" s="146"/>
      <c r="L5" s="146"/>
      <c r="M5" s="149"/>
      <c r="N5" s="150"/>
      <c r="O5" s="146"/>
      <c r="P5" s="146"/>
      <c r="Q5" s="149"/>
      <c r="R5" s="150"/>
      <c r="S5" s="146"/>
      <c r="T5" s="146"/>
      <c r="U5" s="149"/>
      <c r="V5" s="148"/>
      <c r="W5" s="146"/>
      <c r="X5" s="146"/>
      <c r="Y5" s="149"/>
      <c r="Z5" s="150"/>
      <c r="AA5" s="146"/>
      <c r="AB5" s="146"/>
      <c r="AC5" s="149"/>
      <c r="AD5" s="150"/>
      <c r="AE5" s="146"/>
      <c r="AF5" s="146"/>
      <c r="AG5" s="149"/>
      <c r="AH5" s="150"/>
      <c r="AI5" s="146"/>
      <c r="AJ5" s="146"/>
      <c r="AK5" s="149"/>
      <c r="AL5" s="150"/>
      <c r="AM5" s="146"/>
      <c r="AN5" s="146"/>
      <c r="AO5" s="149"/>
      <c r="AP5" s="150"/>
      <c r="AQ5" s="146"/>
      <c r="AR5" s="146"/>
      <c r="AS5" s="149"/>
      <c r="AT5" s="150"/>
      <c r="AU5" s="146"/>
      <c r="AV5" s="146"/>
      <c r="AW5" s="149"/>
      <c r="AX5" s="150"/>
      <c r="AY5" s="146"/>
      <c r="AZ5" s="146"/>
      <c r="BA5" s="151"/>
    </row>
    <row r="6" spans="1:53" ht="27.75" customHeight="1">
      <c r="A6" s="87">
        <v>2</v>
      </c>
      <c r="B6" s="88" t="s">
        <v>13</v>
      </c>
      <c r="C6" s="89">
        <f>D6+E6</f>
        <v>50482.22</v>
      </c>
      <c r="D6" s="127">
        <v>482.22</v>
      </c>
      <c r="E6" s="89">
        <v>50000</v>
      </c>
      <c r="F6" s="91"/>
      <c r="G6" s="91"/>
      <c r="H6" s="91"/>
      <c r="I6" s="92"/>
      <c r="J6" s="93"/>
      <c r="K6" s="91"/>
      <c r="L6" s="91"/>
      <c r="M6" s="94"/>
      <c r="N6" s="95"/>
      <c r="O6" s="91"/>
      <c r="P6" s="91"/>
      <c r="Q6" s="94"/>
      <c r="R6" s="95"/>
      <c r="S6" s="91"/>
      <c r="T6" s="91"/>
      <c r="U6" s="94"/>
      <c r="V6" s="93"/>
      <c r="W6" s="91"/>
      <c r="X6" s="91"/>
      <c r="Y6" s="94"/>
      <c r="Z6" s="95"/>
      <c r="AA6" s="91"/>
      <c r="AB6" s="91"/>
      <c r="AC6" s="94"/>
      <c r="AD6" s="95"/>
      <c r="AE6" s="91"/>
      <c r="AF6" s="91"/>
      <c r="AG6" s="94"/>
      <c r="AH6" s="95"/>
      <c r="AI6" s="91"/>
      <c r="AJ6" s="91"/>
      <c r="AK6" s="94"/>
      <c r="AL6" s="95"/>
      <c r="AM6" s="91"/>
      <c r="AN6" s="91"/>
      <c r="AO6" s="94"/>
      <c r="AP6" s="95"/>
      <c r="AQ6" s="91"/>
      <c r="AR6" s="91"/>
      <c r="AS6" s="94"/>
      <c r="AT6" s="95"/>
      <c r="AU6" s="91"/>
      <c r="AV6" s="91"/>
      <c r="AW6" s="94"/>
      <c r="AX6" s="95"/>
      <c r="AY6" s="91"/>
      <c r="AZ6" s="91"/>
      <c r="BA6" s="97"/>
    </row>
    <row r="7" spans="1:53" ht="52.5" customHeight="1">
      <c r="A7" s="87">
        <v>3</v>
      </c>
      <c r="B7" s="98" t="s">
        <v>76</v>
      </c>
      <c r="C7" s="89">
        <f t="shared" si="0"/>
        <v>400000</v>
      </c>
      <c r="D7" s="99">
        <v>140900.32</v>
      </c>
      <c r="E7" s="99">
        <v>259099.68</v>
      </c>
      <c r="F7" s="91"/>
      <c r="G7" s="91"/>
      <c r="H7" s="91"/>
      <c r="I7" s="92"/>
      <c r="J7" s="93"/>
      <c r="K7" s="91"/>
      <c r="L7" s="91"/>
      <c r="M7" s="94"/>
      <c r="N7" s="95"/>
      <c r="O7" s="91"/>
      <c r="P7" s="91"/>
      <c r="Q7" s="94"/>
      <c r="R7" s="95"/>
      <c r="S7" s="91"/>
      <c r="T7" s="91"/>
      <c r="U7" s="94"/>
      <c r="V7" s="93"/>
      <c r="W7" s="91"/>
      <c r="X7" s="91"/>
      <c r="Y7" s="94"/>
      <c r="Z7" s="95"/>
      <c r="AA7" s="91"/>
      <c r="AB7" s="91"/>
      <c r="AC7" s="94"/>
      <c r="AD7" s="95"/>
      <c r="AE7" s="91"/>
      <c r="AF7" s="91"/>
      <c r="AG7" s="94"/>
      <c r="AH7" s="95"/>
      <c r="AI7" s="91"/>
      <c r="AJ7" s="91"/>
      <c r="AK7" s="94"/>
      <c r="AL7" s="95"/>
      <c r="AM7" s="91"/>
      <c r="AN7" s="91"/>
      <c r="AO7" s="94"/>
      <c r="AP7" s="95"/>
      <c r="AQ7" s="91"/>
      <c r="AR7" s="91"/>
      <c r="AS7" s="94"/>
      <c r="AT7" s="95"/>
      <c r="AU7" s="91"/>
      <c r="AV7" s="91"/>
      <c r="AW7" s="94"/>
      <c r="AX7" s="95"/>
      <c r="AY7" s="91"/>
      <c r="AZ7" s="91"/>
      <c r="BA7" s="97"/>
    </row>
    <row r="8" spans="1:53" ht="43.5" customHeight="1">
      <c r="A8" s="87">
        <v>4</v>
      </c>
      <c r="B8" s="98" t="s">
        <v>77</v>
      </c>
      <c r="C8" s="89">
        <f t="shared" si="0"/>
        <v>61451.43</v>
      </c>
      <c r="D8" s="99">
        <v>61451.43</v>
      </c>
      <c r="E8" s="99"/>
      <c r="F8" s="91"/>
      <c r="G8" s="91"/>
      <c r="H8" s="91"/>
      <c r="I8" s="92"/>
      <c r="J8" s="93"/>
      <c r="K8" s="91"/>
      <c r="L8" s="91"/>
      <c r="M8" s="94"/>
      <c r="N8" s="95"/>
      <c r="O8" s="91"/>
      <c r="P8" s="91"/>
      <c r="Q8" s="94"/>
      <c r="R8" s="95"/>
      <c r="S8" s="91"/>
      <c r="T8" s="91"/>
      <c r="U8" s="94"/>
      <c r="V8" s="93"/>
      <c r="W8" s="91"/>
      <c r="X8" s="91"/>
      <c r="Y8" s="94"/>
      <c r="Z8" s="95"/>
      <c r="AA8" s="91"/>
      <c r="AB8" s="91"/>
      <c r="AC8" s="94"/>
      <c r="AD8" s="95"/>
      <c r="AE8" s="91"/>
      <c r="AF8" s="91"/>
      <c r="AG8" s="94"/>
      <c r="AH8" s="95"/>
      <c r="AI8" s="91"/>
      <c r="AJ8" s="91"/>
      <c r="AK8" s="94"/>
      <c r="AL8" s="95"/>
      <c r="AM8" s="91"/>
      <c r="AN8" s="91"/>
      <c r="AO8" s="94"/>
      <c r="AP8" s="95"/>
      <c r="AQ8" s="91"/>
      <c r="AR8" s="91"/>
      <c r="AS8" s="94"/>
      <c r="AT8" s="95"/>
      <c r="AU8" s="91"/>
      <c r="AV8" s="91"/>
      <c r="AW8" s="94"/>
      <c r="AX8" s="95"/>
      <c r="AY8" s="91"/>
      <c r="AZ8" s="91"/>
      <c r="BA8" s="97"/>
    </row>
    <row r="9" spans="1:53" ht="47.25" customHeight="1">
      <c r="A9" s="87">
        <v>5</v>
      </c>
      <c r="B9" s="98" t="s">
        <v>78</v>
      </c>
      <c r="C9" s="89">
        <f t="shared" si="0"/>
        <v>50000</v>
      </c>
      <c r="D9" s="99">
        <v>50000</v>
      </c>
      <c r="E9" s="128"/>
      <c r="F9" s="91"/>
      <c r="G9" s="91"/>
      <c r="H9" s="91"/>
      <c r="I9" s="92"/>
      <c r="J9" s="93"/>
      <c r="K9" s="91"/>
      <c r="L9" s="91"/>
      <c r="M9" s="94"/>
      <c r="N9" s="95"/>
      <c r="O9" s="91"/>
      <c r="P9" s="91"/>
      <c r="Q9" s="94"/>
      <c r="R9" s="95"/>
      <c r="S9" s="91"/>
      <c r="T9" s="91"/>
      <c r="U9" s="94"/>
      <c r="V9" s="93"/>
      <c r="W9" s="91"/>
      <c r="X9" s="91"/>
      <c r="Y9" s="94"/>
      <c r="Z9" s="95"/>
      <c r="AA9" s="91"/>
      <c r="AB9" s="91"/>
      <c r="AC9" s="94"/>
      <c r="AD9" s="95"/>
      <c r="AE9" s="91"/>
      <c r="AF9" s="91"/>
      <c r="AG9" s="94"/>
      <c r="AH9" s="95"/>
      <c r="AI9" s="91"/>
      <c r="AJ9" s="91"/>
      <c r="AK9" s="94"/>
      <c r="AL9" s="95"/>
      <c r="AM9" s="91"/>
      <c r="AN9" s="91"/>
      <c r="AO9" s="94"/>
      <c r="AP9" s="95"/>
      <c r="AQ9" s="91"/>
      <c r="AR9" s="91"/>
      <c r="AS9" s="94"/>
      <c r="AT9" s="95"/>
      <c r="AU9" s="91"/>
      <c r="AV9" s="91"/>
      <c r="AW9" s="94"/>
      <c r="AX9" s="95"/>
      <c r="AY9" s="91"/>
      <c r="AZ9" s="91"/>
      <c r="BA9" s="97"/>
    </row>
    <row r="10" spans="1:53" ht="45.75" customHeight="1">
      <c r="A10" s="87">
        <v>6</v>
      </c>
      <c r="B10" s="152" t="s">
        <v>79</v>
      </c>
      <c r="C10" s="89">
        <f t="shared" si="0"/>
        <v>48000</v>
      </c>
      <c r="D10" s="107">
        <v>48000</v>
      </c>
      <c r="E10" s="106"/>
      <c r="F10" s="91"/>
      <c r="G10" s="91"/>
      <c r="H10" s="91"/>
      <c r="I10" s="92"/>
      <c r="J10" s="93"/>
      <c r="K10" s="91"/>
      <c r="L10" s="91"/>
      <c r="M10" s="94"/>
      <c r="N10" s="95"/>
      <c r="O10" s="91"/>
      <c r="P10" s="91"/>
      <c r="Q10" s="94"/>
      <c r="R10" s="95"/>
      <c r="S10" s="91"/>
      <c r="T10" s="91"/>
      <c r="U10" s="94"/>
      <c r="V10" s="93"/>
      <c r="W10" s="91"/>
      <c r="X10" s="91"/>
      <c r="Y10" s="94"/>
      <c r="Z10" s="95"/>
      <c r="AA10" s="91"/>
      <c r="AB10" s="91"/>
      <c r="AC10" s="94"/>
      <c r="AD10" s="95"/>
      <c r="AE10" s="91"/>
      <c r="AF10" s="91"/>
      <c r="AG10" s="94"/>
      <c r="AH10" s="95"/>
      <c r="AI10" s="91"/>
      <c r="AJ10" s="91"/>
      <c r="AK10" s="94"/>
      <c r="AL10" s="95"/>
      <c r="AM10" s="91"/>
      <c r="AN10" s="91"/>
      <c r="AO10" s="94"/>
      <c r="AP10" s="95"/>
      <c r="AQ10" s="91"/>
      <c r="AR10" s="91"/>
      <c r="AS10" s="94"/>
      <c r="AT10" s="95"/>
      <c r="AU10" s="91"/>
      <c r="AV10" s="91"/>
      <c r="AW10" s="94"/>
      <c r="AX10" s="95"/>
      <c r="AY10" s="91"/>
      <c r="AZ10" s="91"/>
      <c r="BA10" s="97"/>
    </row>
    <row r="11" spans="1:53" ht="54" customHeight="1">
      <c r="A11" s="87">
        <v>7</v>
      </c>
      <c r="B11" s="88" t="s">
        <v>80</v>
      </c>
      <c r="C11" s="89">
        <f t="shared" si="0"/>
        <v>25000</v>
      </c>
      <c r="D11" s="90">
        <v>24220</v>
      </c>
      <c r="E11" s="90">
        <v>780</v>
      </c>
      <c r="F11" s="91"/>
      <c r="G11" s="91"/>
      <c r="H11" s="91"/>
      <c r="I11" s="92"/>
      <c r="J11" s="93"/>
      <c r="K11" s="91"/>
      <c r="L11" s="91"/>
      <c r="M11" s="94"/>
      <c r="N11" s="95"/>
      <c r="O11" s="91"/>
      <c r="P11" s="91"/>
      <c r="Q11" s="94"/>
      <c r="R11" s="95"/>
      <c r="S11" s="91"/>
      <c r="T11" s="91"/>
      <c r="U11" s="94"/>
      <c r="V11" s="93"/>
      <c r="W11" s="91"/>
      <c r="X11" s="91"/>
      <c r="Y11" s="94"/>
      <c r="Z11" s="95"/>
      <c r="AA11" s="91"/>
      <c r="AB11" s="91"/>
      <c r="AC11" s="94"/>
      <c r="AD11" s="95"/>
      <c r="AE11" s="91"/>
      <c r="AF11" s="91"/>
      <c r="AG11" s="94"/>
      <c r="AH11" s="95"/>
      <c r="AI11" s="91"/>
      <c r="AJ11" s="91"/>
      <c r="AK11" s="94"/>
      <c r="AL11" s="95"/>
      <c r="AM11" s="91"/>
      <c r="AN11" s="91"/>
      <c r="AO11" s="94"/>
      <c r="AP11" s="95"/>
      <c r="AQ11" s="91"/>
      <c r="AR11" s="91"/>
      <c r="AS11" s="94"/>
      <c r="AT11" s="95"/>
      <c r="AU11" s="91"/>
      <c r="AV11" s="91"/>
      <c r="AW11" s="94"/>
      <c r="AX11" s="95"/>
      <c r="AY11" s="91"/>
      <c r="AZ11" s="91"/>
      <c r="BA11" s="97"/>
    </row>
    <row r="12" spans="1:53" ht="48.75" customHeight="1">
      <c r="A12" s="87">
        <v>8</v>
      </c>
      <c r="B12" s="88" t="s">
        <v>70</v>
      </c>
      <c r="C12" s="89">
        <f t="shared" si="0"/>
        <v>32918.939999999995</v>
      </c>
      <c r="D12" s="90">
        <f>33561.52-642.58</f>
        <v>32918.939999999995</v>
      </c>
      <c r="E12" s="90"/>
      <c r="F12" s="91"/>
      <c r="G12" s="91"/>
      <c r="H12" s="91"/>
      <c r="I12" s="92"/>
      <c r="J12" s="93"/>
      <c r="K12" s="91"/>
      <c r="L12" s="91"/>
      <c r="M12" s="94"/>
      <c r="N12" s="95"/>
      <c r="O12" s="91"/>
      <c r="P12" s="91"/>
      <c r="Q12" s="94"/>
      <c r="R12" s="95"/>
      <c r="S12" s="91"/>
      <c r="T12" s="91"/>
      <c r="U12" s="94"/>
      <c r="V12" s="93"/>
      <c r="W12" s="91"/>
      <c r="X12" s="91"/>
      <c r="Y12" s="94"/>
      <c r="Z12" s="95"/>
      <c r="AA12" s="91"/>
      <c r="AB12" s="91"/>
      <c r="AC12" s="94"/>
      <c r="AD12" s="95"/>
      <c r="AE12" s="91"/>
      <c r="AF12" s="91"/>
      <c r="AG12" s="94"/>
      <c r="AH12" s="95"/>
      <c r="AI12" s="91"/>
      <c r="AJ12" s="91"/>
      <c r="AK12" s="94"/>
      <c r="AL12" s="95"/>
      <c r="AM12" s="91"/>
      <c r="AN12" s="91"/>
      <c r="AO12" s="94"/>
      <c r="AP12" s="95"/>
      <c r="AQ12" s="91"/>
      <c r="AR12" s="91"/>
      <c r="AS12" s="94"/>
      <c r="AT12" s="95"/>
      <c r="AU12" s="91"/>
      <c r="AV12" s="91"/>
      <c r="AW12" s="94"/>
      <c r="AX12" s="95"/>
      <c r="AY12" s="91"/>
      <c r="AZ12" s="91"/>
      <c r="BA12" s="97"/>
    </row>
    <row r="13" spans="1:53" ht="47.25" customHeight="1" thickBot="1">
      <c r="A13" s="119">
        <v>9</v>
      </c>
      <c r="B13" s="181" t="s">
        <v>71</v>
      </c>
      <c r="C13" s="120">
        <f t="shared" si="0"/>
        <v>33070.769999999997</v>
      </c>
      <c r="D13" s="182">
        <f>33826.78-756.01</f>
        <v>33070.769999999997</v>
      </c>
      <c r="E13" s="182"/>
      <c r="F13" s="121"/>
      <c r="G13" s="121"/>
      <c r="H13" s="121"/>
      <c r="I13" s="122"/>
      <c r="J13" s="123"/>
      <c r="K13" s="121"/>
      <c r="L13" s="121"/>
      <c r="M13" s="124"/>
      <c r="N13" s="125"/>
      <c r="O13" s="121"/>
      <c r="P13" s="121"/>
      <c r="Q13" s="124"/>
      <c r="R13" s="125"/>
      <c r="S13" s="121"/>
      <c r="T13" s="121"/>
      <c r="U13" s="124"/>
      <c r="V13" s="123"/>
      <c r="W13" s="121"/>
      <c r="X13" s="121"/>
      <c r="Y13" s="124"/>
      <c r="Z13" s="125"/>
      <c r="AA13" s="121"/>
      <c r="AB13" s="121"/>
      <c r="AC13" s="124"/>
      <c r="AD13" s="125"/>
      <c r="AE13" s="121"/>
      <c r="AF13" s="121"/>
      <c r="AG13" s="124"/>
      <c r="AH13" s="125"/>
      <c r="AI13" s="121"/>
      <c r="AJ13" s="121"/>
      <c r="AK13" s="124"/>
      <c r="AL13" s="125"/>
      <c r="AM13" s="121"/>
      <c r="AN13" s="121"/>
      <c r="AO13" s="124"/>
      <c r="AP13" s="125"/>
      <c r="AQ13" s="121"/>
      <c r="AR13" s="121"/>
      <c r="AS13" s="124"/>
      <c r="AT13" s="125"/>
      <c r="AU13" s="121"/>
      <c r="AV13" s="121"/>
      <c r="AW13" s="124"/>
      <c r="AX13" s="125"/>
      <c r="AY13" s="121"/>
      <c r="AZ13" s="121"/>
      <c r="BA13" s="126"/>
    </row>
    <row r="14" spans="1:53" ht="25.5" customHeight="1" thickTop="1">
      <c r="A14" s="157"/>
      <c r="B14" s="183"/>
      <c r="C14" s="159"/>
      <c r="D14" s="184"/>
      <c r="E14" s="184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</row>
    <row r="15" spans="1:53" ht="25.5" customHeight="1">
      <c r="A15" s="198"/>
      <c r="B15" s="154"/>
      <c r="C15" s="155"/>
      <c r="D15" s="156"/>
      <c r="E15" s="156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</row>
    <row r="16" spans="1:53" ht="20.25" customHeight="1" thickBot="1">
      <c r="A16" s="161"/>
      <c r="B16" s="187"/>
      <c r="C16" s="163"/>
      <c r="D16" s="188"/>
      <c r="E16" s="188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</row>
    <row r="17" spans="1:53" ht="23.25" customHeight="1" thickTop="1" thickBot="1">
      <c r="A17" s="224" t="s">
        <v>116</v>
      </c>
      <c r="B17" s="225"/>
      <c r="C17" s="225"/>
      <c r="D17" s="225"/>
      <c r="E17" s="225"/>
      <c r="F17" s="228" t="s">
        <v>96</v>
      </c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30"/>
    </row>
    <row r="18" spans="1:53" ht="12" customHeight="1">
      <c r="A18" s="224"/>
      <c r="B18" s="225"/>
      <c r="C18" s="225"/>
      <c r="D18" s="225"/>
      <c r="E18" s="225"/>
      <c r="F18" s="217" t="s">
        <v>97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9"/>
      <c r="R18" s="220" t="s">
        <v>98</v>
      </c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9"/>
      <c r="AD18" s="220" t="s">
        <v>99</v>
      </c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9"/>
      <c r="AP18" s="220" t="s">
        <v>100</v>
      </c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21"/>
    </row>
    <row r="19" spans="1:53" ht="12" customHeight="1" thickBot="1">
      <c r="A19" s="226"/>
      <c r="B19" s="227"/>
      <c r="C19" s="227"/>
      <c r="D19" s="227"/>
      <c r="E19" s="227"/>
      <c r="F19" s="222" t="s">
        <v>101</v>
      </c>
      <c r="G19" s="202"/>
      <c r="H19" s="202"/>
      <c r="I19" s="203"/>
      <c r="J19" s="201" t="s">
        <v>102</v>
      </c>
      <c r="K19" s="202"/>
      <c r="L19" s="202"/>
      <c r="M19" s="203"/>
      <c r="N19" s="201" t="s">
        <v>103</v>
      </c>
      <c r="O19" s="202"/>
      <c r="P19" s="202"/>
      <c r="Q19" s="203"/>
      <c r="R19" s="201" t="s">
        <v>104</v>
      </c>
      <c r="S19" s="202"/>
      <c r="T19" s="202"/>
      <c r="U19" s="203"/>
      <c r="V19" s="201" t="s">
        <v>105</v>
      </c>
      <c r="W19" s="202"/>
      <c r="X19" s="202"/>
      <c r="Y19" s="203"/>
      <c r="Z19" s="201" t="s">
        <v>106</v>
      </c>
      <c r="AA19" s="202"/>
      <c r="AB19" s="202"/>
      <c r="AC19" s="203"/>
      <c r="AD19" s="201" t="s">
        <v>107</v>
      </c>
      <c r="AE19" s="202"/>
      <c r="AF19" s="202"/>
      <c r="AG19" s="203"/>
      <c r="AH19" s="201" t="s">
        <v>108</v>
      </c>
      <c r="AI19" s="202"/>
      <c r="AJ19" s="202"/>
      <c r="AK19" s="203"/>
      <c r="AL19" s="201" t="s">
        <v>109</v>
      </c>
      <c r="AM19" s="202"/>
      <c r="AN19" s="202"/>
      <c r="AO19" s="203"/>
      <c r="AP19" s="201" t="s">
        <v>110</v>
      </c>
      <c r="AQ19" s="202"/>
      <c r="AR19" s="202"/>
      <c r="AS19" s="203"/>
      <c r="AT19" s="201" t="s">
        <v>111</v>
      </c>
      <c r="AU19" s="202"/>
      <c r="AV19" s="202"/>
      <c r="AW19" s="203"/>
      <c r="AX19" s="201" t="s">
        <v>112</v>
      </c>
      <c r="AY19" s="202"/>
      <c r="AZ19" s="202"/>
      <c r="BA19" s="223"/>
    </row>
    <row r="20" spans="1:53" ht="19.5" customHeight="1" thickTop="1" thickBot="1">
      <c r="A20" s="61" t="s">
        <v>113</v>
      </c>
      <c r="B20" s="62" t="s">
        <v>114</v>
      </c>
      <c r="C20" s="180" t="s">
        <v>0</v>
      </c>
      <c r="D20" s="65" t="s">
        <v>1</v>
      </c>
      <c r="E20" s="65" t="s">
        <v>2</v>
      </c>
      <c r="F20" s="68">
        <v>1</v>
      </c>
      <c r="G20" s="66">
        <v>2</v>
      </c>
      <c r="H20" s="66">
        <v>3</v>
      </c>
      <c r="I20" s="67">
        <v>4</v>
      </c>
      <c r="J20" s="68">
        <v>1</v>
      </c>
      <c r="K20" s="66">
        <v>2</v>
      </c>
      <c r="L20" s="66">
        <v>3</v>
      </c>
      <c r="M20" s="69">
        <v>4</v>
      </c>
      <c r="N20" s="70">
        <v>1</v>
      </c>
      <c r="O20" s="66">
        <v>2</v>
      </c>
      <c r="P20" s="66">
        <v>3</v>
      </c>
      <c r="Q20" s="69">
        <v>4</v>
      </c>
      <c r="R20" s="70">
        <v>1</v>
      </c>
      <c r="S20" s="66">
        <v>2</v>
      </c>
      <c r="T20" s="66">
        <v>3</v>
      </c>
      <c r="U20" s="69">
        <v>4</v>
      </c>
      <c r="V20" s="71">
        <v>1</v>
      </c>
      <c r="W20" s="72">
        <v>2</v>
      </c>
      <c r="X20" s="72">
        <v>3</v>
      </c>
      <c r="Y20" s="73">
        <v>4</v>
      </c>
      <c r="Z20" s="74">
        <v>1</v>
      </c>
      <c r="AA20" s="72">
        <v>2</v>
      </c>
      <c r="AB20" s="72">
        <v>3</v>
      </c>
      <c r="AC20" s="73">
        <v>4</v>
      </c>
      <c r="AD20" s="74">
        <v>1</v>
      </c>
      <c r="AE20" s="72">
        <v>2</v>
      </c>
      <c r="AF20" s="72">
        <v>3</v>
      </c>
      <c r="AG20" s="73">
        <v>4</v>
      </c>
      <c r="AH20" s="74">
        <v>1</v>
      </c>
      <c r="AI20" s="72">
        <v>2</v>
      </c>
      <c r="AJ20" s="72">
        <v>3</v>
      </c>
      <c r="AK20" s="73">
        <v>4</v>
      </c>
      <c r="AL20" s="74">
        <v>1</v>
      </c>
      <c r="AM20" s="72">
        <v>2</v>
      </c>
      <c r="AN20" s="72">
        <v>3</v>
      </c>
      <c r="AO20" s="73">
        <v>4</v>
      </c>
      <c r="AP20" s="74">
        <v>1</v>
      </c>
      <c r="AQ20" s="72">
        <v>2</v>
      </c>
      <c r="AR20" s="72">
        <v>3</v>
      </c>
      <c r="AS20" s="73">
        <v>4</v>
      </c>
      <c r="AT20" s="74">
        <v>1</v>
      </c>
      <c r="AU20" s="72">
        <v>2</v>
      </c>
      <c r="AV20" s="72">
        <v>3</v>
      </c>
      <c r="AW20" s="73">
        <v>4</v>
      </c>
      <c r="AX20" s="74">
        <v>1</v>
      </c>
      <c r="AY20" s="72">
        <v>2</v>
      </c>
      <c r="AZ20" s="72">
        <v>3</v>
      </c>
      <c r="BA20" s="75">
        <v>4</v>
      </c>
    </row>
    <row r="21" spans="1:53" ht="47.25" customHeight="1" thickTop="1">
      <c r="A21" s="76">
        <v>10</v>
      </c>
      <c r="B21" s="77" t="s">
        <v>72</v>
      </c>
      <c r="C21" s="78">
        <f t="shared" ref="C21:C31" si="1">D21+E21</f>
        <v>32896.840000000004</v>
      </c>
      <c r="D21" s="79">
        <f>33052.23-155.39</f>
        <v>32896.840000000004</v>
      </c>
      <c r="E21" s="79"/>
      <c r="F21" s="80"/>
      <c r="G21" s="80"/>
      <c r="H21" s="80"/>
      <c r="I21" s="81"/>
      <c r="J21" s="82"/>
      <c r="K21" s="80"/>
      <c r="L21" s="80"/>
      <c r="M21" s="83"/>
      <c r="N21" s="84"/>
      <c r="O21" s="80"/>
      <c r="P21" s="80"/>
      <c r="Q21" s="83"/>
      <c r="R21" s="84"/>
      <c r="S21" s="80"/>
      <c r="T21" s="80"/>
      <c r="U21" s="83"/>
      <c r="V21" s="150"/>
      <c r="W21" s="80"/>
      <c r="X21" s="80"/>
      <c r="Y21" s="83"/>
      <c r="Z21" s="84"/>
      <c r="AA21" s="80"/>
      <c r="AB21" s="80"/>
      <c r="AC21" s="83"/>
      <c r="AD21" s="84"/>
      <c r="AE21" s="80"/>
      <c r="AF21" s="80"/>
      <c r="AG21" s="83"/>
      <c r="AH21" s="84"/>
      <c r="AI21" s="80"/>
      <c r="AJ21" s="80"/>
      <c r="AK21" s="83"/>
      <c r="AL21" s="84"/>
      <c r="AM21" s="80"/>
      <c r="AN21" s="80"/>
      <c r="AO21" s="83"/>
      <c r="AP21" s="84"/>
      <c r="AQ21" s="80"/>
      <c r="AR21" s="80"/>
      <c r="AS21" s="83"/>
      <c r="AT21" s="84"/>
      <c r="AU21" s="80"/>
      <c r="AV21" s="80"/>
      <c r="AW21" s="83"/>
      <c r="AX21" s="84"/>
      <c r="AY21" s="80"/>
      <c r="AZ21" s="80"/>
      <c r="BA21" s="86"/>
    </row>
    <row r="22" spans="1:53" ht="47.25" customHeight="1">
      <c r="A22" s="87">
        <v>11</v>
      </c>
      <c r="B22" s="88" t="s">
        <v>81</v>
      </c>
      <c r="C22" s="89">
        <f t="shared" si="1"/>
        <v>33674.199999999997</v>
      </c>
      <c r="D22" s="90">
        <f>33880.17-205.97</f>
        <v>33674.199999999997</v>
      </c>
      <c r="E22" s="90"/>
      <c r="F22" s="91"/>
      <c r="G22" s="91"/>
      <c r="H22" s="91"/>
      <c r="I22" s="92"/>
      <c r="J22" s="93"/>
      <c r="K22" s="91"/>
      <c r="L22" s="91"/>
      <c r="M22" s="94"/>
      <c r="N22" s="95"/>
      <c r="O22" s="91"/>
      <c r="P22" s="91"/>
      <c r="Q22" s="94"/>
      <c r="R22" s="95"/>
      <c r="S22" s="91"/>
      <c r="T22" s="91"/>
      <c r="U22" s="92"/>
      <c r="V22" s="96"/>
      <c r="W22" s="91"/>
      <c r="X22" s="91"/>
      <c r="Y22" s="94"/>
      <c r="Z22" s="95"/>
      <c r="AA22" s="91"/>
      <c r="AB22" s="91"/>
      <c r="AC22" s="94"/>
      <c r="AD22" s="95"/>
      <c r="AE22" s="91"/>
      <c r="AF22" s="91"/>
      <c r="AG22" s="94"/>
      <c r="AH22" s="95"/>
      <c r="AI22" s="91"/>
      <c r="AJ22" s="91"/>
      <c r="AK22" s="94"/>
      <c r="AL22" s="95"/>
      <c r="AM22" s="91"/>
      <c r="AN22" s="91"/>
      <c r="AO22" s="94"/>
      <c r="AP22" s="95"/>
      <c r="AQ22" s="91"/>
      <c r="AR22" s="91"/>
      <c r="AS22" s="94"/>
      <c r="AT22" s="95"/>
      <c r="AU22" s="91"/>
      <c r="AV22" s="91"/>
      <c r="AW22" s="94"/>
      <c r="AX22" s="95"/>
      <c r="AY22" s="91"/>
      <c r="AZ22" s="91"/>
      <c r="BA22" s="97"/>
    </row>
    <row r="23" spans="1:53" ht="39.75" customHeight="1">
      <c r="A23" s="87">
        <v>12</v>
      </c>
      <c r="B23" s="88" t="s">
        <v>73</v>
      </c>
      <c r="C23" s="89">
        <f t="shared" si="1"/>
        <v>33601.46</v>
      </c>
      <c r="D23" s="90">
        <f>33840.35-238.89</f>
        <v>33601.46</v>
      </c>
      <c r="E23" s="90"/>
      <c r="F23" s="80"/>
      <c r="G23" s="80"/>
      <c r="H23" s="80"/>
      <c r="I23" s="81"/>
      <c r="J23" s="82"/>
      <c r="K23" s="80"/>
      <c r="L23" s="80"/>
      <c r="M23" s="83"/>
      <c r="N23" s="84"/>
      <c r="O23" s="80"/>
      <c r="P23" s="80"/>
      <c r="Q23" s="83"/>
      <c r="R23" s="84"/>
      <c r="S23" s="80"/>
      <c r="T23" s="80"/>
      <c r="U23" s="83"/>
      <c r="V23" s="82"/>
      <c r="W23" s="80"/>
      <c r="X23" s="80"/>
      <c r="Y23" s="83"/>
      <c r="Z23" s="84"/>
      <c r="AA23" s="80"/>
      <c r="AB23" s="80"/>
      <c r="AC23" s="83"/>
      <c r="AD23" s="84"/>
      <c r="AE23" s="80"/>
      <c r="AF23" s="80"/>
      <c r="AG23" s="83"/>
      <c r="AH23" s="84"/>
      <c r="AI23" s="80"/>
      <c r="AJ23" s="80"/>
      <c r="AK23" s="83"/>
      <c r="AL23" s="84"/>
      <c r="AM23" s="80"/>
      <c r="AN23" s="80"/>
      <c r="AO23" s="83"/>
      <c r="AP23" s="84"/>
      <c r="AQ23" s="80"/>
      <c r="AR23" s="80"/>
      <c r="AS23" s="83"/>
      <c r="AT23" s="84"/>
      <c r="AU23" s="80"/>
      <c r="AV23" s="80"/>
      <c r="AW23" s="83"/>
      <c r="AX23" s="84"/>
      <c r="AY23" s="80"/>
      <c r="AZ23" s="80"/>
      <c r="BA23" s="86"/>
    </row>
    <row r="24" spans="1:53" ht="30.75" customHeight="1">
      <c r="A24" s="87">
        <v>13</v>
      </c>
      <c r="B24" s="88" t="s">
        <v>56</v>
      </c>
      <c r="C24" s="89">
        <f t="shared" si="1"/>
        <v>50000</v>
      </c>
      <c r="D24" s="90"/>
      <c r="E24" s="90">
        <v>50000</v>
      </c>
      <c r="F24" s="91"/>
      <c r="G24" s="91"/>
      <c r="H24" s="91"/>
      <c r="I24" s="92"/>
      <c r="J24" s="93"/>
      <c r="K24" s="91"/>
      <c r="L24" s="91"/>
      <c r="M24" s="94"/>
      <c r="N24" s="95"/>
      <c r="O24" s="91"/>
      <c r="P24" s="91"/>
      <c r="Q24" s="94"/>
      <c r="R24" s="95"/>
      <c r="S24" s="91"/>
      <c r="T24" s="91"/>
      <c r="U24" s="94"/>
      <c r="V24" s="93"/>
      <c r="W24" s="91"/>
      <c r="X24" s="91"/>
      <c r="Y24" s="94"/>
      <c r="Z24" s="95"/>
      <c r="AA24" s="91"/>
      <c r="AB24" s="91"/>
      <c r="AC24" s="94"/>
      <c r="AD24" s="95"/>
      <c r="AE24" s="91"/>
      <c r="AF24" s="91"/>
      <c r="AG24" s="94"/>
      <c r="AH24" s="95"/>
      <c r="AI24" s="91"/>
      <c r="AJ24" s="91"/>
      <c r="AK24" s="94"/>
      <c r="AL24" s="95"/>
      <c r="AM24" s="91"/>
      <c r="AN24" s="91"/>
      <c r="AO24" s="94"/>
      <c r="AP24" s="95"/>
      <c r="AQ24" s="91"/>
      <c r="AR24" s="91"/>
      <c r="AS24" s="94"/>
      <c r="AT24" s="95"/>
      <c r="AU24" s="91"/>
      <c r="AV24" s="91"/>
      <c r="AW24" s="94"/>
      <c r="AX24" s="95"/>
      <c r="AY24" s="91"/>
      <c r="AZ24" s="91"/>
      <c r="BA24" s="97"/>
    </row>
    <row r="25" spans="1:53" ht="29.25" customHeight="1">
      <c r="A25" s="87">
        <v>14</v>
      </c>
      <c r="B25" s="88" t="s">
        <v>20</v>
      </c>
      <c r="C25" s="89">
        <f t="shared" si="1"/>
        <v>40000</v>
      </c>
      <c r="D25" s="90"/>
      <c r="E25" s="90">
        <v>40000</v>
      </c>
      <c r="F25" s="91"/>
      <c r="G25" s="91"/>
      <c r="H25" s="91"/>
      <c r="I25" s="92"/>
      <c r="J25" s="93"/>
      <c r="K25" s="91"/>
      <c r="L25" s="91"/>
      <c r="M25" s="94"/>
      <c r="N25" s="95"/>
      <c r="O25" s="91"/>
      <c r="P25" s="91"/>
      <c r="Q25" s="94"/>
      <c r="R25" s="95"/>
      <c r="S25" s="91"/>
      <c r="T25" s="91"/>
      <c r="U25" s="94"/>
      <c r="V25" s="93"/>
      <c r="W25" s="91"/>
      <c r="X25" s="91"/>
      <c r="Y25" s="94"/>
      <c r="Z25" s="95"/>
      <c r="AA25" s="91"/>
      <c r="AB25" s="91"/>
      <c r="AC25" s="94"/>
      <c r="AD25" s="95"/>
      <c r="AE25" s="91"/>
      <c r="AF25" s="91"/>
      <c r="AG25" s="94"/>
      <c r="AH25" s="95"/>
      <c r="AI25" s="91"/>
      <c r="AJ25" s="91"/>
      <c r="AK25" s="94"/>
      <c r="AL25" s="95"/>
      <c r="AM25" s="91"/>
      <c r="AN25" s="91"/>
      <c r="AO25" s="94"/>
      <c r="AP25" s="95"/>
      <c r="AQ25" s="91"/>
      <c r="AR25" s="91"/>
      <c r="AS25" s="94"/>
      <c r="AT25" s="95"/>
      <c r="AU25" s="91"/>
      <c r="AV25" s="91"/>
      <c r="AW25" s="94"/>
      <c r="AX25" s="95"/>
      <c r="AY25" s="91"/>
      <c r="AZ25" s="91"/>
      <c r="BA25" s="97"/>
    </row>
    <row r="26" spans="1:53" ht="41.25" customHeight="1">
      <c r="A26" s="87">
        <v>15</v>
      </c>
      <c r="B26" s="176" t="s">
        <v>61</v>
      </c>
      <c r="C26" s="89">
        <f t="shared" si="1"/>
        <v>100000</v>
      </c>
      <c r="D26" s="90"/>
      <c r="E26" s="90">
        <v>100000</v>
      </c>
      <c r="F26" s="100"/>
      <c r="G26" s="100"/>
      <c r="H26" s="100"/>
      <c r="I26" s="101"/>
      <c r="J26" s="102"/>
      <c r="K26" s="100"/>
      <c r="L26" s="100"/>
      <c r="M26" s="103"/>
      <c r="N26" s="104"/>
      <c r="O26" s="100"/>
      <c r="P26" s="100"/>
      <c r="Q26" s="103"/>
      <c r="R26" s="104"/>
      <c r="S26" s="100"/>
      <c r="T26" s="100"/>
      <c r="U26" s="103"/>
      <c r="V26" s="102"/>
      <c r="W26" s="100"/>
      <c r="X26" s="100"/>
      <c r="Y26" s="103"/>
      <c r="Z26" s="104"/>
      <c r="AA26" s="100"/>
      <c r="AB26" s="100"/>
      <c r="AC26" s="103"/>
      <c r="AD26" s="104"/>
      <c r="AE26" s="100"/>
      <c r="AF26" s="100"/>
      <c r="AG26" s="103"/>
      <c r="AH26" s="104"/>
      <c r="AI26" s="100"/>
      <c r="AJ26" s="100"/>
      <c r="AK26" s="103"/>
      <c r="AL26" s="104"/>
      <c r="AM26" s="100"/>
      <c r="AN26" s="100"/>
      <c r="AO26" s="103"/>
      <c r="AP26" s="104"/>
      <c r="AQ26" s="100"/>
      <c r="AR26" s="100"/>
      <c r="AS26" s="103"/>
      <c r="AT26" s="104"/>
      <c r="AU26" s="100"/>
      <c r="AV26" s="100"/>
      <c r="AW26" s="103"/>
      <c r="AX26" s="104"/>
      <c r="AY26" s="100"/>
      <c r="AZ26" s="100"/>
      <c r="BA26" s="105"/>
    </row>
    <row r="27" spans="1:53" ht="37.5" customHeight="1">
      <c r="A27" s="87">
        <v>16</v>
      </c>
      <c r="B27" s="175" t="s">
        <v>82</v>
      </c>
      <c r="C27" s="177">
        <f t="shared" si="1"/>
        <v>30000</v>
      </c>
      <c r="D27" s="178"/>
      <c r="E27" s="99">
        <v>30000</v>
      </c>
      <c r="F27" s="91"/>
      <c r="G27" s="91"/>
      <c r="H27" s="91"/>
      <c r="I27" s="92"/>
      <c r="J27" s="93"/>
      <c r="K27" s="91"/>
      <c r="L27" s="91"/>
      <c r="M27" s="94"/>
      <c r="N27" s="95"/>
      <c r="O27" s="91"/>
      <c r="P27" s="91"/>
      <c r="Q27" s="94"/>
      <c r="R27" s="95"/>
      <c r="S27" s="91"/>
      <c r="T27" s="91"/>
      <c r="U27" s="94"/>
      <c r="V27" s="93"/>
      <c r="W27" s="91"/>
      <c r="X27" s="91"/>
      <c r="Y27" s="94"/>
      <c r="Z27" s="95"/>
      <c r="AA27" s="91"/>
      <c r="AB27" s="91"/>
      <c r="AC27" s="94"/>
      <c r="AD27" s="95"/>
      <c r="AE27" s="91"/>
      <c r="AF27" s="91"/>
      <c r="AG27" s="94"/>
      <c r="AH27" s="95"/>
      <c r="AI27" s="91"/>
      <c r="AJ27" s="91"/>
      <c r="AK27" s="94"/>
      <c r="AL27" s="95"/>
      <c r="AM27" s="91"/>
      <c r="AN27" s="91"/>
      <c r="AO27" s="94"/>
      <c r="AP27" s="95"/>
      <c r="AQ27" s="91"/>
      <c r="AR27" s="91"/>
      <c r="AS27" s="94"/>
      <c r="AT27" s="95"/>
      <c r="AU27" s="91"/>
      <c r="AV27" s="91"/>
      <c r="AW27" s="94"/>
      <c r="AX27" s="95"/>
      <c r="AY27" s="91"/>
      <c r="AZ27" s="91"/>
      <c r="BA27" s="97"/>
    </row>
    <row r="28" spans="1:53" ht="43.5" customHeight="1">
      <c r="A28" s="87">
        <v>17</v>
      </c>
      <c r="B28" s="110" t="s">
        <v>3</v>
      </c>
      <c r="C28" s="78">
        <f t="shared" si="1"/>
        <v>25000</v>
      </c>
      <c r="D28" s="78"/>
      <c r="E28" s="111">
        <v>25000</v>
      </c>
      <c r="F28" s="113"/>
      <c r="G28" s="113"/>
      <c r="H28" s="113"/>
      <c r="I28" s="114"/>
      <c r="J28" s="115"/>
      <c r="K28" s="113"/>
      <c r="L28" s="113"/>
      <c r="M28" s="116"/>
      <c r="N28" s="117"/>
      <c r="O28" s="113"/>
      <c r="P28" s="113"/>
      <c r="Q28" s="116"/>
      <c r="R28" s="117"/>
      <c r="S28" s="113"/>
      <c r="T28" s="113"/>
      <c r="U28" s="116"/>
      <c r="V28" s="115"/>
      <c r="W28" s="113"/>
      <c r="X28" s="113"/>
      <c r="Y28" s="116"/>
      <c r="Z28" s="117"/>
      <c r="AA28" s="113"/>
      <c r="AB28" s="113"/>
      <c r="AC28" s="116"/>
      <c r="AD28" s="117"/>
      <c r="AE28" s="113"/>
      <c r="AF28" s="113"/>
      <c r="AG28" s="116"/>
      <c r="AH28" s="117"/>
      <c r="AI28" s="113"/>
      <c r="AJ28" s="113"/>
      <c r="AK28" s="116"/>
      <c r="AL28" s="117"/>
      <c r="AM28" s="113"/>
      <c r="AN28" s="113"/>
      <c r="AO28" s="116"/>
      <c r="AP28" s="117"/>
      <c r="AQ28" s="113"/>
      <c r="AR28" s="113"/>
      <c r="AS28" s="116"/>
      <c r="AT28" s="117"/>
      <c r="AU28" s="113"/>
      <c r="AV28" s="113"/>
      <c r="AW28" s="116"/>
      <c r="AX28" s="117"/>
      <c r="AY28" s="113"/>
      <c r="AZ28" s="113"/>
      <c r="BA28" s="118"/>
    </row>
    <row r="29" spans="1:53" ht="50.25" customHeight="1">
      <c r="A29" s="87">
        <v>18</v>
      </c>
      <c r="B29" s="98" t="s">
        <v>23</v>
      </c>
      <c r="C29" s="89">
        <f t="shared" si="1"/>
        <v>47688.01</v>
      </c>
      <c r="D29" s="106"/>
      <c r="E29" s="107">
        <v>47688.01</v>
      </c>
      <c r="F29" s="91"/>
      <c r="G29" s="91"/>
      <c r="H29" s="91"/>
      <c r="I29" s="92"/>
      <c r="J29" s="93"/>
      <c r="K29" s="91"/>
      <c r="L29" s="91"/>
      <c r="M29" s="94"/>
      <c r="N29" s="95"/>
      <c r="O29" s="91"/>
      <c r="P29" s="91"/>
      <c r="Q29" s="94"/>
      <c r="R29" s="95"/>
      <c r="S29" s="91"/>
      <c r="T29" s="91"/>
      <c r="U29" s="94"/>
      <c r="V29" s="93"/>
      <c r="W29" s="91"/>
      <c r="X29" s="91"/>
      <c r="Y29" s="94"/>
      <c r="Z29" s="95"/>
      <c r="AA29" s="91"/>
      <c r="AB29" s="91"/>
      <c r="AC29" s="94"/>
      <c r="AD29" s="95"/>
      <c r="AE29" s="91"/>
      <c r="AF29" s="91"/>
      <c r="AG29" s="94"/>
      <c r="AH29" s="95"/>
      <c r="AI29" s="91"/>
      <c r="AJ29" s="91"/>
      <c r="AK29" s="94"/>
      <c r="AL29" s="95"/>
      <c r="AM29" s="91"/>
      <c r="AN29" s="91"/>
      <c r="AO29" s="94"/>
      <c r="AP29" s="95"/>
      <c r="AQ29" s="91"/>
      <c r="AR29" s="91"/>
      <c r="AS29" s="94"/>
      <c r="AT29" s="95"/>
      <c r="AU29" s="91"/>
      <c r="AV29" s="91"/>
      <c r="AW29" s="94"/>
      <c r="AX29" s="95"/>
      <c r="AY29" s="91"/>
      <c r="AZ29" s="91"/>
      <c r="BA29" s="97"/>
    </row>
    <row r="30" spans="1:53" ht="30.75" customHeight="1">
      <c r="A30" s="87">
        <v>19</v>
      </c>
      <c r="B30" s="179" t="s">
        <v>48</v>
      </c>
      <c r="C30" s="89">
        <f t="shared" si="1"/>
        <v>109866.87</v>
      </c>
      <c r="D30" s="107">
        <f>88134.82+642.58+756.01+155.39+205.97+238.89</f>
        <v>90133.66</v>
      </c>
      <c r="E30" s="107">
        <v>19733.21</v>
      </c>
      <c r="F30" s="91"/>
      <c r="G30" s="91"/>
      <c r="H30" s="91"/>
      <c r="I30" s="92"/>
      <c r="J30" s="93"/>
      <c r="K30" s="91"/>
      <c r="L30" s="91"/>
      <c r="M30" s="94"/>
      <c r="N30" s="95"/>
      <c r="O30" s="91"/>
      <c r="P30" s="91"/>
      <c r="Q30" s="94"/>
      <c r="R30" s="95"/>
      <c r="S30" s="91"/>
      <c r="T30" s="91"/>
      <c r="U30" s="94"/>
      <c r="V30" s="109"/>
      <c r="W30" s="91"/>
      <c r="X30" s="91"/>
      <c r="Y30" s="94"/>
      <c r="Z30" s="95"/>
      <c r="AA30" s="91"/>
      <c r="AB30" s="91"/>
      <c r="AC30" s="94"/>
      <c r="AD30" s="95"/>
      <c r="AE30" s="91"/>
      <c r="AF30" s="91"/>
      <c r="AG30" s="94"/>
      <c r="AH30" s="95"/>
      <c r="AI30" s="91"/>
      <c r="AJ30" s="91"/>
      <c r="AK30" s="94"/>
      <c r="AL30" s="95"/>
      <c r="AM30" s="91"/>
      <c r="AN30" s="91"/>
      <c r="AO30" s="94"/>
      <c r="AP30" s="95"/>
      <c r="AQ30" s="91"/>
      <c r="AR30" s="91"/>
      <c r="AS30" s="94"/>
      <c r="AT30" s="95"/>
      <c r="AU30" s="91"/>
      <c r="AV30" s="91"/>
      <c r="AW30" s="94"/>
      <c r="AX30" s="95"/>
      <c r="AY30" s="91"/>
      <c r="AZ30" s="91"/>
      <c r="BA30" s="97"/>
    </row>
    <row r="31" spans="1:53" ht="30" customHeight="1" thickBot="1">
      <c r="A31" s="119">
        <v>20</v>
      </c>
      <c r="B31" s="199" t="s">
        <v>62</v>
      </c>
      <c r="C31" s="166">
        <f t="shared" si="1"/>
        <v>5000</v>
      </c>
      <c r="D31" s="174"/>
      <c r="E31" s="174">
        <v>5000</v>
      </c>
      <c r="F31" s="168"/>
      <c r="G31" s="168"/>
      <c r="H31" s="168"/>
      <c r="I31" s="169"/>
      <c r="J31" s="170"/>
      <c r="K31" s="168"/>
      <c r="L31" s="168"/>
      <c r="M31" s="171"/>
      <c r="N31" s="172"/>
      <c r="O31" s="168"/>
      <c r="P31" s="168"/>
      <c r="Q31" s="171"/>
      <c r="R31" s="172"/>
      <c r="S31" s="168"/>
      <c r="T31" s="168"/>
      <c r="U31" s="171"/>
      <c r="V31" s="164"/>
      <c r="W31" s="168"/>
      <c r="X31" s="168"/>
      <c r="Y31" s="171"/>
      <c r="Z31" s="172"/>
      <c r="AA31" s="168"/>
      <c r="AB31" s="168"/>
      <c r="AC31" s="171"/>
      <c r="AD31" s="172"/>
      <c r="AE31" s="168"/>
      <c r="AF31" s="168"/>
      <c r="AG31" s="171"/>
      <c r="AH31" s="172"/>
      <c r="AI31" s="168"/>
      <c r="AJ31" s="168"/>
      <c r="AK31" s="171"/>
      <c r="AL31" s="172"/>
      <c r="AM31" s="168"/>
      <c r="AN31" s="168"/>
      <c r="AO31" s="171"/>
      <c r="AP31" s="172"/>
      <c r="AQ31" s="168"/>
      <c r="AR31" s="168"/>
      <c r="AS31" s="171"/>
      <c r="AT31" s="172"/>
      <c r="AU31" s="168"/>
      <c r="AV31" s="168"/>
      <c r="AW31" s="171"/>
      <c r="AX31" s="172"/>
      <c r="AY31" s="168"/>
      <c r="AZ31" s="168"/>
      <c r="BA31" s="173"/>
    </row>
    <row r="32" spans="1:53" ht="15.75" thickTop="1"/>
    <row r="33" spans="1:53" ht="15.75" thickBot="1">
      <c r="A33" s="153"/>
      <c r="B33" s="154"/>
      <c r="C33" s="155"/>
      <c r="D33" s="156"/>
      <c r="E33" s="156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</row>
    <row r="34" spans="1:53" ht="16.5" thickTop="1" thickBot="1">
      <c r="A34" s="205" t="s">
        <v>116</v>
      </c>
      <c r="B34" s="206"/>
      <c r="C34" s="206"/>
      <c r="D34" s="206"/>
      <c r="E34" s="206"/>
      <c r="F34" s="214" t="s">
        <v>96</v>
      </c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6"/>
    </row>
    <row r="35" spans="1:53">
      <c r="A35" s="208"/>
      <c r="B35" s="209"/>
      <c r="C35" s="209"/>
      <c r="D35" s="209"/>
      <c r="E35" s="209"/>
      <c r="F35" s="217" t="s">
        <v>97</v>
      </c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9"/>
      <c r="R35" s="220" t="s">
        <v>98</v>
      </c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9"/>
      <c r="AD35" s="220" t="s">
        <v>99</v>
      </c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9"/>
      <c r="AP35" s="220" t="s">
        <v>100</v>
      </c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21"/>
    </row>
    <row r="36" spans="1:53" ht="15.75" thickBot="1">
      <c r="A36" s="211"/>
      <c r="B36" s="212"/>
      <c r="C36" s="212"/>
      <c r="D36" s="212"/>
      <c r="E36" s="212"/>
      <c r="F36" s="222" t="s">
        <v>101</v>
      </c>
      <c r="G36" s="202"/>
      <c r="H36" s="202"/>
      <c r="I36" s="203"/>
      <c r="J36" s="201" t="s">
        <v>102</v>
      </c>
      <c r="K36" s="202"/>
      <c r="L36" s="202"/>
      <c r="M36" s="203"/>
      <c r="N36" s="201" t="s">
        <v>103</v>
      </c>
      <c r="O36" s="202"/>
      <c r="P36" s="202"/>
      <c r="Q36" s="203"/>
      <c r="R36" s="201" t="s">
        <v>104</v>
      </c>
      <c r="S36" s="202"/>
      <c r="T36" s="202"/>
      <c r="U36" s="203"/>
      <c r="V36" s="201" t="s">
        <v>105</v>
      </c>
      <c r="W36" s="202"/>
      <c r="X36" s="202"/>
      <c r="Y36" s="203"/>
      <c r="Z36" s="201" t="s">
        <v>106</v>
      </c>
      <c r="AA36" s="202"/>
      <c r="AB36" s="202"/>
      <c r="AC36" s="203"/>
      <c r="AD36" s="201" t="s">
        <v>107</v>
      </c>
      <c r="AE36" s="202"/>
      <c r="AF36" s="202"/>
      <c r="AG36" s="203"/>
      <c r="AH36" s="201" t="s">
        <v>108</v>
      </c>
      <c r="AI36" s="202"/>
      <c r="AJ36" s="202"/>
      <c r="AK36" s="203"/>
      <c r="AL36" s="201" t="s">
        <v>109</v>
      </c>
      <c r="AM36" s="202"/>
      <c r="AN36" s="202"/>
      <c r="AO36" s="203"/>
      <c r="AP36" s="201" t="s">
        <v>110</v>
      </c>
      <c r="AQ36" s="202"/>
      <c r="AR36" s="202"/>
      <c r="AS36" s="203"/>
      <c r="AT36" s="201" t="s">
        <v>111</v>
      </c>
      <c r="AU36" s="202"/>
      <c r="AV36" s="202"/>
      <c r="AW36" s="203"/>
      <c r="AX36" s="201" t="s">
        <v>112</v>
      </c>
      <c r="AY36" s="202"/>
      <c r="AZ36" s="202"/>
      <c r="BA36" s="223"/>
    </row>
    <row r="37" spans="1:53" ht="21.75" customHeight="1" thickTop="1" thickBot="1">
      <c r="A37" s="61" t="s">
        <v>113</v>
      </c>
      <c r="B37" s="62" t="s">
        <v>114</v>
      </c>
      <c r="C37" s="180" t="s">
        <v>0</v>
      </c>
      <c r="D37" s="65" t="s">
        <v>1</v>
      </c>
      <c r="E37" s="65" t="s">
        <v>2</v>
      </c>
      <c r="F37" s="66">
        <v>1</v>
      </c>
      <c r="G37" s="66">
        <v>2</v>
      </c>
      <c r="H37" s="66">
        <v>3</v>
      </c>
      <c r="I37" s="67">
        <v>4</v>
      </c>
      <c r="J37" s="68">
        <v>1</v>
      </c>
      <c r="K37" s="66">
        <v>2</v>
      </c>
      <c r="L37" s="66">
        <v>3</v>
      </c>
      <c r="M37" s="69">
        <v>4</v>
      </c>
      <c r="N37" s="70">
        <v>1</v>
      </c>
      <c r="O37" s="66">
        <v>2</v>
      </c>
      <c r="P37" s="66">
        <v>3</v>
      </c>
      <c r="Q37" s="69">
        <v>4</v>
      </c>
      <c r="R37" s="70">
        <v>1</v>
      </c>
      <c r="S37" s="66">
        <v>2</v>
      </c>
      <c r="T37" s="66">
        <v>3</v>
      </c>
      <c r="U37" s="69">
        <v>4</v>
      </c>
      <c r="V37" s="71">
        <v>1</v>
      </c>
      <c r="W37" s="72">
        <v>2</v>
      </c>
      <c r="X37" s="72">
        <v>3</v>
      </c>
      <c r="Y37" s="73">
        <v>4</v>
      </c>
      <c r="Z37" s="74">
        <v>1</v>
      </c>
      <c r="AA37" s="72">
        <v>2</v>
      </c>
      <c r="AB37" s="72">
        <v>3</v>
      </c>
      <c r="AC37" s="73">
        <v>4</v>
      </c>
      <c r="AD37" s="74">
        <v>1</v>
      </c>
      <c r="AE37" s="72">
        <v>2</v>
      </c>
      <c r="AF37" s="72">
        <v>3</v>
      </c>
      <c r="AG37" s="73">
        <v>4</v>
      </c>
      <c r="AH37" s="74">
        <v>1</v>
      </c>
      <c r="AI37" s="72">
        <v>2</v>
      </c>
      <c r="AJ37" s="72">
        <v>3</v>
      </c>
      <c r="AK37" s="73">
        <v>4</v>
      </c>
      <c r="AL37" s="74">
        <v>1</v>
      </c>
      <c r="AM37" s="72">
        <v>2</v>
      </c>
      <c r="AN37" s="72">
        <v>3</v>
      </c>
      <c r="AO37" s="73">
        <v>4</v>
      </c>
      <c r="AP37" s="74">
        <v>1</v>
      </c>
      <c r="AQ37" s="72">
        <v>2</v>
      </c>
      <c r="AR37" s="72">
        <v>3</v>
      </c>
      <c r="AS37" s="73">
        <v>4</v>
      </c>
      <c r="AT37" s="74">
        <v>1</v>
      </c>
      <c r="AU37" s="72">
        <v>2</v>
      </c>
      <c r="AV37" s="72">
        <v>3</v>
      </c>
      <c r="AW37" s="73">
        <v>4</v>
      </c>
      <c r="AX37" s="74">
        <v>1</v>
      </c>
      <c r="AY37" s="72">
        <v>2</v>
      </c>
      <c r="AZ37" s="72">
        <v>3</v>
      </c>
      <c r="BA37" s="75">
        <v>4</v>
      </c>
    </row>
    <row r="38" spans="1:53" ht="38.25" customHeight="1" thickTop="1">
      <c r="A38" s="76">
        <v>21</v>
      </c>
      <c r="B38" s="110" t="s">
        <v>4</v>
      </c>
      <c r="C38" s="78">
        <f>D38+E38</f>
        <v>250000</v>
      </c>
      <c r="D38" s="78">
        <v>134000</v>
      </c>
      <c r="E38" s="111">
        <v>116000</v>
      </c>
      <c r="F38" s="80"/>
      <c r="G38" s="80"/>
      <c r="H38" s="80"/>
      <c r="I38" s="81"/>
      <c r="J38" s="82"/>
      <c r="K38" s="80"/>
      <c r="L38" s="80"/>
      <c r="M38" s="83"/>
      <c r="N38" s="84"/>
      <c r="O38" s="80"/>
      <c r="P38" s="80"/>
      <c r="Q38" s="83"/>
      <c r="R38" s="84"/>
      <c r="S38" s="80"/>
      <c r="T38" s="80"/>
      <c r="U38" s="83"/>
      <c r="V38" s="82"/>
      <c r="W38" s="80"/>
      <c r="X38" s="80"/>
      <c r="Y38" s="83"/>
      <c r="Z38" s="84"/>
      <c r="AA38" s="80"/>
      <c r="AB38" s="80"/>
      <c r="AC38" s="83"/>
      <c r="AD38" s="84"/>
      <c r="AE38" s="80"/>
      <c r="AF38" s="80"/>
      <c r="AG38" s="83"/>
      <c r="AH38" s="84"/>
      <c r="AI38" s="80"/>
      <c r="AJ38" s="80"/>
      <c r="AK38" s="83"/>
      <c r="AL38" s="84"/>
      <c r="AM38" s="80"/>
      <c r="AN38" s="80"/>
      <c r="AO38" s="83"/>
      <c r="AP38" s="84"/>
      <c r="AQ38" s="80"/>
      <c r="AR38" s="80"/>
      <c r="AS38" s="83"/>
      <c r="AT38" s="84"/>
      <c r="AU38" s="80"/>
      <c r="AV38" s="80"/>
      <c r="AW38" s="83"/>
      <c r="AX38" s="84"/>
      <c r="AY38" s="80"/>
      <c r="AZ38" s="80"/>
      <c r="BA38" s="86"/>
    </row>
    <row r="39" spans="1:53" ht="65.25" customHeight="1">
      <c r="A39" s="76">
        <v>22</v>
      </c>
      <c r="B39" s="112" t="s">
        <v>58</v>
      </c>
      <c r="C39" s="78">
        <f t="shared" si="0"/>
        <v>70000</v>
      </c>
      <c r="D39" s="78">
        <v>0</v>
      </c>
      <c r="E39" s="111">
        <v>70000</v>
      </c>
      <c r="F39" s="113"/>
      <c r="G39" s="113"/>
      <c r="H39" s="113"/>
      <c r="I39" s="114"/>
      <c r="J39" s="115"/>
      <c r="K39" s="113"/>
      <c r="L39" s="113"/>
      <c r="M39" s="116"/>
      <c r="N39" s="117"/>
      <c r="O39" s="113"/>
      <c r="P39" s="113"/>
      <c r="Q39" s="116"/>
      <c r="R39" s="117"/>
      <c r="S39" s="113"/>
      <c r="T39" s="113"/>
      <c r="U39" s="116"/>
      <c r="V39" s="115"/>
      <c r="W39" s="113"/>
      <c r="X39" s="113"/>
      <c r="Y39" s="116"/>
      <c r="Z39" s="117"/>
      <c r="AA39" s="113"/>
      <c r="AB39" s="113"/>
      <c r="AC39" s="116"/>
      <c r="AD39" s="117"/>
      <c r="AE39" s="113"/>
      <c r="AF39" s="113"/>
      <c r="AG39" s="116"/>
      <c r="AH39" s="117"/>
      <c r="AI39" s="113"/>
      <c r="AJ39" s="113"/>
      <c r="AK39" s="116"/>
      <c r="AL39" s="117"/>
      <c r="AM39" s="113"/>
      <c r="AN39" s="113"/>
      <c r="AO39" s="116"/>
      <c r="AP39" s="117"/>
      <c r="AQ39" s="113"/>
      <c r="AR39" s="113"/>
      <c r="AS39" s="116"/>
      <c r="AT39" s="117"/>
      <c r="AU39" s="113"/>
      <c r="AV39" s="113"/>
      <c r="AW39" s="116"/>
      <c r="AX39" s="117"/>
      <c r="AY39" s="113"/>
      <c r="AZ39" s="113"/>
      <c r="BA39" s="118"/>
    </row>
    <row r="40" spans="1:53" ht="25.5" customHeight="1">
      <c r="A40" s="87">
        <v>23</v>
      </c>
      <c r="B40" s="98" t="s">
        <v>5</v>
      </c>
      <c r="C40" s="89">
        <f t="shared" si="0"/>
        <v>200000</v>
      </c>
      <c r="D40" s="99">
        <v>0</v>
      </c>
      <c r="E40" s="99">
        <v>200000</v>
      </c>
      <c r="F40" s="100"/>
      <c r="G40" s="100"/>
      <c r="H40" s="100"/>
      <c r="I40" s="101"/>
      <c r="J40" s="102"/>
      <c r="K40" s="100"/>
      <c r="L40" s="100"/>
      <c r="M40" s="103"/>
      <c r="N40" s="104"/>
      <c r="O40" s="100"/>
      <c r="P40" s="100"/>
      <c r="Q40" s="103"/>
      <c r="R40" s="104"/>
      <c r="S40" s="100"/>
      <c r="T40" s="100"/>
      <c r="U40" s="103"/>
      <c r="V40" s="102"/>
      <c r="W40" s="100"/>
      <c r="X40" s="100"/>
      <c r="Y40" s="103"/>
      <c r="Z40" s="104"/>
      <c r="AA40" s="100"/>
      <c r="AB40" s="100"/>
      <c r="AC40" s="103"/>
      <c r="AD40" s="104"/>
      <c r="AE40" s="100"/>
      <c r="AF40" s="100"/>
      <c r="AG40" s="103"/>
      <c r="AH40" s="104"/>
      <c r="AI40" s="100"/>
      <c r="AJ40" s="100"/>
      <c r="AK40" s="103"/>
      <c r="AL40" s="104"/>
      <c r="AM40" s="100"/>
      <c r="AN40" s="100"/>
      <c r="AO40" s="103"/>
      <c r="AP40" s="104"/>
      <c r="AQ40" s="100"/>
      <c r="AR40" s="100"/>
      <c r="AS40" s="103"/>
      <c r="AT40" s="104"/>
      <c r="AU40" s="100"/>
      <c r="AV40" s="100"/>
      <c r="AW40" s="103"/>
      <c r="AX40" s="104"/>
      <c r="AY40" s="100"/>
      <c r="AZ40" s="100"/>
      <c r="BA40" s="105"/>
    </row>
    <row r="41" spans="1:53" ht="30.75" customHeight="1">
      <c r="A41" s="76">
        <v>24</v>
      </c>
      <c r="B41" s="98" t="s">
        <v>6</v>
      </c>
      <c r="C41" s="89">
        <f t="shared" si="0"/>
        <v>25000</v>
      </c>
      <c r="D41" s="89">
        <v>0</v>
      </c>
      <c r="E41" s="99">
        <v>25000</v>
      </c>
      <c r="F41" s="100"/>
      <c r="G41" s="100"/>
      <c r="H41" s="100"/>
      <c r="I41" s="101"/>
      <c r="J41" s="102"/>
      <c r="K41" s="100"/>
      <c r="L41" s="100"/>
      <c r="M41" s="103"/>
      <c r="N41" s="104"/>
      <c r="O41" s="100"/>
      <c r="P41" s="100"/>
      <c r="Q41" s="103"/>
      <c r="R41" s="104"/>
      <c r="S41" s="100"/>
      <c r="T41" s="100"/>
      <c r="U41" s="103"/>
      <c r="V41" s="102"/>
      <c r="W41" s="100"/>
      <c r="X41" s="100"/>
      <c r="Y41" s="103"/>
      <c r="Z41" s="104"/>
      <c r="AA41" s="100"/>
      <c r="AB41" s="100"/>
      <c r="AC41" s="103"/>
      <c r="AD41" s="104"/>
      <c r="AE41" s="100"/>
      <c r="AF41" s="100"/>
      <c r="AG41" s="103"/>
      <c r="AH41" s="104"/>
      <c r="AI41" s="100"/>
      <c r="AJ41" s="100"/>
      <c r="AK41" s="103"/>
      <c r="AL41" s="104"/>
      <c r="AM41" s="100"/>
      <c r="AN41" s="100"/>
      <c r="AO41" s="103"/>
      <c r="AP41" s="104"/>
      <c r="AQ41" s="100"/>
      <c r="AR41" s="100"/>
      <c r="AS41" s="103"/>
      <c r="AT41" s="104"/>
      <c r="AU41" s="100"/>
      <c r="AV41" s="100"/>
      <c r="AW41" s="103"/>
      <c r="AX41" s="104"/>
      <c r="AY41" s="100"/>
      <c r="AZ41" s="100"/>
      <c r="BA41" s="105"/>
    </row>
    <row r="42" spans="1:53" ht="37.5" customHeight="1">
      <c r="A42" s="87">
        <v>25</v>
      </c>
      <c r="B42" s="98" t="s">
        <v>7</v>
      </c>
      <c r="C42" s="89">
        <f t="shared" si="0"/>
        <v>10000</v>
      </c>
      <c r="D42" s="99">
        <v>0</v>
      </c>
      <c r="E42" s="99">
        <v>10000</v>
      </c>
      <c r="F42" s="100"/>
      <c r="G42" s="100"/>
      <c r="H42" s="100"/>
      <c r="I42" s="101"/>
      <c r="J42" s="102"/>
      <c r="K42" s="100"/>
      <c r="L42" s="100"/>
      <c r="M42" s="103"/>
      <c r="N42" s="104"/>
      <c r="O42" s="100"/>
      <c r="P42" s="100"/>
      <c r="Q42" s="103"/>
      <c r="R42" s="104"/>
      <c r="S42" s="100"/>
      <c r="T42" s="100"/>
      <c r="U42" s="103"/>
      <c r="V42" s="102"/>
      <c r="W42" s="100"/>
      <c r="X42" s="100"/>
      <c r="Y42" s="103"/>
      <c r="Z42" s="104"/>
      <c r="AA42" s="100"/>
      <c r="AB42" s="100"/>
      <c r="AC42" s="103"/>
      <c r="AD42" s="104"/>
      <c r="AE42" s="100"/>
      <c r="AF42" s="100"/>
      <c r="AG42" s="103"/>
      <c r="AH42" s="104"/>
      <c r="AI42" s="100"/>
      <c r="AJ42" s="100"/>
      <c r="AK42" s="103"/>
      <c r="AL42" s="104"/>
      <c r="AM42" s="100"/>
      <c r="AN42" s="100"/>
      <c r="AO42" s="103"/>
      <c r="AP42" s="104"/>
      <c r="AQ42" s="100"/>
      <c r="AR42" s="100"/>
      <c r="AS42" s="103"/>
      <c r="AT42" s="104"/>
      <c r="AU42" s="100"/>
      <c r="AV42" s="100"/>
      <c r="AW42" s="103"/>
      <c r="AX42" s="104"/>
      <c r="AY42" s="100"/>
      <c r="AZ42" s="100"/>
      <c r="BA42" s="105"/>
    </row>
    <row r="43" spans="1:53" ht="45" customHeight="1">
      <c r="A43" s="76">
        <v>26</v>
      </c>
      <c r="B43" s="165" t="s">
        <v>8</v>
      </c>
      <c r="C43" s="89">
        <f t="shared" si="0"/>
        <v>48815</v>
      </c>
      <c r="D43" s="89">
        <v>0</v>
      </c>
      <c r="E43" s="89">
        <v>48815</v>
      </c>
      <c r="F43" s="91"/>
      <c r="G43" s="91"/>
      <c r="H43" s="91"/>
      <c r="I43" s="92"/>
      <c r="J43" s="93"/>
      <c r="K43" s="91"/>
      <c r="L43" s="91"/>
      <c r="M43" s="94"/>
      <c r="N43" s="95"/>
      <c r="O43" s="91"/>
      <c r="P43" s="91"/>
      <c r="Q43" s="94"/>
      <c r="R43" s="95"/>
      <c r="S43" s="91"/>
      <c r="T43" s="91"/>
      <c r="U43" s="94"/>
      <c r="V43" s="93"/>
      <c r="W43" s="91"/>
      <c r="X43" s="91"/>
      <c r="Y43" s="94"/>
      <c r="Z43" s="95"/>
      <c r="AA43" s="91"/>
      <c r="AB43" s="91"/>
      <c r="AC43" s="94"/>
      <c r="AD43" s="95"/>
      <c r="AE43" s="91"/>
      <c r="AF43" s="91"/>
      <c r="AG43" s="94"/>
      <c r="AH43" s="95"/>
      <c r="AI43" s="91"/>
      <c r="AJ43" s="91"/>
      <c r="AK43" s="94"/>
      <c r="AL43" s="95"/>
      <c r="AM43" s="91"/>
      <c r="AN43" s="91"/>
      <c r="AO43" s="94"/>
      <c r="AP43" s="95"/>
      <c r="AQ43" s="91"/>
      <c r="AR43" s="91"/>
      <c r="AS43" s="94"/>
      <c r="AT43" s="95"/>
      <c r="AU43" s="91"/>
      <c r="AV43" s="91"/>
      <c r="AW43" s="94"/>
      <c r="AX43" s="95"/>
      <c r="AY43" s="91"/>
      <c r="AZ43" s="91"/>
      <c r="BA43" s="97"/>
    </row>
    <row r="44" spans="1:53" ht="48" customHeight="1">
      <c r="A44" s="87">
        <v>27</v>
      </c>
      <c r="B44" s="110" t="s">
        <v>9</v>
      </c>
      <c r="C44" s="78">
        <f>D44+E44</f>
        <v>300000</v>
      </c>
      <c r="D44" s="111">
        <v>0</v>
      </c>
      <c r="E44" s="111">
        <v>300000</v>
      </c>
      <c r="F44" s="113"/>
      <c r="G44" s="113"/>
      <c r="H44" s="113"/>
      <c r="I44" s="114"/>
      <c r="J44" s="115"/>
      <c r="K44" s="113"/>
      <c r="L44" s="113"/>
      <c r="M44" s="116"/>
      <c r="N44" s="117"/>
      <c r="O44" s="113"/>
      <c r="P44" s="113"/>
      <c r="Q44" s="116"/>
      <c r="R44" s="117"/>
      <c r="S44" s="113"/>
      <c r="T44" s="113"/>
      <c r="U44" s="116"/>
      <c r="V44" s="115"/>
      <c r="W44" s="113"/>
      <c r="X44" s="113"/>
      <c r="Y44" s="116"/>
      <c r="Z44" s="117"/>
      <c r="AA44" s="113"/>
      <c r="AB44" s="113"/>
      <c r="AC44" s="116"/>
      <c r="AD44" s="117"/>
      <c r="AE44" s="113"/>
      <c r="AF44" s="113"/>
      <c r="AG44" s="116"/>
      <c r="AH44" s="117"/>
      <c r="AI44" s="113"/>
      <c r="AJ44" s="113"/>
      <c r="AK44" s="116"/>
      <c r="AL44" s="117"/>
      <c r="AM44" s="113"/>
      <c r="AN44" s="113"/>
      <c r="AO44" s="116"/>
      <c r="AP44" s="117"/>
      <c r="AQ44" s="113"/>
      <c r="AR44" s="113"/>
      <c r="AS44" s="116"/>
      <c r="AT44" s="117"/>
      <c r="AU44" s="113"/>
      <c r="AV44" s="113"/>
      <c r="AW44" s="116"/>
      <c r="AX44" s="117"/>
      <c r="AY44" s="113"/>
      <c r="AZ44" s="113"/>
      <c r="BA44" s="118"/>
    </row>
    <row r="45" spans="1:53" ht="33.75" customHeight="1">
      <c r="A45" s="76">
        <v>28</v>
      </c>
      <c r="B45" s="88" t="s">
        <v>63</v>
      </c>
      <c r="C45" s="89">
        <f>D45+E45</f>
        <v>5000</v>
      </c>
      <c r="D45" s="127"/>
      <c r="E45" s="90">
        <v>5000</v>
      </c>
      <c r="F45" s="91"/>
      <c r="G45" s="91"/>
      <c r="H45" s="91"/>
      <c r="I45" s="92"/>
      <c r="J45" s="93"/>
      <c r="K45" s="91"/>
      <c r="L45" s="91"/>
      <c r="M45" s="94"/>
      <c r="N45" s="95"/>
      <c r="O45" s="91"/>
      <c r="P45" s="91"/>
      <c r="Q45" s="94"/>
      <c r="R45" s="95"/>
      <c r="S45" s="91"/>
      <c r="T45" s="91"/>
      <c r="U45" s="94"/>
      <c r="V45" s="95"/>
      <c r="W45" s="91"/>
      <c r="X45" s="91"/>
      <c r="Y45" s="94"/>
      <c r="Z45" s="95"/>
      <c r="AA45" s="91"/>
      <c r="AB45" s="91"/>
      <c r="AC45" s="94"/>
      <c r="AD45" s="95"/>
      <c r="AE45" s="91"/>
      <c r="AF45" s="91"/>
      <c r="AG45" s="94"/>
      <c r="AH45" s="95"/>
      <c r="AI45" s="91"/>
      <c r="AJ45" s="91"/>
      <c r="AK45" s="94"/>
      <c r="AL45" s="95"/>
      <c r="AM45" s="91"/>
      <c r="AN45" s="91"/>
      <c r="AO45" s="94"/>
      <c r="AP45" s="95"/>
      <c r="AQ45" s="91"/>
      <c r="AR45" s="91"/>
      <c r="AS45" s="94"/>
      <c r="AT45" s="95"/>
      <c r="AU45" s="91"/>
      <c r="AV45" s="91"/>
      <c r="AW45" s="94"/>
      <c r="AX45" s="95"/>
      <c r="AY45" s="91"/>
      <c r="AZ45" s="91"/>
      <c r="BA45" s="97"/>
    </row>
    <row r="46" spans="1:53" ht="30.75" customHeight="1">
      <c r="A46" s="108">
        <v>29</v>
      </c>
      <c r="B46" s="165" t="s">
        <v>10</v>
      </c>
      <c r="C46" s="89">
        <f>D46+E46</f>
        <v>50000</v>
      </c>
      <c r="D46" s="99">
        <v>0</v>
      </c>
      <c r="E46" s="99">
        <v>50000</v>
      </c>
      <c r="F46" s="100"/>
      <c r="G46" s="100"/>
      <c r="H46" s="100"/>
      <c r="I46" s="101"/>
      <c r="J46" s="102"/>
      <c r="K46" s="100"/>
      <c r="L46" s="100"/>
      <c r="M46" s="103"/>
      <c r="N46" s="104"/>
      <c r="O46" s="100"/>
      <c r="P46" s="100"/>
      <c r="Q46" s="103"/>
      <c r="R46" s="104"/>
      <c r="S46" s="100"/>
      <c r="T46" s="100"/>
      <c r="U46" s="101"/>
      <c r="V46" s="85"/>
      <c r="W46" s="100"/>
      <c r="X46" s="100"/>
      <c r="Y46" s="103"/>
      <c r="Z46" s="104"/>
      <c r="AA46" s="100"/>
      <c r="AB46" s="100"/>
      <c r="AC46" s="103"/>
      <c r="AD46" s="104"/>
      <c r="AE46" s="100"/>
      <c r="AF46" s="100"/>
      <c r="AG46" s="103"/>
      <c r="AH46" s="104"/>
      <c r="AI46" s="100"/>
      <c r="AJ46" s="100"/>
      <c r="AK46" s="103"/>
      <c r="AL46" s="104"/>
      <c r="AM46" s="100"/>
      <c r="AN46" s="100"/>
      <c r="AO46" s="103"/>
      <c r="AP46" s="104"/>
      <c r="AQ46" s="100"/>
      <c r="AR46" s="100"/>
      <c r="AS46" s="103"/>
      <c r="AT46" s="104"/>
      <c r="AU46" s="100"/>
      <c r="AV46" s="100"/>
      <c r="AW46" s="103"/>
      <c r="AX46" s="104"/>
      <c r="AY46" s="100"/>
      <c r="AZ46" s="100"/>
      <c r="BA46" s="105"/>
    </row>
    <row r="47" spans="1:53" ht="36.75" customHeight="1" thickBot="1">
      <c r="A47" s="119">
        <v>30</v>
      </c>
      <c r="B47" s="185" t="s">
        <v>11</v>
      </c>
      <c r="C47" s="166">
        <f>D47+E47</f>
        <v>54000</v>
      </c>
      <c r="D47" s="167"/>
      <c r="E47" s="167">
        <v>54000</v>
      </c>
      <c r="F47" s="121"/>
      <c r="G47" s="121"/>
      <c r="H47" s="121"/>
      <c r="I47" s="122"/>
      <c r="J47" s="123"/>
      <c r="K47" s="121"/>
      <c r="L47" s="121"/>
      <c r="M47" s="124"/>
      <c r="N47" s="125"/>
      <c r="O47" s="121"/>
      <c r="P47" s="121"/>
      <c r="Q47" s="124"/>
      <c r="R47" s="125"/>
      <c r="S47" s="121"/>
      <c r="T47" s="121"/>
      <c r="U47" s="124"/>
      <c r="V47" s="123"/>
      <c r="W47" s="121"/>
      <c r="X47" s="121"/>
      <c r="Y47" s="124"/>
      <c r="Z47" s="125"/>
      <c r="AA47" s="121"/>
      <c r="AB47" s="121"/>
      <c r="AC47" s="124"/>
      <c r="AD47" s="125"/>
      <c r="AE47" s="121"/>
      <c r="AF47" s="121"/>
      <c r="AG47" s="124"/>
      <c r="AH47" s="125"/>
      <c r="AI47" s="121"/>
      <c r="AJ47" s="121"/>
      <c r="AK47" s="124"/>
      <c r="AL47" s="125"/>
      <c r="AM47" s="121"/>
      <c r="AN47" s="121"/>
      <c r="AO47" s="124"/>
      <c r="AP47" s="125"/>
      <c r="AQ47" s="121"/>
      <c r="AR47" s="121"/>
      <c r="AS47" s="124"/>
      <c r="AT47" s="125"/>
      <c r="AU47" s="121"/>
      <c r="AV47" s="121"/>
      <c r="AW47" s="124"/>
      <c r="AX47" s="125"/>
      <c r="AY47" s="121"/>
      <c r="AZ47" s="121"/>
      <c r="BA47" s="126"/>
    </row>
    <row r="48" spans="1:53" ht="20.25" customHeight="1" thickTop="1">
      <c r="A48" s="157"/>
      <c r="B48" s="158"/>
      <c r="C48" s="159"/>
      <c r="D48" s="186"/>
      <c r="E48" s="186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</row>
    <row r="49" spans="1:53" ht="20.25" customHeight="1" thickBot="1">
      <c r="A49" s="161"/>
      <c r="B49" s="162"/>
      <c r="C49" s="163"/>
      <c r="D49" s="189"/>
      <c r="E49" s="189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</row>
    <row r="50" spans="1:53" ht="16.5" thickTop="1" thickBot="1">
      <c r="A50" s="208" t="s">
        <v>116</v>
      </c>
      <c r="B50" s="209"/>
      <c r="C50" s="209"/>
      <c r="D50" s="209"/>
      <c r="E50" s="210"/>
      <c r="F50" s="228" t="s">
        <v>96</v>
      </c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30"/>
    </row>
    <row r="51" spans="1:53">
      <c r="A51" s="208"/>
      <c r="B51" s="209"/>
      <c r="C51" s="209"/>
      <c r="D51" s="209"/>
      <c r="E51" s="210"/>
      <c r="F51" s="217" t="s">
        <v>97</v>
      </c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9"/>
      <c r="R51" s="220" t="s">
        <v>98</v>
      </c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9"/>
      <c r="AD51" s="220" t="s">
        <v>99</v>
      </c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9"/>
      <c r="AP51" s="220" t="s">
        <v>100</v>
      </c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21"/>
    </row>
    <row r="52" spans="1:53" ht="15.75" thickBot="1">
      <c r="A52" s="211"/>
      <c r="B52" s="212"/>
      <c r="C52" s="212"/>
      <c r="D52" s="212"/>
      <c r="E52" s="213"/>
      <c r="F52" s="222" t="s">
        <v>101</v>
      </c>
      <c r="G52" s="202"/>
      <c r="H52" s="202"/>
      <c r="I52" s="203"/>
      <c r="J52" s="201" t="s">
        <v>102</v>
      </c>
      <c r="K52" s="202"/>
      <c r="L52" s="202"/>
      <c r="M52" s="203"/>
      <c r="N52" s="201" t="s">
        <v>103</v>
      </c>
      <c r="O52" s="202"/>
      <c r="P52" s="202"/>
      <c r="Q52" s="203"/>
      <c r="R52" s="201" t="s">
        <v>104</v>
      </c>
      <c r="S52" s="202"/>
      <c r="T52" s="202"/>
      <c r="U52" s="203"/>
      <c r="V52" s="201" t="s">
        <v>105</v>
      </c>
      <c r="W52" s="202"/>
      <c r="X52" s="202"/>
      <c r="Y52" s="203"/>
      <c r="Z52" s="201" t="s">
        <v>106</v>
      </c>
      <c r="AA52" s="202"/>
      <c r="AB52" s="202"/>
      <c r="AC52" s="203"/>
      <c r="AD52" s="201" t="s">
        <v>107</v>
      </c>
      <c r="AE52" s="202"/>
      <c r="AF52" s="202"/>
      <c r="AG52" s="203"/>
      <c r="AH52" s="201" t="s">
        <v>108</v>
      </c>
      <c r="AI52" s="202"/>
      <c r="AJ52" s="202"/>
      <c r="AK52" s="203"/>
      <c r="AL52" s="201" t="s">
        <v>109</v>
      </c>
      <c r="AM52" s="202"/>
      <c r="AN52" s="202"/>
      <c r="AO52" s="203"/>
      <c r="AP52" s="201" t="s">
        <v>110</v>
      </c>
      <c r="AQ52" s="202"/>
      <c r="AR52" s="202"/>
      <c r="AS52" s="203"/>
      <c r="AT52" s="201" t="s">
        <v>111</v>
      </c>
      <c r="AU52" s="202"/>
      <c r="AV52" s="202"/>
      <c r="AW52" s="203"/>
      <c r="AX52" s="201" t="s">
        <v>112</v>
      </c>
      <c r="AY52" s="202"/>
      <c r="AZ52" s="202"/>
      <c r="BA52" s="223"/>
    </row>
    <row r="53" spans="1:53" ht="16.5" customHeight="1" thickTop="1" thickBot="1">
      <c r="A53" s="61" t="s">
        <v>113</v>
      </c>
      <c r="B53" s="62" t="s">
        <v>114</v>
      </c>
      <c r="C53" s="63" t="s">
        <v>0</v>
      </c>
      <c r="D53" s="64" t="s">
        <v>1</v>
      </c>
      <c r="E53" s="65" t="s">
        <v>2</v>
      </c>
      <c r="F53" s="66">
        <v>1</v>
      </c>
      <c r="G53" s="66">
        <v>2</v>
      </c>
      <c r="H53" s="66">
        <v>3</v>
      </c>
      <c r="I53" s="67">
        <v>4</v>
      </c>
      <c r="J53" s="68">
        <v>1</v>
      </c>
      <c r="K53" s="66">
        <v>2</v>
      </c>
      <c r="L53" s="66">
        <v>3</v>
      </c>
      <c r="M53" s="69">
        <v>4</v>
      </c>
      <c r="N53" s="70">
        <v>1</v>
      </c>
      <c r="O53" s="66">
        <v>2</v>
      </c>
      <c r="P53" s="66">
        <v>3</v>
      </c>
      <c r="Q53" s="69">
        <v>4</v>
      </c>
      <c r="R53" s="70">
        <v>1</v>
      </c>
      <c r="S53" s="66">
        <v>2</v>
      </c>
      <c r="T53" s="66">
        <v>3</v>
      </c>
      <c r="U53" s="69">
        <v>4</v>
      </c>
      <c r="V53" s="71">
        <v>1</v>
      </c>
      <c r="W53" s="72">
        <v>2</v>
      </c>
      <c r="X53" s="72">
        <v>3</v>
      </c>
      <c r="Y53" s="73">
        <v>4</v>
      </c>
      <c r="Z53" s="74">
        <v>1</v>
      </c>
      <c r="AA53" s="72">
        <v>2</v>
      </c>
      <c r="AB53" s="72">
        <v>3</v>
      </c>
      <c r="AC53" s="73">
        <v>4</v>
      </c>
      <c r="AD53" s="74">
        <v>1</v>
      </c>
      <c r="AE53" s="72">
        <v>2</v>
      </c>
      <c r="AF53" s="72">
        <v>3</v>
      </c>
      <c r="AG53" s="73">
        <v>4</v>
      </c>
      <c r="AH53" s="74">
        <v>1</v>
      </c>
      <c r="AI53" s="72">
        <v>2</v>
      </c>
      <c r="AJ53" s="72">
        <v>3</v>
      </c>
      <c r="AK53" s="73">
        <v>4</v>
      </c>
      <c r="AL53" s="74">
        <v>1</v>
      </c>
      <c r="AM53" s="72">
        <v>2</v>
      </c>
      <c r="AN53" s="72">
        <v>3</v>
      </c>
      <c r="AO53" s="73">
        <v>4</v>
      </c>
      <c r="AP53" s="74">
        <v>1</v>
      </c>
      <c r="AQ53" s="72">
        <v>2</v>
      </c>
      <c r="AR53" s="72">
        <v>3</v>
      </c>
      <c r="AS53" s="73">
        <v>4</v>
      </c>
      <c r="AT53" s="74">
        <v>1</v>
      </c>
      <c r="AU53" s="72">
        <v>2</v>
      </c>
      <c r="AV53" s="72">
        <v>3</v>
      </c>
      <c r="AW53" s="73">
        <v>4</v>
      </c>
      <c r="AX53" s="74">
        <v>1</v>
      </c>
      <c r="AY53" s="72">
        <v>2</v>
      </c>
      <c r="AZ53" s="72">
        <v>3</v>
      </c>
      <c r="BA53" s="75">
        <v>4</v>
      </c>
    </row>
    <row r="54" spans="1:53" ht="35.25" customHeight="1" thickTop="1">
      <c r="A54" s="87">
        <v>31</v>
      </c>
      <c r="B54" s="98" t="s">
        <v>17</v>
      </c>
      <c r="C54" s="89">
        <f>D54+E54</f>
        <v>60000</v>
      </c>
      <c r="D54" s="128"/>
      <c r="E54" s="99">
        <v>60000</v>
      </c>
      <c r="F54" s="113"/>
      <c r="G54" s="113"/>
      <c r="H54" s="113"/>
      <c r="I54" s="114"/>
      <c r="J54" s="115"/>
      <c r="K54" s="113"/>
      <c r="L54" s="113"/>
      <c r="M54" s="116"/>
      <c r="N54" s="117"/>
      <c r="O54" s="113"/>
      <c r="P54" s="113"/>
      <c r="Q54" s="116"/>
      <c r="R54" s="117"/>
      <c r="S54" s="113"/>
      <c r="T54" s="113"/>
      <c r="U54" s="116"/>
      <c r="V54" s="115"/>
      <c r="W54" s="113"/>
      <c r="X54" s="113"/>
      <c r="Y54" s="116"/>
      <c r="Z54" s="117"/>
      <c r="AA54" s="113"/>
      <c r="AB54" s="113"/>
      <c r="AC54" s="116"/>
      <c r="AD54" s="117"/>
      <c r="AE54" s="113"/>
      <c r="AF54" s="113"/>
      <c r="AG54" s="116"/>
      <c r="AH54" s="117"/>
      <c r="AI54" s="113"/>
      <c r="AJ54" s="113"/>
      <c r="AK54" s="116"/>
      <c r="AL54" s="117"/>
      <c r="AM54" s="113"/>
      <c r="AN54" s="113"/>
      <c r="AO54" s="116"/>
      <c r="AP54" s="117"/>
      <c r="AQ54" s="113"/>
      <c r="AR54" s="113"/>
      <c r="AS54" s="116"/>
      <c r="AT54" s="117"/>
      <c r="AU54" s="113"/>
      <c r="AV54" s="113"/>
      <c r="AW54" s="116"/>
      <c r="AX54" s="117"/>
      <c r="AY54" s="113"/>
      <c r="AZ54" s="113"/>
      <c r="BA54" s="118"/>
    </row>
    <row r="55" spans="1:53" ht="30" customHeight="1">
      <c r="A55" s="87">
        <v>32</v>
      </c>
      <c r="B55" s="98" t="s">
        <v>21</v>
      </c>
      <c r="C55" s="89">
        <f>D55+E55</f>
        <v>60000</v>
      </c>
      <c r="D55" s="99"/>
      <c r="E55" s="99">
        <v>60000</v>
      </c>
      <c r="F55" s="100"/>
      <c r="G55" s="100"/>
      <c r="H55" s="100"/>
      <c r="I55" s="101"/>
      <c r="J55" s="102"/>
      <c r="K55" s="100"/>
      <c r="L55" s="100"/>
      <c r="M55" s="103"/>
      <c r="N55" s="104"/>
      <c r="O55" s="100"/>
      <c r="P55" s="100"/>
      <c r="Q55" s="103"/>
      <c r="R55" s="104"/>
      <c r="S55" s="100"/>
      <c r="T55" s="100"/>
      <c r="U55" s="103"/>
      <c r="V55" s="102"/>
      <c r="W55" s="100"/>
      <c r="X55" s="100"/>
      <c r="Y55" s="103"/>
      <c r="Z55" s="104"/>
      <c r="AA55" s="100"/>
      <c r="AB55" s="100"/>
      <c r="AC55" s="103"/>
      <c r="AD55" s="104"/>
      <c r="AE55" s="100"/>
      <c r="AF55" s="100"/>
      <c r="AG55" s="103"/>
      <c r="AH55" s="104"/>
      <c r="AI55" s="100"/>
      <c r="AJ55" s="100"/>
      <c r="AK55" s="103"/>
      <c r="AL55" s="104"/>
      <c r="AM55" s="100"/>
      <c r="AN55" s="100"/>
      <c r="AO55" s="103"/>
      <c r="AP55" s="104"/>
      <c r="AQ55" s="100"/>
      <c r="AR55" s="100"/>
      <c r="AS55" s="103"/>
      <c r="AT55" s="104"/>
      <c r="AU55" s="100"/>
      <c r="AV55" s="100"/>
      <c r="AW55" s="103"/>
      <c r="AX55" s="104"/>
      <c r="AY55" s="100"/>
      <c r="AZ55" s="100"/>
      <c r="BA55" s="105"/>
    </row>
    <row r="56" spans="1:53" ht="30.75" customHeight="1">
      <c r="A56" s="87">
        <v>33</v>
      </c>
      <c r="B56" s="98" t="s">
        <v>18</v>
      </c>
      <c r="C56" s="89">
        <f>D56+E56</f>
        <v>100000</v>
      </c>
      <c r="D56" s="128"/>
      <c r="E56" s="99">
        <v>100000</v>
      </c>
      <c r="F56" s="100"/>
      <c r="G56" s="100"/>
      <c r="H56" s="100"/>
      <c r="I56" s="101"/>
      <c r="J56" s="102"/>
      <c r="K56" s="100"/>
      <c r="L56" s="100"/>
      <c r="M56" s="103"/>
      <c r="N56" s="104"/>
      <c r="O56" s="100"/>
      <c r="P56" s="100"/>
      <c r="Q56" s="103"/>
      <c r="R56" s="104"/>
      <c r="S56" s="100"/>
      <c r="T56" s="100"/>
      <c r="U56" s="103"/>
      <c r="V56" s="102"/>
      <c r="W56" s="100"/>
      <c r="X56" s="100"/>
      <c r="Y56" s="103"/>
      <c r="Z56" s="104"/>
      <c r="AA56" s="100"/>
      <c r="AB56" s="100"/>
      <c r="AC56" s="103"/>
      <c r="AD56" s="104"/>
      <c r="AE56" s="100"/>
      <c r="AF56" s="100"/>
      <c r="AG56" s="103"/>
      <c r="AH56" s="104"/>
      <c r="AI56" s="100"/>
      <c r="AJ56" s="100"/>
      <c r="AK56" s="103"/>
      <c r="AL56" s="104"/>
      <c r="AM56" s="100"/>
      <c r="AN56" s="100"/>
      <c r="AO56" s="103"/>
      <c r="AP56" s="104"/>
      <c r="AQ56" s="100"/>
      <c r="AR56" s="100"/>
      <c r="AS56" s="103"/>
      <c r="AT56" s="104"/>
      <c r="AU56" s="100"/>
      <c r="AV56" s="100"/>
      <c r="AW56" s="103"/>
      <c r="AX56" s="104"/>
      <c r="AY56" s="100"/>
      <c r="AZ56" s="100"/>
      <c r="BA56" s="105"/>
    </row>
    <row r="57" spans="1:53" ht="31.5" customHeight="1">
      <c r="A57" s="87">
        <v>34</v>
      </c>
      <c r="B57" s="98" t="s">
        <v>19</v>
      </c>
      <c r="C57" s="89">
        <f t="shared" si="0"/>
        <v>60000</v>
      </c>
      <c r="D57" s="128"/>
      <c r="E57" s="99">
        <v>60000</v>
      </c>
      <c r="F57" s="91"/>
      <c r="G57" s="91"/>
      <c r="H57" s="91"/>
      <c r="I57" s="92"/>
      <c r="J57" s="93"/>
      <c r="K57" s="91"/>
      <c r="L57" s="91"/>
      <c r="M57" s="94"/>
      <c r="N57" s="95"/>
      <c r="O57" s="91"/>
      <c r="P57" s="91"/>
      <c r="Q57" s="94"/>
      <c r="R57" s="95"/>
      <c r="S57" s="91"/>
      <c r="T57" s="91"/>
      <c r="U57" s="94"/>
      <c r="V57" s="93"/>
      <c r="W57" s="91"/>
      <c r="X57" s="91"/>
      <c r="Y57" s="94"/>
      <c r="Z57" s="95"/>
      <c r="AA57" s="91"/>
      <c r="AB57" s="91"/>
      <c r="AC57" s="94"/>
      <c r="AD57" s="95"/>
      <c r="AE57" s="91"/>
      <c r="AF57" s="91"/>
      <c r="AG57" s="94"/>
      <c r="AH57" s="95"/>
      <c r="AI57" s="91"/>
      <c r="AJ57" s="91"/>
      <c r="AK57" s="94"/>
      <c r="AL57" s="95"/>
      <c r="AM57" s="91"/>
      <c r="AN57" s="91"/>
      <c r="AO57" s="94"/>
      <c r="AP57" s="95"/>
      <c r="AQ57" s="91"/>
      <c r="AR57" s="91"/>
      <c r="AS57" s="94"/>
      <c r="AT57" s="95"/>
      <c r="AU57" s="91"/>
      <c r="AV57" s="91"/>
      <c r="AW57" s="94"/>
      <c r="AX57" s="95"/>
      <c r="AY57" s="91"/>
      <c r="AZ57" s="91"/>
      <c r="BA57" s="97"/>
    </row>
    <row r="58" spans="1:53" ht="30" customHeight="1">
      <c r="A58" s="87">
        <v>35</v>
      </c>
      <c r="B58" s="165" t="s">
        <v>64</v>
      </c>
      <c r="C58" s="89">
        <f t="shared" si="0"/>
        <v>6185</v>
      </c>
      <c r="D58" s="99">
        <v>6185</v>
      </c>
      <c r="E58" s="99"/>
      <c r="F58" s="91"/>
      <c r="G58" s="91"/>
      <c r="H58" s="91"/>
      <c r="I58" s="92"/>
      <c r="J58" s="93"/>
      <c r="K58" s="91"/>
      <c r="L58" s="91"/>
      <c r="M58" s="94"/>
      <c r="N58" s="95"/>
      <c r="O58" s="91"/>
      <c r="P58" s="91"/>
      <c r="Q58" s="94"/>
      <c r="R58" s="95"/>
      <c r="S58" s="91"/>
      <c r="T58" s="91"/>
      <c r="U58" s="94"/>
      <c r="V58" s="93"/>
      <c r="W58" s="91"/>
      <c r="X58" s="91"/>
      <c r="Y58" s="94"/>
      <c r="Z58" s="95"/>
      <c r="AA58" s="91"/>
      <c r="AB58" s="91"/>
      <c r="AC58" s="94"/>
      <c r="AD58" s="95"/>
      <c r="AE58" s="91"/>
      <c r="AF58" s="91"/>
      <c r="AG58" s="94"/>
      <c r="AH58" s="95"/>
      <c r="AI58" s="91"/>
      <c r="AJ58" s="91"/>
      <c r="AK58" s="94"/>
      <c r="AL58" s="95"/>
      <c r="AM58" s="91"/>
      <c r="AN58" s="91"/>
      <c r="AO58" s="94"/>
      <c r="AP58" s="95"/>
      <c r="AQ58" s="91"/>
      <c r="AR58" s="91"/>
      <c r="AS58" s="94"/>
      <c r="AT58" s="95"/>
      <c r="AU58" s="91"/>
      <c r="AV58" s="91"/>
      <c r="AW58" s="94"/>
      <c r="AX58" s="95"/>
      <c r="AY58" s="91"/>
      <c r="AZ58" s="91"/>
      <c r="BA58" s="97"/>
    </row>
    <row r="59" spans="1:53" ht="40.5" customHeight="1">
      <c r="A59" s="87">
        <v>36</v>
      </c>
      <c r="B59" s="112" t="s">
        <v>55</v>
      </c>
      <c r="C59" s="78">
        <f t="shared" si="0"/>
        <v>32596.02</v>
      </c>
      <c r="D59" s="130"/>
      <c r="E59" s="130">
        <v>32596.02</v>
      </c>
      <c r="F59" s="80"/>
      <c r="G59" s="80"/>
      <c r="H59" s="80"/>
      <c r="I59" s="81"/>
      <c r="J59" s="82"/>
      <c r="K59" s="80"/>
      <c r="L59" s="80"/>
      <c r="M59" s="83"/>
      <c r="N59" s="84"/>
      <c r="O59" s="80"/>
      <c r="P59" s="80"/>
      <c r="Q59" s="83"/>
      <c r="R59" s="84"/>
      <c r="S59" s="80"/>
      <c r="T59" s="80"/>
      <c r="U59" s="83"/>
      <c r="V59" s="82"/>
      <c r="W59" s="80"/>
      <c r="X59" s="80"/>
      <c r="Y59" s="83"/>
      <c r="Z59" s="84"/>
      <c r="AA59" s="80"/>
      <c r="AB59" s="80"/>
      <c r="AC59" s="83"/>
      <c r="AD59" s="84"/>
      <c r="AE59" s="80"/>
      <c r="AF59" s="80"/>
      <c r="AG59" s="83"/>
      <c r="AH59" s="84"/>
      <c r="AI59" s="80"/>
      <c r="AJ59" s="80"/>
      <c r="AK59" s="83"/>
      <c r="AL59" s="84"/>
      <c r="AM59" s="80"/>
      <c r="AN59" s="80"/>
      <c r="AO59" s="83"/>
      <c r="AP59" s="84"/>
      <c r="AQ59" s="80"/>
      <c r="AR59" s="80"/>
      <c r="AS59" s="83"/>
      <c r="AT59" s="84"/>
      <c r="AU59" s="80"/>
      <c r="AV59" s="80"/>
      <c r="AW59" s="83"/>
      <c r="AX59" s="84"/>
      <c r="AY59" s="80"/>
      <c r="AZ59" s="80"/>
      <c r="BA59" s="86"/>
    </row>
    <row r="60" spans="1:53" ht="29.25" customHeight="1">
      <c r="A60" s="87">
        <v>37</v>
      </c>
      <c r="B60" s="131" t="s">
        <v>12</v>
      </c>
      <c r="C60" s="89">
        <f t="shared" si="0"/>
        <v>120000</v>
      </c>
      <c r="D60" s="127"/>
      <c r="E60" s="99">
        <v>120000</v>
      </c>
      <c r="F60" s="80"/>
      <c r="G60" s="80"/>
      <c r="H60" s="80"/>
      <c r="I60" s="81"/>
      <c r="J60" s="82"/>
      <c r="K60" s="80"/>
      <c r="L60" s="80"/>
      <c r="M60" s="83"/>
      <c r="N60" s="84"/>
      <c r="O60" s="80"/>
      <c r="P60" s="80"/>
      <c r="Q60" s="83"/>
      <c r="R60" s="84"/>
      <c r="S60" s="80"/>
      <c r="T60" s="80"/>
      <c r="U60" s="83"/>
      <c r="V60" s="82"/>
      <c r="W60" s="80"/>
      <c r="X60" s="80"/>
      <c r="Y60" s="83"/>
      <c r="Z60" s="84"/>
      <c r="AA60" s="80"/>
      <c r="AB60" s="80"/>
      <c r="AC60" s="83"/>
      <c r="AD60" s="84"/>
      <c r="AE60" s="80"/>
      <c r="AF60" s="80"/>
      <c r="AG60" s="83"/>
      <c r="AH60" s="84"/>
      <c r="AI60" s="80"/>
      <c r="AJ60" s="80"/>
      <c r="AK60" s="83"/>
      <c r="AL60" s="84"/>
      <c r="AM60" s="80"/>
      <c r="AN60" s="80"/>
      <c r="AO60" s="83"/>
      <c r="AP60" s="84"/>
      <c r="AQ60" s="80"/>
      <c r="AR60" s="80"/>
      <c r="AS60" s="83"/>
      <c r="AT60" s="84"/>
      <c r="AU60" s="80"/>
      <c r="AV60" s="80"/>
      <c r="AW60" s="83"/>
      <c r="AX60" s="84"/>
      <c r="AY60" s="80"/>
      <c r="AZ60" s="80"/>
      <c r="BA60" s="86"/>
    </row>
    <row r="61" spans="1:53" ht="33" customHeight="1">
      <c r="A61" s="87">
        <v>38</v>
      </c>
      <c r="B61" s="77" t="s">
        <v>65</v>
      </c>
      <c r="C61" s="78">
        <f t="shared" si="0"/>
        <v>15000</v>
      </c>
      <c r="D61" s="132"/>
      <c r="E61" s="111">
        <v>15000</v>
      </c>
      <c r="F61" s="80"/>
      <c r="G61" s="80"/>
      <c r="H61" s="80"/>
      <c r="I61" s="81"/>
      <c r="J61" s="82"/>
      <c r="K61" s="80"/>
      <c r="L61" s="80"/>
      <c r="M61" s="83"/>
      <c r="N61" s="84"/>
      <c r="O61" s="80"/>
      <c r="P61" s="80"/>
      <c r="Q61" s="83"/>
      <c r="R61" s="84"/>
      <c r="S61" s="80"/>
      <c r="T61" s="80"/>
      <c r="U61" s="81"/>
      <c r="V61" s="96"/>
      <c r="W61" s="80"/>
      <c r="X61" s="80"/>
      <c r="Y61" s="83"/>
      <c r="Z61" s="84"/>
      <c r="AA61" s="80"/>
      <c r="AB61" s="80"/>
      <c r="AC61" s="83"/>
      <c r="AD61" s="84"/>
      <c r="AE61" s="80"/>
      <c r="AF61" s="80"/>
      <c r="AG61" s="83"/>
      <c r="AH61" s="84"/>
      <c r="AI61" s="80"/>
      <c r="AJ61" s="80"/>
      <c r="AK61" s="83"/>
      <c r="AL61" s="84"/>
      <c r="AM61" s="80"/>
      <c r="AN61" s="80"/>
      <c r="AO61" s="83"/>
      <c r="AP61" s="84"/>
      <c r="AQ61" s="80"/>
      <c r="AR61" s="80"/>
      <c r="AS61" s="83"/>
      <c r="AT61" s="84"/>
      <c r="AU61" s="80"/>
      <c r="AV61" s="80"/>
      <c r="AW61" s="83"/>
      <c r="AX61" s="84"/>
      <c r="AY61" s="80"/>
      <c r="AZ61" s="80"/>
      <c r="BA61" s="86"/>
    </row>
    <row r="62" spans="1:53" ht="32.25" customHeight="1">
      <c r="A62" s="87">
        <v>39</v>
      </c>
      <c r="B62" s="131" t="s">
        <v>66</v>
      </c>
      <c r="C62" s="89">
        <f t="shared" si="0"/>
        <v>5000</v>
      </c>
      <c r="D62" s="127"/>
      <c r="E62" s="99">
        <v>5000</v>
      </c>
      <c r="F62" s="80"/>
      <c r="G62" s="80"/>
      <c r="H62" s="80"/>
      <c r="I62" s="81"/>
      <c r="J62" s="82"/>
      <c r="K62" s="80"/>
      <c r="L62" s="80"/>
      <c r="M62" s="83"/>
      <c r="N62" s="84"/>
      <c r="O62" s="80"/>
      <c r="P62" s="80"/>
      <c r="Q62" s="83"/>
      <c r="R62" s="84"/>
      <c r="S62" s="80"/>
      <c r="T62" s="80"/>
      <c r="U62" s="83"/>
      <c r="V62" s="82"/>
      <c r="W62" s="80"/>
      <c r="X62" s="80"/>
      <c r="Y62" s="83"/>
      <c r="Z62" s="84"/>
      <c r="AA62" s="80"/>
      <c r="AB62" s="80"/>
      <c r="AC62" s="83"/>
      <c r="AD62" s="84"/>
      <c r="AE62" s="80"/>
      <c r="AF62" s="80"/>
      <c r="AG62" s="83"/>
      <c r="AH62" s="84"/>
      <c r="AI62" s="80"/>
      <c r="AJ62" s="80"/>
      <c r="AK62" s="83"/>
      <c r="AL62" s="84"/>
      <c r="AM62" s="80"/>
      <c r="AN62" s="80"/>
      <c r="AO62" s="83"/>
      <c r="AP62" s="84"/>
      <c r="AQ62" s="80"/>
      <c r="AR62" s="80"/>
      <c r="AS62" s="83"/>
      <c r="AT62" s="84"/>
      <c r="AU62" s="80"/>
      <c r="AV62" s="80"/>
      <c r="AW62" s="83"/>
      <c r="AX62" s="84"/>
      <c r="AY62" s="80"/>
      <c r="AZ62" s="80"/>
      <c r="BA62" s="86"/>
    </row>
    <row r="63" spans="1:53" ht="37.5" customHeight="1">
      <c r="A63" s="87">
        <v>40</v>
      </c>
      <c r="B63" s="98" t="s">
        <v>83</v>
      </c>
      <c r="C63" s="89">
        <f t="shared" si="0"/>
        <v>15000</v>
      </c>
      <c r="D63" s="99"/>
      <c r="E63" s="89">
        <v>15000</v>
      </c>
      <c r="F63" s="113"/>
      <c r="G63" s="113"/>
      <c r="H63" s="113"/>
      <c r="I63" s="114"/>
      <c r="J63" s="115"/>
      <c r="K63" s="113"/>
      <c r="L63" s="113"/>
      <c r="M63" s="116"/>
      <c r="N63" s="117"/>
      <c r="O63" s="113"/>
      <c r="P63" s="113"/>
      <c r="Q63" s="116"/>
      <c r="R63" s="117"/>
      <c r="S63" s="113"/>
      <c r="T63" s="113"/>
      <c r="U63" s="116"/>
      <c r="V63" s="115"/>
      <c r="W63" s="113"/>
      <c r="X63" s="113"/>
      <c r="Y63" s="116"/>
      <c r="Z63" s="117"/>
      <c r="AA63" s="113"/>
      <c r="AB63" s="113"/>
      <c r="AC63" s="116"/>
      <c r="AD63" s="117"/>
      <c r="AE63" s="113"/>
      <c r="AF63" s="113"/>
      <c r="AG63" s="116"/>
      <c r="AH63" s="117"/>
      <c r="AI63" s="113"/>
      <c r="AJ63" s="113"/>
      <c r="AK63" s="116"/>
      <c r="AL63" s="117"/>
      <c r="AM63" s="113"/>
      <c r="AN63" s="113"/>
      <c r="AO63" s="116"/>
      <c r="AP63" s="117"/>
      <c r="AQ63" s="113"/>
      <c r="AR63" s="113"/>
      <c r="AS63" s="116"/>
      <c r="AT63" s="117"/>
      <c r="AU63" s="113"/>
      <c r="AV63" s="113"/>
      <c r="AW63" s="116"/>
      <c r="AX63" s="117"/>
      <c r="AY63" s="113"/>
      <c r="AZ63" s="113"/>
      <c r="BA63" s="118"/>
    </row>
    <row r="64" spans="1:53" ht="31.5" customHeight="1">
      <c r="A64" s="87">
        <v>41</v>
      </c>
      <c r="B64" s="131" t="s">
        <v>16</v>
      </c>
      <c r="C64" s="89">
        <f t="shared" si="0"/>
        <v>25570.32</v>
      </c>
      <c r="D64" s="99"/>
      <c r="E64" s="133">
        <v>25570.32</v>
      </c>
      <c r="F64" s="100"/>
      <c r="G64" s="100"/>
      <c r="H64" s="100"/>
      <c r="I64" s="101"/>
      <c r="J64" s="102"/>
      <c r="K64" s="100"/>
      <c r="L64" s="100"/>
      <c r="M64" s="103"/>
      <c r="N64" s="104"/>
      <c r="O64" s="100"/>
      <c r="P64" s="100"/>
      <c r="Q64" s="103"/>
      <c r="R64" s="104"/>
      <c r="S64" s="100"/>
      <c r="T64" s="100"/>
      <c r="U64" s="103"/>
      <c r="V64" s="102"/>
      <c r="W64" s="100"/>
      <c r="X64" s="100"/>
      <c r="Y64" s="103"/>
      <c r="Z64" s="104"/>
      <c r="AA64" s="100"/>
      <c r="AB64" s="100"/>
      <c r="AC64" s="103"/>
      <c r="AD64" s="104"/>
      <c r="AE64" s="100"/>
      <c r="AF64" s="100"/>
      <c r="AG64" s="103"/>
      <c r="AH64" s="104"/>
      <c r="AI64" s="100"/>
      <c r="AJ64" s="100"/>
      <c r="AK64" s="103"/>
      <c r="AL64" s="104"/>
      <c r="AM64" s="100"/>
      <c r="AN64" s="100"/>
      <c r="AO64" s="103"/>
      <c r="AP64" s="104"/>
      <c r="AQ64" s="100"/>
      <c r="AR64" s="100"/>
      <c r="AS64" s="103"/>
      <c r="AT64" s="104"/>
      <c r="AU64" s="100"/>
      <c r="AV64" s="100"/>
      <c r="AW64" s="103"/>
      <c r="AX64" s="104"/>
      <c r="AY64" s="100"/>
      <c r="AZ64" s="100"/>
      <c r="BA64" s="105"/>
    </row>
    <row r="65" spans="1:53" ht="34.5" customHeight="1">
      <c r="A65" s="87">
        <v>42</v>
      </c>
      <c r="B65" s="194" t="s">
        <v>93</v>
      </c>
      <c r="C65" s="89">
        <f t="shared" si="0"/>
        <v>10000</v>
      </c>
      <c r="D65" s="129"/>
      <c r="E65" s="190">
        <f>9403.01+534.59+62.4</f>
        <v>10000</v>
      </c>
      <c r="F65" s="100"/>
      <c r="G65" s="100"/>
      <c r="H65" s="100"/>
      <c r="I65" s="101"/>
      <c r="J65" s="102"/>
      <c r="K65" s="100"/>
      <c r="L65" s="100"/>
      <c r="M65" s="103"/>
      <c r="N65" s="104"/>
      <c r="O65" s="100"/>
      <c r="P65" s="100"/>
      <c r="Q65" s="103"/>
      <c r="R65" s="104"/>
      <c r="S65" s="100"/>
      <c r="T65" s="100"/>
      <c r="U65" s="103"/>
      <c r="V65" s="102"/>
      <c r="W65" s="100"/>
      <c r="X65" s="100"/>
      <c r="Y65" s="103"/>
      <c r="Z65" s="104"/>
      <c r="AA65" s="100"/>
      <c r="AB65" s="100"/>
      <c r="AC65" s="103"/>
      <c r="AD65" s="104"/>
      <c r="AE65" s="100"/>
      <c r="AF65" s="100"/>
      <c r="AG65" s="103"/>
      <c r="AH65" s="104"/>
      <c r="AI65" s="100"/>
      <c r="AJ65" s="100"/>
      <c r="AK65" s="103"/>
      <c r="AL65" s="104"/>
      <c r="AM65" s="100"/>
      <c r="AN65" s="100"/>
      <c r="AO65" s="103"/>
      <c r="AP65" s="104"/>
      <c r="AQ65" s="100"/>
      <c r="AR65" s="100"/>
      <c r="AS65" s="103"/>
      <c r="AT65" s="104"/>
      <c r="AU65" s="100"/>
      <c r="AV65" s="100"/>
      <c r="AW65" s="103"/>
      <c r="AX65" s="104"/>
      <c r="AY65" s="100"/>
      <c r="AZ65" s="100"/>
      <c r="BA65" s="105"/>
    </row>
    <row r="66" spans="1:53" ht="36.75" customHeight="1" thickBot="1">
      <c r="A66" s="195">
        <v>43</v>
      </c>
      <c r="B66" s="196" t="s">
        <v>85</v>
      </c>
      <c r="C66" s="120">
        <v>40638.519999999997</v>
      </c>
      <c r="D66" s="197"/>
      <c r="E66" s="197"/>
      <c r="F66" s="121"/>
      <c r="G66" s="121"/>
      <c r="H66" s="121"/>
      <c r="I66" s="122"/>
      <c r="J66" s="123"/>
      <c r="K66" s="121"/>
      <c r="L66" s="121"/>
      <c r="M66" s="124"/>
      <c r="N66" s="125"/>
      <c r="O66" s="121"/>
      <c r="P66" s="121"/>
      <c r="Q66" s="124"/>
      <c r="R66" s="125"/>
      <c r="S66" s="121"/>
      <c r="T66" s="121"/>
      <c r="U66" s="124"/>
      <c r="V66" s="123"/>
      <c r="W66" s="121"/>
      <c r="X66" s="121"/>
      <c r="Y66" s="124"/>
      <c r="Z66" s="125"/>
      <c r="AA66" s="121"/>
      <c r="AB66" s="121"/>
      <c r="AC66" s="124"/>
      <c r="AD66" s="125"/>
      <c r="AE66" s="121"/>
      <c r="AF66" s="121"/>
      <c r="AG66" s="124"/>
      <c r="AH66" s="125"/>
      <c r="AI66" s="121"/>
      <c r="AJ66" s="121"/>
      <c r="AK66" s="124"/>
      <c r="AL66" s="125"/>
      <c r="AM66" s="121"/>
      <c r="AN66" s="121"/>
      <c r="AO66" s="124"/>
      <c r="AP66" s="125"/>
      <c r="AQ66" s="121"/>
      <c r="AR66" s="121"/>
      <c r="AS66" s="124"/>
      <c r="AT66" s="125"/>
      <c r="AU66" s="121"/>
      <c r="AV66" s="121"/>
      <c r="AW66" s="124"/>
      <c r="AX66" s="125"/>
      <c r="AY66" s="121"/>
      <c r="AZ66" s="121"/>
      <c r="BA66" s="126"/>
    </row>
    <row r="67" spans="1:53" ht="14.25" customHeight="1" thickTop="1">
      <c r="A67" s="204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</row>
    <row r="68" spans="1:53" ht="50.25" customHeight="1" thickBo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</row>
    <row r="69" spans="1:53" ht="21" customHeight="1" thickTop="1" thickBot="1">
      <c r="A69" s="205" t="s">
        <v>116</v>
      </c>
      <c r="B69" s="206"/>
      <c r="C69" s="206"/>
      <c r="D69" s="206"/>
      <c r="E69" s="207"/>
      <c r="F69" s="214" t="s">
        <v>96</v>
      </c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6"/>
    </row>
    <row r="70" spans="1:53" ht="13.5" customHeight="1">
      <c r="A70" s="208"/>
      <c r="B70" s="209"/>
      <c r="C70" s="209"/>
      <c r="D70" s="209"/>
      <c r="E70" s="210"/>
      <c r="F70" s="217" t="s">
        <v>97</v>
      </c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9"/>
      <c r="R70" s="220" t="s">
        <v>98</v>
      </c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9"/>
      <c r="AD70" s="220" t="s">
        <v>99</v>
      </c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9"/>
      <c r="AP70" s="220" t="s">
        <v>100</v>
      </c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21"/>
    </row>
    <row r="71" spans="1:53" ht="18" customHeight="1" thickBot="1">
      <c r="A71" s="211"/>
      <c r="B71" s="212"/>
      <c r="C71" s="212"/>
      <c r="D71" s="212"/>
      <c r="E71" s="213"/>
      <c r="F71" s="222" t="s">
        <v>101</v>
      </c>
      <c r="G71" s="202"/>
      <c r="H71" s="202"/>
      <c r="I71" s="203"/>
      <c r="J71" s="201" t="s">
        <v>102</v>
      </c>
      <c r="K71" s="202"/>
      <c r="L71" s="202"/>
      <c r="M71" s="203"/>
      <c r="N71" s="201" t="s">
        <v>103</v>
      </c>
      <c r="O71" s="202"/>
      <c r="P71" s="202"/>
      <c r="Q71" s="203"/>
      <c r="R71" s="201" t="s">
        <v>104</v>
      </c>
      <c r="S71" s="202"/>
      <c r="T71" s="202"/>
      <c r="U71" s="203"/>
      <c r="V71" s="201" t="s">
        <v>105</v>
      </c>
      <c r="W71" s="202"/>
      <c r="X71" s="202"/>
      <c r="Y71" s="203"/>
      <c r="Z71" s="201" t="s">
        <v>106</v>
      </c>
      <c r="AA71" s="202"/>
      <c r="AB71" s="202"/>
      <c r="AC71" s="203"/>
      <c r="AD71" s="201" t="s">
        <v>107</v>
      </c>
      <c r="AE71" s="202"/>
      <c r="AF71" s="202"/>
      <c r="AG71" s="203"/>
      <c r="AH71" s="201" t="s">
        <v>108</v>
      </c>
      <c r="AI71" s="202"/>
      <c r="AJ71" s="202"/>
      <c r="AK71" s="203"/>
      <c r="AL71" s="201" t="s">
        <v>109</v>
      </c>
      <c r="AM71" s="202"/>
      <c r="AN71" s="202"/>
      <c r="AO71" s="203"/>
      <c r="AP71" s="201" t="s">
        <v>110</v>
      </c>
      <c r="AQ71" s="202"/>
      <c r="AR71" s="202"/>
      <c r="AS71" s="203"/>
      <c r="AT71" s="201" t="s">
        <v>111</v>
      </c>
      <c r="AU71" s="202"/>
      <c r="AV71" s="202"/>
      <c r="AW71" s="203"/>
      <c r="AX71" s="201" t="s">
        <v>112</v>
      </c>
      <c r="AY71" s="202"/>
      <c r="AZ71" s="202"/>
      <c r="BA71" s="223"/>
    </row>
    <row r="72" spans="1:53" ht="26.25" customHeight="1" thickTop="1" thickBot="1">
      <c r="A72" s="61" t="s">
        <v>113</v>
      </c>
      <c r="B72" s="62" t="s">
        <v>114</v>
      </c>
      <c r="C72" s="63" t="s">
        <v>0</v>
      </c>
      <c r="D72" s="64" t="s">
        <v>1</v>
      </c>
      <c r="E72" s="65" t="s">
        <v>2</v>
      </c>
      <c r="F72" s="66">
        <v>1</v>
      </c>
      <c r="G72" s="66">
        <v>2</v>
      </c>
      <c r="H72" s="66">
        <v>3</v>
      </c>
      <c r="I72" s="67">
        <v>4</v>
      </c>
      <c r="J72" s="68">
        <v>1</v>
      </c>
      <c r="K72" s="66">
        <v>2</v>
      </c>
      <c r="L72" s="66">
        <v>3</v>
      </c>
      <c r="M72" s="69">
        <v>4</v>
      </c>
      <c r="N72" s="70">
        <v>1</v>
      </c>
      <c r="O72" s="66">
        <v>2</v>
      </c>
      <c r="P72" s="66">
        <v>3</v>
      </c>
      <c r="Q72" s="69">
        <v>4</v>
      </c>
      <c r="R72" s="70">
        <v>1</v>
      </c>
      <c r="S72" s="66">
        <v>2</v>
      </c>
      <c r="T72" s="66">
        <v>3</v>
      </c>
      <c r="U72" s="69">
        <v>4</v>
      </c>
      <c r="V72" s="71">
        <v>1</v>
      </c>
      <c r="W72" s="72">
        <v>2</v>
      </c>
      <c r="X72" s="72">
        <v>3</v>
      </c>
      <c r="Y72" s="73">
        <v>4</v>
      </c>
      <c r="Z72" s="74">
        <v>1</v>
      </c>
      <c r="AA72" s="72">
        <v>2</v>
      </c>
      <c r="AB72" s="72">
        <v>3</v>
      </c>
      <c r="AC72" s="73">
        <v>4</v>
      </c>
      <c r="AD72" s="74">
        <v>1</v>
      </c>
      <c r="AE72" s="72">
        <v>2</v>
      </c>
      <c r="AF72" s="72">
        <v>3</v>
      </c>
      <c r="AG72" s="73">
        <v>4</v>
      </c>
      <c r="AH72" s="74">
        <v>1</v>
      </c>
      <c r="AI72" s="72">
        <v>2</v>
      </c>
      <c r="AJ72" s="72">
        <v>3</v>
      </c>
      <c r="AK72" s="73">
        <v>4</v>
      </c>
      <c r="AL72" s="74">
        <v>1</v>
      </c>
      <c r="AM72" s="72">
        <v>2</v>
      </c>
      <c r="AN72" s="72">
        <v>3</v>
      </c>
      <c r="AO72" s="73">
        <v>4</v>
      </c>
      <c r="AP72" s="74">
        <v>1</v>
      </c>
      <c r="AQ72" s="72">
        <v>2</v>
      </c>
      <c r="AR72" s="72">
        <v>3</v>
      </c>
      <c r="AS72" s="73">
        <v>4</v>
      </c>
      <c r="AT72" s="74">
        <v>1</v>
      </c>
      <c r="AU72" s="72">
        <v>2</v>
      </c>
      <c r="AV72" s="72">
        <v>3</v>
      </c>
      <c r="AW72" s="73">
        <v>4</v>
      </c>
      <c r="AX72" s="74">
        <v>1</v>
      </c>
      <c r="AY72" s="72">
        <v>2</v>
      </c>
      <c r="AZ72" s="72">
        <v>3</v>
      </c>
      <c r="BA72" s="75">
        <v>4</v>
      </c>
    </row>
    <row r="73" spans="1:53" ht="36" customHeight="1" thickTop="1" thickBot="1">
      <c r="A73" s="119">
        <v>44</v>
      </c>
      <c r="B73" s="193" t="s">
        <v>115</v>
      </c>
      <c r="C73" s="166">
        <v>381157.4</v>
      </c>
      <c r="D73" s="167"/>
      <c r="E73" s="191"/>
      <c r="F73" s="168"/>
      <c r="G73" s="168"/>
      <c r="H73" s="168"/>
      <c r="I73" s="169"/>
      <c r="J73" s="191"/>
      <c r="K73" s="168"/>
      <c r="L73" s="168"/>
      <c r="M73" s="192"/>
      <c r="N73" s="172"/>
      <c r="O73" s="170"/>
      <c r="P73" s="168"/>
      <c r="Q73" s="171"/>
      <c r="R73" s="172"/>
      <c r="S73" s="168"/>
      <c r="T73" s="168"/>
      <c r="U73" s="171"/>
      <c r="V73" s="170"/>
      <c r="W73" s="168"/>
      <c r="X73" s="168"/>
      <c r="Y73" s="171"/>
      <c r="Z73" s="172"/>
      <c r="AA73" s="168"/>
      <c r="AB73" s="168"/>
      <c r="AC73" s="171"/>
      <c r="AD73" s="172"/>
      <c r="AE73" s="168"/>
      <c r="AF73" s="168"/>
      <c r="AG73" s="171"/>
      <c r="AH73" s="172"/>
      <c r="AI73" s="168"/>
      <c r="AJ73" s="168"/>
      <c r="AK73" s="171"/>
      <c r="AL73" s="172"/>
      <c r="AM73" s="168"/>
      <c r="AN73" s="168"/>
      <c r="AO73" s="171"/>
      <c r="AP73" s="172"/>
      <c r="AQ73" s="168"/>
      <c r="AR73" s="168"/>
      <c r="AS73" s="171"/>
      <c r="AT73" s="172"/>
      <c r="AU73" s="168"/>
      <c r="AV73" s="168"/>
      <c r="AW73" s="171"/>
      <c r="AX73" s="168"/>
      <c r="AY73" s="168"/>
      <c r="AZ73" s="168"/>
      <c r="BA73" s="173"/>
    </row>
    <row r="74" spans="1:53" ht="15.75" thickTop="1"/>
  </sheetData>
  <mergeCells count="91">
    <mergeCell ref="A1:E3"/>
    <mergeCell ref="F1:BA1"/>
    <mergeCell ref="F2:Q2"/>
    <mergeCell ref="R2:AC2"/>
    <mergeCell ref="AD2:AO2"/>
    <mergeCell ref="AP2:BA2"/>
    <mergeCell ref="F3:I3"/>
    <mergeCell ref="J3:M3"/>
    <mergeCell ref="N3:Q3"/>
    <mergeCell ref="R3:U3"/>
    <mergeCell ref="AT3:AW3"/>
    <mergeCell ref="AX3:BA3"/>
    <mergeCell ref="V3:Y3"/>
    <mergeCell ref="Z3:AC3"/>
    <mergeCell ref="AD3:AG3"/>
    <mergeCell ref="AH3:AK3"/>
    <mergeCell ref="A34:E36"/>
    <mergeCell ref="F34:BA34"/>
    <mergeCell ref="F35:Q35"/>
    <mergeCell ref="R35:AC35"/>
    <mergeCell ref="AD35:AO35"/>
    <mergeCell ref="AP35:BA35"/>
    <mergeCell ref="F36:I36"/>
    <mergeCell ref="J36:M36"/>
    <mergeCell ref="AX36:BA36"/>
    <mergeCell ref="N36:Q36"/>
    <mergeCell ref="R36:U36"/>
    <mergeCell ref="V36:Y36"/>
    <mergeCell ref="Z36:AC36"/>
    <mergeCell ref="AD36:AG36"/>
    <mergeCell ref="AH36:AK36"/>
    <mergeCell ref="AL3:AO3"/>
    <mergeCell ref="AP3:AS3"/>
    <mergeCell ref="AL36:AO36"/>
    <mergeCell ref="AP36:AS36"/>
    <mergeCell ref="AT36:AW36"/>
    <mergeCell ref="A50:E52"/>
    <mergeCell ref="F50:BA50"/>
    <mergeCell ref="F51:Q51"/>
    <mergeCell ref="R51:AC51"/>
    <mergeCell ref="AD51:AO51"/>
    <mergeCell ref="AP51:BA51"/>
    <mergeCell ref="AX52:BA52"/>
    <mergeCell ref="F52:I52"/>
    <mergeCell ref="J52:M52"/>
    <mergeCell ref="N52:Q52"/>
    <mergeCell ref="R52:U52"/>
    <mergeCell ref="V52:Y52"/>
    <mergeCell ref="Z52:AC52"/>
    <mergeCell ref="AD52:AG52"/>
    <mergeCell ref="AH52:AK52"/>
    <mergeCell ref="AL52:AO52"/>
    <mergeCell ref="AP52:AS52"/>
    <mergeCell ref="AT52:AW52"/>
    <mergeCell ref="A17:E19"/>
    <mergeCell ref="F17:BA17"/>
    <mergeCell ref="F18:Q18"/>
    <mergeCell ref="R18:AC18"/>
    <mergeCell ref="AD18:AO18"/>
    <mergeCell ref="AP18:BA18"/>
    <mergeCell ref="F19:I19"/>
    <mergeCell ref="J19:M19"/>
    <mergeCell ref="N19:Q19"/>
    <mergeCell ref="R19:U19"/>
    <mergeCell ref="AT19:AW19"/>
    <mergeCell ref="AX19:BA19"/>
    <mergeCell ref="V19:Y19"/>
    <mergeCell ref="Z19:AC19"/>
    <mergeCell ref="R70:AC70"/>
    <mergeCell ref="AD70:AO70"/>
    <mergeCell ref="AP70:BA70"/>
    <mergeCell ref="F71:I71"/>
    <mergeCell ref="J71:M71"/>
    <mergeCell ref="AT71:AW71"/>
    <mergeCell ref="AX71:BA71"/>
    <mergeCell ref="AD19:AG19"/>
    <mergeCell ref="AH19:AK19"/>
    <mergeCell ref="AL19:AO19"/>
    <mergeCell ref="AP19:AS19"/>
    <mergeCell ref="AL71:AO71"/>
    <mergeCell ref="AP71:AS71"/>
    <mergeCell ref="A67:BA67"/>
    <mergeCell ref="N71:Q71"/>
    <mergeCell ref="R71:U71"/>
    <mergeCell ref="V71:Y71"/>
    <mergeCell ref="Z71:AC71"/>
    <mergeCell ref="AD71:AG71"/>
    <mergeCell ref="AH71:AK71"/>
    <mergeCell ref="A69:E71"/>
    <mergeCell ref="F69:BA69"/>
    <mergeCell ref="F70:Q70"/>
  </mergeCells>
  <pageMargins left="0.70866141732283472" right="0.70866141732283472" top="0.74803149606299213" bottom="0.74803149606299213" header="0.31496062992125984" footer="0.31496062992125984"/>
  <pageSetup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DEFINITIVO </vt:lpstr>
      <vt:lpstr>PROGRAMACION DE PROYECTOS</vt:lpstr>
      <vt:lpstr>'DEFINITIVO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REF2</dc:creator>
  <cp:lastModifiedBy>WLIMA</cp:lastModifiedBy>
  <cp:lastPrinted>2019-02-22T22:43:49Z</cp:lastPrinted>
  <dcterms:created xsi:type="dcterms:W3CDTF">2018-12-18T16:26:26Z</dcterms:created>
  <dcterms:modified xsi:type="dcterms:W3CDTF">2019-02-22T23:00:25Z</dcterms:modified>
</cp:coreProperties>
</file>