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228"/>
  <workbookPr showInkAnnotation="0" defaultThemeVersion="124226"/>
  <mc:AlternateContent xmlns:mc="http://schemas.openxmlformats.org/markup-compatibility/2006">
    <mc:Choice Requires="x15">
      <x15ac:absPath xmlns:x15ac="http://schemas.microsoft.com/office/spreadsheetml/2010/11/ac" url="C:\Users\OFC INFORMACION\Documents\UAIP 2020\"/>
    </mc:Choice>
  </mc:AlternateContent>
  <xr:revisionPtr revIDLastSave="0" documentId="13_ncr:1_{CCB8C65B-CB1E-4EB4-9225-4DF7EFB8132B}" xr6:coauthVersionLast="45" xr6:coauthVersionMax="45" xr10:uidLastSave="{00000000-0000-0000-0000-000000000000}"/>
  <bookViews>
    <workbookView xWindow="-120" yWindow="-120" windowWidth="20730" windowHeight="11160" tabRatio="949" xr2:uid="{00000000-000D-0000-FFFF-FFFF00000000}"/>
  </bookViews>
  <sheets>
    <sheet name="INV GENERAL" sheetId="1" r:id="rId1"/>
    <sheet name="Hoja1" sheetId="23" r:id="rId2"/>
  </sheet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363" i="1" l="1"/>
  <c r="O391" i="1" l="1"/>
  <c r="P384" i="1" l="1"/>
  <c r="E33" i="23" l="1"/>
  <c r="C51" i="23" l="1"/>
  <c r="C49" i="23"/>
  <c r="C46" i="23"/>
  <c r="C31" i="23"/>
  <c r="E5" i="23"/>
  <c r="E6" i="23" s="1"/>
  <c r="C52" i="23" l="1"/>
  <c r="P403" i="1" l="1"/>
  <c r="E58" i="23"/>
  <c r="R404" i="1" l="1"/>
  <c r="R402" i="1"/>
  <c r="S404" i="1"/>
  <c r="S401" i="1"/>
  <c r="T402" i="1" l="1"/>
  <c r="Q402" i="1"/>
  <c r="P404" i="1"/>
  <c r="O404" i="1"/>
  <c r="O401" i="1"/>
  <c r="O400" i="1"/>
  <c r="N402" i="1"/>
  <c r="N401" i="1"/>
  <c r="M402" i="1"/>
  <c r="L402" i="1"/>
  <c r="N404" i="1"/>
  <c r="E8" i="23" l="1"/>
  <c r="E32" i="23" l="1"/>
  <c r="E47" i="23" s="1"/>
  <c r="Q401" i="1"/>
  <c r="R362" i="1"/>
  <c r="E50" i="23" l="1"/>
  <c r="W419" i="1" l="1"/>
  <c r="R435" i="1"/>
  <c r="X402" i="1"/>
  <c r="X401" i="1"/>
  <c r="W402" i="1"/>
  <c r="Q447" i="1"/>
  <c r="Q449" i="1" s="1"/>
  <c r="P447" i="1"/>
  <c r="P448" i="1" s="1"/>
  <c r="R443" i="1"/>
  <c r="R438" i="1"/>
  <c r="R433" i="1"/>
  <c r="S433" i="1" s="1"/>
  <c r="R428" i="1"/>
  <c r="R423" i="1"/>
  <c r="R418" i="1"/>
  <c r="Q445" i="1"/>
  <c r="P445" i="1"/>
  <c r="Q440" i="1"/>
  <c r="P440" i="1"/>
  <c r="P435" i="1"/>
  <c r="P425" i="1"/>
  <c r="Q425" i="1"/>
  <c r="Q430" i="1"/>
  <c r="P430" i="1"/>
  <c r="Q420" i="1"/>
  <c r="P420" i="1"/>
  <c r="R447" i="1" l="1"/>
  <c r="AN411" i="1"/>
  <c r="AD420" i="1"/>
  <c r="AD471" i="1"/>
  <c r="AI453" i="1"/>
  <c r="AI462" i="1"/>
  <c r="AD462" i="1"/>
  <c r="AD429" i="1"/>
  <c r="AN401" i="1"/>
  <c r="AC411" i="1"/>
  <c r="AM420" i="1"/>
  <c r="X404" i="1"/>
  <c r="AD400" i="1"/>
  <c r="X403" i="1"/>
  <c r="P402" i="1"/>
  <c r="R405" i="1"/>
  <c r="Y405" i="1" l="1"/>
  <c r="X400" i="1"/>
  <c r="X405" i="1" s="1"/>
  <c r="P401" i="1"/>
  <c r="Q403" i="1"/>
  <c r="Q400" i="1"/>
  <c r="R361" i="1"/>
  <c r="U405" i="1"/>
  <c r="V405" i="1"/>
  <c r="W405" i="1"/>
  <c r="W410" i="1" s="1"/>
  <c r="S411" i="1" l="1"/>
  <c r="S413" i="1" s="1"/>
  <c r="S415" i="1" s="1"/>
  <c r="X413" i="1"/>
  <c r="X416" i="1" s="1"/>
  <c r="X410" i="1"/>
  <c r="W413" i="1" s="1"/>
  <c r="Q405" i="1"/>
  <c r="T405" i="1"/>
  <c r="O405" i="1" l="1"/>
  <c r="S405" i="1"/>
  <c r="N405" i="1"/>
  <c r="M405" i="1"/>
  <c r="L405" i="1"/>
  <c r="Q384" i="1"/>
  <c r="Q386" i="1" l="1"/>
  <c r="N384" i="1"/>
  <c r="P386" i="1"/>
  <c r="P405" i="1" s="1"/>
  <c r="M384" i="1"/>
  <c r="M386" i="1" s="1"/>
  <c r="T384" i="1"/>
  <c r="S384" i="1"/>
  <c r="S386" i="1" s="1"/>
  <c r="R384" i="1"/>
  <c r="R386" i="1" s="1"/>
  <c r="O384" i="1"/>
  <c r="O386" i="1" s="1"/>
  <c r="L384" i="1"/>
  <c r="P410" i="1" l="1"/>
  <c r="P412" i="1" s="1"/>
  <c r="O390" i="1"/>
  <c r="N386" i="1"/>
  <c r="T386" i="1"/>
  <c r="L386" i="1"/>
  <c r="O392" i="1" l="1"/>
  <c r="C25" i="1" l="1"/>
  <c r="C7" i="1" l="1"/>
  <c r="C26" i="1" s="1"/>
  <c r="E7" i="1" l="1"/>
  <c r="E8" i="1" s="1"/>
  <c r="E9" i="1" s="1"/>
  <c r="E10" i="1" s="1"/>
  <c r="E11" i="1" s="1"/>
  <c r="E12" i="1" s="1"/>
  <c r="E13" i="1" s="1"/>
  <c r="E14" i="1" s="1"/>
  <c r="E15" i="1" s="1"/>
  <c r="E16" i="1" s="1"/>
  <c r="E17" i="1" l="1"/>
  <c r="E18" i="1" s="1"/>
  <c r="E19" i="1" s="1"/>
  <c r="E20" i="1" l="1"/>
  <c r="E21" i="1" s="1"/>
  <c r="E22" i="1" s="1"/>
  <c r="E23" i="1" s="1"/>
  <c r="E24" i="1" s="1"/>
  <c r="E26" i="1" s="1"/>
  <c r="H368" i="1" s="1"/>
  <c r="H370" i="1" s="1"/>
  <c r="H376" i="1" l="1"/>
  <c r="L390" i="1"/>
  <c r="K39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Alc San Dionicio</author>
    <author>San Dionisio</author>
  </authors>
  <commentList>
    <comment ref="K272" authorId="0" shapeId="0" xr:uid="{00000000-0006-0000-0000-000001000000}">
      <text>
        <r>
          <rPr>
            <b/>
            <sz val="8"/>
            <color indexed="81"/>
            <rFont val="Tahoma"/>
            <family val="2"/>
          </rPr>
          <t>Alc San Dionicio:</t>
        </r>
        <r>
          <rPr>
            <sz val="8"/>
            <color indexed="81"/>
            <rFont val="Tahoma"/>
            <family val="2"/>
          </rPr>
          <t xml:space="preserve">
escritorios que se habían incorporado al edificio alc se realizo ajuste disminuyendo edificio y aumentando mobiliario $ 1,976.99 ver pda 1/0613    2015</t>
        </r>
      </text>
    </comment>
    <comment ref="L272" authorId="0" shapeId="0" xr:uid="{00000000-0006-0000-0000-000002000000}">
      <text>
        <r>
          <rPr>
            <b/>
            <sz val="8"/>
            <color indexed="81"/>
            <rFont val="Tahoma"/>
            <family val="2"/>
          </rPr>
          <t>Alc San Dionicio:</t>
        </r>
        <r>
          <rPr>
            <sz val="8"/>
            <color indexed="81"/>
            <rFont val="Tahoma"/>
            <family val="2"/>
          </rPr>
          <t xml:space="preserve">
se ajusta pda. 1/1146 por haber reg como mob una maq. Cort grama y se paso a cta 24119002 ver pda. 1/0609  2015</t>
        </r>
      </text>
    </comment>
    <comment ref="K273" authorId="0" shapeId="0" xr:uid="{00000000-0006-0000-0000-000003000000}">
      <text>
        <r>
          <rPr>
            <b/>
            <sz val="8"/>
            <color indexed="81"/>
            <rFont val="Tahoma"/>
            <family val="2"/>
          </rPr>
          <t>Alc San Dionicio:</t>
        </r>
        <r>
          <rPr>
            <sz val="8"/>
            <color indexed="81"/>
            <rFont val="Tahoma"/>
            <family val="2"/>
          </rPr>
          <t xml:space="preserve">
adicion de una maq cortagrama por haber la envia a 24119001 siendo la cuenta correcta 24119002 ver pda 1/0609 2015.
</t>
        </r>
      </text>
    </comment>
    <comment ref="L273" authorId="0" shapeId="0" xr:uid="{00000000-0006-0000-0000-000004000000}">
      <text>
        <r>
          <rPr>
            <b/>
            <sz val="8"/>
            <color indexed="81"/>
            <rFont val="Tahoma"/>
            <family val="2"/>
          </rPr>
          <t>Alc San Dionicio:</t>
        </r>
        <r>
          <rPr>
            <sz val="8"/>
            <color indexed="81"/>
            <rFont val="Tahoma"/>
            <family val="2"/>
          </rPr>
          <t xml:space="preserve">
Desc. De maquina cortagrama ver pda 1/3285    2015.
Se ajusta pda 1/1657 x haber registrado dos comput como maq. Y equipo, ver pda. 1/0611 2015</t>
        </r>
      </text>
    </comment>
    <comment ref="K274" authorId="0" shapeId="0" xr:uid="{00000000-0006-0000-0000-000005000000}">
      <text>
        <r>
          <rPr>
            <b/>
            <sz val="8"/>
            <color indexed="81"/>
            <rFont val="Tahoma"/>
            <family val="2"/>
          </rPr>
          <t>Alc San Dionicio:</t>
        </r>
        <r>
          <rPr>
            <sz val="8"/>
            <color indexed="81"/>
            <rFont val="Tahoma"/>
            <family val="2"/>
          </rPr>
          <t xml:space="preserve">
el 03/03/15 se registro dos cmputadora del ref valorada en $ 1028.00 porq se habia enviado a gasto pero por error se duplico el registro en la 24119004 $2056.00 ver pdas. 1/0615 y 1/0616 el 30/04/15 se elimino una de ella ver pda. 1/1135.
adicion de computadora que se habia registrado en la 24119002 ve pada corregida de fecha 03/03/15 1/0611</t>
        </r>
      </text>
    </comment>
    <comment ref="L274" authorId="0" shapeId="0" xr:uid="{00000000-0006-0000-0000-000006000000}">
      <text>
        <r>
          <rPr>
            <b/>
            <sz val="8"/>
            <color indexed="81"/>
            <rFont val="Tahoma"/>
            <family val="2"/>
          </rPr>
          <t>Alc San Dionicio:</t>
        </r>
        <r>
          <rPr>
            <sz val="8"/>
            <color indexed="81"/>
            <rFont val="Tahoma"/>
            <family val="2"/>
          </rPr>
          <t xml:space="preserve">
se elimina pda 1/0615 por duplicidad en registro de computadora  ver pda, 1/1135    2015</t>
        </r>
      </text>
    </comment>
    <comment ref="K275" authorId="0" shapeId="0" xr:uid="{00000000-0006-0000-0000-000007000000}">
      <text>
        <r>
          <rPr>
            <b/>
            <sz val="8"/>
            <color indexed="81"/>
            <rFont val="Tahoma"/>
            <family val="2"/>
          </rPr>
          <t>Alc San Dionicio:</t>
        </r>
        <r>
          <rPr>
            <sz val="8"/>
            <color indexed="81"/>
            <rFont val="Tahoma"/>
            <family val="2"/>
          </rPr>
          <t xml:space="preserve">
adicion por aires acondicionados que se habian registrado en edificio mpl. Ver pda. 1/0613   2015.
adicion de equipo de perifoneo donado por save the children $v1530.00 ver pda. 1/0612</t>
        </r>
      </text>
    </comment>
    <comment ref="L275" authorId="0" shapeId="0" xr:uid="{00000000-0006-0000-0000-000008000000}">
      <text>
        <r>
          <rPr>
            <b/>
            <sz val="8"/>
            <color indexed="81"/>
            <rFont val="Tahoma"/>
            <family val="2"/>
          </rPr>
          <t>Alc San Dionicio:</t>
        </r>
        <r>
          <rPr>
            <sz val="8"/>
            <color indexed="81"/>
            <rFont val="Tahoma"/>
            <family val="2"/>
          </rPr>
          <t xml:space="preserve">
desc. De un aire acondicionado ver pda 1/3284    2015</t>
        </r>
      </text>
    </comment>
    <comment ref="N359" authorId="1" shapeId="0" xr:uid="{00000000-0006-0000-0000-000009000000}">
      <text>
        <r>
          <rPr>
            <b/>
            <sz val="9"/>
            <color indexed="81"/>
            <rFont val="Tahoma"/>
            <family val="2"/>
          </rPr>
          <t>San Dionisio:</t>
        </r>
        <r>
          <rPr>
            <sz val="9"/>
            <color indexed="81"/>
            <rFont val="Tahoma"/>
            <family val="2"/>
          </rPr>
          <t xml:space="preserve">
desc. De un escritoio con auxiliar asifnado al alcalde FR 111 $1,234.51</t>
        </r>
      </text>
    </comment>
    <comment ref="O360" authorId="0" shapeId="0" xr:uid="{00000000-0006-0000-0000-00000A000000}">
      <text>
        <r>
          <rPr>
            <b/>
            <sz val="8"/>
            <color indexed="81"/>
            <rFont val="Tahoma"/>
            <family val="2"/>
          </rPr>
          <t>Alc San Dionicio:</t>
        </r>
        <r>
          <rPr>
            <sz val="8"/>
            <color indexed="81"/>
            <rFont val="Tahoma"/>
            <family val="2"/>
          </rPr>
          <t xml:space="preserve">
desargo de una maquina cortagrama $ 690
</t>
        </r>
      </text>
    </comment>
    <comment ref="Q366" authorId="0" shapeId="0" xr:uid="{00000000-0006-0000-0000-00000B000000}">
      <text>
        <r>
          <rPr>
            <b/>
            <sz val="8"/>
            <color indexed="81"/>
            <rFont val="Tahoma"/>
            <family val="2"/>
          </rPr>
          <t>Alc San Dionicio:</t>
        </r>
        <r>
          <rPr>
            <sz val="8"/>
            <color indexed="81"/>
            <rFont val="Tahoma"/>
            <family val="2"/>
          </rPr>
          <t xml:space="preserve">
descargo de un condensador y un evaporador $ 1745.10
</t>
        </r>
      </text>
    </comment>
    <comment ref="Q369" authorId="1" shapeId="0" xr:uid="{00000000-0006-0000-0000-00000C000000}">
      <text>
        <r>
          <rPr>
            <b/>
            <sz val="9"/>
            <color indexed="81"/>
            <rFont val="Tahoma"/>
            <family val="2"/>
          </rPr>
          <t>San Dionisio:</t>
        </r>
        <r>
          <rPr>
            <sz val="9"/>
            <color indexed="81"/>
            <rFont val="Tahoma"/>
            <family val="2"/>
          </rPr>
          <t xml:space="preserve">
Alc San Dionicio:
descargo de una maquina copiadora marca aficio color blanco FR 110 $ 1,800.00
</t>
        </r>
      </text>
    </comment>
    <comment ref="Q403" authorId="0" shapeId="0" xr:uid="{00000000-0006-0000-0000-00000D000000}">
      <text>
        <r>
          <rPr>
            <b/>
            <sz val="8"/>
            <color indexed="81"/>
            <rFont val="Tahoma"/>
            <family val="2"/>
          </rPr>
          <t>Alc San Dionicio:</t>
        </r>
        <r>
          <rPr>
            <sz val="8"/>
            <color indexed="81"/>
            <rFont val="Tahoma"/>
            <family val="2"/>
          </rPr>
          <t xml:space="preserve">
RESTARLO EN SAFIM DEL FODES 75% E INCORPORARLO A DONACION</t>
        </r>
      </text>
    </comment>
  </commentList>
</comments>
</file>

<file path=xl/sharedStrings.xml><?xml version="1.0" encoding="utf-8"?>
<sst xmlns="http://schemas.openxmlformats.org/spreadsheetml/2006/main" count="163" uniqueCount="131">
  <si>
    <t xml:space="preserve">          San Dionisio</t>
  </si>
  <si>
    <t>San Dionisio</t>
  </si>
  <si>
    <t>MUNICIPALIDAD DE SAN DIONISIO</t>
  </si>
  <si>
    <t>DEPARTAMENTO DE USULUTAN,</t>
  </si>
  <si>
    <t>Nº</t>
  </si>
  <si>
    <t>CONCEPTO</t>
  </si>
  <si>
    <t>DEBE</t>
  </si>
  <si>
    <t xml:space="preserve">HABER </t>
  </si>
  <si>
    <t>SALDO</t>
  </si>
  <si>
    <t>SALDO INICIAL</t>
  </si>
  <si>
    <t>INVENTARIO DE BIENES INMUEBLES</t>
  </si>
  <si>
    <t>UN INMUEBLE DE NATURALEZA URBANA, SITUADO EN EL BARRIO LA PARROQUIA, SAN DIONISIO,CON UNA CAPACIDAD SUPERFICIAL DE QUINNIENTOS CINCO PUNTO NOVENTA Y SEIS METROS CUADRADOS (505.96 M2), SU ESTADO LEGAL: TITULO DE PROPIEDAD; ANTECEDENTE MATRICULA # 75041655-00000, FECHA DE INCRIPCION EN EL CENTRO NACIONAL DE REGISTROS, SEGUNDA SECCION DE ORIENTE, VEINTTIRES DE SEPTIEMBRE DE DOS MIL CINCO, CODIGO # 911701-2-3-1-2-02 (ALCALDIA Y CASA COMUNAL)</t>
  </si>
  <si>
    <t>INMUEBLE DE NATURALEZA URBANA SITUADO EN EL BARRIO LA PARROQUIA, SAN DIONISIO, CON UNA CAPACIDAD SUPERFICIAL DE UN MIL OCHOCIENTOS SETANTA Y SEIS PUNTO CERO SIETE METROS CUADRADOS (1,876.07 m2), DICHO INMUEBLE NO ES DOMINANTE NI SIRVIENTE, NI ESTA EN PROINDIVISION ALGUNA, SU ESTADO LEGAL: TITULO DE PROPIEDAD; ANTECEDENTE MATRICULA # 75040607-00000, FECHA DE INCRIPCION EN EL CENTRO NACIONAL DE REGISTROS, SEGUNDA SECCION DE ORIENTE, VEINTTIRES DE SEPTIEMBRE DE DOS MIL CINCO, CODIGO # 911701-2- 3-1-2-01 (PARQUE CENTRAL)</t>
  </si>
  <si>
    <t xml:space="preserve">      Julio Alberto Torres</t>
  </si>
  <si>
    <t xml:space="preserve">      Alcalde Municipal</t>
  </si>
  <si>
    <t>Secretario Municipal</t>
  </si>
  <si>
    <t>TOTAL GENERAL DE BIENES MUEBLES E INMUEBLES</t>
  </si>
  <si>
    <t>TOTAL DE BIENES INMUEBLES AL 31 DIC. 2011</t>
  </si>
  <si>
    <t xml:space="preserve">BIENES INMUEBLES ADQUIRIDOS </t>
  </si>
  <si>
    <t>EDIFICIO DE LA ALCALDIA MUNICIPAL, SITUADO  EN BARRIO EL CENTRO SAN DIONISIO, CON FECHA DE CONSTRUCCION 23 DE DICIEMBRE DE DOS MIL CINCO, CODIGO # 911701-2-1-1-2-01</t>
  </si>
  <si>
    <t>AMPLIACION DE EDIFICIO MUNICIPAL  SEGÚN PROY AMPLIACION DE OFICINAS DE LA ALCALDIA MUNICIPAL DE SAN DIONISIO, SITUADO  EN BARRIO EL CENTRO SAN DIONISIO, CON FECHA DE FINALIZACION DE LA CONSTRUCCION 17 DE SEPTIEMBRE DOS MIL TRECE CODIGO # 911701-2-1-1-2-02</t>
  </si>
  <si>
    <t>Repreciacion</t>
  </si>
  <si>
    <t>inv</t>
  </si>
  <si>
    <t>total inv</t>
  </si>
  <si>
    <t>FOND P</t>
  </si>
  <si>
    <t>DONACION</t>
  </si>
  <si>
    <t>TOTAL</t>
  </si>
  <si>
    <t>UN INMUEBLE DE NATURALEZA RUSTICA, SITUADO EN CANTON MUNDO NUEVO, JURISDICCION DE SAN DIONISIO,CON UNA CAPACIDAD SUPERFICIAL DE VEINTICINCO PUNTO CERO CERO METROS CUADRADOS (25.00 M2), SU ESTADO LEGAL: ESCRITURA PUBLICA; ANTECEDENTE MATRICULA # 75025785-00000, FECHA DE INCRIPCION EN EL CENTRO NACIONAL DE REGISTROS, SEGUNDA SECCION DE ORIENTE, ONCE DE NOVIEMBRE DE DOS MIL CUATRO, CODIGO # 911701-2-1-2-2-03 (LOTE CON POZO PERFORADO PARA AGUA POTABLE)</t>
  </si>
  <si>
    <t>UN INMUEBLE DE NATURALEZA RUSTICA, SITUADO EN CANTON MUNDO NUEVO, JURISDICCION DE SAN DIONISIO,CON UNA CAPACIDAD SUPERFICIAL DE SETECIENTOS CINCUENTA PUNTO CERO CERO METROS CUADRADOS (750.00 M2), SU ESTADO LEGAL: ESCRITURA PUBLICA; ANTECEDENTE MATRICULA # 75026337-00000, FECHA DE INCRIPCION EN EL CENTRO NACIONAL DE REGISTROS, SEGUNDA SECCION DE ORIENTE, DOS DE MARZO DE DOS MIL CINCO, CODIGO # 911701-2-1-2-2-04 (CONSTRUCION DE TANQUE Y POZO DE AGUA POTABLE)</t>
  </si>
  <si>
    <t>UN INMUEBLE DE NATURALEZA URBANA, SITUADO  EN COLONIA ALTOS DE LA CEIBA I , SAN DIONISIO, CON UNA CAPACIDAD SUPERFICIAL DE UN MIL TRECE PUNTO CUARENTA METROS CUADRADOS (1013.40 M2), SU ESTADO LEGAL:  ESCRITURA, ANTECEDENTE DE MATRICULA 75099602-00000, FECHA DE INCRIPCION EN EL CENTRO NACIONAL DE REGISTROS, SEGUNDA SECCION DE ORIENTE, VEINTUINO DE JULIO DE DOS MIL NUEVE, CODIGO # 911701-2-3-1-2-07 (AREA ZONA DE ESCUELA, ZONA VERDE, CEIBA I)</t>
  </si>
  <si>
    <t>UN INMUEBLE DE NATURALEZA URBANA, SITUADO  EN COLONIA ALTOS DE LA CEIBA I , SAN DIONISIO, CON UNA CAPACIDAD SUPERFICIAL DE DOS MIL TRESCIENTOS SETENTA Y NUEVE PUNTO SESENTA Y SIETE METROS CUADRADOS (2,379.67 M2), SU ESTADO LEGAL:  ESCRITURA, ANTECEDENTE DE MATRICULA 75099605-00000, FECHA DE INCRIPCION EN EL CENTRO NACIONAL DE REGISTROS, SEGUNDA SECCION DE ORIENTE, VEINTUINO DE JULIO DE DOS MIL NUEVE, CODIGO # 911701-2-3-1-2-08 (AREA DE ZONA VERDE Nº UNO PARQUE CEIBA 1)</t>
  </si>
  <si>
    <t>UN INMUEBLE DE NATURALEZA URBANA, SITUADO  EN COLONIA ALTOS DE LA CEIBA I , SAN DIONISIO, CON UNA CAPACIDAD SUPERFICIAL DE CIENTO SESENTA Y SIETE PUNTO SETENTA Y UNO METROS CUADRADOS (167.71 M2), SU ESTADO LEGAL:  ESCRITURA, ANTECEDENTE DE MATRICULA 75099601-00000, FECHA DE INCRIPCION EN EL CENTRO NACIONAL DE REGISTROS, SEGUNDA SECCION DE ORIENTE, VEINTUINO DE JULIO DE DOS MIL NUEVE, CODIGO # 911701-2-3-1-1-09 (AREA DE ZONA VERDE Nº DOS EN CEIBA I)</t>
  </si>
  <si>
    <t>UN INMUEBLE DE NATURALEZA URBANA, SITUADO  EN COLONIA ALTOS DE LA CEIBA III , SAN DIONISIO, CON UNA CAPACIDAD SUPERFICIAL DE SEISCIENTOS CUARENTA PUNTO CUARENTA Y UNO METROS CUADRADOS (640.41M2), SU ESTADO LEGAL:  ESCRITURA, ANTECEDENTE DE MATRICULA 75100767-00000, FECHA DE INCRIPCION EN EL CENTRO NACIONAL DE REGISTROS, SEGUNDA SECCION DE ORIENTE, VEINTIOCHO DE AGOSTO DE DOS MIL NUEVE, CODIGO # 911701-2-3-1-1-10 (AREA DE ZONA VERDE EN CEIBA III)</t>
  </si>
  <si>
    <t>UN INMUEBLE DE NATURALEZA RUSTICA, SITUADO  EN CANTON IGLESIA VIEJA, JURISDICCION DE SAN DIONISIO, USULUTAN, CON UNA CAPACIDAD SUPERFICIAL DE CUATROCIENTOS VEINTITRES PUNTO CINCUENTA METROS CUADRADOS (423.50 M2), SU ESTADO LEGAL:  ESCRITURA, ANTECEDENTE DE MATRICULA 75100250-00000, FECHA DE INCRIPCION EN EL CENTRO NACIONAL DE REGISTROS, SEGUNDA SECCION DE ORIENTE, DOCE DE AGOSTO DE DOS MIL NUEVE, CODIGO # 911701-2-1-2-2-11 (CONSTRUCCION DE POZO PARA AGUA POBLE DE ISLAS)</t>
  </si>
  <si>
    <t>UN INMUEBLE DE NATURALEZA RUSTICA, SITUADO  EN ISLA SAN SEBASTIAN EN LA COSTA DEL MAR PACIFICO, JURISDICCION DE SAN DIONISIO, CON UNA CAPACIDAD SUPERFICIAL DE QUINIENTOS VEITUINO PUNTO CERO METROS CUADRADOS (521.00 M2), SU ESTADO LEGAL:  ESCRITURA PUBLICA, ANTECEDENTE DE MATRICULA 75026441-00000, FECHA DE INCRIPCION EN EL CENTRO NACIONAL DE REGISTROS, SEGUNDA SECCION DE ORIENTE, OCHO DE DICIEMBRE DE DOS MIL CUATRO, CODIGO # 911701-2-1-2-2-12 (RESTAURANTE ECOTURISTICO)</t>
  </si>
  <si>
    <t xml:space="preserve">Benjamin Ramos Martinez </t>
  </si>
  <si>
    <t>sfware</t>
  </si>
  <si>
    <t>dif.  No reg</t>
  </si>
  <si>
    <t>donaciones</t>
  </si>
  <si>
    <t>1</t>
  </si>
  <si>
    <t>DEPRECIACION</t>
  </si>
  <si>
    <t>FR 109</t>
  </si>
  <si>
    <t>2</t>
  </si>
  <si>
    <t>3</t>
  </si>
  <si>
    <t>4</t>
  </si>
  <si>
    <t>5</t>
  </si>
  <si>
    <t xml:space="preserve">ADICIONAR BIENES </t>
  </si>
  <si>
    <t>6</t>
  </si>
  <si>
    <t>7</t>
  </si>
  <si>
    <t>F. PROPIOS</t>
  </si>
  <si>
    <t>8</t>
  </si>
  <si>
    <t>FR 25%</t>
  </si>
  <si>
    <t>9</t>
  </si>
  <si>
    <t>Reg. Gasto ej. Ant</t>
  </si>
  <si>
    <t>Reg. Ing ej. Ant</t>
  </si>
  <si>
    <t>dep inst corr</t>
  </si>
  <si>
    <t>pda inicial</t>
  </si>
  <si>
    <t>dep inst 25%</t>
  </si>
  <si>
    <t>dep inst 75%</t>
  </si>
  <si>
    <t>corregido</t>
  </si>
  <si>
    <t>pda. Inic 75%</t>
  </si>
  <si>
    <t>pda. Inic 25%</t>
  </si>
  <si>
    <t>dep inst f. prop</t>
  </si>
  <si>
    <t>pda. Inic f. prop</t>
  </si>
  <si>
    <t>dep inst donac</t>
  </si>
  <si>
    <t>pda. Inic donac</t>
  </si>
  <si>
    <t>dep inst FR 109</t>
  </si>
  <si>
    <t>pda. Inic FR109</t>
  </si>
  <si>
    <r>
      <t xml:space="preserve">UN INMUEBLE DE NATURALEZA URBANA, SITUADO  EN COLONIA ALTOS DE LA CEIBA II , SAN DIONISIO, CON UNA CAPACIDAD SUPERFICIAL DE DIEZ MIL OCHOCIENTOS NOVENTA Y CINCO PUNTO CERO CERO METROS CUADRADOS (10,895.00 M2), SU ESTADO LEGAL:  SE ENCUENTRA ACTUALMENTE REGISTRADO JUNTO A LA PORCION TOTAL DE LA LOTIFICACION BAJO EL Nº DE MATRICULA </t>
    </r>
    <r>
      <rPr>
        <b/>
        <sz val="9"/>
        <color rgb="FFFF0000"/>
        <rFont val="Arial"/>
        <family val="2"/>
      </rPr>
      <t>75055982</t>
    </r>
    <r>
      <rPr>
        <sz val="9"/>
        <rFont val="Arial"/>
        <family val="2"/>
      </rPr>
      <t>, CODIGO # 911701-2-1-1-2-05 (ZONA VERDE MINI ESTADIO MUNICIPAL)</t>
    </r>
  </si>
  <si>
    <r>
      <t xml:space="preserve">UN INMUEBLE DE NATURALEZA URBANA, SITUADO  EN COLONIA ALTOS DE LA CEIBA II , SAN DIONISIO, CON UNA CAPACIDAD SUPERFICIAL DE UN MIL DOSCIENTOS SETENTA Y UNO PUNTO SESENTA Y SEIS METROS CUADRADOS (1,271.66 M2), SU ESTADO LEGAL:  SE ENCUENTRA ACTUALMENTE REGISTRADO JUNTO A LA PORCION TOTAL DE LA LOTIFICACION BAJO EL Nº DE MATRICULA </t>
    </r>
    <r>
      <rPr>
        <b/>
        <sz val="9"/>
        <color rgb="FFFF0000"/>
        <rFont val="Arial"/>
        <family val="2"/>
      </rPr>
      <t>75055981</t>
    </r>
    <r>
      <rPr>
        <sz val="9"/>
        <rFont val="Arial"/>
        <family val="2"/>
      </rPr>
      <t>, CODIGO # 911701-2-1-1-2-06 (AREA DE ESCUELA O EQUIPAMIENTO SOCIAL CONTIGUO A MINI ESTADIO)</t>
    </r>
  </si>
  <si>
    <t>donacion</t>
  </si>
  <si>
    <t>sumatoria biens</t>
  </si>
  <si>
    <t>total bienes</t>
  </si>
  <si>
    <t>CONDENSADOR DE AIRE  MINI SPLIX DE 18,000 BTU, MARCA COMFORSTAR  COLOR MARFIL, ADQUIRIDO EL DIA 15 DE FEBRERO DE 2016 CON EL PROYECTO AMPLIACION DE ARCHIVO GENERAL ALCALDIA MUNICIPAL SAN DIONISIO, UBICADO EN LA UNIDAD DE ARCHIVO GENERAL,  ASIGNADO AL ENCARGADO DE DICHA UNIDAD, CODIGO 911717-1-1-05-01-01, VALORADO EN ..........</t>
  </si>
  <si>
    <t>EVAPORADOR DE AIRE MINI SPLIX DE 18,000 BTU, MARCA COMFORSTAR, COLOR MARFIL,ADQUIRIDO EL DIA 15 DE FEBRERO DE 2016 CON EL PROYECTO AMPLIACION DE ARCHIVO GENERAL ALCALDIA MUNICIPAL SAN DIONISIO, UBICADO EN LA UNIDAD DE ARCHIVO GENERAL,  ASIGNADO AL ENCARGADO DE DICHA UNIDAD, CODIGO 911717-1-1-05-02-01, VALORADO EN ..........</t>
  </si>
  <si>
    <t>CONDENSADOR DE AIRE  MINI SPLIT DE 12,000 BTU, MARCA COMFORTSTAR COLOR BLANCO ADQUIRIDO EL DIA 15 DE FEBRERO DE 2016 CON EL PROYECTO CONSTRUCCION DE ARCHIVO GENERAL DE ALCALDIA MUNICIPAL DE SAN DIONSIO UBICADO EN LA UNIDAD DE ARCHIVO INSTITUCIONAL ASIGNADO AL ENC DE ARCHIVO, CODIGO 911717-1-1-05-01-02, VALORADO EN ..........</t>
  </si>
  <si>
    <t>EVAPORADOR DE AIRE  MINI SPLIT DE 12,000 BTU, MARCA COMFORTSTAR COLOR BLANCO ADQUIRIDO EL DIA 15 DE FEBRERO DE 2016 CON EL PROYECTO CONSTRUCCION DE ARCHIVO GENERAL DE ALCALDIA MUNICIPAL DE SAN DIONSIO UBICADO EN LA UNIDAD DE ARCHIVO INSTITUCIONAL ASIGNADO AL ENC DE ARCHIVO, CODIGO 911717-1-1-05-02-02, VALORADO EN ..........</t>
  </si>
  <si>
    <t>CONSTRUCION DE ARCHIVO INSTITUCIONAL DE LA ALCALDIA MUNICIPASL DE SAN DIONISIO  SEGÚN PROY CONSTRUCION DE ARCHIVO...., SITUADO  EN BARRIO EL CENTRO SAN DIONISIO, CON FECHA DE FINALIZACION DE LA CONSTRUCCION 26 DE FEBRERO DE DOS MIL DIECISEIS # 911701-2-1-1-2-03</t>
  </si>
  <si>
    <t>PFGL FR 109</t>
  </si>
  <si>
    <t>DEPRECIACION AL 31 DICIEMBRE 2016 POR FF Y FR</t>
  </si>
  <si>
    <t>BIENES MUEBLES ADQUIRIDOS EN PROYECTOS 2,016</t>
  </si>
  <si>
    <t>EQUIPO TERMONEBULIZADOR SUPER-HAWK, SERIE No. 13191 PARA FUMIGACIÓN, COMPRADO CON FONDOS DEL PROYECTO PREVENCION DE ENFERMEDADES TRANSMITIDAS POR EL ZANCUDO EL DÍA 27 DE SEPTIEMBRE DE 2016, UBICADO EN BODEGA DE ESTA OFICINA, ASIGNADA AL SÍNDICO MUNICIPAL. CÓDIGO 911704-1-1-10-05-02, VALORADA EN.</t>
  </si>
  <si>
    <t xml:space="preserve">RELOJ MARCADOR DE HUELLA DIGITAL, CON SISTEMA DE SEGURIDAD CONTROL DE ACCESO , MARCA ACCESS PRO, COMPRADA EL  17 DE AGOSTO DE 2,016 UBICADO CONTIGUO A LA AMPLIACION DE LA ALCALDIA MUNICIPAL   ASIGNADO A ENC. DE CONTABILIDAD, . CÓDIGO 911706-1-1-05-05-01, VALORADO EN…………... </t>
  </si>
  <si>
    <t>TOTAL DE BIENES NO INCORPORADOS AL SAFIM</t>
  </si>
  <si>
    <t xml:space="preserve">MESA DE REUNIONES TIPO U DE MADERA, EN PROY MODIFICACION DE INFRAESTRUCTURA DE ALCALDIA MUNICIPAL SD, COMPRADA EL 08 DE ABRIL 2,016,Y UBICADA EN LA SALA DE REUNIONES, ASIGNADA AL CONCEJO MPAL, CÓDIGO 911701-1-1-01-14-03, VALORADA EN…... </t>
  </si>
  <si>
    <t xml:space="preserve">dep. </t>
  </si>
  <si>
    <t>BIENES NO REG SAFIM</t>
  </si>
  <si>
    <t>BIENES MUEBLES ADQUIRIDOS EN donacion 2,016</t>
  </si>
  <si>
    <r>
      <t>COMPUTADORA MARCA HP, CLIENTE LIVIANO,</t>
    </r>
    <r>
      <rPr>
        <sz val="10"/>
        <color rgb="FFC00000"/>
        <rFont val="Arial"/>
        <family val="2"/>
      </rPr>
      <t xml:space="preserve"> </t>
    </r>
    <r>
      <rPr>
        <sz val="10"/>
        <rFont val="Arial"/>
        <family val="2"/>
      </rPr>
      <t>DONADA POR PROYECTO FORTALECIMIENTO  DE GOBIERNOS LOCALES (PFGL) A ESTA MUNICIPALIDAD CON FECHA DE RECEPCION 30 DE ABRIL DE 2014, Y EL ACTA DE DONACION CON FECHA QUINCE DE ABRIL DE 2016, UBICADA EN EL PASILLO DE ENTRADA DE LA ALCALDÍA, ASIGNADA AL ENCARGADO DE LA UNIDAD DE ACCESO A LA INFORMACION, CODIGO 911715-1-3-02-01-02  VALORADA EN...........</t>
    </r>
  </si>
  <si>
    <t>MONITOR COLOR NEGRO, MARCA HP, SERIE CNC4020MYB, DONADA POR PROYECTO FORTALECIMIENTO  DE GOBIERNOS LOCALES (PFGL) A ESTA MUNICIPALIDAD CON FECHA DE RECEPCION 30 DE ABRIL DE 2014, Y EL ACTA DE DONACION CON FECHA QUINCE DE ABRIL DE 2016, UBICADA EN EL PASILLO DE ENTRADA DE LA ALCALDÍA, ASIGNADA AL ENCARGADO DE LA UNIDAD DE ACCESO A LA INFORMACION, CODIGO 911715-1-3-02-02-02 VALORADO EN.............</t>
  </si>
  <si>
    <t>TECLADO HP</t>
  </si>
  <si>
    <t>MOTOGUADAÑA MARCA STIHL FS-280, 2.6 HP SERIE 366419687, COMPRADA EL DIECINUEVE DE MAYO DE DOS MIL DIECISEIS, CON FONDOS DEL PROYECTO FOMENTO AL DEPORTE, UBICADA EN BODEGA DE ESTA MUNICIPALIDAD, ASIGNADA AL ENC. DE MANTENIMIENTO, CÓDIGO 911714-1-1-10-03-02,. VALORADO EN…………</t>
  </si>
  <si>
    <t>ESTANTE DE METAL COLOR BLANCO HUESO, DE 5 PANELES, ADQUIRIDO EL DIA 15 DE FEBRERO DE 2016 CON EL PROYECTO CONSTRUCCION DE ARCHIVO GENERAL ALCALDIA MUNICIPAL SAN DIONISIO, UBICADO EN LA UNIDAD DE ARCHIVO GENERAL,  ASIGNADO AL ENCARGADO DE ARCHIVO DE DICHA UNIDAD, CÓDIGO 911717-1-1-01-08-01, VALORADO EN</t>
  </si>
  <si>
    <t>ESTANTE DE METAL COLOR BLANCO HUESO, DE 5 PANELES, ADQUIRIDO EL DIA 15 DE FEBRERO DE 2016 CON EL PROYECTO CONSTRUCCION DE ARCHIVO GENERAL ALCALDIA MUNICIPAL SAN DIONISIO, UBICADO EN LA UNIDAD DE ARCHIVO GENERAL,  ASIGNADO AL ENCARGADO DE ARCHIVO DE DICHA UNIDAD, CÓDIGO 911717-1-1-01-08-02, VALORADO EN</t>
  </si>
  <si>
    <t>ESTANTE DE METAL COLOR BLANCO HUESO, DE 5 PANELES, ADQUIRIDO EL DIA 15 DE FEBRERO DE 2016 CON EL PROYECTO CONSTRUCCION DE ARCHIVO GENERAL ALCALDIA MUNICIPAL SAN DIONISIO, UBICADO EN LA UNIDAD DE ARCHIVO GENERAL,  ASIGNADO AL ENCARGADO DE ARCHIVO DE DICHA UNIDAD, CÓDIGO, CÓDIGO 911717-1-1-01-08-03, VALORADO EN</t>
  </si>
  <si>
    <t>ESTANTE DE METAL COLOR BLANCO HUESO, DE 5 PANELES, ADQUIRIDO EL DIA 15 DE FEBRERO DE 2016 CON EL PROYECTO CONSTRUCCION DE ARCHIVO GENERAL ALCALDIA MUNICIPAL SAN DIONISIO, UBICADO EN LA UNIDAD DE ARCHIVO GENERAL,  ASIGNADO AL ENCARGADO DE ARCHIVO DE DICHA UNIDAD, CÓDIGO, CÓDIGO 911717-1-1-01-08-04, VALORADO EN</t>
  </si>
  <si>
    <t>ESTANTE DE METAL COLOR BLANCO HUESO, DE 5 PANELES, ADQUIRIDO EL DIA 15 DE FEBRERO DE 2016 CON EL PROYECTO CONSTRUCCION DE ARCHIVO GENERAL ALCALDIA MUNICIPAL SAN DIONISIO, UBICADO EN LA UNIDAD DE ARCHIVO GENERAL,  ASIGNADO AL ENCARGADO DE ARCHIVO DE DICHA UNIDAD, CÓDIGO, CÓDIGO 911717-1-1-01-08-05, VALORADO EN</t>
  </si>
  <si>
    <t>ESTANTE DE METAL COLOR BLANCO HUESO, DE 5 PANELES, ADQUIRIDO EL DIA 15 DE FEBRERO DE 2016 CON EL PROYECTO CONSTRUCCION DE ARCHIVO GENERAL ALCALDIA MUNICIPAL SAN DIONISIO, UBICADO EN LA UNIDAD DE ARCHIVO GENERAL,  ASIGNADO AL ENCARGADO DE ARCHIVO DE DICHA UNIDAD, CÓDIGO, CÓDIGO 911717-1-1-01-08-07, VALORADO EN</t>
  </si>
  <si>
    <t>ESTANTE DE METAL COLOR BLANCO HUESO, DE 5 PANELES, ADQUIRIDO EL DIA 15 DE FEBRERO DE 2016 CON EL PROYECTO CONSTRUCCION DE ARCHIVO GENERAL ALCALDIA MUNICIPAL SAN DIONISIO, UBICADO EN LA UNIDAD DE ARCHIVO GENERAL,  ASIGNADO AL ENCARGADO DE ARCHIVO DE DICHA UNIDAD, CÓDIGO, CÓDIGO 911717-1-1-01-08-08, VALORADO EN</t>
  </si>
  <si>
    <t>ESTANTE DE METAL COLOR BLANCO HUESO, DE 5 PANELES, ADQUIRIDO EL DIA 15 DE FEBRERO DE 2016 CON EL PROYECTO CONSTRUCCION DE ARCHIVO GENERAL ALCALDIA MUNICIPAL SAN DIONISIO, UBICADO EN LA UNIDAD DE ARCHIVO GENERAL,  ASIGNADO AL ENCARGADO DE ARCHIVO DE DICHA UNIDAD, CÓDIGO, CÓDIGO 911717-1-1-01-08-09, VALORADO EN</t>
  </si>
  <si>
    <t>ESTANTE DE METAL COLOR NEGRO, DE 5 PANELES, ADQUIRIDO EL DIA 15 DE FEBRERO DE 2016 CON EL PROYECTO CONSTRUCCION DE ARCHIVO GENERAL ALCALDIA MUNICIPAL SAN DIONISIO, UBICADO EN LA UNIDAD DE ARCHIVO GENERAL,  ASIGNADO AL ENCARGADO DE ARCHIVO DE DICHA UNIDAD, CÓDIGO, CÓDIGO 911717-1-1-01-08-10, VALORADO EN</t>
  </si>
  <si>
    <t>ESTANTE DE METAL COLOR NEGRO, DE 5 PANELES, ADQUIRIDO EL DIA 15 DE FEBRERO DE 2016 CON EL PROYECTO CONSTRUCCION DE ARCHIVO GENERAL ALCALDIA MUNICIPAL SAN DIONISIO, UBICADO EN LA UNIDAD DE ARCHIVO GENERAL,  ASIGNADO AL ENCARGADO DE ARCHIVO DE DICHA UNIDAD, CÓDIGO, CÓDIGO 911717-1-1-01-08-11, VALORADO EN</t>
  </si>
  <si>
    <t>ESTANTE DE METAL COLOR NEGRO, DE 5 PANELES, ADQUIRIDO EL DIA 15 DE FEBRERO DE 2016 CON EL PROYECTO CONSTRUCCION DE ARCHIVO GENERAL ALCALDIA MUNICIPAL SAN DIONISIO, UBICADO EN LA UNIDAD DE ARCHIVO GENERAL,  ASIGNADO AL ENCARGADO DE ARCHIVO DE DICHA UNIDAD, CÓDIGO, CÓDIGO 911717-1-1-01-08-12, VALORADO EN</t>
  </si>
  <si>
    <t>ESTANTE DE METAL COLOR NEGRO, DE 5 PANELES, ADQUIRIDO EL DIA 15 DE FEBRERO DE 2016 CON EL PROYECTO CONSTRUCCION DE ARCHIVO GENERAL ALCALDIA MUNICIPAL SAN DIONISIO, UBICADO EN LA UNIDAD DE ARCHIVO GENERAL,  ASIGNADO AL ENCARGADO DE ARCHIVO DE DICHA UNIDAD, CÓDIGO, CÓDIGO 911717-1-1-01-08-13, VALORADO EN</t>
  </si>
  <si>
    <t>ESTANTE DE METAL COLOR NEGRO, DE 5 PANELES, ADQUIRIDO EL DIA 15 DE FEBRERO DE 2016 CON EL PROYECTO CONSTRUCCION DE ARCHIVO GENERAL ALCALDIA MUNICIPAL SAN DIONISIO, UBICADO EN LA UNIDAD DE ARCHIVO GENERAL,  ASIGNADO AL ENCARGADO DE ARCHIVO DE DICHA UNIDAD, CÓDIGO, CÓDIGO 911717-1-1-01-08-14, VALORADO EN</t>
  </si>
  <si>
    <t>ESTANTE DE METAL COLOR NEGRO, DE 5 PANELES, ADQUIRIDO EL DIA 15 DE FEBRERO DE 2016 CON EL PROYECTO CONSTRUCCION DE ARCHIVO GENERAL ALCALDIA MUNICIPAL SAN DIONISIO, UBICADO EN LA UNIDAD DE ARCHIVO GENERAL,  ASIGNADO AL ENCARGADO DE ARCHIVO DE DICHA UNIDAD, CÓDIGO, CÓDIGO 911717-1-1-01-08-15, VALORADO EN</t>
  </si>
  <si>
    <t>EXTINTOR MARCA COMBAT FIRE, 10 LBS.QUIMICO ABC, COLOR ROJO, ADQUIRIDO EL DIA 15 DE FEBRERO DE 2016 CON EL PROYECTO CONSTRUCCION DE ARCHIVO GENERAL ALCALDIA MUNICIPAL SAN DIONISIO, UBICADO EN LA UNIDAD DE ARCHIVO GENERAL,  ASIGNADO AL ENCARGADO DE DICHA UNIDAD,  CODIGO 911717-1-1-16-01-01 VALORADO EN ……………………………</t>
  </si>
  <si>
    <t>EXTINTOR MARCA COMBAT FIRE, 10 LBS.QUIMICO ABC, COLOR ROJO, ADQUIRIDO EL DIA 15 DE FEBRERO DE 2016 CON EL PROYECTO CONSTRUCCION DE ARCHIVO GENERAL ALCALDIA MUNICIPAL SAN DIONISIO, UBICADO EN LA UNIDAD DE ARCHIVO GENERAL,  ASIGNADO AL ENCARGADO DE DICHA UNIDAD,  CODIGO 911717-1-1-16-01-02 VALORADO EN ……………………………</t>
  </si>
  <si>
    <t>SILLA TIPO SECRETARIAL GIRATORIA CON RESPALDO DE MAYA Y PEDESTAL DE ACERO, COLOR NEGRO, ADQUIRIDA EL DIA 15 DE FEBRERO DE 2016 CON EL PROYECTO CONSTRUCCION DE ARCHIVO GENERAL ALCALDIA MUNICIPAL SAN DIONISIO, UBICADO EN LA UNIDAD DE ARCHIVO GENERAL,  ASIGNADO AL ENCARGADO DE DICHA UNIDAD, CODIGO  911717-1-1-01-17-01, VALORADO EN …</t>
  </si>
  <si>
    <t>SILLA TIPO SECRETARIAL GIRATORIA CON RESPALDO DE MAYA Y PEDESTAL DE ACERO, COLOR NEGRO, ADQUIRIDA EL DIA 15 DE FEBRERO DE 2016 CON EL PROYECTO CONSTRUCCION DE ARCHIVO GENERAL ALCALDIA MUNICIPAL SAN DIONISIO, UBICADO EN LA UNIDAD DE ARCHIVO GENERAL,  ASIGNADO AL ENCARGADO DE DICHA UNIDAD, CODIGO  911717-1-1-01-17-02, VALORADO EN …</t>
  </si>
  <si>
    <t>SILLA TIPO SECRETARIAL GIRATORIA CON RESPALDO DE MAYA Y PEDESTAL DE ACERO, COLOR NEGRO, ADQUIRIDA EL DIA 15 DE FEBRERO DE 2016 CON EL PROYECTO CONSTRUCCION DE ARCHIVO GENERAL ALCALDIA MUNICIPAL SAN DIONISIO, UBICADO EN LA UNIDAD DE ARCHIVO GENERAL,  ASIGNADO AL ENCARGADO DE DICHA UNIDAD, CODIGO  911717-1-1-01-17-03, VALORADO EN …</t>
  </si>
  <si>
    <t>ESCRITORIO EJECUTIVO TIPO L, MADERA Y LAMINA, COLOR CAFÉ Y NEGRO, DE 1.75 X 0.65, ADQUIRIDO EL DIA 15 DE FEBRERO DE 2016 CON EL PROYECTO CONSTRUCCION DE ARCHIVO GENERAL ALCALDIA MUNICIPAL SAN DIONISIO, UBICADO EN LA UNIDAD DE ARCHIVO GENERAL,  ASIGNADO AL ENCARGADO DE DICHA UNIDAD, CODIGO 911717-1-1-01-09-01, VALORADO EN .........................................</t>
  </si>
  <si>
    <r>
      <t>MAQUINA CORTA GRAMA MARCA POULAN, COLOR NARANJA</t>
    </r>
    <r>
      <rPr>
        <sz val="9"/>
        <color rgb="FFC00000"/>
        <rFont val="Arial"/>
        <family val="2"/>
      </rPr>
      <t xml:space="preserve">; </t>
    </r>
    <r>
      <rPr>
        <sz val="9"/>
        <rFont val="Arial"/>
        <family val="2"/>
      </rPr>
      <t>DE 6HP, COMPRADA EL VEINTIDOS DE ABRIL DE 2016, EN PROY FOMENTO AL DEPORTE, UBICADA EN BODEGA DE ESTA ALCALDIA MUNICIPAL, ASIGNADA AL ENC. DE MANTENIMIENTO, CÓDIGO 911714-1-1-10-02-05 VALORADA EN</t>
    </r>
  </si>
  <si>
    <t>SILLA SECRETARIAL CON MALLA Y CON BRAZOZ, BASE DE HIERRO CON CINCO RODOS INCLINACION DE RESPALDOS, COLOR NEGRO COMPRADAS EL 29 DE AGOSTO DEL 2016, UBICADA EN LA SALA DE REUNIONES, ASIGNADA AL CONCEJO MUNICIPAL, CODIGO 911701-1-1-01-17-01 (PROY MODIFICACION DE INFRAEST ALCALDIA MPAL.) VALORADA EN.........................</t>
  </si>
  <si>
    <t>SILLA SECRETARIAL CON MALLA Y CON BRAZOZ, BASE DE HIERRO CON CINCO RODOS INCLINACION DE RESPALDOS, COLOR NEGRO COMPRADAS EL 29 DE AGOSTO DEL 2016, UBICADA EN LA SALA DE REUNIONES, ASIGNADA AL CONCEJO MUNICIPAL, CODIGO 911701-1-1-01-17-02 (PROY MODIFICACION DE INFRAEST ALCALDIA MPAL.)  VALORADA EN.........................</t>
  </si>
  <si>
    <t>SILLA SECRETARIAL CON MALLA Y CON BRAZOZ, BASE DE HIERRO CON CINCO RODOS INCLINACION DE RESPALDOS, COLOR NEGRO COMPRADAS EL 29 DE AGOSTO DEL 2016, UBICADA EN LA SALA DE REUNIONES, ASIGNADA AL CONCEJO MUNICIPAL, CODIGO 911701-1-1-01-17-03 (PROY MODIFICACION DE INFRAEST ALCALDIA MPAL.)   VALORADA EN.........................</t>
  </si>
  <si>
    <t>SILLA SECRETARIAL CON MALLA Y CON BRAZOZ, BASE DE HIERRO CON CINCO RODOS INCLINACION DE RESPALDOS, COLOR NEGRO COMPRADAS EL 29 DE AGOSTO DEL 2016, UBICADA EN LA SALA DE REUNIONES, ASIGNADA AL CONCEJO MUNICIPAL, CODIGO 911701-1-1-01-17-04 (PROY MODIFICACION DE INFRAEST ALCALDIA MPAL.)  VALORADA EN.........................</t>
  </si>
  <si>
    <t>SILLA SECRETARIAL CON MALLA Y CON BRAZOZ, BASE DE HIERRO CON CINCO RODOS INCLINACION DE RESPALDOS, COLOR NEGRO COMPRADAS EL 29 DE AGOSTO DEL 2016, UBICADA EN LA SALA DE REUNIONES, ASIGNADA AL CONCEJO MUNICIPAL, CODIGO 911701-1-1-01-17-05 (PROY MODIFICACION DE INFRAEST ALCALDIA MPAL.)  VALORADA EN.........................</t>
  </si>
  <si>
    <t>SILLA SECRETARIAL CON MALLA Y CON BRAZOZ, BASE DE HIERRO CON CINCO RODOS INCLINACION DE RESPALDOS, COLOR NEGRO COMPRADAS EL 29 DE AGOSTO DEL 2016, UBICADA EN LA SALA DE REUNIONES, ASIGNADA AL CONCEJO MUNICIPAL, CODIGO 911701-1-1-01-17-06 (PROY MODIFICACION DE INFRAEST ALCALDIA MPAL.) VALORADA EN.........................</t>
  </si>
  <si>
    <t>SILLA SECRETARIAL CON MALLA Y CON BRAZOZ, BASE DE HIERRO CON CINCO RODOS INCLINACION DE RESPALDOS, COLOR NEGRO COMPRADAS EL 29 DE AGOSTO DEL 2016, UBICADA EN LA SALA DE REUNIONES, ASIGNADA AL CONCEJO MUNICIPAL, CODIGO 911701-1-1-01-17-07 (PROY MODIFICACION DE INFRAEST ALCALDIA MPAL.)  VALORADA EN.........................</t>
  </si>
  <si>
    <t>SILLA SECRETARIAL CON MALLA Y CON BRAZOZ, BASE DE HIERRO CON CINCO RODOS INCLINACION DE RESPALDOS, COLOR NEGRO COMPRADAS EL 29 DE AGOSTO DEL 2016, UBICADA EN LA SALA DE REUNIONES, ASIGNADA AL CONCEJO MUNICIPAL, CODIGO 911701-1-1-01-17-08 (PROY MODIFICACION DE INFRAEST ALCALDIA MPAL.)  VALORADA EN.........................</t>
  </si>
  <si>
    <t>SILLA SECRETARIAL CON MALLA Y CON BRAZOZ, BASE DE HIERRO CON CINCO RODOS INCLINACION DE RESPALDOS, COLOR NEGRO COMPRADAS EL 29 DE AGOSTO DEL 2016, UBICADA EN LA SALA DE REUNIONES, ASIGNADA AL CONCEJO MUNICIPAL, CODIGO 911701-1-1-01-17-09 (PROY MODIFICACION DE INFRAEST ALCALDIA MPAL.)  VALORADA EN.........................</t>
  </si>
  <si>
    <t>SILLA SECRETARIAL CON MALLA Y CON BRAZOZ, BASE DE HIERRO CON CINCO RODOS INCLINACION DE RESPALDOS, COLOR NEGRO COMPRADAS EL 29 DE AGOSTO DEL 2016, UBICADA EN LA SALA DE REUNIONES, ASIGNADA AL CONCEJO MUNICIPAL, CODIGO 911701-1-1-01-17-10 (PROY MODIFICACION DE INFRAEST ALCALDIA MPAL.)  VALORADA EN.........................</t>
  </si>
  <si>
    <t>SILLA SECRETARIAL CON MALLA Y CON BRAZOZ, BASE DE HIERRO CON CINCO RODOS INCLINACION DE RESPALDOS, COLOR NEGRO COMPRADAS EL 29 DE AGOSTO DEL 2016, UBICADA EN LA SALA DE REUNIONES, ASIGNADA AL CONCEJO MUNICIPAL, CODIGO 911701-1-1-01-17-11 (PROY MODIFICACION DE INFRAEST ALCALDIA MPAL.)  VALORADA EN.........................</t>
  </si>
  <si>
    <t>AUMENTO AL VALOR DE EDIFICIO DE LA ALCALDIA MUNICIPAL POR MEJORAS REALIZAS EN PROYECTO MEJORANIENTO DE INFRAESTRUCTURA DE ALCALDIA MUNICIPAL, SITUADO  EN BARRIO EL CENTRO SAN DIONISIO,  FECHA DE MEJORAS REALIZADAS TREINTA Y UNO DE DICEIMBRE DE 2017, CODIGO # 911701-2-1-1-2-01</t>
  </si>
  <si>
    <t>SAFIM</t>
  </si>
  <si>
    <t>total Safim</t>
  </si>
  <si>
    <t>UN INMUEBLE DE NATURALEZA RUSTICA, SITUADO CONTIGUO AL CEMENTERIO MUNICIPAL , JURISDICCION DE SAN DIONISIO, CON UNA CAPACIDAD SUPERFICIAL DE DOS MANZANAS DE TERRENO, SU ESTADO LEGAL EN TRAMITE DE REGISTRO:FECHA DE ADQUISICION 16 DE OCTUBRE DE 2017, CODIGO  911701-2-1-1-1-13</t>
  </si>
  <si>
    <t>software</t>
  </si>
  <si>
    <t>pendiente de ingresar a safim</t>
  </si>
  <si>
    <t>LEVANTADO AL 31 DE DICIEMBRE DE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</si>
</sst>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164" formatCode="_(&quot;$&quot;* #,##0.00_);_(&quot;$&quot;* \(#,##0.00\);_(&quot;$&quot;* &quot;-&quot;??_);_(@_)"/>
    <numFmt numFmtId="165" formatCode="_([$$-440A]* #,##0.00_);_([$$-440A]* \(#,##0.00\);_([$$-440A]* &quot;-&quot;??_);_(@_)"/>
    <numFmt numFmtId="166" formatCode="_-[$$-440A]* #,##0.00_ ;_-[$$-440A]* \-#,##0.00\ ;_-[$$-440A]* &quot;-&quot;??_ ;_-@_ "/>
    <numFmt numFmtId="167" formatCode="_-[$$-440A]* #,##0.00_-;\-[$$-440A]* #,##0.00_-;_-[$$-440A]* &quot;-&quot;??_-;_-@_-"/>
  </numFmts>
  <fonts count="30" x14ac:knownFonts="1">
    <font>
      <sz val="10"/>
      <name val="Arial"/>
    </font>
    <font>
      <sz val="8"/>
      <name val="Arial"/>
      <family val="2"/>
    </font>
    <font>
      <b/>
      <sz val="10"/>
      <name val="Arial"/>
      <family val="2"/>
    </font>
    <font>
      <b/>
      <u/>
      <sz val="10"/>
      <name val="Arial"/>
      <family val="2"/>
    </font>
    <font>
      <sz val="12"/>
      <name val="Arial"/>
      <family val="2"/>
    </font>
    <font>
      <sz val="10"/>
      <name val="Arial"/>
      <family val="2"/>
    </font>
    <font>
      <b/>
      <sz val="9"/>
      <name val="Arial"/>
      <family val="2"/>
    </font>
    <font>
      <sz val="9"/>
      <name val="Arial"/>
      <family val="2"/>
    </font>
    <font>
      <b/>
      <u/>
      <sz val="9"/>
      <name val="Arial"/>
      <family val="2"/>
    </font>
    <font>
      <b/>
      <sz val="11"/>
      <name val="Arial"/>
      <family val="2"/>
    </font>
    <font>
      <sz val="11"/>
      <name val="Arial"/>
      <family val="2"/>
    </font>
    <font>
      <sz val="10"/>
      <name val="Arial"/>
      <family val="2"/>
    </font>
    <font>
      <b/>
      <sz val="9"/>
      <color rgb="FFFF0000"/>
      <name val="Arial"/>
      <family val="2"/>
    </font>
    <font>
      <sz val="10"/>
      <color rgb="FFFF0000"/>
      <name val="Arial"/>
      <family val="2"/>
    </font>
    <font>
      <sz val="7"/>
      <name val="Arial"/>
      <family val="2"/>
    </font>
    <font>
      <sz val="8"/>
      <color indexed="81"/>
      <name val="Tahoma"/>
      <family val="2"/>
    </font>
    <font>
      <b/>
      <sz val="8"/>
      <color indexed="81"/>
      <name val="Tahoma"/>
      <family val="2"/>
    </font>
    <font>
      <sz val="9"/>
      <color theme="3"/>
      <name val="Arial"/>
      <family val="2"/>
    </font>
    <font>
      <sz val="10"/>
      <color theme="3"/>
      <name val="Arial"/>
      <family val="2"/>
    </font>
    <font>
      <b/>
      <sz val="9"/>
      <color theme="3"/>
      <name val="Arial"/>
      <family val="2"/>
    </font>
    <font>
      <b/>
      <i/>
      <sz val="10"/>
      <name val="Arial"/>
      <family val="2"/>
    </font>
    <font>
      <sz val="8"/>
      <color theme="3"/>
      <name val="Arial"/>
      <family val="2"/>
    </font>
    <font>
      <sz val="8"/>
      <color rgb="FFFF0000"/>
      <name val="Arial"/>
      <family val="2"/>
    </font>
    <font>
      <sz val="16"/>
      <name val="Arial"/>
      <family val="2"/>
    </font>
    <font>
      <u/>
      <sz val="10"/>
      <name val="Arial"/>
      <family val="2"/>
    </font>
    <font>
      <b/>
      <sz val="8"/>
      <name val="Arial"/>
      <family val="2"/>
    </font>
    <font>
      <sz val="9"/>
      <color indexed="81"/>
      <name val="Tahoma"/>
      <family val="2"/>
    </font>
    <font>
      <b/>
      <sz val="9"/>
      <color indexed="81"/>
      <name val="Tahoma"/>
      <family val="2"/>
    </font>
    <font>
      <sz val="10"/>
      <color rgb="FFC00000"/>
      <name val="Arial"/>
      <family val="2"/>
    </font>
    <font>
      <sz val="9"/>
      <color rgb="FFC00000"/>
      <name val="Arial"/>
      <family val="2"/>
    </font>
  </fonts>
  <fills count="14">
    <fill>
      <patternFill patternType="none"/>
    </fill>
    <fill>
      <patternFill patternType="gray125"/>
    </fill>
    <fill>
      <patternFill patternType="solid">
        <fgColor indexed="40"/>
        <bgColor indexed="64"/>
      </patternFill>
    </fill>
    <fill>
      <patternFill patternType="solid">
        <fgColor theme="0"/>
        <bgColor indexed="64"/>
      </patternFill>
    </fill>
    <fill>
      <patternFill patternType="solid">
        <fgColor theme="2" tint="-9.9978637043366805E-2"/>
        <bgColor indexed="64"/>
      </patternFill>
    </fill>
    <fill>
      <patternFill patternType="solid">
        <fgColor rgb="FFDDD9C3"/>
        <bgColor indexed="64"/>
      </patternFill>
    </fill>
    <fill>
      <patternFill patternType="solid">
        <fgColor theme="5" tint="0.59999389629810485"/>
        <bgColor indexed="64"/>
      </patternFill>
    </fill>
    <fill>
      <patternFill patternType="solid">
        <fgColor rgb="FF92D050"/>
        <bgColor indexed="64"/>
      </patternFill>
    </fill>
    <fill>
      <patternFill patternType="solid">
        <fgColor theme="9" tint="-0.249977111117893"/>
        <bgColor indexed="64"/>
      </patternFill>
    </fill>
    <fill>
      <patternFill patternType="solid">
        <fgColor rgb="FFFFFF00"/>
        <bgColor indexed="64"/>
      </patternFill>
    </fill>
    <fill>
      <patternFill patternType="solid">
        <fgColor theme="2"/>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theme="3" tint="0.399975585192419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s>
  <cellStyleXfs count="2">
    <xf numFmtId="0" fontId="0" fillId="0" borderId="0"/>
    <xf numFmtId="44" fontId="11" fillId="0" borderId="0" applyFont="0" applyFill="0" applyBorder="0" applyAlignment="0" applyProtection="0"/>
  </cellStyleXfs>
  <cellXfs count="344">
    <xf numFmtId="0" fontId="0" fillId="0" borderId="0" xfId="0"/>
    <xf numFmtId="0" fontId="7" fillId="0" borderId="3" xfId="0" applyFont="1" applyBorder="1" applyAlignment="1">
      <alignment horizontal="center" vertical="center" wrapText="1"/>
    </xf>
    <xf numFmtId="165" fontId="7" fillId="0" borderId="1" xfId="0" applyNumberFormat="1" applyFont="1" applyBorder="1"/>
    <xf numFmtId="0" fontId="5" fillId="0" borderId="0" xfId="0" applyFont="1"/>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2" fillId="0" borderId="1" xfId="0" applyFont="1" applyFill="1" applyBorder="1" applyAlignment="1">
      <alignment horizontal="center"/>
    </xf>
    <xf numFmtId="0" fontId="7" fillId="0" borderId="0" xfId="0" applyFont="1" applyBorder="1" applyAlignment="1">
      <alignment horizontal="center" vertical="center" wrapText="1"/>
    </xf>
    <xf numFmtId="0" fontId="0" fillId="0" borderId="0" xfId="0" applyFill="1"/>
    <xf numFmtId="0" fontId="7" fillId="0" borderId="1" xfId="0" applyFont="1" applyFill="1" applyBorder="1" applyAlignment="1">
      <alignment vertical="center" wrapText="1"/>
    </xf>
    <xf numFmtId="0" fontId="7" fillId="0" borderId="1" xfId="0" applyFont="1" applyFill="1" applyBorder="1" applyAlignment="1">
      <alignment horizontal="left" vertical="center" wrapText="1"/>
    </xf>
    <xf numFmtId="165" fontId="7" fillId="0" borderId="1" xfId="0" applyNumberFormat="1" applyFont="1" applyBorder="1" applyAlignment="1">
      <alignment vertical="center"/>
    </xf>
    <xf numFmtId="165" fontId="7" fillId="0" borderId="1" xfId="0" applyNumberFormat="1" applyFont="1" applyFill="1" applyBorder="1" applyAlignment="1">
      <alignment vertical="center"/>
    </xf>
    <xf numFmtId="165" fontId="6" fillId="0" borderId="1" xfId="0" applyNumberFormat="1" applyFont="1" applyBorder="1" applyAlignment="1">
      <alignment vertical="center"/>
    </xf>
    <xf numFmtId="0" fontId="7" fillId="0" borderId="3" xfId="0" applyFont="1" applyFill="1" applyBorder="1" applyAlignment="1">
      <alignment horizontal="center" vertical="center" wrapText="1"/>
    </xf>
    <xf numFmtId="0" fontId="6" fillId="0" borderId="1" xfId="0" applyFont="1" applyFill="1" applyBorder="1" applyAlignment="1">
      <alignment wrapText="1"/>
    </xf>
    <xf numFmtId="0" fontId="0" fillId="0" borderId="0" xfId="0" applyBorder="1"/>
    <xf numFmtId="0" fontId="9" fillId="0" borderId="1" xfId="0" applyFont="1" applyFill="1" applyBorder="1" applyAlignment="1">
      <alignment horizontal="left" vertical="center"/>
    </xf>
    <xf numFmtId="0" fontId="3" fillId="0" borderId="1" xfId="0" applyFont="1" applyFill="1" applyBorder="1" applyAlignment="1">
      <alignment horizontal="left" vertical="center"/>
    </xf>
    <xf numFmtId="0" fontId="2" fillId="0" borderId="1" xfId="0" applyFont="1" applyFill="1" applyBorder="1" applyAlignment="1">
      <alignment horizontal="left" vertical="center"/>
    </xf>
    <xf numFmtId="0" fontId="6" fillId="0" borderId="1" xfId="0" applyFont="1" applyFill="1" applyBorder="1" applyAlignment="1">
      <alignment horizontal="left" vertical="center"/>
    </xf>
    <xf numFmtId="0" fontId="0" fillId="0" borderId="0" xfId="0" applyFill="1" applyBorder="1" applyAlignment="1">
      <alignment horizontal="left" vertical="center" wrapText="1"/>
    </xf>
    <xf numFmtId="0" fontId="3" fillId="0" borderId="0" xfId="0" applyFont="1" applyFill="1" applyBorder="1" applyAlignment="1">
      <alignment horizontal="left" vertical="center"/>
    </xf>
    <xf numFmtId="0" fontId="6" fillId="0" borderId="1" xfId="0" applyFont="1" applyFill="1" applyBorder="1" applyAlignment="1">
      <alignment horizontal="left" vertical="center" wrapText="1"/>
    </xf>
    <xf numFmtId="0" fontId="2" fillId="0" borderId="3" xfId="0" applyFont="1" applyFill="1" applyBorder="1" applyAlignment="1">
      <alignment horizontal="center" vertical="center"/>
    </xf>
    <xf numFmtId="0" fontId="2" fillId="0" borderId="1" xfId="0" applyFont="1" applyFill="1" applyBorder="1" applyAlignment="1">
      <alignment horizontal="center" vertical="center"/>
    </xf>
    <xf numFmtId="0" fontId="0" fillId="0" borderId="1" xfId="0" applyBorder="1"/>
    <xf numFmtId="0" fontId="0" fillId="0" borderId="0" xfId="0" applyAlignment="1">
      <alignment horizontal="center" vertical="center"/>
    </xf>
    <xf numFmtId="0" fontId="6" fillId="0" borderId="1" xfId="0" applyFont="1" applyFill="1" applyBorder="1" applyAlignment="1">
      <alignment vertical="center" wrapText="1"/>
    </xf>
    <xf numFmtId="0" fontId="9" fillId="0" borderId="1" xfId="0" applyFont="1" applyFill="1" applyBorder="1" applyAlignment="1">
      <alignment horizontal="center" vertical="center"/>
    </xf>
    <xf numFmtId="0" fontId="6" fillId="0" borderId="1" xfId="0" applyFont="1" applyFill="1" applyBorder="1" applyAlignment="1">
      <alignment horizontal="center" vertical="center"/>
    </xf>
    <xf numFmtId="165" fontId="6" fillId="0" borderId="1" xfId="0" applyNumberFormat="1" applyFont="1" applyFill="1" applyBorder="1" applyAlignment="1">
      <alignment vertical="center"/>
    </xf>
    <xf numFmtId="0" fontId="7" fillId="0" borderId="0" xfId="0" applyFont="1" applyFill="1" applyBorder="1" applyAlignment="1">
      <alignment horizontal="center" vertical="center" wrapText="1"/>
    </xf>
    <xf numFmtId="0" fontId="6" fillId="0" borderId="1" xfId="0" applyFont="1" applyBorder="1" applyAlignment="1">
      <alignment horizontal="center" vertical="center" wrapText="1"/>
    </xf>
    <xf numFmtId="0" fontId="2" fillId="0" borderId="0" xfId="0" applyFont="1" applyFill="1" applyBorder="1" applyAlignment="1">
      <alignment horizontal="center" vertical="center" wrapText="1"/>
    </xf>
    <xf numFmtId="165" fontId="7" fillId="0" borderId="1" xfId="0" applyNumberFormat="1" applyFont="1" applyFill="1" applyBorder="1" applyAlignment="1">
      <alignment horizontal="center" vertical="center"/>
    </xf>
    <xf numFmtId="0" fontId="5" fillId="0" borderId="1" xfId="0" applyFont="1" applyBorder="1" applyAlignment="1">
      <alignment horizontal="center" vertical="center" wrapText="1"/>
    </xf>
    <xf numFmtId="0" fontId="0" fillId="0" borderId="0" xfId="0" applyBorder="1" applyAlignment="1">
      <alignment horizontal="center" vertical="center" wrapText="1"/>
    </xf>
    <xf numFmtId="0" fontId="0" fillId="0" borderId="0" xfId="0"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165" fontId="7" fillId="0" borderId="0" xfId="0" applyNumberFormat="1" applyFont="1" applyFill="1" applyBorder="1" applyAlignment="1">
      <alignment vertical="center"/>
    </xf>
    <xf numFmtId="0" fontId="6" fillId="0" borderId="0" xfId="0" applyFont="1" applyFill="1" applyBorder="1" applyAlignment="1">
      <alignment horizontal="left" vertical="center" wrapText="1"/>
    </xf>
    <xf numFmtId="0" fontId="8"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2" fillId="0" borderId="0" xfId="0" applyFont="1"/>
    <xf numFmtId="0" fontId="2" fillId="0" borderId="1" xfId="0" applyFont="1" applyFill="1" applyBorder="1" applyAlignment="1">
      <alignment horizontal="left" vertical="center" wrapText="1"/>
    </xf>
    <xf numFmtId="0" fontId="2" fillId="0" borderId="0" xfId="0" applyFont="1" applyFill="1" applyBorder="1" applyAlignment="1">
      <alignment horizontal="left" vertical="center" wrapText="1"/>
    </xf>
    <xf numFmtId="0" fontId="0" fillId="0" borderId="0" xfId="0" applyFill="1" applyAlignment="1">
      <alignment horizontal="left" vertical="center" wrapText="1"/>
    </xf>
    <xf numFmtId="0" fontId="7" fillId="0" borderId="0" xfId="0" applyFont="1" applyFill="1" applyBorder="1" applyAlignment="1">
      <alignment horizontal="left" vertical="center" wrapText="1"/>
    </xf>
    <xf numFmtId="0" fontId="0" fillId="0" borderId="0" xfId="0" applyFill="1" applyAlignment="1">
      <alignment horizontal="left" vertical="center"/>
    </xf>
    <xf numFmtId="165" fontId="2" fillId="0" borderId="1" xfId="0" applyNumberFormat="1" applyFont="1" applyFill="1" applyBorder="1" applyAlignment="1">
      <alignment horizontal="center"/>
    </xf>
    <xf numFmtId="0" fontId="6" fillId="0" borderId="1" xfId="0" applyFont="1" applyFill="1" applyBorder="1" applyAlignment="1">
      <alignment horizontal="center" vertical="center" wrapText="1"/>
    </xf>
    <xf numFmtId="165" fontId="7" fillId="0" borderId="1" xfId="0" applyNumberFormat="1" applyFont="1" applyBorder="1" applyAlignment="1"/>
    <xf numFmtId="165" fontId="7" fillId="0" borderId="6" xfId="0" applyNumberFormat="1" applyFont="1" applyBorder="1" applyAlignment="1"/>
    <xf numFmtId="165" fontId="2" fillId="0" borderId="1" xfId="0" applyNumberFormat="1" applyFont="1" applyBorder="1"/>
    <xf numFmtId="0" fontId="7" fillId="3" borderId="1" xfId="0" applyFont="1" applyFill="1" applyBorder="1" applyAlignment="1">
      <alignment horizontal="left" vertical="center" wrapText="1"/>
    </xf>
    <xf numFmtId="165" fontId="6" fillId="0" borderId="6" xfId="0" applyNumberFormat="1" applyFont="1" applyBorder="1" applyAlignment="1">
      <alignment vertical="center"/>
    </xf>
    <xf numFmtId="0" fontId="7" fillId="0" borderId="1" xfId="0" applyFont="1" applyBorder="1" applyAlignment="1">
      <alignment horizontal="center" vertical="center"/>
    </xf>
    <xf numFmtId="0" fontId="6" fillId="0" borderId="0" xfId="0" applyFont="1" applyFill="1" applyBorder="1" applyAlignment="1">
      <alignment wrapText="1"/>
    </xf>
    <xf numFmtId="0" fontId="5" fillId="0" borderId="0"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xf>
    <xf numFmtId="165" fontId="6" fillId="0" borderId="1" xfId="0" applyNumberFormat="1" applyFont="1" applyFill="1" applyBorder="1" applyAlignment="1">
      <alignment horizontal="center"/>
    </xf>
    <xf numFmtId="0" fontId="6" fillId="0" borderId="0" xfId="0" applyFont="1" applyFill="1" applyBorder="1" applyAlignment="1">
      <alignment vertical="center" wrapText="1"/>
    </xf>
    <xf numFmtId="0" fontId="5" fillId="0" borderId="1" xfId="0" applyNumberFormat="1" applyFont="1" applyFill="1" applyBorder="1" applyAlignment="1">
      <alignment horizontal="left" vertical="center" wrapText="1"/>
    </xf>
    <xf numFmtId="0" fontId="5" fillId="0" borderId="3" xfId="0" applyFont="1" applyFill="1" applyBorder="1" applyAlignment="1">
      <alignment horizontal="center" vertical="center"/>
    </xf>
    <xf numFmtId="165" fontId="5" fillId="0" borderId="1" xfId="0" applyNumberFormat="1" applyFont="1" applyFill="1" applyBorder="1" applyAlignment="1">
      <alignment vertical="center" wrapText="1"/>
    </xf>
    <xf numFmtId="0" fontId="7" fillId="0" borderId="7" xfId="0" applyFont="1" applyFill="1" applyBorder="1" applyAlignment="1">
      <alignment horizontal="center" vertical="center" wrapText="1"/>
    </xf>
    <xf numFmtId="0" fontId="7" fillId="0" borderId="0" xfId="0" applyFont="1" applyAlignment="1">
      <alignment horizontal="center"/>
    </xf>
    <xf numFmtId="0" fontId="9" fillId="0" borderId="1" xfId="0" applyFont="1" applyFill="1" applyBorder="1" applyAlignment="1">
      <alignment horizontal="center"/>
    </xf>
    <xf numFmtId="165" fontId="7" fillId="0" borderId="1" xfId="0" applyNumberFormat="1" applyFont="1" applyFill="1" applyBorder="1" applyAlignment="1"/>
    <xf numFmtId="0" fontId="0" fillId="0" borderId="0" xfId="0" applyAlignment="1"/>
    <xf numFmtId="165" fontId="6" fillId="0" borderId="1" xfId="0" applyNumberFormat="1" applyFont="1" applyBorder="1" applyAlignment="1"/>
    <xf numFmtId="165" fontId="6" fillId="0" borderId="0" xfId="0" applyNumberFormat="1" applyFont="1" applyBorder="1" applyAlignment="1"/>
    <xf numFmtId="165" fontId="7" fillId="0" borderId="0" xfId="0" applyNumberFormat="1" applyFont="1" applyBorder="1" applyAlignment="1"/>
    <xf numFmtId="0" fontId="0" fillId="0" borderId="1" xfId="0" applyBorder="1" applyAlignment="1"/>
    <xf numFmtId="165" fontId="2" fillId="0" borderId="0" xfId="0" applyNumberFormat="1" applyFont="1" applyBorder="1" applyAlignment="1"/>
    <xf numFmtId="165" fontId="0" fillId="0" borderId="0" xfId="0" applyNumberFormat="1" applyBorder="1" applyAlignment="1"/>
    <xf numFmtId="0" fontId="6" fillId="0" borderId="1" xfId="0" applyFont="1" applyFill="1" applyBorder="1" applyAlignment="1">
      <alignment horizontal="center"/>
    </xf>
    <xf numFmtId="165" fontId="6" fillId="0" borderId="1" xfId="0" applyNumberFormat="1" applyFont="1" applyFill="1" applyBorder="1" applyAlignment="1"/>
    <xf numFmtId="165" fontId="2" fillId="0" borderId="1" xfId="0" applyNumberFormat="1" applyFont="1" applyBorder="1" applyAlignment="1"/>
    <xf numFmtId="165" fontId="6" fillId="0" borderId="0" xfId="0" applyNumberFormat="1" applyFont="1" applyFill="1" applyBorder="1" applyAlignment="1"/>
    <xf numFmtId="165" fontId="7" fillId="0" borderId="1" xfId="0" applyNumberFormat="1" applyFont="1" applyBorder="1" applyAlignment="1">
      <alignment horizontal="center" wrapText="1"/>
    </xf>
    <xf numFmtId="165" fontId="0" fillId="0" borderId="0" xfId="0" applyNumberFormat="1" applyAlignment="1"/>
    <xf numFmtId="165" fontId="5" fillId="0" borderId="1" xfId="0" applyNumberFormat="1" applyFont="1" applyBorder="1" applyAlignment="1"/>
    <xf numFmtId="165" fontId="7" fillId="3" borderId="1" xfId="0" applyNumberFormat="1" applyFont="1" applyFill="1" applyBorder="1" applyAlignment="1"/>
    <xf numFmtId="165" fontId="2" fillId="0" borderId="6" xfId="0" applyNumberFormat="1" applyFont="1" applyBorder="1" applyAlignment="1">
      <alignment horizontal="center"/>
    </xf>
    <xf numFmtId="165" fontId="5" fillId="0" borderId="6" xfId="0" applyNumberFormat="1" applyFont="1" applyBorder="1" applyAlignment="1"/>
    <xf numFmtId="165" fontId="2" fillId="0" borderId="6" xfId="0" applyNumberFormat="1" applyFont="1" applyBorder="1" applyAlignment="1"/>
    <xf numFmtId="165" fontId="5" fillId="0" borderId="1" xfId="0" applyNumberFormat="1" applyFont="1" applyBorder="1" applyAlignment="1"/>
    <xf numFmtId="165" fontId="7" fillId="0" borderId="1" xfId="0" applyNumberFormat="1" applyFont="1" applyBorder="1" applyAlignment="1">
      <alignment wrapText="1"/>
    </xf>
    <xf numFmtId="165" fontId="6" fillId="0" borderId="1" xfId="0" applyNumberFormat="1" applyFont="1" applyBorder="1" applyAlignment="1">
      <alignment horizontal="center" wrapText="1"/>
    </xf>
    <xf numFmtId="165" fontId="7" fillId="0" borderId="0" xfId="0" applyNumberFormat="1" applyFont="1" applyBorder="1" applyAlignment="1">
      <alignment wrapText="1"/>
    </xf>
    <xf numFmtId="165" fontId="2" fillId="0" borderId="1" xfId="0" applyNumberFormat="1" applyFont="1" applyBorder="1" applyAlignment="1">
      <alignment horizontal="center"/>
    </xf>
    <xf numFmtId="165" fontId="2" fillId="0" borderId="0" xfId="0" applyNumberFormat="1" applyFont="1" applyBorder="1" applyAlignment="1">
      <alignment horizontal="center"/>
    </xf>
    <xf numFmtId="0" fontId="6" fillId="0" borderId="1" xfId="0" applyFont="1" applyFill="1" applyBorder="1" applyAlignment="1">
      <alignment horizontal="center" wrapText="1"/>
    </xf>
    <xf numFmtId="165" fontId="6" fillId="0" borderId="1" xfId="0" applyNumberFormat="1" applyFont="1" applyBorder="1" applyAlignment="1">
      <alignment wrapText="1"/>
    </xf>
    <xf numFmtId="164" fontId="7" fillId="0" borderId="1" xfId="0" applyNumberFormat="1" applyFont="1" applyBorder="1" applyAlignment="1"/>
    <xf numFmtId="166" fontId="0" fillId="0" borderId="1" xfId="0" applyNumberFormat="1" applyBorder="1" applyAlignment="1"/>
    <xf numFmtId="165" fontId="6" fillId="0" borderId="0" xfId="0" applyNumberFormat="1" applyFont="1" applyBorder="1" applyAlignment="1">
      <alignment horizontal="center" wrapText="1"/>
    </xf>
    <xf numFmtId="165" fontId="5" fillId="0" borderId="0" xfId="0" applyNumberFormat="1" applyFont="1" applyBorder="1" applyAlignment="1">
      <alignment horizontal="center"/>
    </xf>
    <xf numFmtId="165" fontId="7" fillId="0" borderId="8" xfId="0" applyNumberFormat="1" applyFont="1" applyFill="1" applyBorder="1" applyAlignment="1"/>
    <xf numFmtId="165" fontId="0" fillId="0" borderId="0" xfId="0" applyNumberFormat="1" applyFill="1" applyBorder="1" applyAlignment="1"/>
    <xf numFmtId="0" fontId="10" fillId="0" borderId="0" xfId="0" applyFont="1" applyAlignment="1">
      <alignment horizontal="center"/>
    </xf>
    <xf numFmtId="0" fontId="7" fillId="0" borderId="0" xfId="0" applyFont="1" applyAlignment="1"/>
    <xf numFmtId="165" fontId="7" fillId="0" borderId="0" xfId="0" applyNumberFormat="1" applyFont="1" applyAlignment="1"/>
    <xf numFmtId="0" fontId="0" fillId="8" borderId="0" xfId="0" applyFill="1"/>
    <xf numFmtId="165" fontId="7" fillId="0" borderId="6" xfId="0" applyNumberFormat="1" applyFont="1" applyFill="1" applyBorder="1" applyAlignment="1"/>
    <xf numFmtId="0" fontId="14" fillId="0" borderId="1" xfId="0" applyFont="1" applyFill="1" applyBorder="1" applyAlignment="1">
      <alignment horizontal="left" vertical="center" wrapText="1"/>
    </xf>
    <xf numFmtId="0" fontId="14" fillId="6" borderId="1" xfId="0" applyFont="1" applyFill="1" applyBorder="1" applyAlignment="1">
      <alignment horizontal="left" vertical="center" wrapText="1"/>
    </xf>
    <xf numFmtId="165" fontId="5" fillId="0" borderId="8" xfId="0" applyNumberFormat="1" applyFont="1" applyFill="1" applyBorder="1" applyAlignment="1">
      <alignment horizontal="center" wrapText="1"/>
    </xf>
    <xf numFmtId="0" fontId="2" fillId="0" borderId="6" xfId="0" applyFont="1" applyFill="1" applyBorder="1" applyAlignment="1">
      <alignment horizontal="left" vertical="center" wrapText="1"/>
    </xf>
    <xf numFmtId="0" fontId="1" fillId="0" borderId="1" xfId="0" applyFont="1" applyFill="1" applyBorder="1" applyAlignment="1">
      <alignment horizontal="left" vertical="center" wrapText="1"/>
    </xf>
    <xf numFmtId="165" fontId="6" fillId="0" borderId="6" xfId="0" applyNumberFormat="1" applyFont="1" applyBorder="1" applyAlignment="1">
      <alignment wrapText="1"/>
    </xf>
    <xf numFmtId="165" fontId="7" fillId="0" borderId="6" xfId="0" applyNumberFormat="1" applyFont="1" applyBorder="1" applyAlignment="1">
      <alignment wrapText="1"/>
    </xf>
    <xf numFmtId="0" fontId="7" fillId="0" borderId="1" xfId="0" applyNumberFormat="1" applyFont="1" applyFill="1" applyBorder="1" applyAlignment="1">
      <alignment vertical="center" wrapText="1"/>
    </xf>
    <xf numFmtId="165" fontId="6" fillId="0" borderId="1" xfId="0" applyNumberFormat="1" applyFont="1" applyFill="1" applyBorder="1" applyAlignment="1">
      <alignment horizontal="center" vertical="center"/>
    </xf>
    <xf numFmtId="165" fontId="6" fillId="0" borderId="0" xfId="0" applyNumberFormat="1" applyFont="1" applyFill="1" applyBorder="1" applyAlignment="1">
      <alignment vertical="center"/>
    </xf>
    <xf numFmtId="0" fontId="5" fillId="0" borderId="0" xfId="0" applyFont="1" applyFill="1"/>
    <xf numFmtId="0" fontId="7" fillId="0" borderId="0" xfId="0" applyFont="1" applyFill="1" applyBorder="1" applyAlignment="1">
      <alignment horizontal="left" vertical="center"/>
    </xf>
    <xf numFmtId="165" fontId="7" fillId="0" borderId="0" xfId="0" applyNumberFormat="1" applyFont="1" applyFill="1" applyBorder="1" applyAlignment="1">
      <alignment horizontal="center"/>
    </xf>
    <xf numFmtId="0" fontId="7" fillId="0" borderId="0" xfId="0" applyFont="1" applyFill="1"/>
    <xf numFmtId="165" fontId="2" fillId="7" borderId="0" xfId="0" applyNumberFormat="1" applyFont="1" applyFill="1" applyBorder="1" applyAlignment="1">
      <alignment horizontal="center"/>
    </xf>
    <xf numFmtId="165" fontId="2" fillId="6" borderId="0" xfId="0" applyNumberFormat="1" applyFont="1" applyFill="1" applyBorder="1" applyAlignment="1">
      <alignment horizontal="center"/>
    </xf>
    <xf numFmtId="0" fontId="0" fillId="9" borderId="0" xfId="0" applyFill="1"/>
    <xf numFmtId="44" fontId="0" fillId="0" borderId="0" xfId="0" applyNumberFormat="1" applyFill="1"/>
    <xf numFmtId="165" fontId="5" fillId="0" borderId="1" xfId="0" applyNumberFormat="1" applyFont="1" applyFill="1" applyBorder="1" applyAlignment="1">
      <alignment horizontal="center" vertical="center" wrapText="1"/>
    </xf>
    <xf numFmtId="165" fontId="5" fillId="0" borderId="8" xfId="0" applyNumberFormat="1" applyFont="1" applyFill="1" applyBorder="1" applyAlignment="1">
      <alignment horizontal="center" vertical="center" wrapText="1"/>
    </xf>
    <xf numFmtId="165" fontId="5" fillId="0" borderId="1" xfId="0" applyNumberFormat="1" applyFont="1" applyFill="1" applyBorder="1" applyAlignment="1">
      <alignment horizontal="center" vertical="center" wrapText="1"/>
    </xf>
    <xf numFmtId="0" fontId="17" fillId="0" borderId="3" xfId="0" applyFont="1" applyFill="1" applyBorder="1" applyAlignment="1">
      <alignment horizontal="center" vertical="center" wrapText="1"/>
    </xf>
    <xf numFmtId="165" fontId="17" fillId="0" borderId="1" xfId="0" applyNumberFormat="1" applyFont="1" applyFill="1" applyBorder="1" applyAlignment="1">
      <alignment vertical="center"/>
    </xf>
    <xf numFmtId="0" fontId="18" fillId="0" borderId="0" xfId="0" applyFont="1"/>
    <xf numFmtId="0" fontId="17" fillId="0" borderId="1" xfId="0" applyFont="1" applyBorder="1" applyAlignment="1">
      <alignment horizontal="center" vertical="center" wrapText="1"/>
    </xf>
    <xf numFmtId="165" fontId="18" fillId="0" borderId="8" xfId="0" applyNumberFormat="1" applyFont="1" applyFill="1" applyBorder="1" applyAlignment="1">
      <alignment horizontal="center" vertical="center" wrapText="1"/>
    </xf>
    <xf numFmtId="165" fontId="5" fillId="0" borderId="1" xfId="0" applyNumberFormat="1" applyFont="1" applyFill="1" applyBorder="1" applyAlignment="1">
      <alignment vertical="center"/>
    </xf>
    <xf numFmtId="165" fontId="0" fillId="0" borderId="0" xfId="0" applyNumberFormat="1"/>
    <xf numFmtId="165" fontId="5" fillId="0" borderId="8" xfId="0" applyNumberFormat="1" applyFont="1" applyFill="1" applyBorder="1" applyAlignment="1">
      <alignment vertical="center" wrapText="1"/>
    </xf>
    <xf numFmtId="0" fontId="7" fillId="3" borderId="1" xfId="0" applyFont="1" applyFill="1" applyBorder="1" applyAlignment="1">
      <alignment horizontal="center" vertical="center" wrapText="1"/>
    </xf>
    <xf numFmtId="0" fontId="0" fillId="3" borderId="0" xfId="0" applyFill="1"/>
    <xf numFmtId="0" fontId="7" fillId="3" borderId="1" xfId="0" applyFont="1" applyFill="1" applyBorder="1" applyAlignment="1">
      <alignment vertical="center" wrapText="1"/>
    </xf>
    <xf numFmtId="0" fontId="7" fillId="3" borderId="3" xfId="0" applyFont="1" applyFill="1" applyBorder="1" applyAlignment="1">
      <alignment horizontal="center" vertical="center" wrapText="1"/>
    </xf>
    <xf numFmtId="165" fontId="5" fillId="3" borderId="1" xfId="0" applyNumberFormat="1" applyFont="1" applyFill="1" applyBorder="1" applyAlignment="1">
      <alignment vertical="center"/>
    </xf>
    <xf numFmtId="0" fontId="1" fillId="3" borderId="1" xfId="0" applyFont="1" applyFill="1" applyBorder="1" applyAlignment="1">
      <alignment horizontal="left" vertical="center" wrapText="1"/>
    </xf>
    <xf numFmtId="0" fontId="7" fillId="3" borderId="1" xfId="0" applyFont="1" applyFill="1" applyBorder="1" applyAlignment="1">
      <alignment horizontal="center" vertical="center"/>
    </xf>
    <xf numFmtId="164" fontId="7" fillId="3" borderId="1" xfId="0" applyNumberFormat="1" applyFont="1" applyFill="1" applyBorder="1" applyAlignment="1"/>
    <xf numFmtId="0" fontId="5" fillId="3" borderId="1" xfId="0" applyFont="1" applyFill="1" applyBorder="1" applyAlignment="1">
      <alignment horizontal="left" vertical="center" wrapText="1"/>
    </xf>
    <xf numFmtId="165" fontId="7" fillId="0" borderId="1" xfId="0" applyNumberFormat="1" applyFont="1" applyFill="1" applyBorder="1" applyAlignment="1">
      <alignment horizontal="center" wrapText="1"/>
    </xf>
    <xf numFmtId="0" fontId="19" fillId="0" borderId="0" xfId="0" applyFont="1" applyFill="1" applyBorder="1" applyAlignment="1">
      <alignment horizontal="left" vertical="center" wrapText="1"/>
    </xf>
    <xf numFmtId="44" fontId="0" fillId="0" borderId="0" xfId="1" applyFont="1" applyFill="1"/>
    <xf numFmtId="0" fontId="0" fillId="11" borderId="0" xfId="0" applyFill="1"/>
    <xf numFmtId="44" fontId="2" fillId="11" borderId="0" xfId="1" applyFont="1" applyFill="1"/>
    <xf numFmtId="4" fontId="0" fillId="0" borderId="0" xfId="0" applyNumberFormat="1"/>
    <xf numFmtId="44" fontId="0" fillId="0" borderId="0" xfId="1" applyFont="1"/>
    <xf numFmtId="44" fontId="0" fillId="11" borderId="0" xfId="1" applyFont="1" applyFill="1"/>
    <xf numFmtId="44" fontId="2" fillId="0" borderId="0" xfId="0" applyNumberFormat="1" applyFont="1" applyFill="1"/>
    <xf numFmtId="44" fontId="0" fillId="5" borderId="0" xfId="1" applyFont="1" applyFill="1"/>
    <xf numFmtId="44" fontId="2" fillId="0" borderId="0" xfId="0" applyNumberFormat="1" applyFont="1"/>
    <xf numFmtId="44" fontId="2" fillId="11" borderId="0" xfId="0" applyNumberFormat="1" applyFont="1" applyFill="1"/>
    <xf numFmtId="44" fontId="0" fillId="11" borderId="0" xfId="0" applyNumberFormat="1" applyFill="1"/>
    <xf numFmtId="44" fontId="0" fillId="0" borderId="0" xfId="0" applyNumberFormat="1"/>
    <xf numFmtId="166" fontId="0" fillId="0" borderId="0" xfId="0" applyNumberFormat="1"/>
    <xf numFmtId="44" fontId="20" fillId="0" borderId="0" xfId="1" applyFont="1"/>
    <xf numFmtId="4" fontId="2" fillId="0" borderId="0" xfId="0" applyNumberFormat="1" applyFont="1"/>
    <xf numFmtId="4" fontId="0" fillId="0" borderId="0" xfId="0" applyNumberFormat="1" applyFill="1"/>
    <xf numFmtId="4" fontId="2" fillId="0" borderId="0" xfId="0" applyNumberFormat="1" applyFont="1" applyFill="1"/>
    <xf numFmtId="4" fontId="13" fillId="0" borderId="0" xfId="0" applyNumberFormat="1" applyFont="1" applyFill="1"/>
    <xf numFmtId="0" fontId="13" fillId="0" borderId="0" xfId="0" applyFont="1"/>
    <xf numFmtId="0" fontId="5" fillId="0" borderId="0" xfId="0" applyFont="1" applyFill="1" applyAlignment="1">
      <alignment wrapText="1"/>
    </xf>
    <xf numFmtId="44" fontId="2" fillId="0" borderId="0" xfId="1" applyFont="1"/>
    <xf numFmtId="44" fontId="5" fillId="0" borderId="0" xfId="1" applyFont="1"/>
    <xf numFmtId="0" fontId="5" fillId="0" borderId="0" xfId="0" applyFont="1" applyFill="1" applyBorder="1"/>
    <xf numFmtId="44" fontId="0" fillId="0" borderId="0" xfId="0" applyNumberFormat="1" applyFill="1" applyBorder="1"/>
    <xf numFmtId="0" fontId="13" fillId="0" borderId="0" xfId="0" applyFont="1" applyFill="1" applyBorder="1"/>
    <xf numFmtId="0" fontId="21" fillId="0" borderId="0" xfId="0" applyFont="1" applyAlignment="1">
      <alignment wrapText="1"/>
    </xf>
    <xf numFmtId="0" fontId="22" fillId="0" borderId="0" xfId="0" applyFont="1" applyAlignment="1">
      <alignment wrapText="1"/>
    </xf>
    <xf numFmtId="0" fontId="0" fillId="0" borderId="0" xfId="0" applyAlignment="1">
      <alignment horizontal="right"/>
    </xf>
    <xf numFmtId="9" fontId="0" fillId="0" borderId="0" xfId="0" applyNumberFormat="1" applyAlignment="1">
      <alignment horizontal="right"/>
    </xf>
    <xf numFmtId="0" fontId="7" fillId="0" borderId="0" xfId="0" applyFont="1" applyAlignment="1">
      <alignment horizontal="center"/>
    </xf>
    <xf numFmtId="0" fontId="5" fillId="9" borderId="0" xfId="0" applyFont="1" applyFill="1"/>
    <xf numFmtId="44" fontId="0" fillId="9" borderId="0" xfId="1" applyFont="1" applyFill="1"/>
    <xf numFmtId="0" fontId="2" fillId="0" borderId="0" xfId="0" applyFont="1" applyFill="1"/>
    <xf numFmtId="4" fontId="0" fillId="9" borderId="0" xfId="0" applyNumberFormat="1" applyFill="1"/>
    <xf numFmtId="4" fontId="0" fillId="11" borderId="0" xfId="0" applyNumberFormat="1" applyFill="1"/>
    <xf numFmtId="44" fontId="0" fillId="7" borderId="0" xfId="1" applyFont="1" applyFill="1"/>
    <xf numFmtId="44" fontId="2" fillId="9" borderId="0" xfId="1" applyFont="1" applyFill="1"/>
    <xf numFmtId="0" fontId="5" fillId="0" borderId="0" xfId="0" applyFont="1" applyAlignment="1">
      <alignment horizontal="center"/>
    </xf>
    <xf numFmtId="0" fontId="0" fillId="0" borderId="2" xfId="0" applyBorder="1"/>
    <xf numFmtId="0" fontId="0" fillId="0" borderId="10" xfId="0" applyBorder="1"/>
    <xf numFmtId="0" fontId="0" fillId="0" borderId="13" xfId="0" applyBorder="1"/>
    <xf numFmtId="0" fontId="0" fillId="0" borderId="0" xfId="0" applyBorder="1" applyAlignment="1">
      <alignment horizontal="center"/>
    </xf>
    <xf numFmtId="0" fontId="0" fillId="0" borderId="0" xfId="0" applyBorder="1" applyAlignment="1"/>
    <xf numFmtId="49" fontId="0" fillId="0" borderId="0" xfId="0" applyNumberFormat="1" applyBorder="1"/>
    <xf numFmtId="49" fontId="0" fillId="0" borderId="0" xfId="0" applyNumberFormat="1"/>
    <xf numFmtId="49" fontId="5" fillId="0" borderId="0" xfId="0" applyNumberFormat="1" applyFont="1" applyBorder="1"/>
    <xf numFmtId="4" fontId="0" fillId="0" borderId="13" xfId="0" applyNumberFormat="1" applyBorder="1"/>
    <xf numFmtId="4" fontId="0" fillId="0" borderId="5" xfId="0" applyNumberFormat="1" applyBorder="1"/>
    <xf numFmtId="44" fontId="0" fillId="0" borderId="12" xfId="1" applyFont="1" applyBorder="1"/>
    <xf numFmtId="4" fontId="0" fillId="0" borderId="2" xfId="0" applyNumberFormat="1" applyBorder="1"/>
    <xf numFmtId="4" fontId="0" fillId="0" borderId="10" xfId="0" applyNumberFormat="1" applyBorder="1"/>
    <xf numFmtId="4" fontId="0" fillId="0" borderId="12" xfId="0" applyNumberFormat="1" applyBorder="1"/>
    <xf numFmtId="4" fontId="0" fillId="7" borderId="13" xfId="0" applyNumberFormat="1" applyFill="1" applyBorder="1"/>
    <xf numFmtId="0" fontId="23" fillId="0" borderId="0" xfId="0" applyFont="1"/>
    <xf numFmtId="0" fontId="0" fillId="0" borderId="3" xfId="0" applyBorder="1" applyAlignment="1">
      <alignment horizontal="center"/>
    </xf>
    <xf numFmtId="0" fontId="0" fillId="0" borderId="4" xfId="0" applyBorder="1" applyAlignment="1">
      <alignment horizontal="center"/>
    </xf>
    <xf numFmtId="9" fontId="0" fillId="0" borderId="2" xfId="0" applyNumberFormat="1" applyBorder="1" applyAlignment="1">
      <alignment horizontal="center"/>
    </xf>
    <xf numFmtId="0" fontId="0" fillId="0" borderId="2" xfId="0" applyBorder="1" applyAlignment="1">
      <alignment horizontal="center"/>
    </xf>
    <xf numFmtId="4" fontId="0" fillId="0" borderId="0" xfId="1" applyNumberFormat="1" applyFont="1"/>
    <xf numFmtId="4" fontId="5" fillId="0" borderId="0" xfId="0" applyNumberFormat="1" applyFont="1"/>
    <xf numFmtId="9" fontId="0" fillId="0" borderId="0" xfId="0" applyNumberFormat="1"/>
    <xf numFmtId="0" fontId="24" fillId="0" borderId="1" xfId="0" applyFont="1" applyFill="1" applyBorder="1" applyAlignment="1">
      <alignment horizontal="center" vertical="center"/>
    </xf>
    <xf numFmtId="0" fontId="0" fillId="0" borderId="1" xfId="0" applyBorder="1" applyAlignment="1">
      <alignment horizontal="center" vertical="center"/>
    </xf>
    <xf numFmtId="0" fontId="10" fillId="0" borderId="3" xfId="0" applyFont="1" applyFill="1" applyBorder="1" applyAlignment="1">
      <alignment horizontal="center" vertical="center"/>
    </xf>
    <xf numFmtId="164" fontId="7" fillId="3" borderId="1" xfId="0" applyNumberFormat="1" applyFont="1" applyFill="1" applyBorder="1" applyAlignment="1">
      <alignment horizontal="center" vertical="center"/>
    </xf>
    <xf numFmtId="0" fontId="5" fillId="3" borderId="3" xfId="0" applyFont="1" applyFill="1" applyBorder="1" applyAlignment="1">
      <alignment horizontal="center" vertical="center"/>
    </xf>
    <xf numFmtId="165" fontId="5" fillId="3" borderId="1" xfId="0" applyNumberFormat="1" applyFont="1" applyFill="1" applyBorder="1" applyAlignment="1">
      <alignment horizontal="left" vertical="center" wrapText="1"/>
    </xf>
    <xf numFmtId="0" fontId="25" fillId="0" borderId="1" xfId="0" applyFont="1" applyFill="1" applyBorder="1" applyAlignment="1">
      <alignment wrapText="1"/>
    </xf>
    <xf numFmtId="0" fontId="25" fillId="0" borderId="1" xfId="0" applyFont="1" applyBorder="1" applyAlignment="1">
      <alignment vertical="center" wrapText="1"/>
    </xf>
    <xf numFmtId="165" fontId="5" fillId="0" borderId="8" xfId="0" applyNumberFormat="1" applyFont="1" applyFill="1" applyBorder="1" applyAlignment="1">
      <alignment horizontal="center" vertical="center" wrapText="1"/>
    </xf>
    <xf numFmtId="0" fontId="0" fillId="0" borderId="1" xfId="0" applyBorder="1" applyAlignment="1">
      <alignment horizontal="center" vertical="center"/>
    </xf>
    <xf numFmtId="4" fontId="0" fillId="13" borderId="0" xfId="0" applyNumberFormat="1" applyFill="1"/>
    <xf numFmtId="165" fontId="7" fillId="0" borderId="3" xfId="0" applyNumberFormat="1" applyFont="1" applyFill="1" applyBorder="1" applyAlignment="1">
      <alignment horizontal="center" vertical="center"/>
    </xf>
    <xf numFmtId="164" fontId="7" fillId="3" borderId="3" xfId="0" applyNumberFormat="1" applyFont="1" applyFill="1" applyBorder="1" applyAlignment="1">
      <alignment horizontal="center" vertical="center"/>
    </xf>
    <xf numFmtId="165" fontId="5" fillId="3" borderId="3" xfId="0" applyNumberFormat="1" applyFont="1" applyFill="1" applyBorder="1" applyAlignment="1">
      <alignment horizontal="left" vertical="center" wrapText="1"/>
    </xf>
    <xf numFmtId="167" fontId="0" fillId="0" borderId="1" xfId="0" applyNumberFormat="1" applyBorder="1"/>
    <xf numFmtId="164" fontId="7" fillId="0" borderId="0" xfId="0" applyNumberFormat="1" applyFont="1" applyFill="1"/>
    <xf numFmtId="167" fontId="0" fillId="0" borderId="0" xfId="0" applyNumberFormat="1"/>
    <xf numFmtId="44" fontId="7" fillId="0" borderId="0" xfId="0" applyNumberFormat="1" applyFont="1"/>
    <xf numFmtId="44" fontId="6" fillId="0" borderId="0" xfId="0" applyNumberFormat="1" applyFont="1"/>
    <xf numFmtId="164" fontId="7" fillId="0" borderId="0" xfId="0" applyNumberFormat="1" applyFont="1"/>
    <xf numFmtId="0" fontId="5" fillId="0" borderId="0" xfId="0" applyFont="1" applyAlignment="1">
      <alignment horizontal="right"/>
    </xf>
    <xf numFmtId="165" fontId="5" fillId="0" borderId="8" xfId="0" applyNumberFormat="1" applyFont="1" applyFill="1" applyBorder="1" applyAlignment="1">
      <alignment horizontal="center" vertical="center" wrapText="1"/>
    </xf>
    <xf numFmtId="165" fontId="5" fillId="0"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0" borderId="1" xfId="0" applyFont="1" applyFill="1" applyBorder="1" applyAlignment="1">
      <alignment vertical="center" wrapText="1"/>
    </xf>
    <xf numFmtId="165" fontId="2" fillId="0" borderId="8" xfId="0" applyNumberFormat="1" applyFont="1" applyBorder="1" applyAlignment="1">
      <alignment horizontal="center" vertical="center"/>
    </xf>
    <xf numFmtId="0" fontId="7" fillId="3" borderId="3" xfId="0" applyFont="1" applyFill="1" applyBorder="1" applyAlignment="1">
      <alignment horizontal="center" vertical="center"/>
    </xf>
    <xf numFmtId="164" fontId="6" fillId="3" borderId="3" xfId="0" applyNumberFormat="1" applyFont="1" applyFill="1" applyBorder="1" applyAlignment="1">
      <alignment horizontal="center" vertical="center"/>
    </xf>
    <xf numFmtId="0" fontId="10" fillId="0" borderId="0" xfId="0" applyFont="1" applyFill="1" applyBorder="1" applyAlignment="1">
      <alignment horizontal="center" vertical="center"/>
    </xf>
    <xf numFmtId="167" fontId="0" fillId="0" borderId="0" xfId="0" applyNumberFormat="1" applyBorder="1"/>
    <xf numFmtId="165" fontId="6" fillId="0" borderId="0" xfId="0" applyNumberFormat="1" applyFont="1" applyFill="1" applyBorder="1" applyAlignment="1">
      <alignment horizontal="center" vertical="center"/>
    </xf>
    <xf numFmtId="165" fontId="2" fillId="3" borderId="3" xfId="0" applyNumberFormat="1" applyFont="1" applyFill="1" applyBorder="1" applyAlignment="1">
      <alignment horizontal="left" vertical="center" wrapText="1"/>
    </xf>
    <xf numFmtId="165" fontId="7" fillId="0" borderId="8" xfId="0" applyNumberFormat="1" applyFont="1" applyBorder="1" applyAlignment="1">
      <alignment horizontal="center" vertical="center" wrapText="1"/>
    </xf>
    <xf numFmtId="165" fontId="5" fillId="0" borderId="8" xfId="0" applyNumberFormat="1" applyFont="1" applyFill="1" applyBorder="1" applyAlignment="1">
      <alignment horizontal="center" vertical="center" wrapText="1"/>
    </xf>
    <xf numFmtId="44" fontId="0" fillId="0" borderId="0" xfId="1" applyFont="1" applyAlignment="1"/>
    <xf numFmtId="44" fontId="7" fillId="0" borderId="0" xfId="1" applyFont="1"/>
    <xf numFmtId="167" fontId="7" fillId="0" borderId="0" xfId="0" applyNumberFormat="1" applyFont="1"/>
    <xf numFmtId="165" fontId="5" fillId="0" borderId="6" xfId="0" applyNumberFormat="1" applyFont="1" applyFill="1" applyBorder="1" applyAlignment="1">
      <alignment horizontal="center" vertical="center"/>
    </xf>
    <xf numFmtId="165" fontId="5" fillId="0" borderId="7" xfId="0" applyNumberFormat="1" applyFont="1" applyFill="1" applyBorder="1" applyAlignment="1">
      <alignment horizontal="center" vertical="center"/>
    </xf>
    <xf numFmtId="0" fontId="2" fillId="12" borderId="0" xfId="0" applyFont="1" applyFill="1" applyAlignment="1">
      <alignment horizontal="center"/>
    </xf>
    <xf numFmtId="165" fontId="5" fillId="0" borderId="6" xfId="0" applyNumberFormat="1" applyFont="1" applyBorder="1" applyAlignment="1">
      <alignment horizontal="center"/>
    </xf>
    <xf numFmtId="165" fontId="5" fillId="0" borderId="7" xfId="0" applyNumberFormat="1" applyFont="1" applyBorder="1" applyAlignment="1">
      <alignment horizontal="center"/>
    </xf>
    <xf numFmtId="165" fontId="5" fillId="0" borderId="8" xfId="0" applyNumberFormat="1" applyFont="1" applyBorder="1" applyAlignment="1">
      <alignment horizontal="center"/>
    </xf>
    <xf numFmtId="165" fontId="7" fillId="0" borderId="6" xfId="0" applyNumberFormat="1" applyFont="1" applyBorder="1" applyAlignment="1">
      <alignment horizontal="center" wrapText="1"/>
    </xf>
    <xf numFmtId="165" fontId="7" fillId="0" borderId="7" xfId="0" applyNumberFormat="1" applyFont="1" applyBorder="1" applyAlignment="1">
      <alignment horizontal="center" wrapText="1"/>
    </xf>
    <xf numFmtId="165" fontId="7" fillId="0" borderId="8" xfId="0" applyNumberFormat="1" applyFont="1" applyBorder="1" applyAlignment="1">
      <alignment horizont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165" fontId="7" fillId="3" borderId="6" xfId="0" applyNumberFormat="1" applyFont="1" applyFill="1" applyBorder="1" applyAlignment="1">
      <alignment horizontal="center"/>
    </xf>
    <xf numFmtId="165" fontId="7" fillId="3" borderId="7" xfId="0" applyNumberFormat="1" applyFont="1" applyFill="1" applyBorder="1" applyAlignment="1">
      <alignment horizontal="center"/>
    </xf>
    <xf numFmtId="165" fontId="7" fillId="3" borderId="8" xfId="0" applyNumberFormat="1" applyFont="1" applyFill="1" applyBorder="1" applyAlignment="1">
      <alignment horizontal="center"/>
    </xf>
    <xf numFmtId="165" fontId="7" fillId="0" borderId="6" xfId="0" applyNumberFormat="1" applyFont="1" applyBorder="1" applyAlignment="1">
      <alignment horizontal="center"/>
    </xf>
    <xf numFmtId="165" fontId="7" fillId="0" borderId="7" xfId="0" applyNumberFormat="1" applyFont="1" applyBorder="1" applyAlignment="1">
      <alignment horizontal="center"/>
    </xf>
    <xf numFmtId="165" fontId="7" fillId="0" borderId="8" xfId="0" applyNumberFormat="1" applyFont="1" applyBorder="1" applyAlignment="1">
      <alignment horizontal="center"/>
    </xf>
    <xf numFmtId="0" fontId="3" fillId="5" borderId="3" xfId="0" applyFont="1" applyFill="1" applyBorder="1" applyAlignment="1">
      <alignment horizontal="center" vertical="center"/>
    </xf>
    <xf numFmtId="0" fontId="3" fillId="5" borderId="11" xfId="0" applyFont="1" applyFill="1" applyBorder="1" applyAlignment="1">
      <alignment horizontal="center" vertical="center"/>
    </xf>
    <xf numFmtId="0" fontId="3" fillId="5" borderId="4" xfId="0" applyFont="1" applyFill="1" applyBorder="1" applyAlignment="1">
      <alignment horizontal="center" vertical="center"/>
    </xf>
    <xf numFmtId="164" fontId="7" fillId="0" borderId="6" xfId="0" applyNumberFormat="1" applyFont="1" applyBorder="1" applyAlignment="1">
      <alignment horizontal="center"/>
    </xf>
    <xf numFmtId="164" fontId="7" fillId="0" borderId="7" xfId="0" applyNumberFormat="1" applyFont="1" applyBorder="1" applyAlignment="1">
      <alignment horizontal="center"/>
    </xf>
    <xf numFmtId="164" fontId="7" fillId="0" borderId="8" xfId="0" applyNumberFormat="1" applyFont="1" applyBorder="1" applyAlignment="1">
      <alignment horizontal="center"/>
    </xf>
    <xf numFmtId="165" fontId="9" fillId="5" borderId="3" xfId="0" applyNumberFormat="1" applyFont="1" applyFill="1" applyBorder="1" applyAlignment="1">
      <alignment horizontal="center"/>
    </xf>
    <xf numFmtId="165" fontId="9" fillId="5" borderId="10" xfId="0" applyNumberFormat="1" applyFont="1" applyFill="1" applyBorder="1" applyAlignment="1">
      <alignment horizontal="center"/>
    </xf>
    <xf numFmtId="165" fontId="9" fillId="3" borderId="10" xfId="0" applyNumberFormat="1" applyFont="1" applyFill="1" applyBorder="1" applyAlignment="1">
      <alignment horizont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3" fillId="10" borderId="10" xfId="0" applyFont="1" applyFill="1" applyBorder="1" applyAlignment="1">
      <alignment horizontal="center"/>
    </xf>
    <xf numFmtId="0" fontId="3" fillId="10" borderId="2" xfId="0" applyFont="1" applyFill="1" applyBorder="1" applyAlignment="1">
      <alignment horizontal="center"/>
    </xf>
    <xf numFmtId="0" fontId="3" fillId="10" borderId="9" xfId="0" applyFont="1" applyFill="1" applyBorder="1" applyAlignment="1">
      <alignment horizontal="center"/>
    </xf>
    <xf numFmtId="165" fontId="9" fillId="5" borderId="2" xfId="0" applyNumberFormat="1" applyFont="1" applyFill="1" applyBorder="1" applyAlignment="1">
      <alignment horizontal="center"/>
    </xf>
    <xf numFmtId="0" fontId="4" fillId="2" borderId="0" xfId="0" applyFont="1" applyFill="1" applyAlignment="1">
      <alignment horizontal="center"/>
    </xf>
    <xf numFmtId="0" fontId="3" fillId="3" borderId="3"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4" xfId="0" applyFont="1" applyFill="1" applyBorder="1" applyAlignment="1">
      <alignment horizontal="center" vertical="center"/>
    </xf>
    <xf numFmtId="165" fontId="9" fillId="4" borderId="2" xfId="0" applyNumberFormat="1" applyFont="1" applyFill="1" applyBorder="1" applyAlignment="1">
      <alignment horizontal="center"/>
    </xf>
    <xf numFmtId="165" fontId="10" fillId="4" borderId="2" xfId="0" applyNumberFormat="1" applyFont="1" applyFill="1" applyBorder="1" applyAlignment="1">
      <alignment horizontal="center"/>
    </xf>
    <xf numFmtId="165" fontId="5" fillId="0" borderId="6" xfId="0" applyNumberFormat="1" applyFont="1" applyFill="1" applyBorder="1" applyAlignment="1">
      <alignment horizontal="center" vertical="center" wrapText="1"/>
    </xf>
    <xf numFmtId="165" fontId="5" fillId="0" borderId="7" xfId="0" applyNumberFormat="1" applyFont="1" applyFill="1" applyBorder="1" applyAlignment="1">
      <alignment horizontal="center" vertical="center" wrapText="1"/>
    </xf>
    <xf numFmtId="165" fontId="5" fillId="0" borderId="8" xfId="0" applyNumberFormat="1" applyFont="1" applyFill="1" applyBorder="1" applyAlignment="1">
      <alignment horizontal="center" vertical="center" wrapText="1"/>
    </xf>
    <xf numFmtId="165" fontId="7" fillId="0" borderId="6" xfId="0" applyNumberFormat="1" applyFont="1" applyFill="1" applyBorder="1" applyAlignment="1">
      <alignment horizontal="center" wrapText="1"/>
    </xf>
    <xf numFmtId="165" fontId="7" fillId="0" borderId="7" xfId="0" applyNumberFormat="1" applyFont="1" applyFill="1" applyBorder="1" applyAlignment="1">
      <alignment horizontal="center" wrapText="1"/>
    </xf>
    <xf numFmtId="165" fontId="7" fillId="0" borderId="8" xfId="0" applyNumberFormat="1" applyFont="1" applyFill="1" applyBorder="1" applyAlignment="1">
      <alignment horizontal="center" wrapText="1"/>
    </xf>
    <xf numFmtId="165" fontId="5" fillId="0" borderId="6" xfId="0" applyNumberFormat="1" applyFont="1" applyFill="1" applyBorder="1" applyAlignment="1">
      <alignment horizontal="center" wrapText="1"/>
    </xf>
    <xf numFmtId="165" fontId="5" fillId="0" borderId="7" xfId="0" applyNumberFormat="1" applyFont="1" applyFill="1" applyBorder="1" applyAlignment="1">
      <alignment horizontal="center" wrapText="1"/>
    </xf>
    <xf numFmtId="165" fontId="5" fillId="0" borderId="8" xfId="0" applyNumberFormat="1" applyFont="1" applyFill="1" applyBorder="1" applyAlignment="1">
      <alignment horizontal="center" wrapText="1"/>
    </xf>
    <xf numFmtId="165" fontId="5" fillId="0" borderId="6" xfId="0" applyNumberFormat="1" applyFont="1" applyFill="1" applyBorder="1" applyAlignment="1">
      <alignment horizontal="center" vertical="center"/>
    </xf>
    <xf numFmtId="165" fontId="5" fillId="0" borderId="7" xfId="0" applyNumberFormat="1" applyFont="1" applyFill="1" applyBorder="1" applyAlignment="1">
      <alignment horizontal="center" vertical="center"/>
    </xf>
    <xf numFmtId="165" fontId="7" fillId="0" borderId="6" xfId="0" applyNumberFormat="1" applyFont="1" applyFill="1" applyBorder="1" applyAlignment="1">
      <alignment horizontal="center"/>
    </xf>
    <xf numFmtId="165" fontId="7" fillId="0" borderId="7" xfId="0" applyNumberFormat="1" applyFont="1" applyFill="1" applyBorder="1" applyAlignment="1">
      <alignment horizontal="center"/>
    </xf>
    <xf numFmtId="165" fontId="7" fillId="0" borderId="8" xfId="0" applyNumberFormat="1" applyFont="1" applyFill="1" applyBorder="1" applyAlignment="1">
      <alignment horizontal="center"/>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165" fontId="6" fillId="0" borderId="6" xfId="0" applyNumberFormat="1" applyFont="1" applyFill="1" applyBorder="1" applyAlignment="1">
      <alignment horizontal="center" vertical="center"/>
    </xf>
    <xf numFmtId="165" fontId="6" fillId="0" borderId="7" xfId="0" applyNumberFormat="1" applyFont="1" applyFill="1" applyBorder="1" applyAlignment="1">
      <alignment horizontal="center" vertical="center"/>
    </xf>
    <xf numFmtId="165" fontId="6" fillId="0" borderId="8" xfId="0" applyNumberFormat="1" applyFont="1" applyFill="1" applyBorder="1" applyAlignment="1">
      <alignment horizontal="center" vertical="center"/>
    </xf>
    <xf numFmtId="165" fontId="5" fillId="0" borderId="8" xfId="0" applyNumberFormat="1" applyFont="1" applyFill="1" applyBorder="1" applyAlignment="1">
      <alignment horizontal="center" vertical="center"/>
    </xf>
    <xf numFmtId="165" fontId="7" fillId="0" borderId="6" xfId="0" applyNumberFormat="1" applyFont="1" applyFill="1" applyBorder="1" applyAlignment="1">
      <alignment horizontal="center" vertical="center"/>
    </xf>
    <xf numFmtId="165" fontId="7" fillId="0" borderId="7" xfId="0" applyNumberFormat="1" applyFont="1" applyFill="1" applyBorder="1" applyAlignment="1">
      <alignment horizontal="center" vertical="center"/>
    </xf>
    <xf numFmtId="165" fontId="7" fillId="0" borderId="8" xfId="0" applyNumberFormat="1" applyFont="1" applyFill="1" applyBorder="1" applyAlignment="1">
      <alignment horizontal="center" vertical="center"/>
    </xf>
    <xf numFmtId="165" fontId="7" fillId="0" borderId="6" xfId="0" applyNumberFormat="1" applyFont="1" applyBorder="1" applyAlignment="1">
      <alignment horizontal="center" vertical="center"/>
    </xf>
    <xf numFmtId="165" fontId="7" fillId="0" borderId="7" xfId="0" applyNumberFormat="1" applyFont="1" applyBorder="1" applyAlignment="1">
      <alignment horizontal="center" vertical="center"/>
    </xf>
    <xf numFmtId="165" fontId="7" fillId="0" borderId="8" xfId="0" applyNumberFormat="1" applyFont="1" applyBorder="1" applyAlignment="1">
      <alignment horizontal="center" vertical="center"/>
    </xf>
    <xf numFmtId="0" fontId="21" fillId="0" borderId="0" xfId="0" applyFont="1" applyAlignment="1">
      <alignment horizontal="center" wrapText="1"/>
    </xf>
    <xf numFmtId="44" fontId="5" fillId="0" borderId="0" xfId="1" applyFont="1" applyFill="1" applyAlignment="1">
      <alignment horizontal="left"/>
    </xf>
    <xf numFmtId="44" fontId="5" fillId="0" borderId="0" xfId="1" applyFont="1" applyFill="1" applyAlignment="1"/>
    <xf numFmtId="0" fontId="2" fillId="5" borderId="2" xfId="0" applyFont="1" applyFill="1" applyBorder="1" applyAlignment="1">
      <alignment horizontal="center" vertical="center"/>
    </xf>
    <xf numFmtId="9" fontId="0" fillId="0" borderId="2" xfId="0" applyNumberFormat="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4" fillId="0" borderId="0" xfId="0" applyFont="1" applyAlignment="1">
      <alignment horizontal="center"/>
    </xf>
    <xf numFmtId="0" fontId="0" fillId="0" borderId="14" xfId="0" applyBorder="1" applyAlignment="1">
      <alignment horizontal="center"/>
    </xf>
    <xf numFmtId="165" fontId="5" fillId="0" borderId="6" xfId="0" applyNumberFormat="1" applyFont="1" applyBorder="1" applyAlignment="1">
      <alignment horizontal="center" vertical="center"/>
    </xf>
    <xf numFmtId="165" fontId="5" fillId="0" borderId="8" xfId="0" applyNumberFormat="1" applyFont="1" applyBorder="1" applyAlignment="1">
      <alignment horizontal="center" vertical="center"/>
    </xf>
    <xf numFmtId="0" fontId="5" fillId="0" borderId="2" xfId="0" applyFont="1" applyBorder="1" applyAlignment="1">
      <alignment horizontal="center"/>
    </xf>
    <xf numFmtId="0" fontId="0" fillId="0" borderId="0" xfId="0" applyBorder="1" applyAlignment="1">
      <alignment horizontal="center"/>
    </xf>
    <xf numFmtId="165" fontId="9" fillId="5" borderId="11" xfId="0" applyNumberFormat="1" applyFont="1" applyFill="1" applyBorder="1" applyAlignment="1">
      <alignment horizontal="center"/>
    </xf>
    <xf numFmtId="165" fontId="9" fillId="5" borderId="4" xfId="0" applyNumberFormat="1" applyFont="1" applyFill="1" applyBorder="1" applyAlignment="1">
      <alignment horizontal="center"/>
    </xf>
    <xf numFmtId="165" fontId="9" fillId="5" borderId="9" xfId="0" applyNumberFormat="1" applyFont="1" applyFill="1" applyBorder="1" applyAlignment="1">
      <alignment horizontal="center"/>
    </xf>
    <xf numFmtId="165" fontId="5" fillId="0" borderId="6" xfId="0" applyNumberFormat="1" applyFont="1" applyBorder="1" applyAlignment="1"/>
    <xf numFmtId="165" fontId="5" fillId="0" borderId="7" xfId="0" applyNumberFormat="1" applyFont="1" applyBorder="1" applyAlignment="1"/>
    <xf numFmtId="165" fontId="5" fillId="0" borderId="8" xfId="0" applyNumberFormat="1" applyFont="1" applyBorder="1" applyAlignment="1"/>
    <xf numFmtId="165" fontId="9" fillId="3" borderId="2" xfId="0" applyNumberFormat="1" applyFont="1" applyFill="1" applyBorder="1" applyAlignment="1">
      <alignment horizontal="center"/>
    </xf>
    <xf numFmtId="165" fontId="9" fillId="3" borderId="9" xfId="0" applyNumberFormat="1" applyFont="1" applyFill="1" applyBorder="1" applyAlignment="1">
      <alignment horizontal="center"/>
    </xf>
    <xf numFmtId="0" fontId="3" fillId="5" borderId="2" xfId="0" applyFont="1" applyFill="1" applyBorder="1" applyAlignment="1">
      <alignment horizontal="center"/>
    </xf>
  </cellXfs>
  <cellStyles count="2">
    <cellStyle name="Moneda" xfId="1" builtinId="4"/>
    <cellStyle name="Normal" xfId="0" builtinId="0"/>
  </cellStyles>
  <dxfs count="0"/>
  <tableStyles count="0" defaultTableStyle="TableStyleMedium9" defaultPivotStyle="PivotStyleLight16"/>
  <colors>
    <mruColors>
      <color rgb="FFFFFF66"/>
      <color rgb="FFDDD9C3"/>
      <color rgb="FFCCCC00"/>
      <color rgb="FFC2D69A"/>
      <color rgb="FFA4A000"/>
      <color rgb="FF898600"/>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3</xdr:col>
      <xdr:colOff>57150</xdr:colOff>
      <xdr:row>229</xdr:row>
      <xdr:rowOff>0</xdr:rowOff>
    </xdr:from>
    <xdr:ext cx="1085850" cy="457200"/>
    <xdr:sp macro="" textlink="">
      <xdr:nvSpPr>
        <xdr:cNvPr id="2" name="1 Rectángulo">
          <a:extLst>
            <a:ext uri="{FF2B5EF4-FFF2-40B4-BE49-F238E27FC236}">
              <a16:creationId xmlns:a16="http://schemas.microsoft.com/office/drawing/2014/main" id="{00000000-0008-0000-0000-000002000000}"/>
            </a:ext>
          </a:extLst>
        </xdr:cNvPr>
        <xdr:cNvSpPr/>
      </xdr:nvSpPr>
      <xdr:spPr>
        <a:xfrm>
          <a:off x="7134225" y="341299800"/>
          <a:ext cx="1085850" cy="457200"/>
        </a:xfrm>
        <a:prstGeom prst="rect">
          <a:avLst/>
        </a:prstGeom>
        <a:noFill/>
      </xdr:spPr>
      <xdr:txBody>
        <a:bodyPr wrap="square" lIns="91440" tIns="45720" rIns="91440" bIns="45720">
          <a:noAutofit/>
        </a:bodyPr>
        <a:lstStyle/>
        <a:p>
          <a:pPr algn="ctr"/>
          <a:r>
            <a:rPr lang="es-ES" sz="10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INVENTARIADO SIN PRECIO</a:t>
          </a:r>
        </a:p>
      </xdr:txBody>
    </xdr:sp>
    <xdr:clientData/>
  </xdr:oneCellAnchor>
  <xdr:twoCellAnchor>
    <xdr:from>
      <xdr:col>26</xdr:col>
      <xdr:colOff>1035844</xdr:colOff>
      <xdr:row>417</xdr:row>
      <xdr:rowOff>47625</xdr:rowOff>
    </xdr:from>
    <xdr:to>
      <xdr:col>29</xdr:col>
      <xdr:colOff>83344</xdr:colOff>
      <xdr:row>420</xdr:row>
      <xdr:rowOff>107155</xdr:rowOff>
    </xdr:to>
    <xdr:sp macro="" textlink="">
      <xdr:nvSpPr>
        <xdr:cNvPr id="9" name="8 Elipse">
          <a:extLst>
            <a:ext uri="{FF2B5EF4-FFF2-40B4-BE49-F238E27FC236}">
              <a16:creationId xmlns:a16="http://schemas.microsoft.com/office/drawing/2014/main" id="{00000000-0008-0000-0000-000009000000}"/>
            </a:ext>
          </a:extLst>
        </xdr:cNvPr>
        <xdr:cNvSpPr/>
      </xdr:nvSpPr>
      <xdr:spPr>
        <a:xfrm>
          <a:off x="28575000" y="129778125"/>
          <a:ext cx="1214438" cy="559593"/>
        </a:xfrm>
        <a:prstGeom prst="ellipse">
          <a:avLst/>
        </a:prstGeom>
        <a:noFill/>
        <a:ln/>
      </xdr:spPr>
      <xdr:style>
        <a:lnRef idx="2">
          <a:schemeClr val="accent3"/>
        </a:lnRef>
        <a:fillRef idx="1">
          <a:schemeClr val="lt1"/>
        </a:fillRef>
        <a:effectRef idx="0">
          <a:schemeClr val="accent3"/>
        </a:effectRef>
        <a:fontRef idx="minor">
          <a:schemeClr val="dk1"/>
        </a:fontRef>
      </xdr:style>
      <xdr:txBody>
        <a:bodyPr vertOverflow="clip" rtlCol="0" anchor="ctr"/>
        <a:lstStyle/>
        <a:p>
          <a:pPr algn="ctr"/>
          <a:endParaRPr lang="es-ES" sz="1100"/>
        </a:p>
      </xdr:txBody>
    </xdr:sp>
    <xdr:clientData/>
  </xdr:twoCellAnchor>
  <xdr:twoCellAnchor>
    <xdr:from>
      <xdr:col>29</xdr:col>
      <xdr:colOff>154781</xdr:colOff>
      <xdr:row>417</xdr:row>
      <xdr:rowOff>142876</xdr:rowOff>
    </xdr:from>
    <xdr:to>
      <xdr:col>31</xdr:col>
      <xdr:colOff>369094</xdr:colOff>
      <xdr:row>419</xdr:row>
      <xdr:rowOff>0</xdr:rowOff>
    </xdr:to>
    <xdr:sp macro="" textlink="">
      <xdr:nvSpPr>
        <xdr:cNvPr id="10" name="9 Elipse">
          <a:extLst>
            <a:ext uri="{FF2B5EF4-FFF2-40B4-BE49-F238E27FC236}">
              <a16:creationId xmlns:a16="http://schemas.microsoft.com/office/drawing/2014/main" id="{00000000-0008-0000-0000-00000A000000}"/>
            </a:ext>
          </a:extLst>
        </xdr:cNvPr>
        <xdr:cNvSpPr/>
      </xdr:nvSpPr>
      <xdr:spPr>
        <a:xfrm>
          <a:off x="29860875" y="129873376"/>
          <a:ext cx="1214438" cy="190499"/>
        </a:xfrm>
        <a:prstGeom prst="ellipse">
          <a:avLst/>
        </a:prstGeom>
        <a:noFill/>
        <a:ln/>
      </xdr:spPr>
      <xdr:style>
        <a:lnRef idx="2">
          <a:schemeClr val="accent2"/>
        </a:lnRef>
        <a:fillRef idx="1">
          <a:schemeClr val="lt1"/>
        </a:fillRef>
        <a:effectRef idx="0">
          <a:schemeClr val="accent2"/>
        </a:effectRef>
        <a:fontRef idx="minor">
          <a:schemeClr val="dk1"/>
        </a:fontRef>
      </xdr:style>
      <xdr:txBody>
        <a:bodyPr vertOverflow="clip" rtlCol="0" anchor="ctr"/>
        <a:lstStyle/>
        <a:p>
          <a:pPr algn="ctr"/>
          <a:endParaRPr lang="es-ES" sz="1100"/>
        </a:p>
      </xdr:txBody>
    </xdr:sp>
    <xdr:clientData/>
  </xdr:twoCellAnchor>
  <xdr:twoCellAnchor>
    <xdr:from>
      <xdr:col>26</xdr:col>
      <xdr:colOff>1023938</xdr:colOff>
      <xdr:row>468</xdr:row>
      <xdr:rowOff>119062</xdr:rowOff>
    </xdr:from>
    <xdr:to>
      <xdr:col>29</xdr:col>
      <xdr:colOff>11906</xdr:colOff>
      <xdr:row>470</xdr:row>
      <xdr:rowOff>71437</xdr:rowOff>
    </xdr:to>
    <xdr:sp macro="" textlink="">
      <xdr:nvSpPr>
        <xdr:cNvPr id="11" name="10 Elipse">
          <a:extLst>
            <a:ext uri="{FF2B5EF4-FFF2-40B4-BE49-F238E27FC236}">
              <a16:creationId xmlns:a16="http://schemas.microsoft.com/office/drawing/2014/main" id="{00000000-0008-0000-0000-00000B000000}"/>
            </a:ext>
          </a:extLst>
        </xdr:cNvPr>
        <xdr:cNvSpPr/>
      </xdr:nvSpPr>
      <xdr:spPr>
        <a:xfrm>
          <a:off x="28563094" y="138445875"/>
          <a:ext cx="1154906" cy="285750"/>
        </a:xfrm>
        <a:prstGeom prst="ellipse">
          <a:avLst/>
        </a:prstGeom>
        <a:noFill/>
        <a:ln/>
      </xdr:spPr>
      <xdr:style>
        <a:lnRef idx="2">
          <a:schemeClr val="accent2"/>
        </a:lnRef>
        <a:fillRef idx="1">
          <a:schemeClr val="lt1"/>
        </a:fillRef>
        <a:effectRef idx="0">
          <a:schemeClr val="accent2"/>
        </a:effectRef>
        <a:fontRef idx="minor">
          <a:schemeClr val="dk1"/>
        </a:fontRef>
      </xdr:style>
      <xdr:txBody>
        <a:bodyPr vertOverflow="clip" rtlCol="0" anchor="ctr"/>
        <a:lstStyle/>
        <a:p>
          <a:pPr algn="ctr"/>
          <a:endParaRPr lang="es-ES" sz="1100"/>
        </a:p>
      </xdr:txBody>
    </xdr:sp>
    <xdr:clientData/>
  </xdr:twoCellAnchor>
  <xdr:twoCellAnchor>
    <xdr:from>
      <xdr:col>26</xdr:col>
      <xdr:colOff>976313</xdr:colOff>
      <xdr:row>426</xdr:row>
      <xdr:rowOff>95250</xdr:rowOff>
    </xdr:from>
    <xdr:to>
      <xdr:col>29</xdr:col>
      <xdr:colOff>23813</xdr:colOff>
      <xdr:row>429</xdr:row>
      <xdr:rowOff>23811</xdr:rowOff>
    </xdr:to>
    <xdr:sp macro="" textlink="">
      <xdr:nvSpPr>
        <xdr:cNvPr id="12" name="11 Elipse">
          <a:extLst>
            <a:ext uri="{FF2B5EF4-FFF2-40B4-BE49-F238E27FC236}">
              <a16:creationId xmlns:a16="http://schemas.microsoft.com/office/drawing/2014/main" id="{00000000-0008-0000-0000-00000C000000}"/>
            </a:ext>
          </a:extLst>
        </xdr:cNvPr>
        <xdr:cNvSpPr/>
      </xdr:nvSpPr>
      <xdr:spPr>
        <a:xfrm>
          <a:off x="28515469" y="131325938"/>
          <a:ext cx="1214438" cy="428623"/>
        </a:xfrm>
        <a:prstGeom prst="ellipse">
          <a:avLst/>
        </a:prstGeom>
        <a:noFill/>
        <a:ln/>
      </xdr:spPr>
      <xdr:style>
        <a:lnRef idx="2">
          <a:schemeClr val="accent1"/>
        </a:lnRef>
        <a:fillRef idx="1">
          <a:schemeClr val="lt1"/>
        </a:fillRef>
        <a:effectRef idx="0">
          <a:schemeClr val="accent1"/>
        </a:effectRef>
        <a:fontRef idx="minor">
          <a:schemeClr val="dk1"/>
        </a:fontRef>
      </xdr:style>
      <xdr:txBody>
        <a:bodyPr vertOverflow="clip" rtlCol="0" anchor="ctr"/>
        <a:lstStyle/>
        <a:p>
          <a:pPr algn="ctr"/>
          <a:endParaRPr lang="es-ES" sz="1100"/>
        </a:p>
      </xdr:txBody>
    </xdr:sp>
    <xdr:clientData/>
  </xdr:twoCellAnchor>
  <xdr:twoCellAnchor>
    <xdr:from>
      <xdr:col>39</xdr:col>
      <xdr:colOff>23813</xdr:colOff>
      <xdr:row>398</xdr:row>
      <xdr:rowOff>154781</xdr:rowOff>
    </xdr:from>
    <xdr:to>
      <xdr:col>41</xdr:col>
      <xdr:colOff>130969</xdr:colOff>
      <xdr:row>400</xdr:row>
      <xdr:rowOff>23813</xdr:rowOff>
    </xdr:to>
    <xdr:sp macro="" textlink="">
      <xdr:nvSpPr>
        <xdr:cNvPr id="13" name="12 Elipse">
          <a:extLst>
            <a:ext uri="{FF2B5EF4-FFF2-40B4-BE49-F238E27FC236}">
              <a16:creationId xmlns:a16="http://schemas.microsoft.com/office/drawing/2014/main" id="{00000000-0008-0000-0000-00000D000000}"/>
            </a:ext>
          </a:extLst>
        </xdr:cNvPr>
        <xdr:cNvSpPr/>
      </xdr:nvSpPr>
      <xdr:spPr>
        <a:xfrm>
          <a:off x="35325844" y="128551781"/>
          <a:ext cx="1214438" cy="202407"/>
        </a:xfrm>
        <a:prstGeom prst="ellipse">
          <a:avLst/>
        </a:prstGeom>
        <a:noFill/>
        <a:ln/>
      </xdr:spPr>
      <xdr:style>
        <a:lnRef idx="2">
          <a:schemeClr val="accent1"/>
        </a:lnRef>
        <a:fillRef idx="1">
          <a:schemeClr val="lt1"/>
        </a:fillRef>
        <a:effectRef idx="0">
          <a:schemeClr val="accent1"/>
        </a:effectRef>
        <a:fontRef idx="minor">
          <a:schemeClr val="dk1"/>
        </a:fontRef>
      </xdr:style>
      <xdr:txBody>
        <a:bodyPr vertOverflow="clip" rtlCol="0" anchor="ctr"/>
        <a:lstStyle/>
        <a:p>
          <a:pPr algn="ctr"/>
          <a:endParaRPr lang="es-ES" sz="1100"/>
        </a:p>
      </xdr:txBody>
    </xdr:sp>
    <xdr:clientData/>
  </xdr:twoCellAnchor>
  <xdr:twoCellAnchor>
    <xdr:from>
      <xdr:col>34</xdr:col>
      <xdr:colOff>35718</xdr:colOff>
      <xdr:row>417</xdr:row>
      <xdr:rowOff>11907</xdr:rowOff>
    </xdr:from>
    <xdr:to>
      <xdr:col>36</xdr:col>
      <xdr:colOff>154780</xdr:colOff>
      <xdr:row>420</xdr:row>
      <xdr:rowOff>71437</xdr:rowOff>
    </xdr:to>
    <xdr:sp macro="" textlink="">
      <xdr:nvSpPr>
        <xdr:cNvPr id="16" name="15 Elipse">
          <a:extLst>
            <a:ext uri="{FF2B5EF4-FFF2-40B4-BE49-F238E27FC236}">
              <a16:creationId xmlns:a16="http://schemas.microsoft.com/office/drawing/2014/main" id="{00000000-0008-0000-0000-000010000000}"/>
            </a:ext>
          </a:extLst>
        </xdr:cNvPr>
        <xdr:cNvSpPr/>
      </xdr:nvSpPr>
      <xdr:spPr>
        <a:xfrm>
          <a:off x="29741812" y="126408657"/>
          <a:ext cx="1119187" cy="559593"/>
        </a:xfrm>
        <a:prstGeom prst="ellipse">
          <a:avLst/>
        </a:prstGeom>
        <a:noFill/>
        <a:ln/>
      </xdr:spPr>
      <xdr:style>
        <a:lnRef idx="2">
          <a:schemeClr val="accent3"/>
        </a:lnRef>
        <a:fillRef idx="1">
          <a:schemeClr val="lt1"/>
        </a:fillRef>
        <a:effectRef idx="0">
          <a:schemeClr val="accent3"/>
        </a:effectRef>
        <a:fontRef idx="minor">
          <a:schemeClr val="dk1"/>
        </a:fontRef>
      </xdr:style>
      <xdr:txBody>
        <a:bodyPr vertOverflow="clip" rtlCol="0" anchor="ctr"/>
        <a:lstStyle/>
        <a:p>
          <a:pPr algn="ctr"/>
          <a:endParaRPr lang="es-E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473"/>
  <sheetViews>
    <sheetView tabSelected="1" zoomScale="90" zoomScaleNormal="90" workbookViewId="0">
      <selection activeCell="C34" sqref="C34"/>
    </sheetView>
  </sheetViews>
  <sheetFormatPr baseColWidth="10" defaultRowHeight="12.75" x14ac:dyDescent="0.2"/>
  <cols>
    <col min="1" max="1" width="5.85546875" style="27" customWidth="1"/>
    <col min="2" max="2" width="81.140625" style="50" customWidth="1"/>
    <col min="3" max="3" width="13.85546875" style="72" bestFit="1" customWidth="1"/>
    <col min="4" max="4" width="15.140625" style="72" customWidth="1"/>
    <col min="5" max="5" width="14.140625" style="72" customWidth="1"/>
    <col min="7" max="7" width="13.85546875" customWidth="1"/>
    <col min="8" max="8" width="13.140625" customWidth="1"/>
    <col min="9" max="9" width="12.5703125" customWidth="1"/>
    <col min="10" max="10" width="14" customWidth="1"/>
    <col min="11" max="11" width="12.7109375" bestFit="1" customWidth="1"/>
    <col min="12" max="12" width="12.85546875" bestFit="1" customWidth="1"/>
    <col min="13" max="13" width="13.5703125" customWidth="1"/>
    <col min="15" max="15" width="13.7109375" customWidth="1"/>
    <col min="16" max="16" width="12.5703125" customWidth="1"/>
    <col min="17" max="17" width="12.42578125" customWidth="1"/>
    <col min="18" max="18" width="13.28515625" customWidth="1"/>
    <col min="19" max="19" width="12.28515625" bestFit="1" customWidth="1"/>
    <col min="20" max="20" width="13.28515625" customWidth="1"/>
    <col min="21" max="21" width="12.28515625" bestFit="1" customWidth="1"/>
    <col min="22" max="22" width="11.5703125" bestFit="1" customWidth="1"/>
    <col min="23" max="25" width="12.28515625" bestFit="1" customWidth="1"/>
    <col min="26" max="26" width="28.85546875" customWidth="1"/>
    <col min="27" max="27" width="15.85546875" customWidth="1"/>
    <col min="28" max="28" width="2.28515625" customWidth="1"/>
    <col min="29" max="29" width="14.28515625" customWidth="1"/>
    <col min="30" max="30" width="13.140625" customWidth="1"/>
    <col min="31" max="31" width="1.85546875" customWidth="1"/>
    <col min="32" max="32" width="13" customWidth="1"/>
    <col min="33" max="33" width="1.7109375" customWidth="1"/>
    <col min="36" max="36" width="2.140625" customWidth="1"/>
    <col min="38" max="38" width="3.42578125" customWidth="1"/>
    <col min="39" max="39" width="14.28515625" customWidth="1"/>
    <col min="40" max="40" width="13.140625" customWidth="1"/>
    <col min="41" max="41" width="3.42578125" customWidth="1"/>
  </cols>
  <sheetData>
    <row r="1" spans="1:5" ht="15" x14ac:dyDescent="0.2">
      <c r="A1" s="285" t="s">
        <v>10</v>
      </c>
      <c r="B1" s="285"/>
      <c r="C1" s="285"/>
      <c r="D1" s="285"/>
      <c r="E1" s="285"/>
    </row>
    <row r="2" spans="1:5" ht="15" x14ac:dyDescent="0.2">
      <c r="A2" s="285" t="s">
        <v>2</v>
      </c>
      <c r="B2" s="285"/>
      <c r="C2" s="285"/>
      <c r="D2" s="285"/>
      <c r="E2" s="285"/>
    </row>
    <row r="3" spans="1:5" ht="15" x14ac:dyDescent="0.2">
      <c r="A3" s="285" t="s">
        <v>3</v>
      </c>
      <c r="B3" s="285"/>
      <c r="C3" s="285"/>
      <c r="D3" s="285"/>
      <c r="E3" s="285"/>
    </row>
    <row r="4" spans="1:5" ht="15" x14ac:dyDescent="0.2">
      <c r="A4" s="285" t="s">
        <v>130</v>
      </c>
      <c r="B4" s="285"/>
      <c r="C4" s="285"/>
      <c r="D4" s="285"/>
      <c r="E4" s="285"/>
    </row>
    <row r="5" spans="1:5" x14ac:dyDescent="0.2">
      <c r="A5" s="324" t="s">
        <v>18</v>
      </c>
      <c r="B5" s="324"/>
      <c r="C5" s="324"/>
      <c r="D5" s="324"/>
      <c r="E5" s="324"/>
    </row>
    <row r="6" spans="1:5" ht="15" x14ac:dyDescent="0.25">
      <c r="A6" s="29" t="s">
        <v>4</v>
      </c>
      <c r="B6" s="17" t="s">
        <v>5</v>
      </c>
      <c r="C6" s="70" t="s">
        <v>6</v>
      </c>
      <c r="D6" s="70" t="s">
        <v>7</v>
      </c>
      <c r="E6" s="70" t="s">
        <v>8</v>
      </c>
    </row>
    <row r="7" spans="1:5" x14ac:dyDescent="0.2">
      <c r="A7" s="4"/>
      <c r="B7" s="23"/>
      <c r="C7" s="73">
        <f>C323</f>
        <v>0</v>
      </c>
      <c r="D7" s="53"/>
      <c r="E7" s="73">
        <f>E323</f>
        <v>0</v>
      </c>
    </row>
    <row r="8" spans="1:5" ht="84" x14ac:dyDescent="0.2">
      <c r="A8" s="4">
        <v>1</v>
      </c>
      <c r="B8" s="10" t="s">
        <v>12</v>
      </c>
      <c r="C8" s="53">
        <v>2857.14</v>
      </c>
      <c r="D8" s="53"/>
      <c r="E8" s="53">
        <f>E7+C8</f>
        <v>2857.14</v>
      </c>
    </row>
    <row r="9" spans="1:5" ht="72" x14ac:dyDescent="0.2">
      <c r="A9" s="4">
        <v>1</v>
      </c>
      <c r="B9" s="10" t="s">
        <v>11</v>
      </c>
      <c r="C9" s="53">
        <v>2857.14</v>
      </c>
      <c r="D9" s="53"/>
      <c r="E9" s="53">
        <f>E8+C9</f>
        <v>5714.28</v>
      </c>
    </row>
    <row r="10" spans="1:5" ht="84" x14ac:dyDescent="0.2">
      <c r="A10" s="4">
        <v>1</v>
      </c>
      <c r="B10" s="10" t="s">
        <v>27</v>
      </c>
      <c r="C10" s="71">
        <v>228.57</v>
      </c>
      <c r="D10" s="53"/>
      <c r="E10" s="53">
        <f>E9+C10</f>
        <v>5942.8499999999995</v>
      </c>
    </row>
    <row r="11" spans="1:5" ht="84" x14ac:dyDescent="0.2">
      <c r="A11" s="4">
        <v>1</v>
      </c>
      <c r="B11" s="10" t="s">
        <v>28</v>
      </c>
      <c r="C11" s="102">
        <v>462.86</v>
      </c>
      <c r="D11" s="53"/>
      <c r="E11" s="53">
        <f>E10+C11</f>
        <v>6405.7099999999991</v>
      </c>
    </row>
    <row r="12" spans="1:5" ht="72" x14ac:dyDescent="0.2">
      <c r="A12" s="4">
        <v>1</v>
      </c>
      <c r="B12" s="10" t="s">
        <v>68</v>
      </c>
      <c r="C12" s="53">
        <v>32685</v>
      </c>
      <c r="D12" s="53"/>
      <c r="E12" s="53">
        <f>E11+C12</f>
        <v>39090.71</v>
      </c>
    </row>
    <row r="13" spans="1:5" ht="72" x14ac:dyDescent="0.2">
      <c r="A13" s="4">
        <v>1</v>
      </c>
      <c r="B13" s="10" t="s">
        <v>69</v>
      </c>
      <c r="C13" s="53">
        <v>3814.98</v>
      </c>
      <c r="D13" s="53"/>
      <c r="E13" s="53">
        <f>E12+C13</f>
        <v>42905.69</v>
      </c>
    </row>
    <row r="14" spans="1:5" ht="72" x14ac:dyDescent="0.2">
      <c r="A14" s="256">
        <v>1</v>
      </c>
      <c r="B14" s="10" t="s">
        <v>29</v>
      </c>
      <c r="C14" s="265">
        <v>10000</v>
      </c>
      <c r="D14" s="265"/>
      <c r="E14" s="265">
        <f>E13+C14</f>
        <v>52905.69</v>
      </c>
    </row>
    <row r="15" spans="1:5" ht="84" x14ac:dyDescent="0.2">
      <c r="A15" s="257"/>
      <c r="B15" s="10" t="s">
        <v>30</v>
      </c>
      <c r="C15" s="266"/>
      <c r="D15" s="266"/>
      <c r="E15" s="266">
        <f>E14+C15</f>
        <v>52905.69</v>
      </c>
    </row>
    <row r="16" spans="1:5" ht="72" x14ac:dyDescent="0.2">
      <c r="A16" s="258"/>
      <c r="B16" s="10" t="s">
        <v>31</v>
      </c>
      <c r="C16" s="267"/>
      <c r="D16" s="267"/>
      <c r="E16" s="267">
        <f>E15+C16</f>
        <v>52905.69</v>
      </c>
    </row>
    <row r="17" spans="1:5" ht="72" x14ac:dyDescent="0.2">
      <c r="A17" s="4">
        <v>1</v>
      </c>
      <c r="B17" s="10" t="s">
        <v>32</v>
      </c>
      <c r="C17" s="53">
        <v>4000</v>
      </c>
      <c r="D17" s="53"/>
      <c r="E17" s="53">
        <f>E14+C17</f>
        <v>56905.69</v>
      </c>
    </row>
    <row r="18" spans="1:5" ht="84" x14ac:dyDescent="0.2">
      <c r="A18" s="4">
        <v>1</v>
      </c>
      <c r="B18" s="10" t="s">
        <v>33</v>
      </c>
      <c r="C18" s="53">
        <v>12000</v>
      </c>
      <c r="D18" s="53"/>
      <c r="E18" s="53">
        <f>E17+C18</f>
        <v>68905.69</v>
      </c>
    </row>
    <row r="19" spans="1:5" ht="84" x14ac:dyDescent="0.2">
      <c r="A19" s="4">
        <v>1</v>
      </c>
      <c r="B19" s="10" t="s">
        <v>34</v>
      </c>
      <c r="C19" s="53">
        <v>4571.43</v>
      </c>
      <c r="D19" s="53"/>
      <c r="E19" s="53">
        <f>E18+C19</f>
        <v>73477.119999999995</v>
      </c>
    </row>
    <row r="20" spans="1:5" ht="48" x14ac:dyDescent="0.2">
      <c r="A20" s="4">
        <v>1</v>
      </c>
      <c r="B20" s="10" t="s">
        <v>127</v>
      </c>
      <c r="C20" s="53">
        <v>32000</v>
      </c>
      <c r="D20" s="53"/>
      <c r="E20" s="53">
        <f>E19+C20</f>
        <v>105477.12</v>
      </c>
    </row>
    <row r="21" spans="1:5" ht="36" x14ac:dyDescent="0.2">
      <c r="A21" s="4">
        <v>1</v>
      </c>
      <c r="B21" s="10" t="s">
        <v>19</v>
      </c>
      <c r="C21" s="53">
        <v>110744.05</v>
      </c>
      <c r="D21" s="53"/>
      <c r="E21" s="53">
        <f>E20+C21</f>
        <v>216221.16999999998</v>
      </c>
    </row>
    <row r="22" spans="1:5" ht="48" x14ac:dyDescent="0.2">
      <c r="A22" s="4"/>
      <c r="B22" s="10" t="s">
        <v>124</v>
      </c>
      <c r="C22" s="53">
        <v>9394.77</v>
      </c>
      <c r="D22" s="53"/>
      <c r="E22" s="53">
        <f>E21+C22</f>
        <v>225615.93999999997</v>
      </c>
    </row>
    <row r="23" spans="1:5" ht="48" x14ac:dyDescent="0.2">
      <c r="A23" s="4">
        <v>1</v>
      </c>
      <c r="B23" s="56" t="s">
        <v>20</v>
      </c>
      <c r="C23" s="53">
        <v>23468.880000000001</v>
      </c>
      <c r="D23" s="53"/>
      <c r="E23" s="53">
        <f>E22+C23</f>
        <v>249084.81999999998</v>
      </c>
    </row>
    <row r="24" spans="1:5" ht="48" x14ac:dyDescent="0.2">
      <c r="A24" s="4">
        <v>1</v>
      </c>
      <c r="B24" s="56" t="s">
        <v>77</v>
      </c>
      <c r="C24" s="53">
        <v>26622.73</v>
      </c>
      <c r="D24" s="53"/>
      <c r="E24" s="53">
        <f>E23+C24</f>
        <v>275707.55</v>
      </c>
    </row>
    <row r="25" spans="1:5" ht="21" customHeight="1" x14ac:dyDescent="0.2">
      <c r="A25" s="4"/>
      <c r="B25" s="23" t="s">
        <v>17</v>
      </c>
      <c r="C25" s="73">
        <f>SUM(C8:C24)</f>
        <v>275707.55</v>
      </c>
      <c r="D25" s="53"/>
      <c r="E25" s="53"/>
    </row>
    <row r="26" spans="1:5" x14ac:dyDescent="0.2">
      <c r="A26" s="4"/>
      <c r="B26" s="23" t="s">
        <v>16</v>
      </c>
      <c r="C26" s="73">
        <f>C25+C7</f>
        <v>275707.55</v>
      </c>
      <c r="D26" s="53"/>
      <c r="E26" s="73">
        <f>E24</f>
        <v>275707.55</v>
      </c>
    </row>
    <row r="27" spans="1:5" x14ac:dyDescent="0.2">
      <c r="A27" s="7"/>
      <c r="B27" s="148"/>
      <c r="C27" s="74"/>
      <c r="D27" s="75"/>
      <c r="E27" s="74"/>
    </row>
    <row r="28" spans="1:5" x14ac:dyDescent="0.2">
      <c r="A28" s="7"/>
      <c r="B28" s="42"/>
      <c r="C28" s="74"/>
      <c r="D28" s="75"/>
      <c r="E28" s="75"/>
    </row>
    <row r="29" spans="1:5" x14ac:dyDescent="0.2">
      <c r="A29" s="7"/>
      <c r="B29" s="42"/>
      <c r="C29" s="74"/>
      <c r="D29" s="75"/>
      <c r="E29" s="244"/>
    </row>
    <row r="30" spans="1:5" x14ac:dyDescent="0.2">
      <c r="A30" s="7"/>
      <c r="B30" s="22"/>
      <c r="C30" s="77"/>
      <c r="D30" s="77"/>
    </row>
    <row r="31" spans="1:5" x14ac:dyDescent="0.2">
      <c r="A31" s="7"/>
      <c r="B31" s="22"/>
      <c r="C31" s="77"/>
      <c r="D31" s="77"/>
      <c r="E31" s="77"/>
    </row>
    <row r="32" spans="1:5" ht="14.25" x14ac:dyDescent="0.2">
      <c r="A32" s="7"/>
      <c r="B32" s="22"/>
      <c r="C32" s="77"/>
      <c r="D32" s="77"/>
      <c r="E32" s="104"/>
    </row>
    <row r="33" spans="1:5" x14ac:dyDescent="0.2">
      <c r="A33" s="7"/>
      <c r="B33" s="21"/>
      <c r="C33" s="103"/>
      <c r="D33" s="103"/>
      <c r="E33" s="106"/>
    </row>
    <row r="34" spans="1:5" x14ac:dyDescent="0.2">
      <c r="A34" s="7"/>
      <c r="B34" s="120" t="s">
        <v>13</v>
      </c>
      <c r="C34" s="105"/>
      <c r="D34" s="178" t="s">
        <v>35</v>
      </c>
      <c r="E34" s="106"/>
    </row>
    <row r="35" spans="1:5" x14ac:dyDescent="0.2">
      <c r="A35" s="7"/>
      <c r="B35" s="120" t="s">
        <v>14</v>
      </c>
      <c r="C35" s="105"/>
      <c r="D35" s="69" t="s">
        <v>15</v>
      </c>
      <c r="E35" s="106"/>
    </row>
    <row r="36" spans="1:5" x14ac:dyDescent="0.2">
      <c r="A36" s="7"/>
      <c r="B36" s="120" t="s">
        <v>0</v>
      </c>
      <c r="C36" s="105"/>
      <c r="D36" s="69" t="s">
        <v>1</v>
      </c>
      <c r="E36" s="84"/>
    </row>
    <row r="37" spans="1:5" x14ac:dyDescent="0.2">
      <c r="A37" s="7"/>
      <c r="B37" s="21"/>
      <c r="C37" s="84"/>
      <c r="D37" s="84"/>
      <c r="E37" s="84"/>
    </row>
    <row r="38" spans="1:5" x14ac:dyDescent="0.2">
      <c r="A38" s="37"/>
      <c r="B38" s="21"/>
      <c r="C38" s="84"/>
      <c r="D38" s="84"/>
      <c r="E38" s="84"/>
    </row>
    <row r="39" spans="1:5" x14ac:dyDescent="0.2">
      <c r="A39" s="24"/>
      <c r="B39" s="19"/>
      <c r="C39" s="6"/>
      <c r="D39" s="6"/>
      <c r="E39" s="6"/>
    </row>
    <row r="40" spans="1:5" x14ac:dyDescent="0.2">
      <c r="A40" s="1"/>
      <c r="B40" s="23"/>
      <c r="C40" s="73"/>
      <c r="D40" s="53"/>
      <c r="E40" s="73"/>
    </row>
    <row r="41" spans="1:5" x14ac:dyDescent="0.2">
      <c r="A41" s="5"/>
      <c r="B41" s="10"/>
      <c r="C41" s="71"/>
      <c r="D41" s="71"/>
      <c r="E41" s="53"/>
    </row>
    <row r="42" spans="1:5" x14ac:dyDescent="0.2">
      <c r="A42" s="5"/>
      <c r="B42" s="46"/>
      <c r="C42" s="73"/>
      <c r="D42" s="53"/>
      <c r="E42" s="53"/>
    </row>
    <row r="43" spans="1:5" x14ac:dyDescent="0.2">
      <c r="A43" s="5"/>
      <c r="B43" s="18"/>
      <c r="C43" s="73"/>
      <c r="D43" s="53"/>
      <c r="E43" s="73"/>
    </row>
    <row r="44" spans="1:5" x14ac:dyDescent="0.2">
      <c r="A44" s="37"/>
      <c r="B44" s="47"/>
      <c r="C44" s="77"/>
      <c r="D44" s="78"/>
      <c r="E44" s="78"/>
    </row>
    <row r="45" spans="1:5" x14ac:dyDescent="0.2">
      <c r="A45" s="32"/>
      <c r="B45" s="22"/>
      <c r="C45" s="82"/>
      <c r="D45" s="82"/>
      <c r="E45" s="74"/>
    </row>
    <row r="46" spans="1:5" x14ac:dyDescent="0.2">
      <c r="A46" s="281"/>
      <c r="B46" s="282"/>
      <c r="C46" s="282"/>
      <c r="D46" s="282"/>
      <c r="E46" s="283"/>
    </row>
    <row r="47" spans="1:5" x14ac:dyDescent="0.2">
      <c r="A47" s="24"/>
      <c r="B47" s="19"/>
      <c r="C47" s="6"/>
      <c r="D47" s="6"/>
      <c r="E47" s="6"/>
    </row>
    <row r="48" spans="1:5" x14ac:dyDescent="0.2">
      <c r="A48" s="1"/>
      <c r="B48" s="23"/>
      <c r="C48" s="73"/>
      <c r="D48" s="53"/>
      <c r="E48" s="73"/>
    </row>
    <row r="49" spans="1:5" x14ac:dyDescent="0.2">
      <c r="A49" s="256"/>
      <c r="B49" s="10"/>
      <c r="C49" s="262"/>
      <c r="D49" s="265"/>
      <c r="E49" s="265"/>
    </row>
    <row r="50" spans="1:5" x14ac:dyDescent="0.2">
      <c r="A50" s="257"/>
      <c r="B50" s="10"/>
      <c r="C50" s="263"/>
      <c r="D50" s="266"/>
      <c r="E50" s="266"/>
    </row>
    <row r="51" spans="1:5" x14ac:dyDescent="0.2">
      <c r="A51" s="257"/>
      <c r="B51" s="109"/>
      <c r="C51" s="263"/>
      <c r="D51" s="266"/>
      <c r="E51" s="266"/>
    </row>
    <row r="52" spans="1:5" x14ac:dyDescent="0.2">
      <c r="A52" s="257"/>
      <c r="B52" s="109"/>
      <c r="C52" s="263"/>
      <c r="D52" s="266"/>
      <c r="E52" s="266"/>
    </row>
    <row r="53" spans="1:5" x14ac:dyDescent="0.2">
      <c r="A53" s="257"/>
      <c r="B53" s="109"/>
      <c r="C53" s="263"/>
      <c r="D53" s="266"/>
      <c r="E53" s="266"/>
    </row>
    <row r="54" spans="1:5" x14ac:dyDescent="0.2">
      <c r="A54" s="258"/>
      <c r="B54" s="109"/>
      <c r="C54" s="264"/>
      <c r="D54" s="267"/>
      <c r="E54" s="267"/>
    </row>
    <row r="55" spans="1:5" x14ac:dyDescent="0.2">
      <c r="A55" s="4"/>
      <c r="B55" s="46"/>
      <c r="C55" s="73"/>
      <c r="D55" s="53"/>
      <c r="E55" s="53"/>
    </row>
    <row r="56" spans="1:5" x14ac:dyDescent="0.2">
      <c r="A56" s="4"/>
      <c r="B56" s="18"/>
      <c r="C56" s="73"/>
      <c r="D56" s="53"/>
      <c r="E56" s="73"/>
    </row>
    <row r="57" spans="1:5" x14ac:dyDescent="0.2">
      <c r="A57" s="7"/>
      <c r="B57" s="22"/>
      <c r="C57" s="74"/>
      <c r="D57" s="75"/>
      <c r="E57" s="74"/>
    </row>
    <row r="58" spans="1:5" x14ac:dyDescent="0.2">
      <c r="A58" s="38"/>
      <c r="B58" s="48"/>
      <c r="C58" s="84"/>
      <c r="D58" s="84"/>
      <c r="E58" s="84"/>
    </row>
    <row r="59" spans="1:5" x14ac:dyDescent="0.2">
      <c r="A59" s="343"/>
      <c r="B59" s="343"/>
      <c r="C59" s="343"/>
      <c r="D59" s="343"/>
      <c r="E59" s="343"/>
    </row>
    <row r="60" spans="1:5" x14ac:dyDescent="0.2">
      <c r="A60" s="24"/>
      <c r="B60" s="19"/>
      <c r="C60" s="6"/>
      <c r="D60" s="6"/>
      <c r="E60" s="6"/>
    </row>
    <row r="61" spans="1:5" x14ac:dyDescent="0.2">
      <c r="A61" s="39"/>
      <c r="B61" s="46"/>
      <c r="C61" s="81"/>
      <c r="D61" s="85"/>
      <c r="E61" s="81"/>
    </row>
    <row r="62" spans="1:5" x14ac:dyDescent="0.2">
      <c r="A62" s="1"/>
      <c r="B62" s="10"/>
      <c r="C62" s="53"/>
      <c r="D62" s="53"/>
      <c r="E62" s="90"/>
    </row>
    <row r="63" spans="1:5" x14ac:dyDescent="0.2">
      <c r="A63" s="1"/>
      <c r="B63" s="46"/>
      <c r="C63" s="73"/>
      <c r="D63" s="53"/>
      <c r="E63" s="53"/>
    </row>
    <row r="64" spans="1:5" x14ac:dyDescent="0.2">
      <c r="A64" s="1"/>
      <c r="B64" s="18"/>
      <c r="C64" s="73"/>
      <c r="D64" s="53"/>
      <c r="E64" s="73"/>
    </row>
    <row r="65" spans="1:5" x14ac:dyDescent="0.2">
      <c r="A65" s="7"/>
      <c r="B65" s="22"/>
      <c r="C65" s="74"/>
      <c r="D65" s="75"/>
      <c r="E65" s="74"/>
    </row>
    <row r="66" spans="1:5" x14ac:dyDescent="0.2">
      <c r="A66" s="7"/>
      <c r="B66" s="22"/>
      <c r="C66" s="74"/>
      <c r="D66" s="75"/>
      <c r="E66" s="74"/>
    </row>
    <row r="67" spans="1:5" ht="15" x14ac:dyDescent="0.25">
      <c r="A67" s="284"/>
      <c r="B67" s="284"/>
      <c r="C67" s="284"/>
      <c r="D67" s="284"/>
      <c r="E67" s="284"/>
    </row>
    <row r="68" spans="1:5" x14ac:dyDescent="0.2">
      <c r="A68" s="24"/>
      <c r="B68" s="19"/>
      <c r="C68" s="6"/>
      <c r="D68" s="6"/>
      <c r="E68" s="6"/>
    </row>
    <row r="69" spans="1:5" x14ac:dyDescent="0.2">
      <c r="A69" s="39"/>
      <c r="B69" s="46"/>
      <c r="C69" s="81"/>
      <c r="D69" s="85"/>
      <c r="E69" s="81"/>
    </row>
    <row r="70" spans="1:5" x14ac:dyDescent="0.2">
      <c r="A70" s="141"/>
      <c r="B70" s="56"/>
      <c r="C70" s="86"/>
      <c r="D70" s="86"/>
      <c r="E70" s="142"/>
    </row>
    <row r="71" spans="1:5" x14ac:dyDescent="0.2">
      <c r="A71" s="256"/>
      <c r="B71" s="10"/>
      <c r="C71" s="265"/>
      <c r="D71" s="265"/>
      <c r="E71" s="265"/>
    </row>
    <row r="72" spans="1:5" x14ac:dyDescent="0.2">
      <c r="A72" s="257"/>
      <c r="B72" s="10"/>
      <c r="C72" s="266"/>
      <c r="D72" s="266"/>
      <c r="E72" s="266"/>
    </row>
    <row r="73" spans="1:5" x14ac:dyDescent="0.2">
      <c r="A73" s="258"/>
      <c r="B73" s="10"/>
      <c r="C73" s="267"/>
      <c r="D73" s="267"/>
      <c r="E73" s="267"/>
    </row>
    <row r="74" spans="1:5" x14ac:dyDescent="0.2">
      <c r="A74" s="1"/>
      <c r="B74" s="10"/>
      <c r="C74" s="53"/>
      <c r="D74" s="53"/>
      <c r="E74" s="53"/>
    </row>
    <row r="75" spans="1:5" x14ac:dyDescent="0.2">
      <c r="A75" s="1"/>
      <c r="B75" s="46"/>
      <c r="C75" s="73"/>
      <c r="D75" s="53"/>
      <c r="E75" s="53"/>
    </row>
    <row r="76" spans="1:5" x14ac:dyDescent="0.2">
      <c r="A76" s="1"/>
      <c r="B76" s="18"/>
      <c r="C76" s="73"/>
      <c r="D76" s="53"/>
      <c r="E76" s="73"/>
    </row>
    <row r="77" spans="1:5" x14ac:dyDescent="0.2">
      <c r="A77" s="7"/>
      <c r="B77" s="49"/>
      <c r="C77" s="75"/>
      <c r="D77" s="75"/>
      <c r="E77" s="78"/>
    </row>
    <row r="78" spans="1:5" x14ac:dyDescent="0.2">
      <c r="A78" s="7"/>
      <c r="B78" s="49"/>
      <c r="C78" s="75"/>
      <c r="D78" s="75"/>
      <c r="E78" s="78"/>
    </row>
    <row r="79" spans="1:5" x14ac:dyDescent="0.2">
      <c r="A79" s="7"/>
      <c r="B79" s="49"/>
      <c r="C79" s="75"/>
      <c r="D79" s="75"/>
      <c r="E79" s="78"/>
    </row>
    <row r="80" spans="1:5" x14ac:dyDescent="0.2">
      <c r="A80" s="7"/>
      <c r="B80" s="49"/>
      <c r="C80" s="75"/>
      <c r="D80" s="75"/>
      <c r="E80" s="78"/>
    </row>
    <row r="81" spans="1:5" x14ac:dyDescent="0.2">
      <c r="A81" s="7"/>
      <c r="B81" s="49"/>
      <c r="C81" s="75"/>
      <c r="D81" s="75"/>
      <c r="E81" s="78"/>
    </row>
    <row r="82" spans="1:5" x14ac:dyDescent="0.2">
      <c r="A82" s="268"/>
      <c r="B82" s="269"/>
      <c r="C82" s="269"/>
      <c r="D82" s="269"/>
      <c r="E82" s="270"/>
    </row>
    <row r="83" spans="1:5" x14ac:dyDescent="0.2">
      <c r="A83" s="25"/>
      <c r="B83" s="19"/>
      <c r="C83" s="6"/>
      <c r="D83" s="6"/>
      <c r="E83" s="6"/>
    </row>
    <row r="84" spans="1:5" x14ac:dyDescent="0.2">
      <c r="A84" s="30"/>
      <c r="B84" s="19"/>
      <c r="C84" s="63"/>
      <c r="D84" s="79"/>
      <c r="E84" s="80"/>
    </row>
    <row r="85" spans="1:5" x14ac:dyDescent="0.2">
      <c r="A85" s="5"/>
      <c r="B85" s="10"/>
      <c r="C85" s="71"/>
      <c r="D85" s="53"/>
      <c r="E85" s="53"/>
    </row>
    <row r="86" spans="1:5" x14ac:dyDescent="0.2">
      <c r="A86" s="279"/>
      <c r="B86" s="280"/>
      <c r="C86" s="81"/>
      <c r="D86" s="81"/>
      <c r="E86" s="81"/>
    </row>
    <row r="87" spans="1:5" x14ac:dyDescent="0.2">
      <c r="A87" s="43"/>
      <c r="B87" s="43"/>
      <c r="C87" s="77"/>
      <c r="D87" s="77"/>
      <c r="E87" s="77"/>
    </row>
    <row r="88" spans="1:5" x14ac:dyDescent="0.2">
      <c r="A88" s="43"/>
      <c r="B88" s="43"/>
      <c r="C88" s="77"/>
      <c r="D88" s="77"/>
      <c r="E88" s="77"/>
    </row>
    <row r="89" spans="1:5" ht="15" x14ac:dyDescent="0.25">
      <c r="A89" s="276"/>
      <c r="B89" s="341"/>
      <c r="C89" s="341"/>
      <c r="D89" s="341"/>
      <c r="E89" s="342"/>
    </row>
    <row r="90" spans="1:5" x14ac:dyDescent="0.2">
      <c r="A90" s="24"/>
      <c r="B90" s="19"/>
      <c r="C90" s="6"/>
      <c r="D90" s="6"/>
      <c r="E90" s="6"/>
    </row>
    <row r="91" spans="1:5" x14ac:dyDescent="0.2">
      <c r="A91" s="40"/>
      <c r="B91" s="112"/>
      <c r="C91" s="87"/>
      <c r="D91" s="88"/>
      <c r="E91" s="89"/>
    </row>
    <row r="92" spans="1:5" x14ac:dyDescent="0.2">
      <c r="A92" s="36"/>
      <c r="B92" s="10"/>
      <c r="C92" s="250"/>
      <c r="D92" s="338"/>
      <c r="E92" s="338"/>
    </row>
    <row r="93" spans="1:5" x14ac:dyDescent="0.2">
      <c r="A93" s="4"/>
      <c r="B93" s="10"/>
      <c r="C93" s="251"/>
      <c r="D93" s="339"/>
      <c r="E93" s="339"/>
    </row>
    <row r="94" spans="1:5" x14ac:dyDescent="0.2">
      <c r="A94" s="4"/>
      <c r="B94" s="113"/>
      <c r="C94" s="251"/>
      <c r="D94" s="339"/>
      <c r="E94" s="339"/>
    </row>
    <row r="95" spans="1:5" x14ac:dyDescent="0.2">
      <c r="A95" s="4"/>
      <c r="B95" s="113"/>
      <c r="C95" s="251"/>
      <c r="D95" s="339"/>
      <c r="E95" s="339"/>
    </row>
    <row r="96" spans="1:5" x14ac:dyDescent="0.2">
      <c r="A96" s="4"/>
      <c r="B96" s="113"/>
      <c r="C96" s="252"/>
      <c r="D96" s="340"/>
      <c r="E96" s="340"/>
    </row>
    <row r="97" spans="1:5" x14ac:dyDescent="0.2">
      <c r="A97" s="4"/>
      <c r="B97" s="10"/>
      <c r="C97" s="250"/>
      <c r="D97" s="338"/>
      <c r="E97" s="250"/>
    </row>
    <row r="98" spans="1:5" x14ac:dyDescent="0.2">
      <c r="A98" s="4"/>
      <c r="B98" s="113"/>
      <c r="C98" s="251"/>
      <c r="D98" s="339"/>
      <c r="E98" s="251"/>
    </row>
    <row r="99" spans="1:5" x14ac:dyDescent="0.2">
      <c r="A99" s="4"/>
      <c r="B99" s="113"/>
      <c r="C99" s="252"/>
      <c r="D99" s="340"/>
      <c r="E99" s="252"/>
    </row>
    <row r="100" spans="1:5" x14ac:dyDescent="0.2">
      <c r="A100" s="4"/>
      <c r="B100" s="10"/>
      <c r="C100" s="250"/>
      <c r="D100" s="250"/>
      <c r="E100" s="250"/>
    </row>
    <row r="101" spans="1:5" x14ac:dyDescent="0.2">
      <c r="A101" s="4"/>
      <c r="B101" s="10"/>
      <c r="C101" s="251"/>
      <c r="D101" s="251"/>
      <c r="E101" s="251"/>
    </row>
    <row r="102" spans="1:5" x14ac:dyDescent="0.2">
      <c r="A102" s="4"/>
      <c r="B102" s="10"/>
      <c r="C102" s="251"/>
      <c r="D102" s="251"/>
      <c r="E102" s="251"/>
    </row>
    <row r="103" spans="1:5" x14ac:dyDescent="0.2">
      <c r="A103" s="4"/>
      <c r="B103" s="110"/>
      <c r="C103" s="251"/>
      <c r="D103" s="251"/>
      <c r="E103" s="251"/>
    </row>
    <row r="104" spans="1:5" x14ac:dyDescent="0.2">
      <c r="A104" s="4"/>
      <c r="B104" s="110"/>
      <c r="C104" s="252"/>
      <c r="D104" s="252"/>
      <c r="E104" s="252"/>
    </row>
    <row r="105" spans="1:5" x14ac:dyDescent="0.2">
      <c r="A105" s="4"/>
      <c r="B105" s="10"/>
      <c r="C105" s="253"/>
      <c r="D105" s="253"/>
      <c r="E105" s="250"/>
    </row>
    <row r="106" spans="1:5" x14ac:dyDescent="0.2">
      <c r="A106" s="4"/>
      <c r="B106" s="143"/>
      <c r="C106" s="254"/>
      <c r="D106" s="254"/>
      <c r="E106" s="251"/>
    </row>
    <row r="107" spans="1:5" x14ac:dyDescent="0.2">
      <c r="A107" s="4"/>
      <c r="B107" s="10"/>
      <c r="C107" s="254"/>
      <c r="D107" s="254"/>
      <c r="E107" s="251"/>
    </row>
    <row r="108" spans="1:5" x14ac:dyDescent="0.2">
      <c r="A108" s="4"/>
      <c r="B108" s="10"/>
      <c r="C108" s="254"/>
      <c r="D108" s="254"/>
      <c r="E108" s="251"/>
    </row>
    <row r="109" spans="1:5" x14ac:dyDescent="0.2">
      <c r="A109" s="4"/>
      <c r="B109" s="10"/>
      <c r="C109" s="255"/>
      <c r="D109" s="255"/>
      <c r="E109" s="252"/>
    </row>
    <row r="110" spans="1:5" x14ac:dyDescent="0.2">
      <c r="A110" s="4"/>
      <c r="B110" s="10"/>
      <c r="C110" s="83"/>
      <c r="D110" s="91"/>
      <c r="E110" s="85"/>
    </row>
    <row r="111" spans="1:5" x14ac:dyDescent="0.2">
      <c r="A111" s="4"/>
      <c r="B111" s="10"/>
      <c r="C111" s="253"/>
      <c r="D111" s="253"/>
      <c r="E111" s="250"/>
    </row>
    <row r="112" spans="1:5" x14ac:dyDescent="0.2">
      <c r="A112" s="4"/>
      <c r="B112" s="10"/>
      <c r="C112" s="254"/>
      <c r="D112" s="254"/>
      <c r="E112" s="251"/>
    </row>
    <row r="113" spans="1:5" x14ac:dyDescent="0.2">
      <c r="A113" s="4"/>
      <c r="B113" s="10"/>
      <c r="C113" s="255"/>
      <c r="D113" s="255"/>
      <c r="E113" s="252"/>
    </row>
    <row r="114" spans="1:5" x14ac:dyDescent="0.2">
      <c r="A114" s="4"/>
      <c r="B114" s="10"/>
      <c r="C114" s="253"/>
      <c r="D114" s="253"/>
      <c r="E114" s="250"/>
    </row>
    <row r="115" spans="1:5" x14ac:dyDescent="0.2">
      <c r="A115" s="4"/>
      <c r="B115" s="10"/>
      <c r="C115" s="254"/>
      <c r="D115" s="254"/>
      <c r="E115" s="251"/>
    </row>
    <row r="116" spans="1:5" x14ac:dyDescent="0.2">
      <c r="A116" s="4"/>
      <c r="B116" s="10"/>
      <c r="C116" s="254"/>
      <c r="D116" s="254"/>
      <c r="E116" s="251"/>
    </row>
    <row r="117" spans="1:5" x14ac:dyDescent="0.2">
      <c r="A117" s="4"/>
      <c r="B117" s="56"/>
      <c r="C117" s="255"/>
      <c r="D117" s="255"/>
      <c r="E117" s="252"/>
    </row>
    <row r="118" spans="1:5" x14ac:dyDescent="0.2">
      <c r="A118" s="4"/>
      <c r="B118" s="15"/>
      <c r="C118" s="92"/>
      <c r="D118" s="91"/>
      <c r="E118" s="85"/>
    </row>
    <row r="119" spans="1:5" x14ac:dyDescent="0.2">
      <c r="A119" s="4"/>
      <c r="B119" s="15"/>
      <c r="C119" s="81"/>
      <c r="D119" s="91"/>
      <c r="E119" s="81"/>
    </row>
    <row r="120" spans="1:5" x14ac:dyDescent="0.2">
      <c r="A120" s="7"/>
      <c r="B120" s="34"/>
      <c r="C120" s="77"/>
      <c r="D120" s="93"/>
      <c r="E120" s="77"/>
    </row>
    <row r="121" spans="1:5" x14ac:dyDescent="0.2">
      <c r="A121" s="268"/>
      <c r="B121" s="269"/>
      <c r="C121" s="269"/>
      <c r="D121" s="269"/>
      <c r="E121" s="270"/>
    </row>
    <row r="122" spans="1:5" x14ac:dyDescent="0.2">
      <c r="A122" s="25"/>
      <c r="B122" s="19"/>
      <c r="C122" s="6"/>
      <c r="D122" s="6"/>
      <c r="E122" s="6"/>
    </row>
    <row r="123" spans="1:5" x14ac:dyDescent="0.2">
      <c r="A123" s="25"/>
      <c r="B123" s="19"/>
      <c r="C123" s="51"/>
      <c r="D123" s="6"/>
      <c r="E123" s="51"/>
    </row>
    <row r="124" spans="1:5" x14ac:dyDescent="0.2">
      <c r="A124" s="256"/>
      <c r="B124" s="10"/>
      <c r="C124" s="259"/>
      <c r="D124" s="265"/>
      <c r="E124" s="265"/>
    </row>
    <row r="125" spans="1:5" x14ac:dyDescent="0.2">
      <c r="A125" s="257"/>
      <c r="B125" s="10"/>
      <c r="C125" s="260"/>
      <c r="D125" s="266"/>
      <c r="E125" s="266"/>
    </row>
    <row r="126" spans="1:5" x14ac:dyDescent="0.2">
      <c r="A126" s="258"/>
      <c r="B126" s="10"/>
      <c r="C126" s="261"/>
      <c r="D126" s="267"/>
      <c r="E126" s="267"/>
    </row>
    <row r="127" spans="1:5" x14ac:dyDescent="0.2">
      <c r="A127" s="256"/>
      <c r="B127" s="10"/>
      <c r="C127" s="259"/>
      <c r="D127" s="262"/>
      <c r="E127" s="265"/>
    </row>
    <row r="128" spans="1:5" x14ac:dyDescent="0.2">
      <c r="A128" s="257"/>
      <c r="B128" s="10"/>
      <c r="C128" s="260"/>
      <c r="D128" s="263"/>
      <c r="E128" s="266"/>
    </row>
    <row r="129" spans="1:5" x14ac:dyDescent="0.2">
      <c r="A129" s="258"/>
      <c r="B129" s="10"/>
      <c r="C129" s="261"/>
      <c r="D129" s="264"/>
      <c r="E129" s="267"/>
    </row>
    <row r="130" spans="1:5" x14ac:dyDescent="0.2">
      <c r="A130" s="277"/>
      <c r="B130" s="278"/>
      <c r="C130" s="94"/>
      <c r="D130" s="94"/>
      <c r="E130" s="94"/>
    </row>
    <row r="131" spans="1:5" x14ac:dyDescent="0.2">
      <c r="A131" s="44"/>
      <c r="B131" s="44"/>
      <c r="C131" s="95"/>
      <c r="D131" s="95"/>
      <c r="E131" s="95"/>
    </row>
    <row r="132" spans="1:5" x14ac:dyDescent="0.2">
      <c r="A132" s="44"/>
      <c r="B132" s="44"/>
      <c r="C132" s="95"/>
      <c r="D132" s="95"/>
      <c r="E132" s="95"/>
    </row>
    <row r="133" spans="1:5" ht="15" x14ac:dyDescent="0.25">
      <c r="A133" s="275"/>
      <c r="B133" s="284"/>
      <c r="C133" s="284"/>
      <c r="D133" s="284"/>
      <c r="E133" s="337"/>
    </row>
    <row r="134" spans="1:5" x14ac:dyDescent="0.2">
      <c r="A134" s="52"/>
      <c r="B134" s="23"/>
      <c r="C134" s="96"/>
      <c r="D134" s="96"/>
      <c r="E134" s="96"/>
    </row>
    <row r="135" spans="1:5" x14ac:dyDescent="0.2">
      <c r="A135" s="33"/>
      <c r="B135" s="23"/>
      <c r="C135" s="92"/>
      <c r="D135" s="97"/>
      <c r="E135" s="97"/>
    </row>
    <row r="136" spans="1:5" x14ac:dyDescent="0.2">
      <c r="A136" s="4"/>
      <c r="B136" s="10"/>
      <c r="C136" s="147"/>
      <c r="D136" s="97"/>
      <c r="E136" s="114"/>
    </row>
    <row r="137" spans="1:5" ht="55.5" customHeight="1" x14ac:dyDescent="0.2">
      <c r="A137" s="4"/>
      <c r="B137" s="10"/>
      <c r="C137" s="83"/>
      <c r="D137" s="91"/>
      <c r="E137" s="115"/>
    </row>
    <row r="138" spans="1:5" ht="54" customHeight="1" x14ac:dyDescent="0.2">
      <c r="A138" s="4"/>
      <c r="B138" s="10"/>
      <c r="C138" s="253"/>
      <c r="D138" s="253"/>
      <c r="E138" s="253"/>
    </row>
    <row r="139" spans="1:5" ht="43.5" customHeight="1" x14ac:dyDescent="0.2">
      <c r="A139" s="4"/>
      <c r="B139" s="10"/>
      <c r="C139" s="254"/>
      <c r="D139" s="254"/>
      <c r="E139" s="254"/>
    </row>
    <row r="140" spans="1:5" ht="48.75" customHeight="1" x14ac:dyDescent="0.2">
      <c r="A140" s="4"/>
      <c r="B140" s="10"/>
      <c r="C140" s="255"/>
      <c r="D140" s="255"/>
      <c r="E140" s="255"/>
    </row>
    <row r="141" spans="1:5" x14ac:dyDescent="0.2">
      <c r="A141" s="4"/>
      <c r="B141" s="10"/>
      <c r="C141" s="253"/>
      <c r="D141" s="253"/>
      <c r="E141" s="253"/>
    </row>
    <row r="142" spans="1:5" x14ac:dyDescent="0.2">
      <c r="A142" s="4"/>
      <c r="B142" s="10"/>
      <c r="C142" s="254"/>
      <c r="D142" s="254"/>
      <c r="E142" s="254"/>
    </row>
    <row r="143" spans="1:5" x14ac:dyDescent="0.2">
      <c r="A143" s="4"/>
      <c r="B143" s="10"/>
      <c r="C143" s="255"/>
      <c r="D143" s="255"/>
      <c r="E143" s="255"/>
    </row>
    <row r="144" spans="1:5" x14ac:dyDescent="0.2">
      <c r="A144" s="4"/>
      <c r="B144" s="10"/>
      <c r="C144" s="294"/>
      <c r="D144" s="253"/>
      <c r="E144" s="253"/>
    </row>
    <row r="145" spans="1:5" x14ac:dyDescent="0.2">
      <c r="A145" s="4"/>
      <c r="B145" s="10"/>
      <c r="C145" s="295"/>
      <c r="D145" s="254"/>
      <c r="E145" s="254"/>
    </row>
    <row r="146" spans="1:5" x14ac:dyDescent="0.2">
      <c r="A146" s="4"/>
      <c r="B146" s="10"/>
      <c r="C146" s="295"/>
      <c r="D146" s="254"/>
      <c r="E146" s="254"/>
    </row>
    <row r="147" spans="1:5" x14ac:dyDescent="0.2">
      <c r="A147" s="4"/>
      <c r="B147" s="10"/>
      <c r="C147" s="295"/>
      <c r="D147" s="254"/>
      <c r="E147" s="254"/>
    </row>
    <row r="148" spans="1:5" x14ac:dyDescent="0.2">
      <c r="A148" s="4"/>
      <c r="B148" s="10"/>
      <c r="C148" s="295"/>
      <c r="D148" s="254"/>
      <c r="E148" s="254"/>
    </row>
    <row r="149" spans="1:5" x14ac:dyDescent="0.2">
      <c r="A149" s="4"/>
      <c r="B149" s="10"/>
      <c r="C149" s="296"/>
      <c r="D149" s="255"/>
      <c r="E149" s="255"/>
    </row>
    <row r="150" spans="1:5" ht="60.75" customHeight="1" x14ac:dyDescent="0.2">
      <c r="A150" s="58"/>
      <c r="B150" s="9"/>
      <c r="C150" s="271"/>
      <c r="D150" s="259"/>
      <c r="E150" s="253"/>
    </row>
    <row r="151" spans="1:5" ht="62.25" customHeight="1" x14ac:dyDescent="0.2">
      <c r="A151" s="58"/>
      <c r="B151" s="9"/>
      <c r="C151" s="272"/>
      <c r="D151" s="260"/>
      <c r="E151" s="254"/>
    </row>
    <row r="152" spans="1:5" ht="39.75" customHeight="1" x14ac:dyDescent="0.2">
      <c r="A152" s="58"/>
      <c r="B152" s="9"/>
      <c r="C152" s="272"/>
      <c r="D152" s="260"/>
      <c r="E152" s="254"/>
    </row>
    <row r="153" spans="1:5" ht="44.25" customHeight="1" x14ac:dyDescent="0.2">
      <c r="A153" s="58"/>
      <c r="B153" s="9"/>
      <c r="C153" s="272"/>
      <c r="D153" s="260"/>
      <c r="E153" s="254"/>
    </row>
    <row r="154" spans="1:5" x14ac:dyDescent="0.2">
      <c r="A154" s="58"/>
      <c r="B154" s="9"/>
      <c r="C154" s="272"/>
      <c r="D154" s="260"/>
      <c r="E154" s="254"/>
    </row>
    <row r="155" spans="1:5" x14ac:dyDescent="0.2">
      <c r="A155" s="58"/>
      <c r="B155" s="9"/>
      <c r="C155" s="272"/>
      <c r="D155" s="260"/>
      <c r="E155" s="254"/>
    </row>
    <row r="156" spans="1:5" x14ac:dyDescent="0.2">
      <c r="A156" s="58"/>
      <c r="B156" s="9"/>
      <c r="C156" s="273"/>
      <c r="D156" s="261"/>
      <c r="E156" s="255"/>
    </row>
    <row r="157" spans="1:5" x14ac:dyDescent="0.2">
      <c r="A157" s="58"/>
      <c r="B157" s="116"/>
      <c r="C157" s="145"/>
      <c r="D157" s="76"/>
      <c r="E157" s="99"/>
    </row>
    <row r="158" spans="1:5" ht="47.25" customHeight="1" x14ac:dyDescent="0.2">
      <c r="A158" s="58"/>
      <c r="B158" s="9"/>
      <c r="C158" s="98"/>
      <c r="D158" s="76"/>
      <c r="E158" s="99"/>
    </row>
    <row r="159" spans="1:5" ht="48.75" customHeight="1" x14ac:dyDescent="0.2">
      <c r="A159" s="58"/>
      <c r="B159" s="9"/>
      <c r="C159" s="98"/>
      <c r="D159" s="76"/>
      <c r="E159" s="99"/>
    </row>
    <row r="160" spans="1:5" ht="54" customHeight="1" x14ac:dyDescent="0.2">
      <c r="A160" s="58"/>
      <c r="B160" s="9"/>
      <c r="C160" s="98"/>
      <c r="D160" s="76"/>
      <c r="E160" s="99"/>
    </row>
    <row r="161" spans="1:5" ht="60.75" customHeight="1" x14ac:dyDescent="0.2">
      <c r="A161" s="58"/>
      <c r="B161" s="10"/>
      <c r="C161" s="98"/>
      <c r="D161" s="76"/>
      <c r="E161" s="99"/>
    </row>
    <row r="162" spans="1:5" x14ac:dyDescent="0.2">
      <c r="A162" s="4"/>
      <c r="B162" s="15"/>
      <c r="C162" s="92"/>
      <c r="D162" s="91"/>
      <c r="E162" s="85"/>
    </row>
    <row r="163" spans="1:5" x14ac:dyDescent="0.2">
      <c r="A163" s="4"/>
      <c r="B163" s="15"/>
      <c r="C163" s="92"/>
      <c r="D163" s="91"/>
      <c r="E163" s="73"/>
    </row>
    <row r="164" spans="1:5" x14ac:dyDescent="0.2">
      <c r="A164" s="7"/>
      <c r="B164" s="59"/>
      <c r="C164" s="100"/>
      <c r="D164" s="93"/>
      <c r="E164" s="77"/>
    </row>
    <row r="165" spans="1:5" x14ac:dyDescent="0.2">
      <c r="A165" s="7"/>
      <c r="B165" s="59"/>
      <c r="C165" s="100"/>
      <c r="D165" s="93"/>
      <c r="E165" s="77"/>
    </row>
    <row r="166" spans="1:5" x14ac:dyDescent="0.2">
      <c r="A166" s="7"/>
      <c r="B166" s="59"/>
      <c r="C166" s="100"/>
      <c r="D166" s="93"/>
      <c r="E166" s="77"/>
    </row>
    <row r="167" spans="1:5" x14ac:dyDescent="0.2">
      <c r="A167" s="7"/>
      <c r="B167" s="59"/>
      <c r="C167" s="100"/>
      <c r="D167" s="93"/>
      <c r="E167" s="77"/>
    </row>
    <row r="168" spans="1:5" s="139" customFormat="1" x14ac:dyDescent="0.2">
      <c r="A168" s="286"/>
      <c r="B168" s="287"/>
      <c r="C168" s="287"/>
      <c r="D168" s="287"/>
      <c r="E168" s="288"/>
    </row>
    <row r="169" spans="1:5" x14ac:dyDescent="0.2">
      <c r="A169" s="25"/>
      <c r="B169" s="25"/>
      <c r="C169" s="6"/>
      <c r="D169" s="6"/>
      <c r="E169" s="6"/>
    </row>
    <row r="170" spans="1:5" x14ac:dyDescent="0.2">
      <c r="A170" s="25"/>
      <c r="B170" s="19"/>
      <c r="C170" s="51"/>
      <c r="D170" s="6"/>
      <c r="E170" s="51"/>
    </row>
    <row r="171" spans="1:5" x14ac:dyDescent="0.2">
      <c r="A171" s="4"/>
      <c r="B171" s="10"/>
      <c r="C171" s="53"/>
      <c r="D171" s="53"/>
      <c r="E171" s="53"/>
    </row>
    <row r="172" spans="1:5" x14ac:dyDescent="0.2">
      <c r="A172" s="305"/>
      <c r="B172" s="10"/>
      <c r="C172" s="302"/>
      <c r="D172" s="302"/>
      <c r="E172" s="265"/>
    </row>
    <row r="173" spans="1:5" x14ac:dyDescent="0.2">
      <c r="A173" s="306"/>
      <c r="B173" s="10"/>
      <c r="C173" s="303"/>
      <c r="D173" s="303"/>
      <c r="E173" s="266"/>
    </row>
    <row r="174" spans="1:5" x14ac:dyDescent="0.2">
      <c r="A174" s="307"/>
      <c r="B174" s="10"/>
      <c r="C174" s="304"/>
      <c r="D174" s="304"/>
      <c r="E174" s="267"/>
    </row>
    <row r="175" spans="1:5" x14ac:dyDescent="0.2">
      <c r="A175" s="4"/>
      <c r="B175" s="10"/>
      <c r="C175" s="262"/>
      <c r="D175" s="262"/>
      <c r="E175" s="262"/>
    </row>
    <row r="176" spans="1:5" x14ac:dyDescent="0.2">
      <c r="A176" s="4"/>
      <c r="B176" s="10"/>
      <c r="C176" s="263"/>
      <c r="D176" s="263"/>
      <c r="E176" s="263"/>
    </row>
    <row r="177" spans="1:5" x14ac:dyDescent="0.2">
      <c r="A177" s="4"/>
      <c r="B177" s="10"/>
      <c r="C177" s="264"/>
      <c r="D177" s="264"/>
      <c r="E177" s="264"/>
    </row>
    <row r="178" spans="1:5" x14ac:dyDescent="0.2">
      <c r="A178" s="4"/>
      <c r="B178" s="15"/>
      <c r="C178" s="92"/>
      <c r="D178" s="97"/>
      <c r="E178" s="94"/>
    </row>
    <row r="179" spans="1:5" x14ac:dyDescent="0.2">
      <c r="A179" s="4"/>
      <c r="B179" s="15"/>
      <c r="C179" s="92"/>
      <c r="D179" s="91"/>
      <c r="E179" s="92"/>
    </row>
    <row r="180" spans="1:5" x14ac:dyDescent="0.2">
      <c r="A180" s="7"/>
      <c r="B180" s="59"/>
      <c r="C180" s="100"/>
      <c r="D180" s="93"/>
      <c r="E180" s="77"/>
    </row>
    <row r="181" spans="1:5" ht="9.75" customHeight="1" x14ac:dyDescent="0.2">
      <c r="A181" s="7"/>
      <c r="B181" s="59"/>
      <c r="C181" s="100"/>
      <c r="D181" s="93"/>
      <c r="E181" s="77"/>
    </row>
    <row r="182" spans="1:5" ht="9.75" customHeight="1" x14ac:dyDescent="0.2">
      <c r="A182" s="7"/>
      <c r="B182" s="59"/>
      <c r="C182" s="100"/>
      <c r="D182" s="93"/>
      <c r="E182" s="77"/>
    </row>
    <row r="183" spans="1:5" ht="9.75" customHeight="1" x14ac:dyDescent="0.2">
      <c r="A183" s="7"/>
      <c r="B183" s="59"/>
      <c r="C183" s="100"/>
      <c r="D183" s="93"/>
      <c r="E183" s="77"/>
    </row>
    <row r="184" spans="1:5" ht="9.75" customHeight="1" x14ac:dyDescent="0.2">
      <c r="A184" s="7"/>
      <c r="B184" s="59"/>
      <c r="C184" s="100"/>
      <c r="D184" s="93"/>
      <c r="E184" s="77"/>
    </row>
    <row r="185" spans="1:5" ht="9.75" customHeight="1" x14ac:dyDescent="0.2">
      <c r="A185" s="7"/>
      <c r="B185" s="59"/>
      <c r="C185" s="100"/>
      <c r="D185" s="93"/>
      <c r="E185" s="77"/>
    </row>
    <row r="186" spans="1:5" ht="15" x14ac:dyDescent="0.25">
      <c r="A186" s="274"/>
      <c r="B186" s="335"/>
      <c r="C186" s="335"/>
      <c r="D186" s="335"/>
      <c r="E186" s="336"/>
    </row>
    <row r="187" spans="1:5" x14ac:dyDescent="0.2">
      <c r="A187" s="25"/>
      <c r="B187" s="19"/>
      <c r="C187" s="6"/>
      <c r="D187" s="6"/>
      <c r="E187" s="6"/>
    </row>
    <row r="188" spans="1:5" x14ac:dyDescent="0.2">
      <c r="A188" s="25"/>
      <c r="B188" s="19"/>
      <c r="C188" s="51"/>
      <c r="D188" s="6"/>
      <c r="E188" s="51"/>
    </row>
    <row r="189" spans="1:5" s="8" customFormat="1" x14ac:dyDescent="0.2">
      <c r="A189" s="62"/>
      <c r="B189" s="61"/>
      <c r="C189" s="297"/>
      <c r="D189" s="297"/>
      <c r="E189" s="297"/>
    </row>
    <row r="190" spans="1:5" s="8" customFormat="1" x14ac:dyDescent="0.2">
      <c r="A190" s="62"/>
      <c r="B190" s="65"/>
      <c r="C190" s="299"/>
      <c r="D190" s="299"/>
      <c r="E190" s="299"/>
    </row>
    <row r="191" spans="1:5" s="8" customFormat="1" x14ac:dyDescent="0.2">
      <c r="A191" s="62"/>
      <c r="B191" s="61"/>
      <c r="C191" s="297"/>
      <c r="D191" s="297"/>
      <c r="E191" s="297"/>
    </row>
    <row r="192" spans="1:5" s="8" customFormat="1" ht="66" customHeight="1" x14ac:dyDescent="0.2">
      <c r="A192" s="62"/>
      <c r="B192" s="61"/>
      <c r="C192" s="299"/>
      <c r="D192" s="299"/>
      <c r="E192" s="299"/>
    </row>
    <row r="193" spans="1:5" s="8" customFormat="1" x14ac:dyDescent="0.2">
      <c r="A193" s="62"/>
      <c r="B193" s="61"/>
      <c r="C193" s="297"/>
      <c r="D193" s="297"/>
      <c r="E193" s="297"/>
    </row>
    <row r="194" spans="1:5" s="8" customFormat="1" x14ac:dyDescent="0.2">
      <c r="A194" s="62"/>
      <c r="B194" s="61"/>
      <c r="C194" s="299"/>
      <c r="D194" s="299"/>
      <c r="E194" s="299"/>
    </row>
    <row r="195" spans="1:5" s="8" customFormat="1" ht="66" customHeight="1" x14ac:dyDescent="0.2">
      <c r="A195" s="62"/>
      <c r="B195" s="146"/>
      <c r="C195" s="297"/>
      <c r="D195" s="297"/>
      <c r="E195" s="297"/>
    </row>
    <row r="196" spans="1:5" s="8" customFormat="1" ht="66" customHeight="1" x14ac:dyDescent="0.2">
      <c r="A196" s="62"/>
      <c r="B196" s="61"/>
      <c r="C196" s="299"/>
      <c r="D196" s="299"/>
      <c r="E196" s="299"/>
    </row>
    <row r="197" spans="1:5" s="8" customFormat="1" ht="90" customHeight="1" x14ac:dyDescent="0.2">
      <c r="A197" s="62"/>
      <c r="B197" s="61"/>
      <c r="C197" s="297"/>
      <c r="D197" s="297"/>
      <c r="E197" s="297"/>
    </row>
    <row r="198" spans="1:5" s="8" customFormat="1" x14ac:dyDescent="0.2">
      <c r="A198" s="62"/>
      <c r="B198" s="61"/>
      <c r="C198" s="298"/>
      <c r="D198" s="298"/>
      <c r="E198" s="298"/>
    </row>
    <row r="199" spans="1:5" s="8" customFormat="1" x14ac:dyDescent="0.2">
      <c r="A199" s="62"/>
      <c r="B199" s="61"/>
      <c r="C199" s="299"/>
      <c r="D199" s="299"/>
      <c r="E199" s="299"/>
    </row>
    <row r="200" spans="1:5" s="8" customFormat="1" ht="84" customHeight="1" x14ac:dyDescent="0.2">
      <c r="A200" s="62"/>
      <c r="B200" s="61"/>
      <c r="C200" s="297"/>
      <c r="D200" s="297"/>
      <c r="E200" s="297"/>
    </row>
    <row r="201" spans="1:5" s="8" customFormat="1" ht="75" customHeight="1" x14ac:dyDescent="0.2">
      <c r="A201" s="62"/>
      <c r="B201" s="61"/>
      <c r="C201" s="298"/>
      <c r="D201" s="298"/>
      <c r="E201" s="298"/>
    </row>
    <row r="202" spans="1:5" s="8" customFormat="1" ht="69.95" customHeight="1" x14ac:dyDescent="0.2">
      <c r="A202" s="62"/>
      <c r="B202" s="61"/>
      <c r="C202" s="299"/>
      <c r="D202" s="299"/>
      <c r="E202" s="299"/>
    </row>
    <row r="203" spans="1:5" x14ac:dyDescent="0.2">
      <c r="A203" s="4"/>
      <c r="B203" s="15"/>
      <c r="C203" s="92"/>
      <c r="D203" s="92"/>
      <c r="E203" s="111"/>
    </row>
    <row r="204" spans="1:5" x14ac:dyDescent="0.2">
      <c r="A204" s="4"/>
      <c r="B204" s="15"/>
      <c r="C204" s="92"/>
      <c r="D204" s="91"/>
      <c r="E204" s="73"/>
    </row>
    <row r="205" spans="1:5" x14ac:dyDescent="0.2">
      <c r="A205" s="60"/>
      <c r="B205" s="60"/>
      <c r="C205" s="101"/>
      <c r="D205" s="101"/>
      <c r="E205" s="101"/>
    </row>
    <row r="206" spans="1:5" x14ac:dyDescent="0.2">
      <c r="A206" s="60"/>
      <c r="B206" s="60"/>
      <c r="C206" s="101"/>
      <c r="D206" s="101"/>
      <c r="E206" s="101"/>
    </row>
    <row r="207" spans="1:5" x14ac:dyDescent="0.2">
      <c r="A207" s="60"/>
      <c r="B207" s="60"/>
      <c r="C207" s="101"/>
      <c r="D207" s="101"/>
      <c r="E207" s="101"/>
    </row>
    <row r="208" spans="1:5" x14ac:dyDescent="0.2">
      <c r="A208" s="60"/>
      <c r="B208" s="60"/>
      <c r="C208" s="101"/>
      <c r="D208" s="101"/>
      <c r="E208" s="101"/>
    </row>
    <row r="209" spans="1:7" x14ac:dyDescent="0.2">
      <c r="A209" s="60"/>
      <c r="B209" s="60"/>
      <c r="C209" s="101"/>
      <c r="D209" s="101"/>
      <c r="E209" s="101"/>
    </row>
    <row r="210" spans="1:7" x14ac:dyDescent="0.2">
      <c r="A210" s="60"/>
      <c r="B210" s="60"/>
      <c r="C210" s="101"/>
      <c r="D210" s="101"/>
      <c r="E210" s="101"/>
    </row>
    <row r="211" spans="1:7" x14ac:dyDescent="0.2">
      <c r="A211" s="60"/>
      <c r="B211" s="60"/>
      <c r="C211" s="101"/>
      <c r="D211" s="101"/>
      <c r="E211" s="101"/>
    </row>
    <row r="212" spans="1:7" ht="15" x14ac:dyDescent="0.25">
      <c r="A212" s="289"/>
      <c r="B212" s="289"/>
      <c r="C212" s="289"/>
      <c r="D212" s="289"/>
      <c r="E212" s="289"/>
    </row>
    <row r="213" spans="1:7" ht="15" x14ac:dyDescent="0.2">
      <c r="A213" s="29"/>
      <c r="B213" s="17"/>
      <c r="C213" s="29"/>
      <c r="D213" s="29"/>
      <c r="E213" s="29"/>
    </row>
    <row r="214" spans="1:7" ht="15" x14ac:dyDescent="0.2">
      <c r="A214" s="29"/>
      <c r="B214" s="20"/>
      <c r="C214" s="117"/>
      <c r="D214" s="29"/>
      <c r="E214" s="117"/>
    </row>
    <row r="215" spans="1:7" x14ac:dyDescent="0.2">
      <c r="A215" s="66"/>
      <c r="B215" s="61"/>
      <c r="C215" s="291"/>
      <c r="D215" s="308"/>
      <c r="E215" s="311"/>
      <c r="G215" s="3"/>
    </row>
    <row r="216" spans="1:7" x14ac:dyDescent="0.2">
      <c r="A216" s="66"/>
      <c r="B216" s="61"/>
      <c r="C216" s="292"/>
      <c r="D216" s="309"/>
      <c r="E216" s="312"/>
    </row>
    <row r="217" spans="1:7" ht="15" customHeight="1" x14ac:dyDescent="0.2">
      <c r="A217" s="66"/>
      <c r="B217" s="61"/>
      <c r="C217" s="293"/>
      <c r="D217" s="310"/>
      <c r="E217" s="313"/>
    </row>
    <row r="218" spans="1:7" x14ac:dyDescent="0.2">
      <c r="A218" s="66"/>
      <c r="B218" s="61"/>
      <c r="C218" s="291"/>
      <c r="D218" s="291"/>
      <c r="E218" s="291"/>
    </row>
    <row r="219" spans="1:7" x14ac:dyDescent="0.2">
      <c r="A219" s="66"/>
      <c r="B219" s="61"/>
      <c r="C219" s="292"/>
      <c r="D219" s="292"/>
      <c r="E219" s="292"/>
    </row>
    <row r="220" spans="1:7" ht="49.5" customHeight="1" x14ac:dyDescent="0.2">
      <c r="A220" s="66"/>
      <c r="B220" s="61"/>
      <c r="C220" s="292"/>
      <c r="D220" s="292"/>
      <c r="E220" s="292"/>
    </row>
    <row r="221" spans="1:7" x14ac:dyDescent="0.2">
      <c r="A221" s="4"/>
      <c r="B221" s="10"/>
      <c r="C221" s="293"/>
      <c r="D221" s="293"/>
      <c r="E221" s="293"/>
    </row>
    <row r="222" spans="1:7" x14ac:dyDescent="0.2">
      <c r="A222" s="4"/>
      <c r="B222" s="10"/>
      <c r="C222" s="137"/>
      <c r="D222" s="137"/>
      <c r="E222" s="137"/>
    </row>
    <row r="223" spans="1:7" x14ac:dyDescent="0.2">
      <c r="A223" s="14"/>
      <c r="B223" s="28"/>
      <c r="C223" s="31"/>
      <c r="D223" s="12"/>
      <c r="E223" s="31"/>
    </row>
    <row r="224" spans="1:7" x14ac:dyDescent="0.2">
      <c r="A224" s="14"/>
      <c r="B224" s="28"/>
      <c r="C224" s="31"/>
      <c r="D224" s="12"/>
      <c r="E224" s="31"/>
    </row>
    <row r="225" spans="1:5" x14ac:dyDescent="0.2">
      <c r="A225" s="60"/>
      <c r="B225" s="60"/>
      <c r="C225" s="101"/>
      <c r="D225" s="101"/>
      <c r="E225" s="101"/>
    </row>
    <row r="226" spans="1:5" x14ac:dyDescent="0.2">
      <c r="A226" s="60"/>
      <c r="B226" s="60"/>
      <c r="C226" s="101"/>
      <c r="D226" s="101"/>
      <c r="E226" s="101"/>
    </row>
    <row r="227" spans="1:5" x14ac:dyDescent="0.2">
      <c r="A227" s="268"/>
      <c r="B227" s="269"/>
      <c r="C227" s="269"/>
      <c r="D227" s="269"/>
      <c r="E227" s="270"/>
    </row>
    <row r="228" spans="1:5" x14ac:dyDescent="0.2">
      <c r="A228" s="25"/>
      <c r="B228" s="19"/>
      <c r="C228" s="6"/>
      <c r="D228" s="6"/>
      <c r="E228" s="6"/>
    </row>
    <row r="229" spans="1:5" x14ac:dyDescent="0.2">
      <c r="A229" s="25"/>
      <c r="B229" s="19"/>
      <c r="C229" s="51"/>
      <c r="D229" s="6"/>
      <c r="E229" s="51"/>
    </row>
    <row r="230" spans="1:5" x14ac:dyDescent="0.2">
      <c r="A230" s="305"/>
      <c r="B230" s="10"/>
      <c r="C230" s="315"/>
      <c r="D230" s="318"/>
      <c r="E230" s="265"/>
    </row>
    <row r="231" spans="1:5" x14ac:dyDescent="0.2">
      <c r="A231" s="306"/>
      <c r="B231" s="10"/>
      <c r="C231" s="316"/>
      <c r="D231" s="319"/>
      <c r="E231" s="266"/>
    </row>
    <row r="232" spans="1:5" x14ac:dyDescent="0.2">
      <c r="A232" s="68"/>
      <c r="B232" s="10"/>
      <c r="C232" s="317"/>
      <c r="D232" s="320"/>
      <c r="E232" s="267"/>
    </row>
    <row r="233" spans="1:5" x14ac:dyDescent="0.2">
      <c r="A233" s="277"/>
      <c r="B233" s="278"/>
      <c r="C233" s="94"/>
      <c r="D233" s="94"/>
      <c r="E233" s="94"/>
    </row>
    <row r="234" spans="1:5" x14ac:dyDescent="0.2">
      <c r="A234" s="44"/>
      <c r="B234" s="44"/>
      <c r="C234" s="95"/>
      <c r="D234" s="95"/>
      <c r="E234" s="95"/>
    </row>
    <row r="235" spans="1:5" x14ac:dyDescent="0.2">
      <c r="A235" s="44"/>
      <c r="B235" s="44"/>
      <c r="C235" s="95"/>
      <c r="D235" s="95"/>
      <c r="E235" s="95"/>
    </row>
    <row r="236" spans="1:5" x14ac:dyDescent="0.2">
      <c r="A236" s="44"/>
      <c r="B236" s="44"/>
      <c r="C236" s="95"/>
      <c r="D236" s="95"/>
      <c r="E236" s="95"/>
    </row>
    <row r="237" spans="1:5" x14ac:dyDescent="0.2">
      <c r="A237" s="44"/>
      <c r="B237" s="44"/>
      <c r="C237" s="8"/>
      <c r="D237" s="119"/>
      <c r="E237" s="126"/>
    </row>
    <row r="238" spans="1:5" ht="15" x14ac:dyDescent="0.25">
      <c r="A238" s="289"/>
      <c r="B238" s="289"/>
      <c r="C238" s="289"/>
      <c r="D238" s="289"/>
      <c r="E238" s="289"/>
    </row>
    <row r="239" spans="1:5" ht="15" x14ac:dyDescent="0.2">
      <c r="A239" s="29"/>
      <c r="B239" s="17"/>
      <c r="C239" s="29"/>
      <c r="D239" s="29"/>
      <c r="E239" s="29"/>
    </row>
    <row r="240" spans="1:5" ht="15" x14ac:dyDescent="0.2">
      <c r="A240" s="29"/>
      <c r="B240" s="20"/>
      <c r="C240" s="117"/>
      <c r="D240" s="29"/>
      <c r="E240" s="117"/>
    </row>
    <row r="241" spans="1:5" x14ac:dyDescent="0.2">
      <c r="A241" s="66"/>
      <c r="B241" s="10"/>
      <c r="C241" s="291"/>
      <c r="D241" s="291"/>
      <c r="E241" s="291"/>
    </row>
    <row r="242" spans="1:5" ht="45" customHeight="1" x14ac:dyDescent="0.2">
      <c r="A242" s="66"/>
      <c r="B242" s="10"/>
      <c r="C242" s="292"/>
      <c r="D242" s="292"/>
      <c r="E242" s="292"/>
    </row>
    <row r="243" spans="1:5" x14ac:dyDescent="0.2">
      <c r="A243" s="66"/>
      <c r="B243" s="10"/>
      <c r="C243" s="293"/>
      <c r="D243" s="293"/>
      <c r="E243" s="293"/>
    </row>
    <row r="244" spans="1:5" x14ac:dyDescent="0.2">
      <c r="A244" s="4"/>
      <c r="B244" s="10"/>
      <c r="C244" s="129"/>
      <c r="D244" s="127"/>
      <c r="E244" s="67"/>
    </row>
    <row r="245" spans="1:5" ht="60.75" customHeight="1" x14ac:dyDescent="0.2">
      <c r="A245" s="4"/>
      <c r="B245" s="10"/>
      <c r="C245" s="300"/>
      <c r="D245" s="315"/>
      <c r="E245" s="300"/>
    </row>
    <row r="246" spans="1:5" ht="40.5" customHeight="1" x14ac:dyDescent="0.2">
      <c r="A246" s="4"/>
      <c r="B246" s="10"/>
      <c r="C246" s="301"/>
      <c r="D246" s="316"/>
      <c r="E246" s="301"/>
    </row>
    <row r="247" spans="1:5" ht="40.5" customHeight="1" x14ac:dyDescent="0.2">
      <c r="A247" s="4"/>
      <c r="B247" s="10"/>
      <c r="C247" s="301"/>
      <c r="D247" s="316"/>
      <c r="E247" s="301"/>
    </row>
    <row r="248" spans="1:5" x14ac:dyDescent="0.2">
      <c r="A248" s="4"/>
      <c r="B248" s="10"/>
      <c r="C248" s="314"/>
      <c r="D248" s="317"/>
      <c r="E248" s="314"/>
    </row>
    <row r="249" spans="1:5" x14ac:dyDescent="0.2">
      <c r="A249" s="4"/>
      <c r="B249" s="10"/>
      <c r="C249" s="300"/>
      <c r="D249" s="315"/>
      <c r="E249" s="300"/>
    </row>
    <row r="250" spans="1:5" x14ac:dyDescent="0.2">
      <c r="A250" s="4"/>
      <c r="B250" s="10"/>
      <c r="C250" s="301"/>
      <c r="D250" s="316"/>
      <c r="E250" s="301"/>
    </row>
    <row r="251" spans="1:5" x14ac:dyDescent="0.2">
      <c r="A251" s="4"/>
      <c r="B251" s="10"/>
      <c r="C251" s="301"/>
      <c r="D251" s="316"/>
      <c r="E251" s="301"/>
    </row>
    <row r="252" spans="1:5" x14ac:dyDescent="0.2">
      <c r="A252" s="4"/>
      <c r="B252" s="10"/>
      <c r="C252" s="314"/>
      <c r="D252" s="317"/>
      <c r="E252" s="314"/>
    </row>
    <row r="253" spans="1:5" ht="51.75" customHeight="1" x14ac:dyDescent="0.2">
      <c r="A253" s="4"/>
      <c r="B253" s="10"/>
      <c r="C253" s="300"/>
      <c r="D253" s="315"/>
      <c r="E253" s="247"/>
    </row>
    <row r="254" spans="1:5" ht="37.5" customHeight="1" x14ac:dyDescent="0.2">
      <c r="A254" s="4"/>
      <c r="B254" s="10"/>
      <c r="C254" s="301"/>
      <c r="D254" s="316"/>
      <c r="E254" s="248"/>
    </row>
    <row r="255" spans="1:5" ht="37.5" customHeight="1" x14ac:dyDescent="0.2">
      <c r="A255" s="4"/>
      <c r="B255" s="10"/>
      <c r="C255" s="301"/>
      <c r="D255" s="316"/>
      <c r="E255" s="248"/>
    </row>
    <row r="256" spans="1:5" ht="30" customHeight="1" x14ac:dyDescent="0.2">
      <c r="A256" s="4"/>
      <c r="B256" s="10"/>
      <c r="C256" s="314"/>
      <c r="D256" s="317"/>
      <c r="E256" s="248"/>
    </row>
    <row r="257" spans="1:14" ht="60.75" customHeight="1" x14ac:dyDescent="0.2">
      <c r="A257" s="4"/>
      <c r="B257" s="10"/>
      <c r="C257" s="300"/>
      <c r="D257" s="315"/>
      <c r="E257" s="247"/>
    </row>
    <row r="258" spans="1:14" ht="36.75" customHeight="1" x14ac:dyDescent="0.2">
      <c r="A258" s="4"/>
      <c r="B258" s="10"/>
      <c r="C258" s="301"/>
      <c r="D258" s="316"/>
      <c r="E258" s="248"/>
    </row>
    <row r="259" spans="1:14" ht="36.75" customHeight="1" x14ac:dyDescent="0.2">
      <c r="A259" s="4"/>
      <c r="B259" s="10"/>
      <c r="C259" s="301"/>
      <c r="D259" s="316"/>
      <c r="E259" s="248"/>
    </row>
    <row r="260" spans="1:14" ht="38.25" customHeight="1" x14ac:dyDescent="0.2">
      <c r="A260" s="4"/>
      <c r="B260" s="10"/>
      <c r="C260" s="314"/>
      <c r="D260" s="317"/>
      <c r="E260" s="248"/>
    </row>
    <row r="261" spans="1:14" ht="48" customHeight="1" x14ac:dyDescent="0.2">
      <c r="A261" s="4"/>
      <c r="B261" s="10"/>
      <c r="C261" s="300"/>
      <c r="D261" s="315"/>
      <c r="E261" s="247"/>
    </row>
    <row r="262" spans="1:14" ht="45" customHeight="1" x14ac:dyDescent="0.2">
      <c r="A262" s="4"/>
      <c r="B262" s="10"/>
      <c r="C262" s="301"/>
      <c r="D262" s="316"/>
      <c r="E262" s="248"/>
    </row>
    <row r="263" spans="1:14" ht="36.75" customHeight="1" x14ac:dyDescent="0.2">
      <c r="A263" s="4"/>
      <c r="B263" s="10"/>
      <c r="C263" s="301"/>
      <c r="D263" s="316"/>
      <c r="E263" s="248"/>
    </row>
    <row r="264" spans="1:14" x14ac:dyDescent="0.2">
      <c r="A264" s="4"/>
      <c r="B264" s="10"/>
      <c r="C264" s="314"/>
      <c r="D264" s="317"/>
      <c r="E264" s="248"/>
    </row>
    <row r="265" spans="1:14" s="132" customFormat="1" x14ac:dyDescent="0.2">
      <c r="A265" s="130"/>
      <c r="B265" s="9"/>
      <c r="C265" s="135"/>
      <c r="D265" s="131"/>
      <c r="E265" s="135"/>
      <c r="G265"/>
    </row>
    <row r="266" spans="1:14" s="132" customFormat="1" x14ac:dyDescent="0.2">
      <c r="A266" s="130"/>
      <c r="B266" s="9"/>
      <c r="C266" s="135"/>
      <c r="D266" s="131"/>
      <c r="E266" s="135"/>
      <c r="G266"/>
    </row>
    <row r="267" spans="1:14" s="132" customFormat="1" x14ac:dyDescent="0.2">
      <c r="A267" s="130"/>
      <c r="B267" s="9"/>
      <c r="C267" s="135"/>
      <c r="D267" s="131"/>
      <c r="E267" s="135"/>
      <c r="G267"/>
    </row>
    <row r="268" spans="1:14" s="132" customFormat="1" x14ac:dyDescent="0.2">
      <c r="A268" s="133"/>
      <c r="B268" s="9"/>
      <c r="C268" s="128"/>
      <c r="D268" s="134"/>
      <c r="E268" s="135"/>
      <c r="G268"/>
      <c r="M268" s="321"/>
      <c r="N268" s="321"/>
    </row>
    <row r="269" spans="1:14" s="132" customFormat="1" x14ac:dyDescent="0.2">
      <c r="A269" s="133"/>
      <c r="B269" s="10"/>
      <c r="C269" s="128"/>
      <c r="D269" s="134"/>
      <c r="E269" s="135"/>
      <c r="G269"/>
      <c r="M269" s="174"/>
      <c r="N269" s="174"/>
    </row>
    <row r="270" spans="1:14" x14ac:dyDescent="0.2">
      <c r="A270" s="14"/>
      <c r="B270" s="28"/>
      <c r="C270" s="31"/>
      <c r="D270" s="12"/>
      <c r="E270" s="31"/>
      <c r="H270" s="136"/>
      <c r="I270" s="170"/>
      <c r="J270" s="3"/>
      <c r="K270" s="171"/>
      <c r="L270" s="173"/>
      <c r="M270" s="175"/>
      <c r="N270" s="174"/>
    </row>
    <row r="271" spans="1:14" x14ac:dyDescent="0.2">
      <c r="A271" s="14"/>
      <c r="B271" s="28"/>
      <c r="C271" s="31"/>
      <c r="D271" s="12"/>
      <c r="E271" s="31"/>
      <c r="H271" s="153"/>
      <c r="I271" s="153"/>
      <c r="J271" s="160"/>
      <c r="K271" s="172"/>
      <c r="L271" s="172"/>
      <c r="M271" s="160"/>
      <c r="N271" s="160"/>
    </row>
    <row r="272" spans="1:14" x14ac:dyDescent="0.2">
      <c r="A272" s="32"/>
      <c r="B272" s="64"/>
      <c r="C272" s="118"/>
      <c r="D272" s="41"/>
      <c r="E272" s="118"/>
      <c r="H272" s="153"/>
      <c r="I272" s="153"/>
      <c r="J272" s="160"/>
      <c r="K272" s="160"/>
      <c r="L272" s="160"/>
      <c r="M272" s="160"/>
      <c r="N272" s="160"/>
    </row>
    <row r="273" spans="1:14" x14ac:dyDescent="0.2">
      <c r="A273" s="32"/>
      <c r="B273" s="64"/>
      <c r="C273" s="118"/>
      <c r="D273" s="41"/>
      <c r="E273" s="118"/>
      <c r="H273" s="153"/>
      <c r="I273" s="153"/>
      <c r="J273" s="160"/>
      <c r="K273" s="160"/>
      <c r="L273" s="160"/>
      <c r="M273" s="160"/>
      <c r="N273" s="160"/>
    </row>
    <row r="274" spans="1:14" x14ac:dyDescent="0.2">
      <c r="A274" s="32"/>
      <c r="B274" s="64"/>
      <c r="C274" s="118"/>
      <c r="D274" s="41"/>
      <c r="E274" s="118"/>
      <c r="H274" s="153"/>
      <c r="I274" s="153"/>
      <c r="J274" s="160"/>
      <c r="K274" s="160"/>
      <c r="L274" s="160"/>
      <c r="M274" s="160"/>
      <c r="N274" s="160"/>
    </row>
    <row r="275" spans="1:14" x14ac:dyDescent="0.2">
      <c r="A275" s="32"/>
      <c r="B275" s="64"/>
      <c r="C275" s="118"/>
      <c r="D275" s="41"/>
      <c r="E275" s="118"/>
      <c r="H275" s="170"/>
      <c r="I275" s="169"/>
      <c r="J275" s="160"/>
      <c r="K275" s="160"/>
      <c r="L275" s="160"/>
      <c r="M275" s="160"/>
      <c r="N275" s="160"/>
    </row>
    <row r="276" spans="1:14" x14ac:dyDescent="0.2">
      <c r="A276" s="32"/>
      <c r="B276" s="64"/>
      <c r="C276" s="118"/>
      <c r="D276" s="41"/>
      <c r="E276" s="118"/>
      <c r="H276" s="169"/>
      <c r="I276" s="169"/>
      <c r="J276" s="157"/>
      <c r="K276" s="157"/>
      <c r="L276" s="157"/>
      <c r="M276" s="157"/>
      <c r="N276" s="157"/>
    </row>
    <row r="277" spans="1:14" x14ac:dyDescent="0.2">
      <c r="A277" s="268"/>
      <c r="B277" s="269"/>
      <c r="C277" s="269"/>
      <c r="D277" s="269"/>
      <c r="E277" s="270"/>
      <c r="H277" s="153"/>
      <c r="I277" s="153"/>
    </row>
    <row r="278" spans="1:14" x14ac:dyDescent="0.2">
      <c r="A278" s="25"/>
      <c r="B278" s="19"/>
      <c r="C278" s="6"/>
      <c r="D278" s="6"/>
      <c r="E278" s="6"/>
      <c r="H278" s="153"/>
      <c r="I278" s="153"/>
      <c r="K278" s="160"/>
    </row>
    <row r="279" spans="1:14" x14ac:dyDescent="0.2">
      <c r="A279" s="25"/>
      <c r="B279" s="19"/>
      <c r="C279" s="51"/>
      <c r="D279" s="6"/>
      <c r="E279" s="51"/>
      <c r="H279" s="161"/>
      <c r="I279" s="153"/>
      <c r="N279" s="160"/>
    </row>
    <row r="280" spans="1:14" ht="60" customHeight="1" x14ac:dyDescent="0.2">
      <c r="A280" s="138"/>
      <c r="B280" s="56"/>
      <c r="C280" s="262"/>
      <c r="D280" s="262"/>
      <c r="E280" s="265"/>
      <c r="I280" s="160"/>
    </row>
    <row r="281" spans="1:14" x14ac:dyDescent="0.2">
      <c r="A281" s="5"/>
      <c r="B281" s="56"/>
      <c r="C281" s="264"/>
      <c r="D281" s="264"/>
      <c r="E281" s="267"/>
      <c r="I281" s="160"/>
    </row>
    <row r="282" spans="1:14" x14ac:dyDescent="0.2">
      <c r="A282" s="144"/>
      <c r="B282" s="140"/>
      <c r="C282" s="145"/>
      <c r="D282" s="145"/>
      <c r="E282" s="54"/>
      <c r="I282" s="160"/>
    </row>
    <row r="283" spans="1:14" x14ac:dyDescent="0.2">
      <c r="A283" s="1"/>
      <c r="B283" s="10"/>
      <c r="C283" s="2"/>
      <c r="D283" s="2"/>
      <c r="E283" s="108"/>
    </row>
    <row r="284" spans="1:14" x14ac:dyDescent="0.2">
      <c r="A284" s="277"/>
      <c r="B284" s="278"/>
      <c r="C284" s="94"/>
      <c r="D284" s="94"/>
      <c r="E284" s="94"/>
    </row>
    <row r="285" spans="1:14" x14ac:dyDescent="0.2">
      <c r="A285" s="32"/>
      <c r="B285" s="64"/>
      <c r="C285" s="118"/>
      <c r="D285" s="41"/>
      <c r="E285" s="118"/>
    </row>
    <row r="286" spans="1:14" x14ac:dyDescent="0.2">
      <c r="A286" s="32"/>
      <c r="B286" s="64"/>
      <c r="C286" s="118"/>
      <c r="D286" s="41"/>
      <c r="E286" s="118"/>
    </row>
    <row r="287" spans="1:14" ht="15" x14ac:dyDescent="0.25">
      <c r="A287" s="289"/>
      <c r="B287" s="289"/>
      <c r="C287" s="289"/>
      <c r="D287" s="289"/>
      <c r="E287" s="289"/>
    </row>
    <row r="288" spans="1:14" ht="15" x14ac:dyDescent="0.2">
      <c r="A288" s="29"/>
      <c r="B288" s="17"/>
      <c r="C288" s="29"/>
      <c r="D288" s="29"/>
      <c r="E288" s="29"/>
    </row>
    <row r="289" spans="1:7" ht="15" x14ac:dyDescent="0.2">
      <c r="A289" s="29"/>
      <c r="B289" s="20"/>
      <c r="C289" s="117"/>
      <c r="D289" s="29"/>
      <c r="E289" s="117"/>
    </row>
    <row r="290" spans="1:7" x14ac:dyDescent="0.2">
      <c r="A290" s="66"/>
      <c r="B290" s="146"/>
      <c r="C290" s="291"/>
      <c r="D290" s="291"/>
      <c r="E290" s="291"/>
      <c r="G290" s="209"/>
    </row>
    <row r="291" spans="1:7" x14ac:dyDescent="0.2">
      <c r="A291" s="66"/>
      <c r="B291" s="61"/>
      <c r="C291" s="293"/>
      <c r="D291" s="293"/>
      <c r="E291" s="293"/>
    </row>
    <row r="292" spans="1:7" x14ac:dyDescent="0.2">
      <c r="A292" s="210"/>
      <c r="B292" s="146"/>
      <c r="C292" s="331"/>
      <c r="D292" s="291"/>
      <c r="E292" s="291"/>
      <c r="G292" s="209"/>
    </row>
    <row r="293" spans="1:7" x14ac:dyDescent="0.2">
      <c r="A293" s="210"/>
      <c r="B293" s="61"/>
      <c r="C293" s="332"/>
      <c r="D293" s="293"/>
      <c r="E293" s="293"/>
    </row>
    <row r="294" spans="1:7" x14ac:dyDescent="0.2">
      <c r="A294" s="5"/>
      <c r="B294" s="56"/>
      <c r="C294" s="12"/>
      <c r="D294" s="218"/>
      <c r="E294" s="67"/>
      <c r="G294" s="209"/>
    </row>
    <row r="295" spans="1:7" x14ac:dyDescent="0.2">
      <c r="A295" s="4"/>
      <c r="B295" s="10"/>
      <c r="C295" s="12"/>
      <c r="D295" s="12"/>
      <c r="E295" s="67"/>
    </row>
    <row r="296" spans="1:7" x14ac:dyDescent="0.2">
      <c r="A296" s="4"/>
      <c r="B296" s="10"/>
      <c r="C296" s="12"/>
      <c r="D296" s="12"/>
      <c r="E296" s="67"/>
    </row>
    <row r="297" spans="1:7" ht="14.25" x14ac:dyDescent="0.2">
      <c r="A297" s="212"/>
      <c r="B297" s="10"/>
      <c r="C297" s="35"/>
      <c r="D297" s="12"/>
      <c r="E297" s="67"/>
      <c r="G297" s="209"/>
    </row>
    <row r="298" spans="1:7" x14ac:dyDescent="0.2">
      <c r="A298" s="5"/>
      <c r="B298" s="10"/>
      <c r="C298" s="35"/>
      <c r="D298" s="12"/>
      <c r="E298" s="67"/>
    </row>
    <row r="299" spans="1:7" x14ac:dyDescent="0.2">
      <c r="A299" s="144"/>
      <c r="B299" s="56"/>
      <c r="C299" s="213"/>
      <c r="D299" s="12"/>
      <c r="E299" s="67"/>
      <c r="G299" s="209"/>
    </row>
    <row r="300" spans="1:7" x14ac:dyDescent="0.2">
      <c r="A300" s="214"/>
      <c r="B300" s="10"/>
      <c r="C300" s="215"/>
      <c r="D300" s="12"/>
      <c r="E300" s="67"/>
      <c r="G300" s="209"/>
    </row>
    <row r="301" spans="1:7" x14ac:dyDescent="0.2">
      <c r="A301" s="138"/>
      <c r="B301" s="56"/>
      <c r="C301" s="12"/>
      <c r="D301" s="12"/>
      <c r="E301" s="67"/>
      <c r="G301" s="230"/>
    </row>
    <row r="302" spans="1:7" x14ac:dyDescent="0.2">
      <c r="A302" s="211"/>
      <c r="B302" s="216"/>
      <c r="C302" s="55"/>
      <c r="D302" s="13"/>
      <c r="E302" s="13"/>
    </row>
    <row r="303" spans="1:7" x14ac:dyDescent="0.2">
      <c r="A303" s="211"/>
      <c r="B303" s="217"/>
      <c r="C303" s="13"/>
      <c r="D303" s="13"/>
      <c r="E303" s="13"/>
    </row>
    <row r="304" spans="1:7" x14ac:dyDescent="0.2">
      <c r="A304" s="32"/>
      <c r="B304" s="64"/>
      <c r="C304" s="118"/>
      <c r="D304" s="41"/>
      <c r="E304" s="118"/>
    </row>
    <row r="305" spans="1:5" x14ac:dyDescent="0.2">
      <c r="A305" s="32"/>
      <c r="B305" s="64"/>
      <c r="C305" s="118"/>
      <c r="D305" s="41"/>
      <c r="E305" s="118"/>
    </row>
    <row r="306" spans="1:5" ht="15" x14ac:dyDescent="0.25">
      <c r="A306" s="274"/>
      <c r="B306" s="335"/>
      <c r="C306" s="335"/>
      <c r="D306" s="335"/>
      <c r="E306" s="336"/>
    </row>
    <row r="307" spans="1:5" x14ac:dyDescent="0.2">
      <c r="A307" s="25"/>
      <c r="B307" s="19"/>
      <c r="C307" s="6"/>
      <c r="D307" s="6"/>
      <c r="E307" s="6"/>
    </row>
    <row r="308" spans="1:5" x14ac:dyDescent="0.2">
      <c r="A308" s="25"/>
      <c r="B308" s="19"/>
      <c r="C308" s="51"/>
      <c r="D308" s="6"/>
      <c r="E308" s="51"/>
    </row>
    <row r="309" spans="1:5" x14ac:dyDescent="0.2">
      <c r="A309" s="4"/>
      <c r="B309" s="10"/>
      <c r="C309" s="11"/>
      <c r="D309" s="11"/>
      <c r="E309" s="57"/>
    </row>
    <row r="310" spans="1:5" x14ac:dyDescent="0.2">
      <c r="A310" s="4"/>
      <c r="B310" s="10"/>
      <c r="C310" s="11"/>
      <c r="D310" s="11"/>
      <c r="E310" s="12"/>
    </row>
    <row r="311" spans="1:5" x14ac:dyDescent="0.2">
      <c r="A311" s="219"/>
      <c r="B311" s="216"/>
      <c r="C311" s="26"/>
      <c r="D311" s="13"/>
      <c r="E311" s="13"/>
    </row>
    <row r="312" spans="1:5" x14ac:dyDescent="0.2">
      <c r="A312" s="219"/>
      <c r="B312" s="217"/>
      <c r="C312" s="13"/>
      <c r="D312" s="13"/>
      <c r="E312" s="13"/>
    </row>
    <row r="313" spans="1:5" x14ac:dyDescent="0.2">
      <c r="A313" s="32"/>
      <c r="B313" s="64"/>
      <c r="C313" s="118"/>
      <c r="D313" s="41"/>
      <c r="E313" s="118"/>
    </row>
    <row r="314" spans="1:5" x14ac:dyDescent="0.2">
      <c r="A314" s="32"/>
      <c r="B314" s="64"/>
      <c r="C314" s="118"/>
      <c r="D314" s="41"/>
      <c r="E314" s="118"/>
    </row>
    <row r="315" spans="1:5" ht="15" x14ac:dyDescent="0.25">
      <c r="A315" s="289"/>
      <c r="B315" s="289"/>
      <c r="C315" s="289"/>
      <c r="D315" s="289"/>
      <c r="E315" s="289"/>
    </row>
    <row r="316" spans="1:5" ht="15" x14ac:dyDescent="0.2">
      <c r="A316" s="29"/>
      <c r="B316" s="17"/>
      <c r="C316" s="29"/>
      <c r="D316" s="29"/>
      <c r="E316" s="29"/>
    </row>
    <row r="317" spans="1:5" ht="15" x14ac:dyDescent="0.2">
      <c r="A317" s="29"/>
      <c r="B317" s="20"/>
      <c r="C317" s="117"/>
      <c r="D317" s="29"/>
      <c r="E317" s="117"/>
    </row>
    <row r="318" spans="1:5" x14ac:dyDescent="0.2">
      <c r="A318" s="5"/>
      <c r="B318" s="56"/>
      <c r="C318" s="12"/>
      <c r="D318" s="243"/>
      <c r="E318" s="67"/>
    </row>
    <row r="319" spans="1:5" x14ac:dyDescent="0.2">
      <c r="A319" s="4"/>
      <c r="B319" s="10"/>
      <c r="C319" s="12"/>
      <c r="D319" s="12"/>
      <c r="E319" s="67"/>
    </row>
    <row r="320" spans="1:5" x14ac:dyDescent="0.2">
      <c r="A320" s="32"/>
      <c r="B320" s="10"/>
      <c r="C320" s="12"/>
      <c r="D320" s="31"/>
      <c r="E320" s="67"/>
    </row>
    <row r="321" spans="1:8" x14ac:dyDescent="0.2">
      <c r="A321" s="32"/>
      <c r="B321" s="10"/>
      <c r="C321" s="12"/>
      <c r="D321" s="31"/>
      <c r="E321" s="67"/>
      <c r="G321" s="209"/>
    </row>
    <row r="322" spans="1:8" x14ac:dyDescent="0.2">
      <c r="A322" s="14"/>
      <c r="B322" s="28"/>
      <c r="C322" s="31"/>
      <c r="D322" s="12"/>
      <c r="E322" s="31"/>
    </row>
    <row r="323" spans="1:8" x14ac:dyDescent="0.2">
      <c r="A323" s="14"/>
      <c r="B323" s="28"/>
      <c r="C323" s="31"/>
      <c r="D323" s="12"/>
      <c r="E323" s="31"/>
    </row>
    <row r="324" spans="1:8" x14ac:dyDescent="0.2">
      <c r="A324" s="32"/>
      <c r="B324" s="64"/>
      <c r="C324" s="118"/>
      <c r="D324" s="41"/>
      <c r="E324" s="118"/>
    </row>
    <row r="325" spans="1:8" x14ac:dyDescent="0.2">
      <c r="A325" s="44"/>
      <c r="B325" s="44"/>
      <c r="C325" s="95"/>
      <c r="G325" s="123"/>
      <c r="H325" s="121"/>
    </row>
    <row r="326" spans="1:8" x14ac:dyDescent="0.2">
      <c r="A326" s="44"/>
      <c r="B326" s="44"/>
      <c r="C326" s="95"/>
      <c r="G326" s="124"/>
      <c r="H326" s="121"/>
    </row>
    <row r="327" spans="1:8" x14ac:dyDescent="0.2">
      <c r="A327" s="44"/>
      <c r="B327" s="44"/>
      <c r="C327" s="95"/>
      <c r="G327" s="125"/>
      <c r="H327" s="122"/>
    </row>
    <row r="328" spans="1:8" x14ac:dyDescent="0.2">
      <c r="A328" s="44"/>
      <c r="B328" s="44"/>
      <c r="C328" s="95"/>
      <c r="G328" s="107"/>
      <c r="H328" s="121"/>
    </row>
    <row r="329" spans="1:8" x14ac:dyDescent="0.2">
      <c r="A329" s="44"/>
      <c r="B329" s="44"/>
      <c r="C329" s="95"/>
      <c r="D329" s="95"/>
      <c r="E329" s="95"/>
    </row>
    <row r="330" spans="1:8" x14ac:dyDescent="0.2">
      <c r="A330" s="44"/>
      <c r="B330" s="44"/>
      <c r="C330" s="95"/>
      <c r="D330" s="95"/>
      <c r="E330" s="95"/>
    </row>
    <row r="345" ht="84" customHeight="1" x14ac:dyDescent="0.2"/>
    <row r="357" spans="7:24" x14ac:dyDescent="0.2">
      <c r="G357" s="149"/>
      <c r="H357" s="150"/>
      <c r="I357" s="149"/>
      <c r="L357" s="45">
        <v>24107004</v>
      </c>
      <c r="M357" s="45">
        <v>24101001</v>
      </c>
      <c r="N357" s="45">
        <v>24119001</v>
      </c>
      <c r="O357" s="45">
        <v>24119002</v>
      </c>
      <c r="P357" s="45">
        <v>24119004</v>
      </c>
      <c r="Q357" s="45">
        <v>24119099</v>
      </c>
      <c r="R357" s="45">
        <v>54117001</v>
      </c>
      <c r="S357" s="45">
        <v>22615003</v>
      </c>
      <c r="T357" s="45">
        <v>243001</v>
      </c>
      <c r="U357" s="45"/>
      <c r="V357" s="45"/>
      <c r="W357" s="45"/>
      <c r="X357" s="181"/>
    </row>
    <row r="358" spans="7:24" x14ac:dyDescent="0.2">
      <c r="G358" s="3" t="s">
        <v>21</v>
      </c>
      <c r="H358" s="151">
        <v>346348.05</v>
      </c>
      <c r="I358" s="149"/>
      <c r="L358" s="164"/>
      <c r="M358" s="152">
        <v>134212.93</v>
      </c>
      <c r="N358">
        <v>742.48</v>
      </c>
      <c r="O358" s="164">
        <v>900</v>
      </c>
      <c r="P358" s="152">
        <v>1000</v>
      </c>
      <c r="Q358" s="152">
        <v>2800</v>
      </c>
      <c r="R358" s="152">
        <v>34975</v>
      </c>
      <c r="S358" s="152">
        <v>6000</v>
      </c>
      <c r="T358" s="152">
        <v>73477.119999999995</v>
      </c>
      <c r="U358" s="152"/>
    </row>
    <row r="359" spans="7:24" x14ac:dyDescent="0.2">
      <c r="G359" s="153">
        <v>126761</v>
      </c>
      <c r="H359" s="154"/>
      <c r="I359" s="152" t="s">
        <v>86</v>
      </c>
      <c r="M359" s="152">
        <v>26622.73</v>
      </c>
      <c r="N359" s="166">
        <v>0</v>
      </c>
      <c r="O359" s="152">
        <v>777.14</v>
      </c>
      <c r="P359" s="152">
        <v>1250</v>
      </c>
      <c r="Q359" s="152">
        <v>2800</v>
      </c>
      <c r="R359" s="152">
        <v>6700</v>
      </c>
      <c r="S359" s="220">
        <v>8000</v>
      </c>
      <c r="T359" s="152">
        <v>32000</v>
      </c>
    </row>
    <row r="360" spans="7:24" x14ac:dyDescent="0.2">
      <c r="G360" s="155"/>
      <c r="H360" s="154">
        <v>19500</v>
      </c>
      <c r="I360" s="322" t="s">
        <v>128</v>
      </c>
      <c r="J360" s="322"/>
      <c r="L360" s="152"/>
      <c r="M360" s="152">
        <v>9394.77</v>
      </c>
      <c r="N360" s="164">
        <v>700</v>
      </c>
      <c r="O360" s="167"/>
      <c r="P360" s="152">
        <v>890.44</v>
      </c>
      <c r="Q360" s="152">
        <v>2000</v>
      </c>
      <c r="R360" s="152">
        <v>17793.52</v>
      </c>
      <c r="S360" s="220">
        <v>5500</v>
      </c>
    </row>
    <row r="361" spans="7:24" x14ac:dyDescent="0.2">
      <c r="G361" s="8"/>
      <c r="H361" s="156"/>
      <c r="L361" s="152"/>
      <c r="M361" s="152"/>
      <c r="N361" s="164">
        <v>630</v>
      </c>
      <c r="O361" s="152">
        <v>3970</v>
      </c>
      <c r="P361" s="152">
        <v>1175.2</v>
      </c>
      <c r="Q361" s="152">
        <v>1500</v>
      </c>
      <c r="R361" s="152">
        <f>2000+6100</f>
        <v>8100</v>
      </c>
    </row>
    <row r="362" spans="7:24" x14ac:dyDescent="0.2">
      <c r="G362" s="8"/>
      <c r="H362" s="156"/>
      <c r="I362" s="323"/>
      <c r="J362" s="323"/>
      <c r="L362" s="152"/>
      <c r="M362" s="152"/>
      <c r="N362" s="164">
        <v>630</v>
      </c>
      <c r="O362" s="220">
        <v>2410</v>
      </c>
      <c r="P362" s="152">
        <v>990</v>
      </c>
      <c r="Q362" s="183">
        <v>675</v>
      </c>
      <c r="R362" s="220">
        <f>24293.56+27797.98</f>
        <v>52091.54</v>
      </c>
    </row>
    <row r="363" spans="7:24" x14ac:dyDescent="0.2">
      <c r="G363" s="157"/>
      <c r="H363" s="158">
        <f>SUM(H358:H362)</f>
        <v>365848.05</v>
      </c>
      <c r="I363" s="225"/>
      <c r="L363" s="152"/>
      <c r="M363" s="152"/>
      <c r="N363" s="152">
        <v>630</v>
      </c>
      <c r="O363" s="220">
        <v>644.1</v>
      </c>
      <c r="P363" s="152">
        <v>775</v>
      </c>
      <c r="Q363" s="152">
        <v>750</v>
      </c>
    </row>
    <row r="364" spans="7:24" x14ac:dyDescent="0.2">
      <c r="H364" s="159"/>
      <c r="I364" s="245"/>
      <c r="J364" s="3"/>
      <c r="L364" s="152"/>
      <c r="M364" s="152"/>
      <c r="N364" s="220">
        <v>1500</v>
      </c>
      <c r="O364" s="152">
        <v>702.38</v>
      </c>
      <c r="P364" s="152">
        <v>1450</v>
      </c>
      <c r="Q364" s="152">
        <v>1400</v>
      </c>
    </row>
    <row r="365" spans="7:24" x14ac:dyDescent="0.2">
      <c r="G365" s="160"/>
      <c r="H365" s="126"/>
      <c r="I365" s="153"/>
      <c r="J365" s="3"/>
      <c r="L365" s="152"/>
      <c r="M365" s="152"/>
      <c r="O365" s="220">
        <v>1326.98</v>
      </c>
      <c r="P365" s="152">
        <v>1350</v>
      </c>
      <c r="Q365" s="152">
        <v>1400</v>
      </c>
    </row>
    <row r="366" spans="7:24" x14ac:dyDescent="0.2">
      <c r="I366" s="153"/>
      <c r="J366" s="3"/>
      <c r="L366" s="152"/>
      <c r="M366" s="152"/>
      <c r="N366" s="152"/>
      <c r="O366" s="220">
        <v>1176.06</v>
      </c>
      <c r="P366" s="152">
        <v>1250</v>
      </c>
      <c r="Q366" s="166">
        <v>0</v>
      </c>
      <c r="R366" s="3"/>
    </row>
    <row r="367" spans="7:24" x14ac:dyDescent="0.2">
      <c r="G367" s="160"/>
      <c r="L367" s="152"/>
      <c r="M367" s="152"/>
      <c r="N367" s="152"/>
      <c r="O367" s="152"/>
      <c r="P367" s="152">
        <v>1450</v>
      </c>
      <c r="Q367" s="183">
        <v>675</v>
      </c>
    </row>
    <row r="368" spans="7:24" x14ac:dyDescent="0.2">
      <c r="H368" s="226">
        <f>E26-G359</f>
        <v>148946.54999999999</v>
      </c>
      <c r="I368" s="229"/>
      <c r="L368" s="152"/>
      <c r="M368" s="152"/>
      <c r="N368" s="152"/>
      <c r="O368" s="152"/>
      <c r="P368" s="152">
        <v>1057</v>
      </c>
      <c r="Q368" s="182">
        <v>2056</v>
      </c>
    </row>
    <row r="369" spans="1:21" x14ac:dyDescent="0.2">
      <c r="A369" s="37"/>
      <c r="B369" s="21"/>
      <c r="C369" s="84"/>
      <c r="D369" s="84"/>
      <c r="E369" s="84"/>
      <c r="G369" s="161"/>
      <c r="I369" s="246"/>
      <c r="L369" s="152"/>
      <c r="M369" s="152"/>
      <c r="N369" s="152"/>
      <c r="O369" s="152"/>
      <c r="P369" s="152">
        <v>1028</v>
      </c>
      <c r="Q369" s="166">
        <v>0</v>
      </c>
    </row>
    <row r="370" spans="1:21" x14ac:dyDescent="0.2">
      <c r="A370" s="37"/>
      <c r="B370" s="21"/>
      <c r="C370" s="84"/>
      <c r="D370" s="84"/>
      <c r="E370" s="84"/>
      <c r="G370" s="160"/>
      <c r="H370" s="226">
        <f>H368-H363</f>
        <v>-216901.5</v>
      </c>
      <c r="I370" s="3" t="s">
        <v>129</v>
      </c>
      <c r="L370" s="152"/>
      <c r="M370" s="152"/>
      <c r="O370" s="152"/>
      <c r="P370" s="152">
        <v>975</v>
      </c>
      <c r="Q370" s="164">
        <v>1530</v>
      </c>
    </row>
    <row r="371" spans="1:21" x14ac:dyDescent="0.2">
      <c r="A371" s="37"/>
      <c r="B371" s="21"/>
      <c r="C371" s="84"/>
      <c r="D371" s="84"/>
      <c r="E371" s="84"/>
      <c r="G371" s="161"/>
      <c r="L371" s="152"/>
      <c r="M371" s="152"/>
      <c r="O371" s="152"/>
      <c r="P371" s="152">
        <v>600</v>
      </c>
      <c r="Q371" s="183">
        <v>1000</v>
      </c>
    </row>
    <row r="372" spans="1:21" x14ac:dyDescent="0.2">
      <c r="A372" s="37"/>
      <c r="B372" s="21"/>
      <c r="C372" s="84"/>
      <c r="D372" s="84"/>
      <c r="E372" s="84"/>
      <c r="G372" s="161"/>
      <c r="H372" s="12">
        <v>5869.22</v>
      </c>
      <c r="L372" s="152"/>
      <c r="M372" s="152"/>
      <c r="O372" s="152"/>
      <c r="P372" s="164">
        <v>825</v>
      </c>
      <c r="Q372" s="182">
        <v>4500</v>
      </c>
    </row>
    <row r="373" spans="1:21" x14ac:dyDescent="0.2">
      <c r="A373" s="37"/>
      <c r="B373" s="21"/>
      <c r="C373" s="84"/>
      <c r="D373" s="84"/>
      <c r="E373" s="84"/>
      <c r="G373" s="161"/>
      <c r="L373" s="152"/>
      <c r="M373" s="152"/>
      <c r="O373" s="152"/>
      <c r="P373" s="164">
        <v>825</v>
      </c>
      <c r="Q373" s="182">
        <v>4500</v>
      </c>
    </row>
    <row r="374" spans="1:21" x14ac:dyDescent="0.2">
      <c r="A374" s="37"/>
      <c r="B374" s="21"/>
      <c r="C374" s="84"/>
      <c r="D374" s="84"/>
      <c r="E374" s="84"/>
      <c r="L374" s="152"/>
      <c r="M374" s="152"/>
      <c r="O374" s="152"/>
      <c r="P374" s="152">
        <v>1235</v>
      </c>
      <c r="Q374" s="220">
        <v>887.58</v>
      </c>
    </row>
    <row r="375" spans="1:21" x14ac:dyDescent="0.2">
      <c r="A375" s="37"/>
      <c r="B375" s="21"/>
      <c r="C375" s="84"/>
      <c r="D375" s="84"/>
      <c r="E375" s="84"/>
      <c r="L375" s="152"/>
      <c r="M375" s="152"/>
      <c r="N375" s="152"/>
      <c r="O375" s="152"/>
      <c r="P375" s="152">
        <v>1235</v>
      </c>
      <c r="Q375" s="164"/>
    </row>
    <row r="376" spans="1:21" x14ac:dyDescent="0.2">
      <c r="A376" s="37"/>
      <c r="B376" s="21"/>
      <c r="C376" s="84"/>
      <c r="D376" s="84"/>
      <c r="E376" s="84"/>
      <c r="H376" s="226">
        <f>H370-H371-H372-H373-H374-H375</f>
        <v>-222770.72</v>
      </c>
      <c r="L376" s="152"/>
      <c r="M376" s="152"/>
      <c r="N376" s="152"/>
      <c r="O376" s="152"/>
      <c r="P376" s="152">
        <v>1235</v>
      </c>
      <c r="Q376" s="164"/>
    </row>
    <row r="377" spans="1:21" x14ac:dyDescent="0.2">
      <c r="A377" s="37"/>
      <c r="B377" s="21"/>
      <c r="C377" s="84"/>
      <c r="D377" s="84"/>
      <c r="E377" s="84"/>
      <c r="L377" s="152"/>
      <c r="M377" s="152"/>
      <c r="N377" s="152"/>
      <c r="O377" s="152"/>
      <c r="P377" s="152">
        <v>1235</v>
      </c>
      <c r="Q377" s="8"/>
    </row>
    <row r="378" spans="1:21" x14ac:dyDescent="0.2">
      <c r="A378" s="37"/>
      <c r="B378" s="21"/>
      <c r="C378" s="84"/>
      <c r="D378" s="84"/>
      <c r="E378" s="84"/>
      <c r="L378" s="152"/>
      <c r="M378" s="152"/>
      <c r="N378" s="152"/>
      <c r="O378" s="152"/>
      <c r="P378" s="152">
        <v>1235</v>
      </c>
      <c r="Q378" s="164"/>
    </row>
    <row r="379" spans="1:21" x14ac:dyDescent="0.2">
      <c r="A379" s="37"/>
      <c r="B379" s="21"/>
      <c r="C379" s="84"/>
      <c r="D379" s="84"/>
      <c r="E379" s="84"/>
      <c r="L379" s="152"/>
      <c r="M379" s="152"/>
      <c r="N379" s="152"/>
      <c r="O379" s="152"/>
      <c r="P379" s="152">
        <v>645</v>
      </c>
    </row>
    <row r="380" spans="1:21" x14ac:dyDescent="0.2">
      <c r="A380" s="37"/>
      <c r="B380" s="21"/>
      <c r="C380" s="84"/>
      <c r="D380" s="84"/>
      <c r="E380" s="84"/>
      <c r="L380" s="152"/>
      <c r="M380" s="152"/>
      <c r="N380" s="152"/>
      <c r="O380" s="152"/>
      <c r="P380" s="220">
        <v>5745.25</v>
      </c>
      <c r="Q380" s="164"/>
    </row>
    <row r="381" spans="1:21" x14ac:dyDescent="0.2">
      <c r="A381" s="37"/>
      <c r="B381" s="21"/>
      <c r="C381" s="84"/>
      <c r="D381" s="84"/>
      <c r="E381" s="84"/>
      <c r="L381" s="152"/>
      <c r="M381" s="152"/>
      <c r="N381" s="152"/>
      <c r="O381" s="152"/>
      <c r="P381" s="220">
        <v>885.83</v>
      </c>
      <c r="Q381" s="164"/>
    </row>
    <row r="382" spans="1:21" x14ac:dyDescent="0.2">
      <c r="A382" s="37"/>
      <c r="B382" s="21"/>
      <c r="C382" s="84"/>
      <c r="D382" s="84"/>
      <c r="E382" s="84"/>
      <c r="L382" s="152"/>
      <c r="M382" s="152"/>
      <c r="N382" s="152"/>
      <c r="O382" s="152"/>
      <c r="P382" s="164">
        <v>1028</v>
      </c>
      <c r="Q382" s="164"/>
    </row>
    <row r="383" spans="1:21" x14ac:dyDescent="0.2">
      <c r="A383" s="37"/>
      <c r="B383" s="21"/>
      <c r="C383" s="84"/>
      <c r="D383" s="84"/>
      <c r="E383" s="84"/>
      <c r="L383" s="152"/>
      <c r="M383" s="152"/>
      <c r="N383" s="152"/>
      <c r="O383" s="152"/>
      <c r="P383" s="164">
        <v>1159</v>
      </c>
      <c r="Q383" s="152"/>
    </row>
    <row r="384" spans="1:21" x14ac:dyDescent="0.2">
      <c r="A384" s="38"/>
      <c r="B384" s="48"/>
      <c r="C384" s="84"/>
      <c r="D384" s="84"/>
      <c r="E384" s="84"/>
      <c r="K384" s="3" t="s">
        <v>22</v>
      </c>
      <c r="L384" s="162">
        <f>SUM(L358:L383)</f>
        <v>0</v>
      </c>
      <c r="M384" s="162">
        <f t="shared" ref="M384:T384" si="0">SUM(M358:M383)</f>
        <v>170230.43</v>
      </c>
      <c r="N384" s="162">
        <f t="shared" si="0"/>
        <v>4832.4799999999996</v>
      </c>
      <c r="O384" s="162">
        <f t="shared" si="0"/>
        <v>11906.659999999998</v>
      </c>
      <c r="P384" s="162">
        <f>SUM(P358:P383)</f>
        <v>32528.720000000001</v>
      </c>
      <c r="Q384" s="162">
        <f t="shared" si="0"/>
        <v>28473.58</v>
      </c>
      <c r="R384" s="162">
        <f t="shared" si="0"/>
        <v>119660.06</v>
      </c>
      <c r="S384" s="162">
        <f t="shared" si="0"/>
        <v>19500</v>
      </c>
      <c r="T384" s="162">
        <f t="shared" si="0"/>
        <v>105477.12</v>
      </c>
      <c r="U384" s="162"/>
    </row>
    <row r="385" spans="1:41" x14ac:dyDescent="0.2">
      <c r="A385" s="38"/>
      <c r="B385" s="48"/>
      <c r="C385" s="84"/>
      <c r="D385" s="84"/>
      <c r="E385" s="84"/>
      <c r="K385" s="3" t="s">
        <v>125</v>
      </c>
      <c r="L385" s="152">
        <v>0</v>
      </c>
      <c r="M385" s="152">
        <v>170230.43</v>
      </c>
      <c r="N385" s="152">
        <v>4832.4799999999996</v>
      </c>
      <c r="O385" s="152">
        <v>11906.66</v>
      </c>
      <c r="P385" s="152">
        <v>32528.720000000001</v>
      </c>
      <c r="Q385" s="152">
        <v>28473.58</v>
      </c>
      <c r="R385" s="152">
        <v>119660.06</v>
      </c>
      <c r="S385" s="152">
        <v>19500</v>
      </c>
      <c r="T385" s="152">
        <v>105477.12</v>
      </c>
      <c r="U385" s="152"/>
    </row>
    <row r="386" spans="1:41" x14ac:dyDescent="0.2">
      <c r="A386" s="38"/>
      <c r="B386" s="48"/>
      <c r="C386" s="84"/>
      <c r="D386" s="84"/>
      <c r="E386" s="84"/>
      <c r="L386" s="163">
        <f t="shared" ref="L386:N386" si="1">L384-L385</f>
        <v>0</v>
      </c>
      <c r="M386" s="163">
        <f t="shared" si="1"/>
        <v>0</v>
      </c>
      <c r="N386" s="163">
        <f t="shared" si="1"/>
        <v>0</v>
      </c>
      <c r="O386" s="163">
        <f>O384-O385</f>
        <v>0</v>
      </c>
      <c r="P386" s="165">
        <f t="shared" ref="P386:T386" si="2">P384-P385</f>
        <v>0</v>
      </c>
      <c r="Q386" s="163">
        <f>Q384-Q385</f>
        <v>0</v>
      </c>
      <c r="R386" s="163">
        <f t="shared" si="2"/>
        <v>0</v>
      </c>
      <c r="S386" s="163">
        <f t="shared" si="2"/>
        <v>0</v>
      </c>
      <c r="T386" s="163">
        <f t="shared" si="2"/>
        <v>0</v>
      </c>
      <c r="U386" s="163"/>
    </row>
    <row r="387" spans="1:41" x14ac:dyDescent="0.2">
      <c r="A387" s="38"/>
      <c r="B387" s="48"/>
      <c r="C387" s="84"/>
      <c r="D387" s="84"/>
      <c r="E387" s="84"/>
    </row>
    <row r="388" spans="1:41" x14ac:dyDescent="0.2">
      <c r="A388" s="38"/>
      <c r="B388" s="48"/>
      <c r="C388" s="84"/>
      <c r="D388" s="84"/>
      <c r="E388" s="84"/>
    </row>
    <row r="389" spans="1:41" x14ac:dyDescent="0.2">
      <c r="A389" s="38"/>
      <c r="B389" s="48"/>
      <c r="C389" s="84"/>
      <c r="D389" s="84"/>
      <c r="E389" s="84"/>
    </row>
    <row r="390" spans="1:41" x14ac:dyDescent="0.2">
      <c r="A390" s="38"/>
      <c r="B390" s="48"/>
      <c r="C390" s="84"/>
      <c r="D390" s="84"/>
      <c r="E390" s="84"/>
      <c r="L390" s="226">
        <f>E26-O390</f>
        <v>-216901.5</v>
      </c>
      <c r="N390" s="3" t="s">
        <v>23</v>
      </c>
      <c r="O390" s="160">
        <f>SUM(L384:T384)</f>
        <v>492609.05</v>
      </c>
      <c r="P390" s="163"/>
      <c r="Q390" s="152"/>
    </row>
    <row r="391" spans="1:41" x14ac:dyDescent="0.2">
      <c r="A391" s="38"/>
      <c r="B391" s="48"/>
      <c r="C391" s="84"/>
      <c r="D391" s="84"/>
      <c r="E391" s="84"/>
      <c r="N391" s="3" t="s">
        <v>126</v>
      </c>
      <c r="O391" s="160">
        <f>SUM(L385:T385)</f>
        <v>492609.05</v>
      </c>
      <c r="P391" s="160"/>
    </row>
    <row r="392" spans="1:41" x14ac:dyDescent="0.2">
      <c r="K392" s="226">
        <f>L390-H372</f>
        <v>-222770.72</v>
      </c>
      <c r="L392" s="226"/>
      <c r="O392" s="161">
        <f>O390-O391</f>
        <v>0</v>
      </c>
      <c r="P392" s="152" t="s">
        <v>86</v>
      </c>
      <c r="Q392" s="152"/>
    </row>
    <row r="394" spans="1:41" ht="15" x14ac:dyDescent="0.2">
      <c r="A394"/>
      <c r="B394"/>
      <c r="C394"/>
      <c r="D394"/>
      <c r="E394"/>
      <c r="W394" s="153"/>
      <c r="X394" s="160"/>
      <c r="AC394" s="329" t="s">
        <v>40</v>
      </c>
      <c r="AD394" s="329"/>
      <c r="AE394" s="329"/>
      <c r="AF394" s="329"/>
      <c r="AG394" s="329"/>
      <c r="AH394" s="329"/>
      <c r="AI394" s="329"/>
    </row>
    <row r="395" spans="1:41" x14ac:dyDescent="0.2">
      <c r="A395"/>
      <c r="B395"/>
      <c r="C395"/>
      <c r="D395"/>
      <c r="E395"/>
      <c r="AC395" s="3" t="s">
        <v>53</v>
      </c>
      <c r="AH395" s="3" t="s">
        <v>54</v>
      </c>
      <c r="AM395" s="3" t="s">
        <v>54</v>
      </c>
    </row>
    <row r="396" spans="1:41" x14ac:dyDescent="0.2">
      <c r="A396"/>
      <c r="B396"/>
      <c r="C396"/>
      <c r="D396"/>
      <c r="E396"/>
      <c r="M396" s="249" t="s">
        <v>79</v>
      </c>
      <c r="N396" s="249"/>
      <c r="O396" s="249"/>
      <c r="P396" s="249"/>
      <c r="Q396" s="249"/>
      <c r="R396" s="249"/>
      <c r="S396" s="249"/>
      <c r="T396" s="249"/>
      <c r="U396" s="249"/>
      <c r="V396" s="249"/>
      <c r="W396" s="249"/>
      <c r="AC396" s="205" t="s">
        <v>38</v>
      </c>
      <c r="AD396" s="206"/>
      <c r="AH396" s="325" t="s">
        <v>38</v>
      </c>
      <c r="AI396" s="326"/>
      <c r="AM396" s="325">
        <v>0.75</v>
      </c>
      <c r="AN396" s="325"/>
    </row>
    <row r="397" spans="1:41" x14ac:dyDescent="0.2">
      <c r="A397"/>
      <c r="B397"/>
      <c r="C397"/>
      <c r="D397"/>
      <c r="E397"/>
      <c r="AC397" s="203">
        <v>24199019</v>
      </c>
      <c r="AD397" s="204"/>
      <c r="AH397" s="327">
        <v>24199017</v>
      </c>
      <c r="AI397" s="328"/>
      <c r="AM397" s="327">
        <v>24199017</v>
      </c>
      <c r="AN397" s="330"/>
    </row>
    <row r="398" spans="1:41" x14ac:dyDescent="0.2">
      <c r="A398"/>
      <c r="B398"/>
      <c r="C398"/>
      <c r="D398"/>
      <c r="E398"/>
      <c r="L398" s="45">
        <v>24107004</v>
      </c>
      <c r="M398" s="45">
        <v>24101001</v>
      </c>
      <c r="N398" s="45">
        <v>24119001</v>
      </c>
      <c r="O398" s="45">
        <v>24119002</v>
      </c>
      <c r="P398" s="45">
        <v>24119004</v>
      </c>
      <c r="Q398" s="45">
        <v>24119099</v>
      </c>
      <c r="R398" s="45">
        <v>54117001</v>
      </c>
      <c r="S398" s="45">
        <v>22615003</v>
      </c>
      <c r="T398" s="45">
        <v>243001</v>
      </c>
      <c r="U398" s="45">
        <v>54199001</v>
      </c>
      <c r="V398" s="45">
        <v>54199007</v>
      </c>
      <c r="W398" s="45">
        <v>54199017</v>
      </c>
      <c r="X398" s="181">
        <v>24199019</v>
      </c>
      <c r="Y398" s="186" t="s">
        <v>36</v>
      </c>
      <c r="AB398" s="194"/>
      <c r="AD398" s="189">
        <v>627.03</v>
      </c>
      <c r="AE398" s="194"/>
      <c r="AI398" s="189">
        <v>0</v>
      </c>
      <c r="AN398" s="200">
        <v>19481.990000000002</v>
      </c>
    </row>
    <row r="399" spans="1:41" x14ac:dyDescent="0.2">
      <c r="A399"/>
      <c r="B399"/>
      <c r="C399"/>
      <c r="D399"/>
      <c r="E399"/>
      <c r="N399" s="168"/>
      <c r="O399" s="168"/>
      <c r="U399" s="153"/>
      <c r="V399" s="153"/>
      <c r="W399" s="153"/>
      <c r="X399" s="149"/>
      <c r="Y399" s="153"/>
      <c r="AB399" s="194" t="s">
        <v>39</v>
      </c>
      <c r="AC399" s="187">
        <v>627.03</v>
      </c>
      <c r="AD399" s="188"/>
      <c r="AE399" s="194"/>
      <c r="AG399" s="194"/>
      <c r="AI399" s="189">
        <v>472.21</v>
      </c>
      <c r="AJ399" s="194" t="s">
        <v>39</v>
      </c>
      <c r="AL399" s="194"/>
      <c r="AN399" s="189">
        <v>154.82</v>
      </c>
      <c r="AO399" s="194" t="s">
        <v>39</v>
      </c>
    </row>
    <row r="400" spans="1:41" x14ac:dyDescent="0.2">
      <c r="A400"/>
      <c r="B400"/>
      <c r="C400"/>
      <c r="D400"/>
      <c r="E400"/>
      <c r="K400" s="176" t="s">
        <v>24</v>
      </c>
      <c r="O400" s="153">
        <f>O359</f>
        <v>777.14</v>
      </c>
      <c r="P400" s="153"/>
      <c r="Q400" s="153">
        <f>Q367+Q371</f>
        <v>1675</v>
      </c>
      <c r="R400" s="153"/>
      <c r="S400" s="153"/>
      <c r="T400" s="153"/>
      <c r="U400" s="153"/>
      <c r="V400" s="153"/>
      <c r="W400" s="153"/>
      <c r="X400" s="153">
        <f>699.43+900+607.5</f>
        <v>2206.9299999999998</v>
      </c>
      <c r="Y400" s="153"/>
      <c r="AB400" s="192"/>
      <c r="AD400" s="189">
        <f>AD398-AC399+AD399</f>
        <v>0</v>
      </c>
      <c r="AE400" s="192"/>
      <c r="AG400" s="192"/>
      <c r="AI400" s="189"/>
      <c r="AJ400" s="192"/>
      <c r="AL400" s="192"/>
      <c r="AN400" s="199">
        <v>4749.16</v>
      </c>
      <c r="AO400" s="194" t="s">
        <v>45</v>
      </c>
    </row>
    <row r="401" spans="1:41" x14ac:dyDescent="0.2">
      <c r="A401"/>
      <c r="B401"/>
      <c r="C401"/>
      <c r="D401"/>
      <c r="E401"/>
      <c r="K401" s="177">
        <v>0.25</v>
      </c>
      <c r="N401" s="153">
        <f>N360</f>
        <v>700</v>
      </c>
      <c r="O401" s="153">
        <f>O358</f>
        <v>900</v>
      </c>
      <c r="P401" s="153">
        <f>P359+P360+P361+P362+P363+P364+P365+P366+P367+P368+P369+P370+P371</f>
        <v>14240.64</v>
      </c>
      <c r="Q401" s="153">
        <f>Q362+Q369</f>
        <v>675</v>
      </c>
      <c r="R401" s="153"/>
      <c r="S401" s="153">
        <f>S358</f>
        <v>6000</v>
      </c>
      <c r="T401" s="153"/>
      <c r="U401" s="153"/>
      <c r="V401" s="153"/>
      <c r="W401" s="153"/>
      <c r="X401" s="153">
        <f>1620+951.3+925.2+1301.49+1114.72+1190.41+1234.68+636.66+762.3+833.07+631.21+871.55+588.34+378.34+283.06+57.6+148.69</f>
        <v>13528.619999999997</v>
      </c>
      <c r="Y401" s="153">
        <v>5400</v>
      </c>
      <c r="AB401" s="192"/>
      <c r="AD401" s="189"/>
      <c r="AE401" s="192"/>
      <c r="AG401" s="192"/>
      <c r="AI401" s="189"/>
      <c r="AJ401" s="192"/>
      <c r="AL401" s="192"/>
      <c r="AN401" s="201">
        <f>SUM(AN398:AN400)</f>
        <v>24385.97</v>
      </c>
      <c r="AO401" s="192"/>
    </row>
    <row r="402" spans="1:41" x14ac:dyDescent="0.2">
      <c r="A402"/>
      <c r="B402"/>
      <c r="C402"/>
      <c r="D402"/>
      <c r="E402"/>
      <c r="K402" s="177">
        <v>0.75</v>
      </c>
      <c r="L402" s="152">
        <f>L358</f>
        <v>0</v>
      </c>
      <c r="M402" s="152">
        <f>M358</f>
        <v>134212.93</v>
      </c>
      <c r="N402" s="153">
        <f>N358+N359</f>
        <v>742.48</v>
      </c>
      <c r="O402" s="153"/>
      <c r="P402" s="153">
        <f>P372+P373</f>
        <v>1650</v>
      </c>
      <c r="Q402" s="154" t="e">
        <f>Q358+Q359+Q360+Q361+Q363+Q364+Q365+Q368+Q33+Q372+Q373+#REF!+Q375+Q376+Q374+Q378</f>
        <v>#REF!</v>
      </c>
      <c r="R402" s="153">
        <f>R358+R359+R360+27797.98+2000</f>
        <v>89266.5</v>
      </c>
      <c r="S402" s="153"/>
      <c r="T402" s="153">
        <f>T358</f>
        <v>73477.119999999995</v>
      </c>
      <c r="U402" s="153">
        <v>24977.69</v>
      </c>
      <c r="V402" s="153">
        <v>1208.6500000000001</v>
      </c>
      <c r="W402" s="153">
        <f>10738.39+2619.48+10873.28+154.82</f>
        <v>24385.97</v>
      </c>
      <c r="X402" s="184">
        <f>4050+4050+1850.4+1111.06+668.23+827.4+827.4+443.25+339.9+339.9+618+824+1153.6+1153.6</f>
        <v>18256.739999999994</v>
      </c>
      <c r="Y402" s="153"/>
      <c r="Z402" s="153"/>
      <c r="AD402" s="189"/>
      <c r="AG402" s="192"/>
      <c r="AI402" s="189"/>
      <c r="AJ402" s="192"/>
      <c r="AL402" s="192"/>
      <c r="AN402" s="189"/>
      <c r="AO402" s="192"/>
    </row>
    <row r="403" spans="1:41" x14ac:dyDescent="0.2">
      <c r="A403"/>
      <c r="B403"/>
      <c r="C403"/>
      <c r="D403"/>
      <c r="E403"/>
      <c r="K403" s="176" t="s">
        <v>25</v>
      </c>
      <c r="P403" s="152">
        <f>P358+P383</f>
        <v>2159</v>
      </c>
      <c r="Q403" s="154">
        <f>Q370</f>
        <v>1530</v>
      </c>
      <c r="R403" s="180">
        <v>6100</v>
      </c>
      <c r="S403" s="153"/>
      <c r="T403" s="153"/>
      <c r="U403" s="153"/>
      <c r="V403" s="153"/>
      <c r="W403" s="153">
        <v>472.21</v>
      </c>
      <c r="X403" s="149">
        <f>670.5+1025.87</f>
        <v>1696.37</v>
      </c>
      <c r="Y403" s="153"/>
      <c r="Z403" s="153"/>
      <c r="AE403" s="193"/>
    </row>
    <row r="404" spans="1:41" x14ac:dyDescent="0.2">
      <c r="A404"/>
      <c r="B404"/>
      <c r="C404"/>
      <c r="D404"/>
      <c r="E404"/>
      <c r="K404" s="179" t="s">
        <v>78</v>
      </c>
      <c r="N404" s="153">
        <f>N361+N362+N363</f>
        <v>1890</v>
      </c>
      <c r="O404" s="153">
        <f>O361</f>
        <v>3970</v>
      </c>
      <c r="P404" s="153">
        <f>P374+P375+P376+P377+P378+P379+P380</f>
        <v>12565.25</v>
      </c>
      <c r="R404" s="149">
        <f>24293.56</f>
        <v>24293.56</v>
      </c>
      <c r="S404" s="152">
        <f>S359+S360</f>
        <v>13500</v>
      </c>
      <c r="U404" s="153"/>
      <c r="V404" s="153"/>
      <c r="W404" s="153"/>
      <c r="X404" s="149">
        <f>27.13+27.13+170.97+27.13+27.78+53.18+53.18+53.18+53.18+53.18</f>
        <v>546.04</v>
      </c>
      <c r="Y404" s="153"/>
      <c r="Z404" s="153"/>
      <c r="AE404" s="193"/>
    </row>
    <row r="405" spans="1:41" x14ac:dyDescent="0.2">
      <c r="A405"/>
      <c r="B405"/>
      <c r="C405"/>
      <c r="D405"/>
      <c r="E405"/>
      <c r="K405" s="45" t="s">
        <v>26</v>
      </c>
      <c r="L405" s="157">
        <f>SUM(L400:L404)</f>
        <v>0</v>
      </c>
      <c r="M405" s="157">
        <f t="shared" ref="M405:W405" si="3">SUM(M400:M404)</f>
        <v>134212.93</v>
      </c>
      <c r="N405" s="157">
        <f>SUM(N400:N404)</f>
        <v>3332.48</v>
      </c>
      <c r="O405" s="157">
        <f>SUM(O400:O404)</f>
        <v>5647.1399999999994</v>
      </c>
      <c r="P405" s="157">
        <f>SUM(P400:P404)</f>
        <v>30614.89</v>
      </c>
      <c r="Q405" s="157" t="e">
        <f>SUM(Q400:Q404)</f>
        <v>#REF!</v>
      </c>
      <c r="R405" s="157">
        <f>SUM(R400:R404)</f>
        <v>119660.06</v>
      </c>
      <c r="S405" s="157">
        <f t="shared" si="3"/>
        <v>19500</v>
      </c>
      <c r="T405" s="157">
        <f>SUM(T400:T404)</f>
        <v>73477.119999999995</v>
      </c>
      <c r="U405" s="157">
        <f t="shared" si="3"/>
        <v>24977.69</v>
      </c>
      <c r="V405" s="157">
        <f t="shared" si="3"/>
        <v>1208.6500000000001</v>
      </c>
      <c r="W405" s="157">
        <f t="shared" si="3"/>
        <v>24858.18</v>
      </c>
      <c r="X405" s="185">
        <f>SUM(X399:X404)</f>
        <v>36234.699999999997</v>
      </c>
      <c r="Y405" s="185">
        <f>SUM(Y399:Y404)</f>
        <v>5400</v>
      </c>
      <c r="Z405" s="153"/>
      <c r="AE405" s="193"/>
    </row>
    <row r="406" spans="1:41" x14ac:dyDescent="0.2">
      <c r="A406"/>
      <c r="B406"/>
      <c r="C406"/>
      <c r="D406"/>
      <c r="E406"/>
      <c r="AC406" s="3" t="s">
        <v>53</v>
      </c>
      <c r="AH406" s="3" t="s">
        <v>54</v>
      </c>
    </row>
    <row r="407" spans="1:41" x14ac:dyDescent="0.2">
      <c r="A407"/>
      <c r="B407"/>
      <c r="C407"/>
      <c r="D407"/>
      <c r="E407"/>
      <c r="AC407" s="325">
        <v>0.75</v>
      </c>
      <c r="AD407" s="325"/>
      <c r="AH407" s="325" t="s">
        <v>38</v>
      </c>
      <c r="AI407" s="326"/>
      <c r="AM407" s="325" t="s">
        <v>38</v>
      </c>
      <c r="AN407" s="326"/>
    </row>
    <row r="408" spans="1:41" x14ac:dyDescent="0.2">
      <c r="A408"/>
      <c r="B408"/>
      <c r="C408"/>
      <c r="D408"/>
      <c r="E408"/>
      <c r="W408" s="153">
        <v>20109.02</v>
      </c>
      <c r="X408" s="153">
        <v>41585.660000000003</v>
      </c>
      <c r="Y408" s="207"/>
      <c r="AC408" s="327">
        <v>24119099</v>
      </c>
      <c r="AD408" s="328"/>
      <c r="AE408" s="190"/>
      <c r="AF408" s="190"/>
      <c r="AH408" s="327">
        <v>24119099</v>
      </c>
      <c r="AI408" s="328"/>
      <c r="AM408" s="327">
        <v>81111001</v>
      </c>
      <c r="AN408" s="328"/>
      <c r="AO408" s="190"/>
    </row>
    <row r="409" spans="1:41" x14ac:dyDescent="0.2">
      <c r="A409"/>
      <c r="B409"/>
      <c r="C409"/>
      <c r="D409"/>
      <c r="E409"/>
      <c r="Y409" s="152"/>
      <c r="AC409" s="183">
        <v>25236</v>
      </c>
      <c r="AD409" s="195"/>
      <c r="AE409" s="16"/>
      <c r="AF409" s="16"/>
      <c r="AH409" s="152"/>
      <c r="AI409" s="195"/>
      <c r="AL409" s="153"/>
      <c r="AM409" s="196"/>
      <c r="AN409" s="197">
        <v>5472.97</v>
      </c>
      <c r="AO409" s="194"/>
    </row>
    <row r="410" spans="1:41" x14ac:dyDescent="0.2">
      <c r="A410"/>
      <c r="B410"/>
      <c r="C410"/>
      <c r="D410"/>
      <c r="E410"/>
      <c r="O410" t="s">
        <v>71</v>
      </c>
      <c r="P410" s="227" t="e">
        <f>SUM(L405:T405)</f>
        <v>#REF!</v>
      </c>
      <c r="S410" s="153">
        <v>87881.02</v>
      </c>
      <c r="V410" s="3" t="s">
        <v>37</v>
      </c>
      <c r="W410" s="157">
        <f>W405-W408</f>
        <v>4749.16</v>
      </c>
      <c r="X410" s="160">
        <f>X405-X408</f>
        <v>-5350.9600000000064</v>
      </c>
      <c r="Y410" s="208">
        <v>5530.96</v>
      </c>
      <c r="AB410" s="194"/>
      <c r="AC410" s="198"/>
      <c r="AD410" s="199">
        <v>1530</v>
      </c>
      <c r="AE410" s="194" t="s">
        <v>42</v>
      </c>
      <c r="AF410" s="16"/>
      <c r="AG410" s="194" t="s">
        <v>42</v>
      </c>
      <c r="AH410" s="183">
        <v>1530</v>
      </c>
      <c r="AI410" s="195"/>
      <c r="AJ410" s="194"/>
      <c r="AL410" s="194"/>
      <c r="AM410" s="198"/>
      <c r="AN410" s="199">
        <v>1000</v>
      </c>
      <c r="AO410" s="194" t="s">
        <v>43</v>
      </c>
    </row>
    <row r="411" spans="1:41" x14ac:dyDescent="0.2">
      <c r="A411"/>
      <c r="B411"/>
      <c r="C411"/>
      <c r="D411"/>
      <c r="E411"/>
      <c r="O411" s="3" t="s">
        <v>85</v>
      </c>
      <c r="P411">
        <v>103376.35</v>
      </c>
      <c r="S411" s="160">
        <f>SUM(U405:X405)</f>
        <v>87279.22</v>
      </c>
      <c r="Y411" s="152"/>
      <c r="AB411" s="192"/>
      <c r="AC411" s="152">
        <f>AC409-AD410</f>
        <v>23706</v>
      </c>
      <c r="AD411" s="195"/>
      <c r="AE411" s="192"/>
      <c r="AF411" s="16"/>
      <c r="AG411" s="192"/>
      <c r="AH411" s="152"/>
      <c r="AI411" s="195"/>
      <c r="AJ411" s="192"/>
      <c r="AL411" s="192"/>
      <c r="AN411" s="200">
        <f>AN409+AN410-AM410</f>
        <v>6472.97</v>
      </c>
      <c r="AO411" s="192"/>
    </row>
    <row r="412" spans="1:41" x14ac:dyDescent="0.2">
      <c r="A412"/>
      <c r="B412"/>
      <c r="C412"/>
      <c r="D412"/>
      <c r="E412"/>
      <c r="O412" s="45" t="s">
        <v>72</v>
      </c>
      <c r="P412" s="228" t="e">
        <f>P410-P411</f>
        <v>#REF!</v>
      </c>
      <c r="W412" s="160"/>
      <c r="Y412" s="152"/>
      <c r="AB412" s="192"/>
      <c r="AC412" s="152"/>
      <c r="AD412" s="195"/>
      <c r="AE412" s="192"/>
      <c r="AF412" s="16"/>
      <c r="AG412" s="192"/>
      <c r="AH412" s="152"/>
      <c r="AI412" s="195"/>
      <c r="AJ412" s="192"/>
      <c r="AL412" s="192"/>
      <c r="AM412" s="152"/>
      <c r="AN412" s="195"/>
      <c r="AO412" s="192"/>
    </row>
    <row r="413" spans="1:41" x14ac:dyDescent="0.2">
      <c r="A413"/>
      <c r="B413"/>
      <c r="C413"/>
      <c r="D413"/>
      <c r="E413"/>
      <c r="P413" s="160"/>
      <c r="S413" s="160">
        <f>S410-S411</f>
        <v>601.80000000000291</v>
      </c>
      <c r="W413" s="153">
        <f>X410+W410</f>
        <v>-601.80000000000655</v>
      </c>
      <c r="X413" s="160">
        <f>X405+W410</f>
        <v>40983.86</v>
      </c>
      <c r="Y413" s="152"/>
      <c r="AB413" s="192"/>
      <c r="AC413" s="152"/>
      <c r="AD413" s="195"/>
      <c r="AE413" s="192"/>
      <c r="AF413" s="16"/>
      <c r="AG413" s="192"/>
      <c r="AH413" s="152"/>
      <c r="AI413" s="195"/>
      <c r="AJ413" s="192"/>
      <c r="AL413" s="192"/>
      <c r="AM413" s="152"/>
      <c r="AN413" s="195"/>
    </row>
    <row r="414" spans="1:41" x14ac:dyDescent="0.2">
      <c r="A414"/>
      <c r="B414"/>
      <c r="C414"/>
      <c r="D414"/>
      <c r="E414"/>
      <c r="O414" s="3"/>
      <c r="P414" s="160"/>
      <c r="W414" s="160"/>
      <c r="Y414" s="152"/>
      <c r="AC414" s="152"/>
      <c r="AD414" s="152"/>
      <c r="AH414" s="152"/>
      <c r="AI414" s="152"/>
      <c r="AL414" s="192"/>
      <c r="AN414" s="189"/>
      <c r="AO414" s="192"/>
    </row>
    <row r="415" spans="1:41" x14ac:dyDescent="0.2">
      <c r="A415"/>
      <c r="B415"/>
      <c r="C415"/>
      <c r="D415"/>
      <c r="E415"/>
      <c r="S415" s="160">
        <f>S413-148.69</f>
        <v>453.11000000000291</v>
      </c>
      <c r="W415" s="160"/>
      <c r="Y415" s="163"/>
    </row>
    <row r="416" spans="1:41" x14ac:dyDescent="0.2">
      <c r="A416"/>
      <c r="B416"/>
      <c r="C416"/>
      <c r="D416"/>
      <c r="E416"/>
      <c r="W416" s="160">
        <v>4749.16</v>
      </c>
      <c r="X416" s="160">
        <f>X408-X413</f>
        <v>601.80000000000291</v>
      </c>
      <c r="AC416" s="325">
        <v>0.25</v>
      </c>
      <c r="AD416" s="325"/>
      <c r="AH416" s="325">
        <v>0.75</v>
      </c>
      <c r="AI416" s="325"/>
      <c r="AJ416" s="191"/>
      <c r="AM416" s="325" t="s">
        <v>38</v>
      </c>
      <c r="AN416" s="326"/>
    </row>
    <row r="417" spans="1:41" x14ac:dyDescent="0.2">
      <c r="A417"/>
      <c r="B417"/>
      <c r="C417"/>
      <c r="D417"/>
      <c r="E417"/>
      <c r="Q417" s="3" t="s">
        <v>59</v>
      </c>
      <c r="V417" s="209">
        <v>0.75</v>
      </c>
      <c r="W417">
        <v>4903.9799999999996</v>
      </c>
      <c r="X417" s="153"/>
      <c r="AC417" s="327">
        <v>8111101</v>
      </c>
      <c r="AD417" s="328"/>
      <c r="AE417" s="190"/>
      <c r="AF417" s="190"/>
      <c r="AH417" s="327">
        <v>24199019</v>
      </c>
      <c r="AI417" s="328"/>
      <c r="AJ417" s="190"/>
      <c r="AM417" s="327">
        <v>24119004</v>
      </c>
      <c r="AN417" s="328"/>
      <c r="AO417" s="190"/>
    </row>
    <row r="418" spans="1:41" x14ac:dyDescent="0.2">
      <c r="A418"/>
      <c r="B418"/>
      <c r="C418"/>
      <c r="D418"/>
      <c r="E418"/>
      <c r="O418" t="s">
        <v>55</v>
      </c>
      <c r="P418" s="152">
        <v>87881.02</v>
      </c>
      <c r="Q418" s="152">
        <v>87279.22</v>
      </c>
      <c r="R418" s="152">
        <f>P418-Q418</f>
        <v>601.80000000000291</v>
      </c>
      <c r="V418" t="s">
        <v>70</v>
      </c>
      <c r="X418" s="153"/>
      <c r="AB418" s="153"/>
      <c r="AC418" s="196"/>
      <c r="AD418" s="195">
        <v>27339.19</v>
      </c>
      <c r="AE418" s="194"/>
      <c r="AF418" s="16"/>
      <c r="AI418" s="189">
        <v>0</v>
      </c>
      <c r="AJ418" s="192"/>
      <c r="AL418" s="153"/>
      <c r="AM418" s="196">
        <v>0</v>
      </c>
      <c r="AN418" s="197"/>
      <c r="AO418" s="194"/>
    </row>
    <row r="419" spans="1:41" x14ac:dyDescent="0.2">
      <c r="A419"/>
      <c r="B419"/>
      <c r="C419"/>
      <c r="D419"/>
      <c r="E419"/>
      <c r="O419" t="s">
        <v>56</v>
      </c>
      <c r="P419" s="152">
        <v>65334.98</v>
      </c>
      <c r="Q419" s="152"/>
      <c r="W419" s="160">
        <f>W416-W417-W418</f>
        <v>-154.81999999999971</v>
      </c>
      <c r="X419" s="169"/>
      <c r="AB419" s="194" t="s">
        <v>44</v>
      </c>
      <c r="AC419" s="198">
        <v>18256.740000000002</v>
      </c>
      <c r="AD419" s="199">
        <v>4060.26</v>
      </c>
      <c r="AE419" s="194" t="s">
        <v>52</v>
      </c>
      <c r="AF419" s="16"/>
      <c r="AG419" s="194"/>
      <c r="AI419" s="195">
        <v>18256.740000000002</v>
      </c>
      <c r="AJ419" s="194" t="s">
        <v>44</v>
      </c>
      <c r="AL419" s="194" t="s">
        <v>43</v>
      </c>
      <c r="AM419" s="198">
        <v>1000</v>
      </c>
      <c r="AN419" s="199"/>
      <c r="AO419" s="194"/>
    </row>
    <row r="420" spans="1:41" x14ac:dyDescent="0.2">
      <c r="A420"/>
      <c r="B420"/>
      <c r="C420"/>
      <c r="D420"/>
      <c r="E420"/>
      <c r="P420" s="152">
        <f>P418-P419</f>
        <v>22546.04</v>
      </c>
      <c r="Q420" s="152">
        <f>Q418-P419</f>
        <v>21944.239999999998</v>
      </c>
      <c r="X420" s="153"/>
      <c r="AB420" s="192"/>
      <c r="AC420" s="152"/>
      <c r="AD420" s="195">
        <f>AD418-AC419+AD419</f>
        <v>13142.709999999997</v>
      </c>
      <c r="AE420" s="192"/>
      <c r="AF420" s="16"/>
      <c r="AG420" s="192"/>
      <c r="AI420" s="189"/>
      <c r="AL420" s="192"/>
      <c r="AM420" s="152">
        <f>AM418+AM419-AN419</f>
        <v>1000</v>
      </c>
      <c r="AN420" s="195"/>
      <c r="AO420" s="192"/>
    </row>
    <row r="421" spans="1:41" x14ac:dyDescent="0.2">
      <c r="A421"/>
      <c r="B421"/>
      <c r="C421"/>
      <c r="D421"/>
      <c r="E421"/>
      <c r="X421" s="153"/>
      <c r="AB421" s="192"/>
      <c r="AC421" s="152"/>
      <c r="AE421" s="192"/>
      <c r="AF421" s="16"/>
      <c r="AG421" s="192"/>
      <c r="AI421" s="189"/>
      <c r="AJ421" s="192"/>
      <c r="AL421" s="192"/>
      <c r="AM421" s="152"/>
      <c r="AN421" s="195"/>
      <c r="AO421" s="192"/>
    </row>
    <row r="422" spans="1:41" x14ac:dyDescent="0.2">
      <c r="A422"/>
      <c r="B422"/>
      <c r="C422"/>
      <c r="D422"/>
      <c r="E422"/>
      <c r="AB422" s="192"/>
      <c r="AC422" s="152"/>
      <c r="AD422" s="195"/>
      <c r="AF422" s="16"/>
      <c r="AG422" s="192"/>
      <c r="AI422" s="189"/>
      <c r="AJ422" s="192"/>
      <c r="AL422" s="192"/>
      <c r="AM422" s="152"/>
      <c r="AN422" s="195"/>
    </row>
    <row r="423" spans="1:41" x14ac:dyDescent="0.2">
      <c r="A423"/>
      <c r="B423"/>
      <c r="C423"/>
      <c r="D423"/>
      <c r="E423"/>
      <c r="O423" s="3" t="s">
        <v>62</v>
      </c>
      <c r="P423" s="152">
        <v>1599.43</v>
      </c>
      <c r="Q423" s="152">
        <v>2206.9299999999998</v>
      </c>
      <c r="R423" s="152">
        <f>P423-Q423</f>
        <v>-607.49999999999977</v>
      </c>
      <c r="X423" s="169"/>
      <c r="AB423" s="192"/>
      <c r="AD423" s="189"/>
      <c r="AE423" s="192"/>
      <c r="AL423" s="192"/>
      <c r="AN423" s="189"/>
      <c r="AO423" s="192"/>
    </row>
    <row r="424" spans="1:41" x14ac:dyDescent="0.2">
      <c r="A424"/>
      <c r="B424"/>
      <c r="C424"/>
      <c r="D424"/>
      <c r="E424"/>
      <c r="O424" s="3" t="s">
        <v>63</v>
      </c>
      <c r="P424" s="152">
        <v>1599.4</v>
      </c>
    </row>
    <row r="425" spans="1:41" x14ac:dyDescent="0.2">
      <c r="A425"/>
      <c r="B425"/>
      <c r="C425"/>
      <c r="D425"/>
      <c r="E425"/>
      <c r="P425" s="152">
        <f>P423-P424</f>
        <v>2.9999999999972715E-2</v>
      </c>
      <c r="Q425" s="152">
        <f>Q423-P424</f>
        <v>607.52999999999975</v>
      </c>
      <c r="AC425" s="325">
        <v>0.75</v>
      </c>
      <c r="AD425" s="325"/>
      <c r="AL425" s="16"/>
      <c r="AM425" s="334"/>
      <c r="AN425" s="334"/>
    </row>
    <row r="426" spans="1:41" x14ac:dyDescent="0.2">
      <c r="A426"/>
      <c r="B426"/>
      <c r="C426"/>
      <c r="D426"/>
      <c r="E426"/>
      <c r="AC426" s="327">
        <v>8111101</v>
      </c>
      <c r="AD426" s="328"/>
      <c r="AL426" s="16"/>
      <c r="AM426" s="16"/>
      <c r="AN426" s="16"/>
    </row>
    <row r="427" spans="1:41" x14ac:dyDescent="0.2">
      <c r="A427"/>
      <c r="B427"/>
      <c r="C427"/>
      <c r="D427"/>
      <c r="E427"/>
      <c r="AB427" s="153"/>
      <c r="AC427" s="196"/>
      <c r="AD427" s="195">
        <v>-120604.84</v>
      </c>
      <c r="AE427" s="194"/>
      <c r="AL427" s="194"/>
      <c r="AM427" s="16"/>
      <c r="AN427" s="16"/>
      <c r="AO427" s="194"/>
    </row>
    <row r="428" spans="1:41" x14ac:dyDescent="0.2">
      <c r="A428"/>
      <c r="B428"/>
      <c r="C428"/>
      <c r="D428"/>
      <c r="E428"/>
      <c r="O428" s="3" t="s">
        <v>57</v>
      </c>
      <c r="P428" s="152">
        <v>39440.19</v>
      </c>
      <c r="Q428" s="152">
        <v>13528.62</v>
      </c>
      <c r="R428" s="152">
        <f>P428-Q428</f>
        <v>25911.57</v>
      </c>
      <c r="AB428" s="194" t="s">
        <v>45</v>
      </c>
      <c r="AC428" s="198">
        <v>4749.16</v>
      </c>
      <c r="AD428" s="199">
        <v>0</v>
      </c>
      <c r="AE428" s="192"/>
      <c r="AL428" s="192"/>
      <c r="AM428" s="16"/>
      <c r="AN428" s="16"/>
      <c r="AO428" s="192"/>
    </row>
    <row r="429" spans="1:41" x14ac:dyDescent="0.2">
      <c r="A429"/>
      <c r="B429"/>
      <c r="C429"/>
      <c r="D429"/>
      <c r="E429"/>
      <c r="O429" s="3" t="s">
        <v>61</v>
      </c>
      <c r="P429" s="152">
        <v>17440.189999999999</v>
      </c>
      <c r="AB429" s="192"/>
      <c r="AC429" s="152"/>
      <c r="AD429" s="195">
        <f>AD427+AD428-AC428</f>
        <v>-125354</v>
      </c>
      <c r="AE429" s="192"/>
      <c r="AL429" s="192"/>
      <c r="AM429" s="16"/>
      <c r="AN429" s="16"/>
      <c r="AO429" s="192"/>
    </row>
    <row r="430" spans="1:41" x14ac:dyDescent="0.2">
      <c r="A430"/>
      <c r="B430"/>
      <c r="C430"/>
      <c r="D430"/>
      <c r="E430"/>
      <c r="P430" s="152">
        <f>P428-P429</f>
        <v>22000.000000000004</v>
      </c>
      <c r="Q430" s="152">
        <f>Q428-P429</f>
        <v>-3911.5699999999979</v>
      </c>
      <c r="AB430" s="192"/>
      <c r="AC430" s="152"/>
      <c r="AD430" s="195"/>
      <c r="AE430" s="192"/>
      <c r="AL430" s="192"/>
      <c r="AM430" s="16"/>
      <c r="AN430" s="16"/>
      <c r="AO430" s="192"/>
    </row>
    <row r="431" spans="1:41" x14ac:dyDescent="0.2">
      <c r="A431"/>
      <c r="B431"/>
      <c r="C431"/>
      <c r="D431"/>
      <c r="E431"/>
      <c r="AB431" s="192"/>
      <c r="AC431" s="152"/>
      <c r="AD431" s="195"/>
      <c r="AL431" s="16"/>
      <c r="AM431" s="16"/>
      <c r="AN431" s="16"/>
    </row>
    <row r="432" spans="1:41" x14ac:dyDescent="0.2">
      <c r="A432"/>
      <c r="B432"/>
      <c r="C432"/>
      <c r="D432"/>
      <c r="E432"/>
      <c r="AB432" s="192"/>
      <c r="AD432" s="189"/>
      <c r="AL432" s="16"/>
      <c r="AM432" s="16"/>
      <c r="AN432" s="16"/>
    </row>
    <row r="433" spans="1:41" x14ac:dyDescent="0.2">
      <c r="A433"/>
      <c r="B433"/>
      <c r="C433"/>
      <c r="D433"/>
      <c r="E433"/>
      <c r="O433" s="3" t="s">
        <v>58</v>
      </c>
      <c r="P433" s="152">
        <v>45668.33</v>
      </c>
      <c r="Q433" s="152">
        <v>68829.05</v>
      </c>
      <c r="R433" s="152">
        <f>P433-Q433</f>
        <v>-23160.720000000001</v>
      </c>
      <c r="S433" s="152">
        <f>23787.7+R433</f>
        <v>626.97999999999956</v>
      </c>
    </row>
    <row r="434" spans="1:41" x14ac:dyDescent="0.2">
      <c r="A434"/>
      <c r="B434"/>
      <c r="C434"/>
      <c r="D434"/>
      <c r="E434"/>
      <c r="O434" s="3" t="s">
        <v>60</v>
      </c>
      <c r="P434" s="152">
        <v>45668.33</v>
      </c>
    </row>
    <row r="435" spans="1:41" x14ac:dyDescent="0.2">
      <c r="A435"/>
      <c r="B435"/>
      <c r="C435"/>
      <c r="D435"/>
      <c r="E435"/>
      <c r="P435" s="152">
        <f>P433-P434</f>
        <v>0</v>
      </c>
      <c r="Q435" s="152">
        <v>43114.92</v>
      </c>
      <c r="R435" s="152">
        <f>P433-Q435</f>
        <v>2553.4100000000035</v>
      </c>
    </row>
    <row r="438" spans="1:41" ht="20.25" x14ac:dyDescent="0.3">
      <c r="A438"/>
      <c r="B438"/>
      <c r="C438"/>
      <c r="D438"/>
      <c r="E438"/>
      <c r="O438" s="3" t="s">
        <v>64</v>
      </c>
      <c r="P438" s="152">
        <v>627.03</v>
      </c>
      <c r="Q438" s="152">
        <v>2168.58</v>
      </c>
      <c r="R438" s="152">
        <f>P438-Q438</f>
        <v>-1541.55</v>
      </c>
      <c r="AC438" s="202" t="s">
        <v>46</v>
      </c>
    </row>
    <row r="439" spans="1:41" x14ac:dyDescent="0.2">
      <c r="A439"/>
      <c r="B439"/>
      <c r="C439"/>
      <c r="D439"/>
      <c r="E439"/>
      <c r="O439" s="3" t="s">
        <v>65</v>
      </c>
      <c r="P439" s="152">
        <v>627.03</v>
      </c>
    </row>
    <row r="440" spans="1:41" x14ac:dyDescent="0.2">
      <c r="A440"/>
      <c r="B440"/>
      <c r="C440"/>
      <c r="D440"/>
      <c r="E440"/>
      <c r="P440" s="152">
        <f>P438-P439</f>
        <v>0</v>
      </c>
      <c r="Q440" s="152">
        <f>Q438-P439</f>
        <v>1541.55</v>
      </c>
      <c r="AC440" s="333" t="s">
        <v>41</v>
      </c>
      <c r="AD440" s="333"/>
      <c r="AH440" s="333" t="s">
        <v>41</v>
      </c>
      <c r="AI440" s="333"/>
      <c r="AM440" s="333" t="s">
        <v>41</v>
      </c>
      <c r="AN440" s="333"/>
    </row>
    <row r="441" spans="1:41" x14ac:dyDescent="0.2">
      <c r="A441"/>
      <c r="B441"/>
      <c r="C441"/>
      <c r="D441"/>
      <c r="E441"/>
      <c r="AC441" s="327">
        <v>24119001</v>
      </c>
      <c r="AD441" s="328"/>
      <c r="AH441" s="327">
        <v>24119002</v>
      </c>
      <c r="AI441" s="328"/>
      <c r="AM441" s="327">
        <v>24119004</v>
      </c>
      <c r="AN441" s="328"/>
    </row>
    <row r="442" spans="1:41" x14ac:dyDescent="0.2">
      <c r="A442"/>
      <c r="B442"/>
      <c r="C442"/>
      <c r="D442"/>
      <c r="E442"/>
      <c r="AC442" s="152">
        <v>0</v>
      </c>
      <c r="AD442" s="195"/>
      <c r="AH442" s="152">
        <v>0</v>
      </c>
      <c r="AI442" s="195"/>
      <c r="AM442" s="152">
        <v>0</v>
      </c>
      <c r="AN442" s="195"/>
    </row>
    <row r="443" spans="1:41" x14ac:dyDescent="0.2">
      <c r="A443"/>
      <c r="B443"/>
      <c r="C443"/>
      <c r="D443"/>
      <c r="E443"/>
      <c r="O443" s="3" t="s">
        <v>66</v>
      </c>
      <c r="P443" s="152">
        <v>0</v>
      </c>
      <c r="Q443" s="152">
        <v>546.04</v>
      </c>
      <c r="R443" s="152">
        <f>P443-Q443</f>
        <v>-546.04</v>
      </c>
      <c r="AB443" s="194" t="s">
        <v>47</v>
      </c>
      <c r="AC443" s="152">
        <v>1890</v>
      </c>
      <c r="AD443" s="195"/>
      <c r="AE443" s="194"/>
      <c r="AG443" s="194" t="s">
        <v>47</v>
      </c>
      <c r="AH443" s="152">
        <v>3970</v>
      </c>
      <c r="AI443" s="195"/>
      <c r="AJ443" s="194"/>
      <c r="AL443" s="194" t="s">
        <v>47</v>
      </c>
      <c r="AM443" s="152">
        <v>6820</v>
      </c>
      <c r="AN443" s="195"/>
      <c r="AO443" s="194"/>
    </row>
    <row r="444" spans="1:41" x14ac:dyDescent="0.2">
      <c r="A444"/>
      <c r="B444"/>
      <c r="C444"/>
      <c r="D444"/>
      <c r="E444"/>
      <c r="O444" s="3" t="s">
        <v>67</v>
      </c>
      <c r="P444" s="152">
        <v>0</v>
      </c>
      <c r="AB444" s="194"/>
      <c r="AC444" s="152"/>
      <c r="AD444" s="195"/>
      <c r="AE444" s="194"/>
      <c r="AG444" s="194"/>
      <c r="AH444" s="152"/>
      <c r="AI444" s="195"/>
      <c r="AJ444" s="194"/>
      <c r="AL444" s="194"/>
      <c r="AM444" s="152"/>
      <c r="AN444" s="195"/>
      <c r="AO444" s="194"/>
    </row>
    <row r="445" spans="1:41" x14ac:dyDescent="0.2">
      <c r="A445"/>
      <c r="B445"/>
      <c r="C445"/>
      <c r="D445"/>
      <c r="E445"/>
      <c r="P445" s="152">
        <f>P443-P444</f>
        <v>0</v>
      </c>
      <c r="Q445" s="152">
        <f>Q443-P444</f>
        <v>546.04</v>
      </c>
      <c r="AB445" s="194"/>
      <c r="AC445" s="152"/>
      <c r="AD445" s="195"/>
      <c r="AE445" s="194"/>
      <c r="AG445" s="194"/>
      <c r="AH445" s="152"/>
      <c r="AI445" s="195"/>
      <c r="AJ445" s="194"/>
      <c r="AL445" s="194"/>
      <c r="AM445" s="152"/>
      <c r="AN445" s="195"/>
      <c r="AO445" s="194"/>
    </row>
    <row r="446" spans="1:41" x14ac:dyDescent="0.2">
      <c r="A446"/>
      <c r="B446"/>
      <c r="C446"/>
      <c r="D446"/>
      <c r="E446"/>
      <c r="AB446" s="194"/>
      <c r="AC446" s="152"/>
      <c r="AD446" s="195"/>
      <c r="AE446" s="194"/>
      <c r="AG446" s="194"/>
      <c r="AH446" s="152"/>
      <c r="AI446" s="195"/>
      <c r="AJ446" s="194"/>
      <c r="AL446" s="194"/>
      <c r="AM446" s="152"/>
      <c r="AN446" s="195"/>
      <c r="AO446" s="194"/>
    </row>
    <row r="447" spans="1:41" x14ac:dyDescent="0.2">
      <c r="A447"/>
      <c r="B447"/>
      <c r="C447"/>
      <c r="D447"/>
      <c r="E447"/>
      <c r="P447" s="152">
        <f>P423+P428+P433+P438+P443+607.5-26060.26+23160.72+1541.55+546.04</f>
        <v>87130.530000000013</v>
      </c>
      <c r="Q447" s="152">
        <f>Q423+Q428+Q433+Q438+Q443</f>
        <v>87279.22</v>
      </c>
      <c r="R447" s="152">
        <f>SUM(R423:R445)</f>
        <v>2609.1700000000019</v>
      </c>
    </row>
    <row r="448" spans="1:41" x14ac:dyDescent="0.2">
      <c r="A448"/>
      <c r="B448"/>
      <c r="C448"/>
      <c r="D448"/>
      <c r="E448"/>
      <c r="P448" s="152">
        <f>P418-P447</f>
        <v>750.48999999999069</v>
      </c>
      <c r="AB448" s="194"/>
    </row>
    <row r="449" spans="1:40" x14ac:dyDescent="0.2">
      <c r="A449"/>
      <c r="B449"/>
      <c r="C449"/>
      <c r="D449"/>
      <c r="E449"/>
      <c r="Q449" s="152">
        <f>P418-Q447</f>
        <v>601.80000000000291</v>
      </c>
      <c r="AC449" s="333" t="s">
        <v>41</v>
      </c>
      <c r="AD449" s="333"/>
      <c r="AH449" s="333" t="s">
        <v>41</v>
      </c>
      <c r="AI449" s="333"/>
    </row>
    <row r="450" spans="1:40" x14ac:dyDescent="0.2">
      <c r="A450"/>
      <c r="B450"/>
      <c r="C450"/>
      <c r="D450"/>
      <c r="E450"/>
      <c r="AC450" s="327">
        <v>24199019</v>
      </c>
      <c r="AD450" s="328"/>
      <c r="AH450" s="327">
        <v>81111001</v>
      </c>
      <c r="AI450" s="328"/>
      <c r="AM450" s="327"/>
      <c r="AN450" s="328"/>
    </row>
    <row r="451" spans="1:40" x14ac:dyDescent="0.2">
      <c r="A451"/>
      <c r="B451"/>
      <c r="C451"/>
      <c r="D451"/>
      <c r="E451"/>
      <c r="AC451" s="152"/>
      <c r="AD451" s="195">
        <v>0</v>
      </c>
      <c r="AH451" s="152"/>
      <c r="AI451" s="200">
        <v>284.49</v>
      </c>
      <c r="AM451" s="152"/>
      <c r="AN451" s="195"/>
    </row>
    <row r="452" spans="1:40" x14ac:dyDescent="0.2">
      <c r="A452"/>
      <c r="B452"/>
      <c r="C452"/>
      <c r="D452"/>
      <c r="E452"/>
      <c r="Q452" s="152"/>
      <c r="AB452" s="194"/>
      <c r="AC452" s="152"/>
      <c r="AD452" s="195">
        <v>546.04</v>
      </c>
      <c r="AE452" s="194" t="s">
        <v>48</v>
      </c>
      <c r="AG452" s="194" t="s">
        <v>48</v>
      </c>
      <c r="AH452" s="199">
        <v>546.04</v>
      </c>
      <c r="AI452" s="199">
        <v>12680</v>
      </c>
      <c r="AJ452" s="194" t="s">
        <v>47</v>
      </c>
      <c r="AL452" s="194"/>
      <c r="AM452" s="152"/>
      <c r="AN452" s="195"/>
    </row>
    <row r="453" spans="1:40" x14ac:dyDescent="0.2">
      <c r="A453"/>
      <c r="B453"/>
      <c r="C453"/>
      <c r="D453"/>
      <c r="E453"/>
      <c r="AB453" s="194"/>
      <c r="AC453" s="152"/>
      <c r="AD453" s="195"/>
      <c r="AE453" s="194"/>
      <c r="AG453" s="194"/>
      <c r="AH453" s="152"/>
      <c r="AI453" s="195">
        <f>AI451+AI452-AH452</f>
        <v>12418.45</v>
      </c>
      <c r="AJ453" s="194"/>
      <c r="AL453" s="194"/>
      <c r="AM453" s="152"/>
      <c r="AN453" s="195"/>
    </row>
    <row r="454" spans="1:40" x14ac:dyDescent="0.2">
      <c r="A454"/>
      <c r="B454"/>
      <c r="C454"/>
      <c r="D454"/>
      <c r="E454"/>
      <c r="AB454" s="194"/>
      <c r="AC454" s="152"/>
      <c r="AD454" s="195"/>
      <c r="AE454" s="194"/>
      <c r="AG454" s="194"/>
      <c r="AH454" s="152"/>
      <c r="AI454" s="195"/>
      <c r="AJ454" s="194"/>
      <c r="AL454" s="194"/>
      <c r="AM454" s="152"/>
      <c r="AN454" s="195"/>
    </row>
    <row r="455" spans="1:40" x14ac:dyDescent="0.2">
      <c r="A455"/>
      <c r="B455"/>
      <c r="C455"/>
      <c r="D455"/>
      <c r="E455"/>
      <c r="AB455" s="194"/>
      <c r="AC455" s="152"/>
      <c r="AD455" s="195"/>
      <c r="AE455" s="194"/>
      <c r="AG455" s="194"/>
      <c r="AH455" s="152"/>
      <c r="AI455" s="195"/>
      <c r="AJ455" s="194"/>
      <c r="AL455" s="194"/>
      <c r="AM455" s="152"/>
      <c r="AN455" s="195"/>
    </row>
    <row r="458" spans="1:40" x14ac:dyDescent="0.2">
      <c r="A458"/>
      <c r="B458"/>
      <c r="C458"/>
      <c r="D458"/>
      <c r="E458"/>
      <c r="AC458" s="333" t="s">
        <v>49</v>
      </c>
      <c r="AD458" s="333"/>
      <c r="AH458" s="333" t="s">
        <v>49</v>
      </c>
      <c r="AI458" s="333"/>
    </row>
    <row r="459" spans="1:40" x14ac:dyDescent="0.2">
      <c r="A459"/>
      <c r="B459"/>
      <c r="C459"/>
      <c r="D459"/>
      <c r="E459"/>
      <c r="AC459" s="327">
        <v>24199019</v>
      </c>
      <c r="AD459" s="328"/>
      <c r="AH459" s="327">
        <v>81111001</v>
      </c>
      <c r="AI459" s="328"/>
      <c r="AM459" s="327"/>
      <c r="AN459" s="328"/>
    </row>
    <row r="460" spans="1:40" x14ac:dyDescent="0.2">
      <c r="A460"/>
      <c r="B460"/>
      <c r="C460"/>
      <c r="D460"/>
      <c r="E460"/>
      <c r="AC460" s="152"/>
      <c r="AD460" s="195">
        <v>1599.43</v>
      </c>
      <c r="AH460" s="152"/>
      <c r="AI460" s="195">
        <v>173908.01</v>
      </c>
      <c r="AM460" s="152"/>
      <c r="AN460" s="195"/>
    </row>
    <row r="461" spans="1:40" x14ac:dyDescent="0.2">
      <c r="A461"/>
      <c r="B461"/>
      <c r="C461"/>
      <c r="D461"/>
      <c r="E461"/>
      <c r="AB461" s="194"/>
      <c r="AC461" s="198"/>
      <c r="AD461" s="199">
        <v>607.5</v>
      </c>
      <c r="AE461" s="194" t="s">
        <v>50</v>
      </c>
      <c r="AG461" s="194" t="s">
        <v>50</v>
      </c>
      <c r="AH461" s="198">
        <v>607.5</v>
      </c>
      <c r="AI461" s="199"/>
      <c r="AJ461" s="194"/>
      <c r="AL461" s="194"/>
      <c r="AM461" s="152"/>
      <c r="AN461" s="195"/>
    </row>
    <row r="462" spans="1:40" x14ac:dyDescent="0.2">
      <c r="A462"/>
      <c r="B462"/>
      <c r="C462"/>
      <c r="D462"/>
      <c r="E462"/>
      <c r="AB462" s="194"/>
      <c r="AC462" s="152"/>
      <c r="AD462" s="195">
        <f>AD460+AD461-AC461</f>
        <v>2206.9300000000003</v>
      </c>
      <c r="AE462" s="194"/>
      <c r="AG462" s="194"/>
      <c r="AH462" s="152"/>
      <c r="AI462" s="195">
        <f>AI460+AI461-AH461</f>
        <v>173300.51</v>
      </c>
      <c r="AJ462" s="194"/>
      <c r="AL462" s="194"/>
      <c r="AM462" s="152"/>
      <c r="AN462" s="195"/>
    </row>
    <row r="463" spans="1:40" x14ac:dyDescent="0.2">
      <c r="A463"/>
      <c r="B463"/>
      <c r="C463"/>
      <c r="D463"/>
      <c r="E463"/>
      <c r="AB463" s="194"/>
      <c r="AC463" s="152"/>
      <c r="AD463" s="195"/>
      <c r="AE463" s="194"/>
      <c r="AG463" s="194"/>
      <c r="AH463" s="152"/>
      <c r="AI463" s="195"/>
      <c r="AJ463" s="194"/>
      <c r="AL463" s="194"/>
      <c r="AM463" s="152"/>
      <c r="AN463" s="195"/>
    </row>
    <row r="464" spans="1:40" x14ac:dyDescent="0.2">
      <c r="A464"/>
      <c r="B464"/>
      <c r="C464"/>
      <c r="D464"/>
      <c r="E464"/>
      <c r="AB464" s="194"/>
      <c r="AC464" s="152"/>
      <c r="AD464" s="195"/>
      <c r="AE464" s="194"/>
      <c r="AG464" s="194"/>
      <c r="AH464" s="152"/>
      <c r="AI464" s="195"/>
      <c r="AJ464" s="194"/>
      <c r="AL464" s="194"/>
      <c r="AM464" s="152"/>
      <c r="AN464" s="195"/>
    </row>
    <row r="467" spans="1:40" x14ac:dyDescent="0.2">
      <c r="A467"/>
      <c r="B467"/>
      <c r="C467"/>
      <c r="D467"/>
      <c r="E467"/>
      <c r="AC467" s="333" t="s">
        <v>51</v>
      </c>
      <c r="AD467" s="333"/>
      <c r="AH467" s="333"/>
      <c r="AI467" s="333"/>
    </row>
    <row r="468" spans="1:40" x14ac:dyDescent="0.2">
      <c r="A468"/>
      <c r="B468"/>
      <c r="C468"/>
      <c r="D468"/>
      <c r="E468"/>
      <c r="AC468" s="327">
        <v>24199019</v>
      </c>
      <c r="AD468" s="328"/>
      <c r="AH468" s="327"/>
      <c r="AI468" s="328"/>
      <c r="AM468" s="327"/>
      <c r="AN468" s="328"/>
    </row>
    <row r="469" spans="1:40" x14ac:dyDescent="0.2">
      <c r="A469"/>
      <c r="B469"/>
      <c r="C469"/>
      <c r="D469"/>
      <c r="E469"/>
      <c r="AC469" s="152"/>
      <c r="AD469" s="195">
        <v>17440.189999999999</v>
      </c>
      <c r="AH469" s="152"/>
      <c r="AI469" s="195"/>
      <c r="AM469" s="152"/>
      <c r="AN469" s="195"/>
    </row>
    <row r="470" spans="1:40" x14ac:dyDescent="0.2">
      <c r="A470"/>
      <c r="B470"/>
      <c r="C470"/>
      <c r="D470"/>
      <c r="E470"/>
      <c r="AB470" s="194" t="s">
        <v>52</v>
      </c>
      <c r="AC470" s="198">
        <v>4060.26</v>
      </c>
      <c r="AD470" s="199"/>
      <c r="AE470" s="194"/>
      <c r="AG470" s="194"/>
      <c r="AH470" s="152"/>
      <c r="AI470" s="195"/>
      <c r="AJ470" s="194"/>
      <c r="AL470" s="194"/>
      <c r="AM470" s="152"/>
      <c r="AN470" s="195"/>
    </row>
    <row r="471" spans="1:40" x14ac:dyDescent="0.2">
      <c r="A471"/>
      <c r="B471"/>
      <c r="C471"/>
      <c r="D471"/>
      <c r="E471"/>
      <c r="AB471" s="194"/>
      <c r="AC471" s="152"/>
      <c r="AD471" s="195">
        <f>AD469+AD470-AC470</f>
        <v>13379.929999999998</v>
      </c>
      <c r="AE471" s="194"/>
      <c r="AG471" s="194"/>
      <c r="AH471" s="152"/>
      <c r="AI471" s="195"/>
      <c r="AJ471" s="194"/>
      <c r="AL471" s="194"/>
      <c r="AM471" s="152"/>
      <c r="AN471" s="195"/>
    </row>
    <row r="472" spans="1:40" x14ac:dyDescent="0.2">
      <c r="A472"/>
      <c r="B472"/>
      <c r="C472"/>
      <c r="D472"/>
      <c r="E472"/>
      <c r="AB472" s="194"/>
      <c r="AC472" s="152"/>
      <c r="AD472" s="195"/>
      <c r="AE472" s="194"/>
      <c r="AG472" s="194"/>
      <c r="AH472" s="152"/>
      <c r="AI472" s="195"/>
      <c r="AJ472" s="194"/>
      <c r="AL472" s="194"/>
      <c r="AM472" s="152"/>
      <c r="AN472" s="195"/>
    </row>
    <row r="473" spans="1:40" x14ac:dyDescent="0.2">
      <c r="A473"/>
      <c r="B473"/>
      <c r="C473"/>
      <c r="D473"/>
      <c r="E473"/>
      <c r="AB473" s="194"/>
      <c r="AC473" s="152"/>
      <c r="AD473" s="195"/>
      <c r="AE473" s="194"/>
      <c r="AG473" s="194"/>
      <c r="AH473" s="152"/>
      <c r="AI473" s="195"/>
      <c r="AJ473" s="194"/>
      <c r="AL473" s="194"/>
      <c r="AM473" s="152"/>
      <c r="AN473" s="195"/>
    </row>
  </sheetData>
  <mergeCells count="179">
    <mergeCell ref="A89:E89"/>
    <mergeCell ref="A86:B86"/>
    <mergeCell ref="A82:E82"/>
    <mergeCell ref="I362:J362"/>
    <mergeCell ref="I360:J360"/>
    <mergeCell ref="A284:B284"/>
    <mergeCell ref="D280:D281"/>
    <mergeCell ref="C280:C281"/>
    <mergeCell ref="E280:E281"/>
    <mergeCell ref="A277:E277"/>
    <mergeCell ref="D97:D99"/>
    <mergeCell ref="C97:C99"/>
    <mergeCell ref="E92:E96"/>
    <mergeCell ref="D92:D96"/>
    <mergeCell ref="C92:C96"/>
    <mergeCell ref="C105:C109"/>
    <mergeCell ref="E100:E104"/>
    <mergeCell ref="C100:C104"/>
    <mergeCell ref="D100:D104"/>
    <mergeCell ref="E97:E99"/>
    <mergeCell ref="A121:E121"/>
    <mergeCell ref="E111:E113"/>
    <mergeCell ref="E114:E117"/>
    <mergeCell ref="D111:D113"/>
    <mergeCell ref="C111:C113"/>
    <mergeCell ref="D114:D117"/>
    <mergeCell ref="C114:C117"/>
    <mergeCell ref="D105:D109"/>
    <mergeCell ref="E105:E109"/>
    <mergeCell ref="A133:E133"/>
    <mergeCell ref="A130:B130"/>
    <mergeCell ref="E124:E126"/>
    <mergeCell ref="D124:D126"/>
    <mergeCell ref="C124:C126"/>
    <mergeCell ref="E127:E129"/>
    <mergeCell ref="D127:D129"/>
    <mergeCell ref="C127:C129"/>
    <mergeCell ref="A124:A126"/>
    <mergeCell ref="A127:A129"/>
    <mergeCell ref="A186:E186"/>
    <mergeCell ref="A168:E168"/>
    <mergeCell ref="D141:D143"/>
    <mergeCell ref="E141:E143"/>
    <mergeCell ref="C141:C143"/>
    <mergeCell ref="D150:D156"/>
    <mergeCell ref="E150:E156"/>
    <mergeCell ref="C150:C156"/>
    <mergeCell ref="E138:E140"/>
    <mergeCell ref="E144:E149"/>
    <mergeCell ref="D144:D149"/>
    <mergeCell ref="C144:C149"/>
    <mergeCell ref="D138:D140"/>
    <mergeCell ref="C138:C140"/>
    <mergeCell ref="E195:E196"/>
    <mergeCell ref="D195:D196"/>
    <mergeCell ref="C193:C194"/>
    <mergeCell ref="C195:C196"/>
    <mergeCell ref="E197:E199"/>
    <mergeCell ref="D197:D199"/>
    <mergeCell ref="E193:E194"/>
    <mergeCell ref="D193:D194"/>
    <mergeCell ref="C197:C199"/>
    <mergeCell ref="A315:E315"/>
    <mergeCell ref="A306:E306"/>
    <mergeCell ref="D261:D264"/>
    <mergeCell ref="C261:C264"/>
    <mergeCell ref="D241:D243"/>
    <mergeCell ref="C241:C243"/>
    <mergeCell ref="A238:E238"/>
    <mergeCell ref="E230:E232"/>
    <mergeCell ref="E218:E221"/>
    <mergeCell ref="D218:D221"/>
    <mergeCell ref="C218:C221"/>
    <mergeCell ref="C292:C293"/>
    <mergeCell ref="D292:D293"/>
    <mergeCell ref="E292:E293"/>
    <mergeCell ref="AH450:AI450"/>
    <mergeCell ref="AM450:AN450"/>
    <mergeCell ref="AH459:AI459"/>
    <mergeCell ref="AM459:AN459"/>
    <mergeCell ref="AH468:AI468"/>
    <mergeCell ref="AM468:AN468"/>
    <mergeCell ref="AC440:AD440"/>
    <mergeCell ref="AC450:AD450"/>
    <mergeCell ref="AC459:AD459"/>
    <mergeCell ref="AH440:AI440"/>
    <mergeCell ref="AM440:AN440"/>
    <mergeCell ref="AC449:AD449"/>
    <mergeCell ref="AH449:AI449"/>
    <mergeCell ref="AC458:AD458"/>
    <mergeCell ref="AH458:AI458"/>
    <mergeCell ref="AC467:AD467"/>
    <mergeCell ref="AC468:AD468"/>
    <mergeCell ref="AH467:AI467"/>
    <mergeCell ref="AC426:AD426"/>
    <mergeCell ref="AH417:AI417"/>
    <mergeCell ref="AM425:AN425"/>
    <mergeCell ref="AM407:AN407"/>
    <mergeCell ref="AM396:AN396"/>
    <mergeCell ref="AC425:AD425"/>
    <mergeCell ref="AC441:AD441"/>
    <mergeCell ref="AH441:AI441"/>
    <mergeCell ref="AM441:AN441"/>
    <mergeCell ref="AH416:AI416"/>
    <mergeCell ref="AC394:AI394"/>
    <mergeCell ref="AH397:AI397"/>
    <mergeCell ref="AM397:AN397"/>
    <mergeCell ref="AM408:AN408"/>
    <mergeCell ref="AH396:AI396"/>
    <mergeCell ref="AH407:AI407"/>
    <mergeCell ref="AC407:AD407"/>
    <mergeCell ref="AC408:AD408"/>
    <mergeCell ref="AC417:AD417"/>
    <mergeCell ref="AC416:AD416"/>
    <mergeCell ref="AM416:AN416"/>
    <mergeCell ref="AH408:AI408"/>
    <mergeCell ref="AM417:AN417"/>
    <mergeCell ref="M268:N268"/>
    <mergeCell ref="A4:E4"/>
    <mergeCell ref="A14:A16"/>
    <mergeCell ref="C14:C16"/>
    <mergeCell ref="D14:D16"/>
    <mergeCell ref="E14:E16"/>
    <mergeCell ref="A1:E1"/>
    <mergeCell ref="A2:E2"/>
    <mergeCell ref="A5:E5"/>
    <mergeCell ref="C200:C202"/>
    <mergeCell ref="E200:E202"/>
    <mergeCell ref="A230:A231"/>
    <mergeCell ref="C230:C232"/>
    <mergeCell ref="D230:D232"/>
    <mergeCell ref="D200:D202"/>
    <mergeCell ref="C253:C256"/>
    <mergeCell ref="D253:D256"/>
    <mergeCell ref="E241:E243"/>
    <mergeCell ref="C245:C248"/>
    <mergeCell ref="D245:D248"/>
    <mergeCell ref="E245:E248"/>
    <mergeCell ref="C249:C252"/>
    <mergeCell ref="D249:D252"/>
    <mergeCell ref="E249:E252"/>
    <mergeCell ref="A212:E212"/>
    <mergeCell ref="A287:E287"/>
    <mergeCell ref="C290:C291"/>
    <mergeCell ref="D290:D291"/>
    <mergeCell ref="E290:E291"/>
    <mergeCell ref="E172:E174"/>
    <mergeCell ref="C175:C177"/>
    <mergeCell ref="D172:D174"/>
    <mergeCell ref="D175:D177"/>
    <mergeCell ref="E175:E177"/>
    <mergeCell ref="D189:D190"/>
    <mergeCell ref="C189:C190"/>
    <mergeCell ref="E189:E190"/>
    <mergeCell ref="C191:C192"/>
    <mergeCell ref="D191:D192"/>
    <mergeCell ref="E191:E192"/>
    <mergeCell ref="A172:A174"/>
    <mergeCell ref="C172:C174"/>
    <mergeCell ref="C215:C217"/>
    <mergeCell ref="D215:D217"/>
    <mergeCell ref="E215:E217"/>
    <mergeCell ref="C257:C260"/>
    <mergeCell ref="D257:D260"/>
    <mergeCell ref="A227:E227"/>
    <mergeCell ref="A233:B233"/>
    <mergeCell ref="A3:E3"/>
    <mergeCell ref="C49:C54"/>
    <mergeCell ref="E49:E54"/>
    <mergeCell ref="D49:D54"/>
    <mergeCell ref="E71:E73"/>
    <mergeCell ref="A59:E59"/>
    <mergeCell ref="A71:A73"/>
    <mergeCell ref="A46:E46"/>
    <mergeCell ref="A49:A54"/>
    <mergeCell ref="A67:E67"/>
    <mergeCell ref="C71:C73"/>
    <mergeCell ref="D71:D73"/>
    <mergeCell ref="M396:W396"/>
  </mergeCells>
  <phoneticPr fontId="1" type="noConversion"/>
  <pageMargins left="0.59055118110236227" right="0.23622047244094491" top="0.74803149606299213" bottom="0.74803149606299213" header="0.31496062992125984" footer="0.31496062992125984"/>
  <pageSetup scale="90" fitToWidth="9" fitToHeight="11" orientation="landscape" horizontalDpi="4294967294" verticalDpi="3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E68"/>
  <sheetViews>
    <sheetView topLeftCell="A52" workbookViewId="0">
      <selection activeCell="B59" sqref="B59"/>
    </sheetView>
  </sheetViews>
  <sheetFormatPr baseColWidth="10" defaultRowHeight="12.75" x14ac:dyDescent="0.2"/>
  <cols>
    <col min="1" max="1" width="5.42578125" customWidth="1"/>
    <col min="2" max="2" width="60" customWidth="1"/>
    <col min="3" max="3" width="22.5703125" customWidth="1"/>
    <col min="4" max="4" width="23.140625" customWidth="1"/>
  </cols>
  <sheetData>
    <row r="2" spans="1:5" ht="15" x14ac:dyDescent="0.25">
      <c r="A2" s="289" t="s">
        <v>80</v>
      </c>
      <c r="B2" s="290"/>
      <c r="C2" s="290"/>
      <c r="D2" s="290"/>
      <c r="E2" s="290"/>
    </row>
    <row r="3" spans="1:5" ht="15" x14ac:dyDescent="0.2">
      <c r="A3" s="29" t="s">
        <v>4</v>
      </c>
      <c r="B3" s="17" t="s">
        <v>5</v>
      </c>
      <c r="C3" s="29" t="s">
        <v>6</v>
      </c>
      <c r="D3" s="29" t="s">
        <v>7</v>
      </c>
      <c r="E3" s="29" t="s">
        <v>8</v>
      </c>
    </row>
    <row r="4" spans="1:5" ht="15" x14ac:dyDescent="0.2">
      <c r="A4" s="29"/>
      <c r="B4" s="20" t="s">
        <v>9</v>
      </c>
      <c r="C4" s="117">
        <v>0</v>
      </c>
      <c r="D4" s="29"/>
      <c r="E4" s="117">
        <v>0</v>
      </c>
    </row>
    <row r="5" spans="1:5" ht="60" x14ac:dyDescent="0.2">
      <c r="A5" s="4">
        <v>1</v>
      </c>
      <c r="B5" s="56" t="s">
        <v>77</v>
      </c>
      <c r="C5" s="53">
        <v>26622.73</v>
      </c>
      <c r="D5" s="26"/>
      <c r="E5" s="224">
        <f t="shared" ref="E5" si="0">E4+C5</f>
        <v>26622.73</v>
      </c>
    </row>
    <row r="6" spans="1:5" ht="89.25" x14ac:dyDescent="0.2">
      <c r="A6" s="66">
        <v>1</v>
      </c>
      <c r="B6" s="146" t="s">
        <v>73</v>
      </c>
      <c r="C6" s="291">
        <v>1326.98</v>
      </c>
      <c r="D6" s="291"/>
      <c r="E6" s="291">
        <f>E5+C6</f>
        <v>27949.71</v>
      </c>
    </row>
    <row r="7" spans="1:5" ht="89.25" x14ac:dyDescent="0.2">
      <c r="A7" s="66">
        <v>1</v>
      </c>
      <c r="B7" s="61" t="s">
        <v>74</v>
      </c>
      <c r="C7" s="293"/>
      <c r="D7" s="293"/>
      <c r="E7" s="293"/>
    </row>
    <row r="8" spans="1:5" ht="89.25" x14ac:dyDescent="0.2">
      <c r="A8" s="210">
        <v>1</v>
      </c>
      <c r="B8" s="146" t="s">
        <v>75</v>
      </c>
      <c r="C8" s="331">
        <v>1176.06</v>
      </c>
      <c r="D8" s="291"/>
      <c r="E8" s="291">
        <f>E6+C8</f>
        <v>29125.77</v>
      </c>
    </row>
    <row r="9" spans="1:5" ht="89.25" x14ac:dyDescent="0.2">
      <c r="A9" s="210">
        <v>1</v>
      </c>
      <c r="B9" s="61" t="s">
        <v>76</v>
      </c>
      <c r="C9" s="332"/>
      <c r="D9" s="293"/>
      <c r="E9" s="293"/>
    </row>
    <row r="10" spans="1:5" ht="76.5" x14ac:dyDescent="0.2">
      <c r="A10" s="233">
        <v>1</v>
      </c>
      <c r="B10" s="234" t="s">
        <v>92</v>
      </c>
      <c r="C10" s="232">
        <v>213.57</v>
      </c>
      <c r="D10" s="231"/>
      <c r="E10" s="231"/>
    </row>
    <row r="11" spans="1:5" ht="76.5" x14ac:dyDescent="0.2">
      <c r="A11" s="233">
        <v>1</v>
      </c>
      <c r="B11" s="234" t="s">
        <v>93</v>
      </c>
      <c r="C11" s="232">
        <v>213.57</v>
      </c>
      <c r="D11" s="231"/>
      <c r="E11" s="231"/>
    </row>
    <row r="12" spans="1:5" ht="76.5" x14ac:dyDescent="0.2">
      <c r="A12" s="233">
        <v>1</v>
      </c>
      <c r="B12" s="234" t="s">
        <v>94</v>
      </c>
      <c r="C12" s="232">
        <v>213.57</v>
      </c>
      <c r="D12" s="231"/>
      <c r="E12" s="231"/>
    </row>
    <row r="13" spans="1:5" ht="76.5" x14ac:dyDescent="0.2">
      <c r="A13" s="233">
        <v>1</v>
      </c>
      <c r="B13" s="234" t="s">
        <v>95</v>
      </c>
      <c r="C13" s="232">
        <v>213.57</v>
      </c>
      <c r="D13" s="231"/>
      <c r="E13" s="231"/>
    </row>
    <row r="14" spans="1:5" ht="76.5" x14ac:dyDescent="0.2">
      <c r="A14" s="233">
        <v>1</v>
      </c>
      <c r="B14" s="234" t="s">
        <v>96</v>
      </c>
      <c r="C14" s="232">
        <v>213.57</v>
      </c>
      <c r="D14" s="231"/>
      <c r="E14" s="231"/>
    </row>
    <row r="15" spans="1:5" ht="76.5" x14ac:dyDescent="0.2">
      <c r="A15" s="233">
        <v>1</v>
      </c>
      <c r="B15" s="234" t="s">
        <v>95</v>
      </c>
      <c r="C15" s="232">
        <v>213.57</v>
      </c>
      <c r="D15" s="231"/>
      <c r="E15" s="231"/>
    </row>
    <row r="16" spans="1:5" ht="76.5" x14ac:dyDescent="0.2">
      <c r="A16" s="233">
        <v>1</v>
      </c>
      <c r="B16" s="234" t="s">
        <v>97</v>
      </c>
      <c r="C16" s="232">
        <v>213.57</v>
      </c>
      <c r="D16" s="231"/>
      <c r="E16" s="231"/>
    </row>
    <row r="17" spans="1:5" ht="76.5" x14ac:dyDescent="0.2">
      <c r="A17" s="233">
        <v>1</v>
      </c>
      <c r="B17" s="234" t="s">
        <v>98</v>
      </c>
      <c r="C17" s="232">
        <v>213.57</v>
      </c>
      <c r="D17" s="231"/>
      <c r="E17" s="231"/>
    </row>
    <row r="18" spans="1:5" ht="76.5" x14ac:dyDescent="0.2">
      <c r="A18" s="233">
        <v>1</v>
      </c>
      <c r="B18" s="234" t="s">
        <v>99</v>
      </c>
      <c r="C18" s="232">
        <v>213.57</v>
      </c>
      <c r="D18" s="231"/>
      <c r="E18" s="231"/>
    </row>
    <row r="19" spans="1:5" ht="76.5" x14ac:dyDescent="0.2">
      <c r="A19" s="233">
        <v>1</v>
      </c>
      <c r="B19" s="234" t="s">
        <v>100</v>
      </c>
      <c r="C19" s="232">
        <v>256.83999999999997</v>
      </c>
      <c r="D19" s="231"/>
      <c r="E19" s="231"/>
    </row>
    <row r="20" spans="1:5" ht="76.5" x14ac:dyDescent="0.2">
      <c r="A20" s="233">
        <v>1</v>
      </c>
      <c r="B20" s="234" t="s">
        <v>101</v>
      </c>
      <c r="C20" s="232">
        <v>256.83999999999997</v>
      </c>
      <c r="D20" s="231"/>
      <c r="E20" s="231"/>
    </row>
    <row r="21" spans="1:5" ht="76.5" x14ac:dyDescent="0.2">
      <c r="A21" s="233">
        <v>1</v>
      </c>
      <c r="B21" s="234" t="s">
        <v>102</v>
      </c>
      <c r="C21" s="232">
        <v>256.83999999999997</v>
      </c>
      <c r="D21" s="231"/>
      <c r="E21" s="231"/>
    </row>
    <row r="22" spans="1:5" ht="76.5" x14ac:dyDescent="0.2">
      <c r="A22" s="233">
        <v>1</v>
      </c>
      <c r="B22" s="234" t="s">
        <v>103</v>
      </c>
      <c r="C22" s="232">
        <v>256.83999999999997</v>
      </c>
      <c r="D22" s="231"/>
      <c r="E22" s="231"/>
    </row>
    <row r="23" spans="1:5" ht="76.5" x14ac:dyDescent="0.2">
      <c r="A23" s="233">
        <v>1</v>
      </c>
      <c r="B23" s="234" t="s">
        <v>104</v>
      </c>
      <c r="C23" s="232">
        <v>256.83999999999997</v>
      </c>
      <c r="D23" s="231"/>
      <c r="E23" s="231"/>
    </row>
    <row r="24" spans="1:5" ht="76.5" x14ac:dyDescent="0.2">
      <c r="A24" s="233">
        <v>1</v>
      </c>
      <c r="B24" s="234" t="s">
        <v>105</v>
      </c>
      <c r="C24" s="232">
        <v>256.83999999999997</v>
      </c>
      <c r="D24" s="231"/>
      <c r="E24" s="231"/>
    </row>
    <row r="25" spans="1:5" ht="89.25" x14ac:dyDescent="0.2">
      <c r="A25" s="36">
        <v>1</v>
      </c>
      <c r="B25" s="61" t="s">
        <v>106</v>
      </c>
      <c r="C25" s="83">
        <v>111.06</v>
      </c>
      <c r="D25" s="231"/>
      <c r="E25" s="231"/>
    </row>
    <row r="26" spans="1:5" ht="89.25" x14ac:dyDescent="0.2">
      <c r="A26" s="36">
        <v>1</v>
      </c>
      <c r="B26" s="61" t="s">
        <v>107</v>
      </c>
      <c r="C26" s="232">
        <v>111.06</v>
      </c>
      <c r="D26" s="231"/>
      <c r="E26" s="231"/>
    </row>
    <row r="27" spans="1:5" ht="72" x14ac:dyDescent="0.2">
      <c r="A27" s="58">
        <v>1</v>
      </c>
      <c r="B27" s="9" t="s">
        <v>108</v>
      </c>
      <c r="C27" s="98">
        <v>213.57</v>
      </c>
      <c r="D27" s="231"/>
      <c r="E27" s="231"/>
    </row>
    <row r="28" spans="1:5" ht="72" x14ac:dyDescent="0.2">
      <c r="A28" s="58">
        <v>1</v>
      </c>
      <c r="B28" s="9" t="s">
        <v>109</v>
      </c>
      <c r="C28" s="98">
        <v>213.57</v>
      </c>
      <c r="D28" s="231"/>
      <c r="E28" s="231"/>
    </row>
    <row r="29" spans="1:5" ht="72" x14ac:dyDescent="0.2">
      <c r="A29" s="58">
        <v>1</v>
      </c>
      <c r="B29" s="9" t="s">
        <v>110</v>
      </c>
      <c r="C29" s="98">
        <v>213.57</v>
      </c>
      <c r="D29" s="231"/>
      <c r="E29" s="231"/>
    </row>
    <row r="30" spans="1:5" ht="72" x14ac:dyDescent="0.2">
      <c r="A30" s="219">
        <v>1</v>
      </c>
      <c r="B30" s="10" t="s">
        <v>111</v>
      </c>
      <c r="C30" s="232">
        <v>533.92999999999995</v>
      </c>
      <c r="D30" s="231"/>
      <c r="E30" s="231"/>
    </row>
    <row r="31" spans="1:5" x14ac:dyDescent="0.2">
      <c r="A31" s="210"/>
      <c r="B31" s="61"/>
      <c r="C31" s="235">
        <f>SUM(C5:C30)</f>
        <v>33985.699999999997</v>
      </c>
      <c r="D31" s="231"/>
      <c r="E31" s="231"/>
    </row>
    <row r="32" spans="1:5" ht="48" x14ac:dyDescent="0.2">
      <c r="A32" s="5">
        <v>1</v>
      </c>
      <c r="B32" s="56" t="s">
        <v>84</v>
      </c>
      <c r="C32" s="12">
        <v>1500</v>
      </c>
      <c r="D32" s="218"/>
      <c r="E32" s="224">
        <f>E8+C32</f>
        <v>30625.77</v>
      </c>
    </row>
    <row r="33" spans="1:5" ht="72" x14ac:dyDescent="0.2">
      <c r="A33" s="144">
        <v>1</v>
      </c>
      <c r="B33" s="56" t="s">
        <v>82</v>
      </c>
      <c r="C33" s="222">
        <v>887.58</v>
      </c>
      <c r="D33" s="26"/>
      <c r="E33" s="224">
        <f>E46+C33</f>
        <v>887.58</v>
      </c>
    </row>
    <row r="34" spans="1:5" ht="72" x14ac:dyDescent="0.2">
      <c r="A34" s="138">
        <v>1</v>
      </c>
      <c r="B34" s="56" t="s">
        <v>113</v>
      </c>
      <c r="C34" s="242">
        <v>105</v>
      </c>
      <c r="D34" s="26"/>
      <c r="E34" s="224"/>
    </row>
    <row r="35" spans="1:5" ht="72" x14ac:dyDescent="0.2">
      <c r="A35" s="138">
        <v>1</v>
      </c>
      <c r="B35" s="56" t="s">
        <v>114</v>
      </c>
      <c r="C35" s="12">
        <v>105</v>
      </c>
      <c r="D35" s="26"/>
      <c r="E35" s="224"/>
    </row>
    <row r="36" spans="1:5" ht="72" x14ac:dyDescent="0.2">
      <c r="A36" s="138">
        <v>1</v>
      </c>
      <c r="B36" s="56" t="s">
        <v>115</v>
      </c>
      <c r="C36" s="12">
        <v>105</v>
      </c>
      <c r="D36" s="26"/>
      <c r="E36" s="224"/>
    </row>
    <row r="37" spans="1:5" ht="72" x14ac:dyDescent="0.2">
      <c r="A37" s="138">
        <v>1</v>
      </c>
      <c r="B37" s="56" t="s">
        <v>116</v>
      </c>
      <c r="C37" s="12">
        <v>105</v>
      </c>
      <c r="D37" s="26"/>
      <c r="E37" s="224"/>
    </row>
    <row r="38" spans="1:5" ht="72" x14ac:dyDescent="0.2">
      <c r="A38" s="138">
        <v>1</v>
      </c>
      <c r="B38" s="56" t="s">
        <v>117</v>
      </c>
      <c r="C38" s="12">
        <v>105</v>
      </c>
      <c r="D38" s="26"/>
      <c r="E38" s="224"/>
    </row>
    <row r="39" spans="1:5" ht="72" x14ac:dyDescent="0.2">
      <c r="A39" s="138">
        <v>1</v>
      </c>
      <c r="B39" s="56" t="s">
        <v>118</v>
      </c>
      <c r="C39" s="12">
        <v>105</v>
      </c>
      <c r="D39" s="26"/>
      <c r="E39" s="224"/>
    </row>
    <row r="40" spans="1:5" ht="72" x14ac:dyDescent="0.2">
      <c r="A40" s="138">
        <v>1</v>
      </c>
      <c r="B40" s="56" t="s">
        <v>119</v>
      </c>
      <c r="C40" s="12">
        <v>105</v>
      </c>
      <c r="D40" s="26"/>
      <c r="E40" s="224"/>
    </row>
    <row r="41" spans="1:5" ht="72" x14ac:dyDescent="0.2">
      <c r="A41" s="138">
        <v>1</v>
      </c>
      <c r="B41" s="56" t="s">
        <v>120</v>
      </c>
      <c r="C41" s="12">
        <v>105</v>
      </c>
      <c r="D41" s="26"/>
      <c r="E41" s="224"/>
    </row>
    <row r="42" spans="1:5" ht="72" x14ac:dyDescent="0.2">
      <c r="A42" s="138">
        <v>1</v>
      </c>
      <c r="B42" s="56" t="s">
        <v>121</v>
      </c>
      <c r="C42" s="12">
        <v>105</v>
      </c>
      <c r="D42" s="26"/>
      <c r="E42" s="224"/>
    </row>
    <row r="43" spans="1:5" ht="72" x14ac:dyDescent="0.2">
      <c r="A43" s="138">
        <v>1</v>
      </c>
      <c r="B43" s="56" t="s">
        <v>122</v>
      </c>
      <c r="C43" s="12">
        <v>105</v>
      </c>
      <c r="D43" s="26"/>
      <c r="E43" s="224"/>
    </row>
    <row r="44" spans="1:5" ht="72" x14ac:dyDescent="0.2">
      <c r="A44" s="138">
        <v>1</v>
      </c>
      <c r="B44" s="56" t="s">
        <v>123</v>
      </c>
      <c r="C44" s="12">
        <v>105</v>
      </c>
      <c r="D44" s="26"/>
      <c r="E44" s="224"/>
    </row>
    <row r="45" spans="1:5" x14ac:dyDescent="0.2">
      <c r="A45" s="144"/>
      <c r="B45" s="56"/>
      <c r="C45" s="222"/>
      <c r="D45" s="26"/>
      <c r="E45" s="224"/>
    </row>
    <row r="46" spans="1:5" x14ac:dyDescent="0.2">
      <c r="A46" s="236"/>
      <c r="B46" s="56"/>
      <c r="C46" s="237">
        <f>SUM(C32:C45)</f>
        <v>3542.58</v>
      </c>
      <c r="D46" s="26"/>
      <c r="E46" s="224"/>
    </row>
    <row r="47" spans="1:5" ht="72" x14ac:dyDescent="0.2">
      <c r="A47" s="212">
        <v>1</v>
      </c>
      <c r="B47" s="10" t="s">
        <v>91</v>
      </c>
      <c r="C47" s="221">
        <v>644.1</v>
      </c>
      <c r="D47" s="26"/>
      <c r="E47" s="224">
        <f>E32+C47</f>
        <v>31269.87</v>
      </c>
    </row>
    <row r="48" spans="1:5" ht="60" x14ac:dyDescent="0.2">
      <c r="A48" s="4">
        <v>1</v>
      </c>
      <c r="B48" s="10" t="s">
        <v>112</v>
      </c>
      <c r="C48" s="11">
        <v>345</v>
      </c>
      <c r="D48" s="26"/>
      <c r="E48" s="224"/>
    </row>
    <row r="49" spans="1:5" ht="14.25" x14ac:dyDescent="0.2">
      <c r="A49" s="238"/>
      <c r="B49" s="49"/>
      <c r="C49" s="240">
        <f>SUM(C47:C48)</f>
        <v>989.1</v>
      </c>
      <c r="D49" s="16"/>
      <c r="E49" s="239"/>
    </row>
    <row r="50" spans="1:5" ht="72" x14ac:dyDescent="0.2">
      <c r="A50" s="214">
        <v>1</v>
      </c>
      <c r="B50" s="56" t="s">
        <v>81</v>
      </c>
      <c r="C50" s="223">
        <v>2410</v>
      </c>
      <c r="D50" s="26"/>
      <c r="E50" s="224">
        <f>E45+C50</f>
        <v>2410</v>
      </c>
    </row>
    <row r="51" spans="1:5" x14ac:dyDescent="0.2">
      <c r="A51" s="214"/>
      <c r="B51" s="56"/>
      <c r="C51" s="241">
        <f>SUM(C50)</f>
        <v>2410</v>
      </c>
      <c r="D51" s="26"/>
      <c r="E51" s="224"/>
    </row>
    <row r="52" spans="1:5" ht="19.5" customHeight="1" x14ac:dyDescent="0.2">
      <c r="A52" s="26"/>
      <c r="B52" s="56" t="s">
        <v>83</v>
      </c>
      <c r="C52" s="55">
        <f>SUM(C6:C51)</f>
        <v>55232.03</v>
      </c>
      <c r="D52" s="26"/>
      <c r="E52" s="26"/>
    </row>
    <row r="57" spans="1:5" ht="15" x14ac:dyDescent="0.25">
      <c r="A57" s="289" t="s">
        <v>87</v>
      </c>
      <c r="B57" s="290"/>
      <c r="C57" s="290"/>
      <c r="D57" s="290"/>
      <c r="E57" s="290"/>
    </row>
    <row r="58" spans="1:5" ht="102" x14ac:dyDescent="0.2">
      <c r="A58" s="66">
        <v>1</v>
      </c>
      <c r="B58" s="61" t="s">
        <v>88</v>
      </c>
      <c r="C58" s="291">
        <v>885.83</v>
      </c>
      <c r="D58" s="291"/>
      <c r="E58" s="291">
        <f>E56+C58</f>
        <v>885.83</v>
      </c>
    </row>
    <row r="59" spans="1:5" ht="102" x14ac:dyDescent="0.2">
      <c r="A59" s="66">
        <v>1</v>
      </c>
      <c r="B59" s="61" t="s">
        <v>89</v>
      </c>
      <c r="C59" s="292"/>
      <c r="D59" s="292"/>
      <c r="E59" s="292"/>
    </row>
    <row r="60" spans="1:5" x14ac:dyDescent="0.2">
      <c r="A60" s="66">
        <v>1</v>
      </c>
      <c r="B60" s="61" t="s">
        <v>90</v>
      </c>
      <c r="C60" s="293"/>
      <c r="D60" s="293"/>
      <c r="E60" s="293"/>
    </row>
    <row r="68" spans="3:3" x14ac:dyDescent="0.2">
      <c r="C68" s="226"/>
    </row>
  </sheetData>
  <mergeCells count="11">
    <mergeCell ref="A57:E57"/>
    <mergeCell ref="C58:C60"/>
    <mergeCell ref="D58:D60"/>
    <mergeCell ref="E58:E60"/>
    <mergeCell ref="A2:E2"/>
    <mergeCell ref="C6:C7"/>
    <mergeCell ref="D6:D7"/>
    <mergeCell ref="E6:E7"/>
    <mergeCell ref="C8:C9"/>
    <mergeCell ref="D8:D9"/>
    <mergeCell ref="E8:E9"/>
  </mergeCell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INV GENERAL</vt:lpstr>
      <vt:lpstr>Hoja1</vt:lpstr>
    </vt:vector>
  </TitlesOfParts>
  <Company>Alcaldia Municipal de San Dionisio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Alcaldia Municipal de San Dionisio</dc:creator>
  <cp:lastModifiedBy>OFC INFORMACION</cp:lastModifiedBy>
  <cp:lastPrinted>2018-04-21T21:18:27Z</cp:lastPrinted>
  <dcterms:created xsi:type="dcterms:W3CDTF">2008-01-01T22:16:25Z</dcterms:created>
  <dcterms:modified xsi:type="dcterms:W3CDTF">2020-01-09T19:44:12Z</dcterms:modified>
</cp:coreProperties>
</file>