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eamartinez\Desktop\PUBLICACION SITIO GOBIERNO ABIERTO\AÑO 2020\UCBI\"/>
    </mc:Choice>
  </mc:AlternateContent>
  <bookViews>
    <workbookView xWindow="0" yWindow="0" windowWidth="19200" windowHeight="7950" tabRatio="895"/>
  </bookViews>
  <sheets>
    <sheet name="TERRENOS" sheetId="2" r:id="rId1"/>
    <sheet name="INFRAESTRUCTURA" sheetId="9" r:id="rId2"/>
    <sheet name="DEPRECIACION" sheetId="130" r:id="rId3"/>
  </sheets>
  <definedNames>
    <definedName name="_xlnm.Print_Area" localSheetId="2">DEPRECIACION!$A$2:$G$28</definedName>
    <definedName name="_xlnm.Print_Area" localSheetId="1">INFRAESTRUCTURA!$A$15:$K$28</definedName>
    <definedName name="_xlnm.Print_Area" localSheetId="0">TERRENOS!$C$15:$M$30</definedName>
    <definedName name="_xlnm.Print_Titles" localSheetId="1">INFRAESTRUCTURA!$2:$14</definedName>
    <definedName name="_xlnm.Print_Titles" localSheetId="0">TERRENOS!$2:$14</definedName>
  </definedNames>
  <calcPr calcId="162913"/>
</workbook>
</file>

<file path=xl/calcChain.xml><?xml version="1.0" encoding="utf-8"?>
<calcChain xmlns="http://schemas.openxmlformats.org/spreadsheetml/2006/main">
  <c r="J21" i="130" l="1"/>
  <c r="J20" i="130"/>
  <c r="J19" i="130"/>
  <c r="J18" i="130"/>
  <c r="J17" i="130"/>
  <c r="J16" i="130"/>
  <c r="J15" i="130"/>
  <c r="J14" i="130"/>
  <c r="J13" i="130"/>
  <c r="J12" i="130"/>
  <c r="J11" i="130"/>
  <c r="P20" i="130"/>
  <c r="P21" i="130"/>
  <c r="M22" i="130"/>
  <c r="F46" i="9"/>
  <c r="N17" i="130"/>
  <c r="P17" i="130" s="1"/>
  <c r="O20" i="130"/>
  <c r="F20" i="130" s="1"/>
  <c r="G20" i="130" s="1"/>
  <c r="J24" i="9" s="1"/>
  <c r="I24" i="9"/>
  <c r="I23" i="9"/>
  <c r="I22" i="9"/>
  <c r="I21" i="9"/>
  <c r="I20" i="9"/>
  <c r="I19" i="9"/>
  <c r="I18" i="9"/>
  <c r="I16" i="9"/>
  <c r="I15" i="9"/>
  <c r="I26" i="9" s="1"/>
  <c r="F26" i="9"/>
  <c r="O21" i="130"/>
  <c r="F21" i="130"/>
  <c r="G21" i="130" s="1"/>
  <c r="N12" i="130"/>
  <c r="O12" i="130" s="1"/>
  <c r="N11" i="130"/>
  <c r="N22" i="130" s="1"/>
  <c r="N13" i="130"/>
  <c r="P13" i="130" s="1"/>
  <c r="N14" i="130"/>
  <c r="P14" i="130"/>
  <c r="N15" i="130"/>
  <c r="O15" i="130" s="1"/>
  <c r="P15" i="130"/>
  <c r="N16" i="130"/>
  <c r="P16" i="130" s="1"/>
  <c r="N18" i="130"/>
  <c r="O18" i="130" s="1"/>
  <c r="N19" i="130"/>
  <c r="P19" i="130" s="1"/>
  <c r="E22" i="130"/>
  <c r="D22" i="130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C9" i="9"/>
  <c r="G26" i="9"/>
  <c r="A7" i="9"/>
  <c r="K30" i="2"/>
  <c r="L30" i="2"/>
  <c r="O14" i="130"/>
  <c r="O17" i="130"/>
  <c r="F17" i="130" s="1"/>
  <c r="G17" i="130" s="1"/>
  <c r="P18" i="130"/>
  <c r="Q21" i="130"/>
  <c r="F14" i="130"/>
  <c r="G14" i="130" s="1"/>
  <c r="J18" i="9" s="1"/>
  <c r="K14" i="130" l="1"/>
  <c r="F15" i="130"/>
  <c r="G15" i="130" s="1"/>
  <c r="J25" i="9"/>
  <c r="K21" i="130"/>
  <c r="K17" i="130"/>
  <c r="J21" i="9"/>
  <c r="F18" i="130"/>
  <c r="G18" i="130" s="1"/>
  <c r="F12" i="130"/>
  <c r="G12" i="130" s="1"/>
  <c r="J16" i="9" s="1"/>
  <c r="K20" i="130"/>
  <c r="P12" i="130"/>
  <c r="Q17" i="130"/>
  <c r="P11" i="130"/>
  <c r="O11" i="130"/>
  <c r="Q14" i="130"/>
  <c r="Q20" i="130"/>
  <c r="O19" i="130"/>
  <c r="O13" i="130"/>
  <c r="O16" i="130"/>
  <c r="F11" i="130" l="1"/>
  <c r="Q11" i="130"/>
  <c r="O22" i="130"/>
  <c r="Q19" i="130"/>
  <c r="F19" i="130"/>
  <c r="G19" i="130" s="1"/>
  <c r="K18" i="130"/>
  <c r="J22" i="9"/>
  <c r="K12" i="130"/>
  <c r="Q18" i="130"/>
  <c r="F16" i="130"/>
  <c r="G16" i="130" s="1"/>
  <c r="Q12" i="130"/>
  <c r="K15" i="130"/>
  <c r="J19" i="9"/>
  <c r="F13" i="130"/>
  <c r="G13" i="130" s="1"/>
  <c r="Q15" i="130"/>
  <c r="J20" i="9" l="1"/>
  <c r="K16" i="130"/>
  <c r="Q16" i="130"/>
  <c r="J17" i="9"/>
  <c r="K13" i="130"/>
  <c r="Q13" i="130"/>
  <c r="K19" i="130"/>
  <c r="J23" i="9"/>
  <c r="G11" i="130"/>
  <c r="F22" i="130"/>
  <c r="H33" i="130" s="1"/>
  <c r="G22" i="130" l="1"/>
  <c r="J15" i="9"/>
  <c r="J26" i="9" s="1"/>
  <c r="K11" i="130"/>
</calcChain>
</file>

<file path=xl/comments1.xml><?xml version="1.0" encoding="utf-8"?>
<comments xmlns="http://schemas.openxmlformats.org/spreadsheetml/2006/main">
  <authors>
    <author>CARLOS ERNESTO ORTIZ BARRERA</author>
  </authors>
  <commentList>
    <comment ref="A5" authorId="0" shapeId="0">
      <text>
        <r>
          <rPr>
            <sz val="10"/>
            <color indexed="81"/>
            <rFont val="Tahoma"/>
            <family val="2"/>
          </rPr>
          <t>Digite la fecha de Depreciación, para afectar todos los bienes Mayores de $600 en todas las Hojas.</t>
        </r>
      </text>
    </comment>
    <comment ref="A9" authorId="0" shapeId="0">
      <text>
        <r>
          <rPr>
            <sz val="10"/>
            <color indexed="81"/>
            <rFont val="Tahoma"/>
            <family val="2"/>
          </rPr>
          <t xml:space="preserve">El Formato Automático, calcula la Depreciación Exacta. El Formato Manual deprecia la misma cantidad cada año hasta llegar al Residual. Este último es el que sugiere el Instructivo del ISRI
</t>
        </r>
      </text>
    </comment>
    <comment ref="A18" authorId="0" shapeId="0">
      <text>
        <r>
          <rPr>
            <sz val="10"/>
            <color indexed="81"/>
            <rFont val="Tahoma"/>
            <family val="2"/>
          </rPr>
          <t xml:space="preserve">Dependiendo de la Version de Microsoft Office de Excel, elija Español o Ingles
</t>
        </r>
      </text>
    </comment>
  </commentList>
</comments>
</file>

<file path=xl/comments2.xml><?xml version="1.0" encoding="utf-8"?>
<comments xmlns="http://schemas.openxmlformats.org/spreadsheetml/2006/main">
  <authors>
    <author>cpaniagua</author>
  </authors>
  <commentList>
    <comment ref="M12" authorId="0" shapeId="0">
      <text>
        <r>
          <rPr>
            <b/>
            <sz val="8"/>
            <color indexed="81"/>
            <rFont val="Tahoma"/>
            <family val="2"/>
          </rPr>
          <t>cpaniagua:</t>
        </r>
        <r>
          <rPr>
            <sz val="8"/>
            <color indexed="81"/>
            <rFont val="Tahoma"/>
            <family val="2"/>
          </rPr>
          <t xml:space="preserve">
se le aumentó $11,748.57 del almacen de admon.
</t>
        </r>
      </text>
    </comment>
  </commentList>
</comments>
</file>

<file path=xl/sharedStrings.xml><?xml version="1.0" encoding="utf-8"?>
<sst xmlns="http://schemas.openxmlformats.org/spreadsheetml/2006/main" count="181" uniqueCount="129">
  <si>
    <t>No. Y Nombre del Ambiente :</t>
  </si>
  <si>
    <t>VALOR DE</t>
  </si>
  <si>
    <t>TOTAL</t>
  </si>
  <si>
    <t>ESPAÑOL</t>
  </si>
  <si>
    <t>FECHA</t>
  </si>
  <si>
    <t>PAG No.</t>
  </si>
  <si>
    <t>DE :</t>
  </si>
  <si>
    <t>FORMATO</t>
  </si>
  <si>
    <t>DEPENDENCIA :</t>
  </si>
  <si>
    <t xml:space="preserve">Fecha de </t>
  </si>
  <si>
    <t>Depreciación</t>
  </si>
  <si>
    <t>OBSERVACIONES</t>
  </si>
  <si>
    <t>1 Automática</t>
  </si>
  <si>
    <t>2 Manual</t>
  </si>
  <si>
    <t>VALOR</t>
  </si>
  <si>
    <t>DESCRIPCION DEL BIEN</t>
  </si>
  <si>
    <t>FECHA DE</t>
  </si>
  <si>
    <t>ADQUISICION</t>
  </si>
  <si>
    <t xml:space="preserve"> ADQUISICION US $</t>
  </si>
  <si>
    <t>ACTUAL US $</t>
  </si>
  <si>
    <t>Fórmula de</t>
  </si>
  <si>
    <t xml:space="preserve">                  CARACTERISTICAS PRINCIPALES</t>
  </si>
  <si>
    <t>No. DE INVENTARIO</t>
  </si>
  <si>
    <t xml:space="preserve">                 FORMULARIO PARA LEVANTAR INVENTARIO FISICO DE BIENES INMUEBLES</t>
  </si>
  <si>
    <t>DIRECCION DEL INMUEBLE</t>
  </si>
  <si>
    <t>No. DE REGISTRO</t>
  </si>
  <si>
    <t xml:space="preserve">AREA TOTAL </t>
  </si>
  <si>
    <t>DEL INMUEBLE (MTS CDOS)</t>
  </si>
  <si>
    <t>AREA CONSTRUIDA</t>
  </si>
  <si>
    <t>(MTS CDOS)</t>
  </si>
  <si>
    <t>VALOR DE LA CONSTRUCCION US $</t>
  </si>
  <si>
    <t>(Inlcluir adiciones y Mejoras)</t>
  </si>
  <si>
    <t>VALOR DEL TERRENO US $</t>
  </si>
  <si>
    <t>33 - UNIDAD DE CONTROL DE BIENES INSTITUCIONALES</t>
  </si>
  <si>
    <t>Lic. Carlos Atilio Paniagua Cruz</t>
  </si>
  <si>
    <t xml:space="preserve">FORMULARIO REGISTRO DE DEPRECIACION ANUAL </t>
  </si>
  <si>
    <t>Pag. No. 1</t>
  </si>
  <si>
    <t>De: 1</t>
  </si>
  <si>
    <t>DEPENDENCIA: Administración Superior</t>
  </si>
  <si>
    <t>Nombre y firma</t>
  </si>
  <si>
    <t>De Responsable:  Lic. Carlos Atilio Paniagua</t>
  </si>
  <si>
    <t>(1)</t>
  </si>
  <si>
    <t>(2)</t>
  </si>
  <si>
    <t>(3)</t>
  </si>
  <si>
    <t>(4)</t>
  </si>
  <si>
    <t>(5)</t>
  </si>
  <si>
    <t>(6)</t>
  </si>
  <si>
    <t>(7)</t>
  </si>
  <si>
    <t xml:space="preserve">                DEPRECIACION ACUMULADA</t>
  </si>
  <si>
    <t>No DE INVENTARIO</t>
  </si>
  <si>
    <t xml:space="preserve">FECHA DE ADQUISICION </t>
  </si>
  <si>
    <t>VALOR DE ADQUISICION  SEGÚN DOCUMENTOS</t>
  </si>
  <si>
    <t>DEPRECIACION AÑO ACTUAL</t>
  </si>
  <si>
    <t>DEPRECIACION ACUMULADA</t>
  </si>
  <si>
    <t xml:space="preserve">VALOR ACTUAL </t>
  </si>
  <si>
    <t>CUOTA ANUAL</t>
  </si>
  <si>
    <t>Casa 1ª. Av. Nte. No.920  San Salvador.</t>
  </si>
  <si>
    <t xml:space="preserve">TOTAL DEPRECIACION </t>
  </si>
  <si>
    <t>COLUMNA 6: SUMA DE LA DEPRECIACION QUE SE APLICO EN EL AÑO ANTERIOR MAS LA DEPRECIACIÓN APLICADA EN EL AÑO ACTUAL</t>
  </si>
  <si>
    <t>01-33-61201-01-001</t>
  </si>
  <si>
    <t>01-33-61201-02-002</t>
  </si>
  <si>
    <t xml:space="preserve"> 01-33-61202-01-001</t>
  </si>
  <si>
    <t> 01-33-61202-02-002</t>
  </si>
  <si>
    <t>01-33-61202-03-003</t>
  </si>
  <si>
    <t>01-33-61202-04-004</t>
  </si>
  <si>
    <t> 01-33-61202-05-005</t>
  </si>
  <si>
    <t> 01-33-61202-06-006</t>
  </si>
  <si>
    <t>01-33-61202-08-008</t>
  </si>
  <si>
    <t>01-33-61202-09-009</t>
  </si>
  <si>
    <t>01-33-61202-10-010</t>
  </si>
  <si>
    <t>01-33-61202-11-011</t>
  </si>
  <si>
    <t>BIENES INMUEBLES - ( VIDA UTIL 40 AÑOS)</t>
  </si>
  <si>
    <t>COLUMNA 5: CORRESPONDE A LA DEPRECIACION  DEL  AÑO FISCAL (AÑO ACTUAL)</t>
  </si>
  <si>
    <t>COLUMNA 7: ES LA DIFERENCIA ENTRE EL VALOR DE ADQUISICION MENOS DEPRECIACION ACUMULADA</t>
  </si>
  <si>
    <t>Matrícula No.60237001-00000</t>
  </si>
  <si>
    <t>Matrícula No.60423167-00000</t>
  </si>
  <si>
    <t>No. 60030915-A00631 y 60030915-A0063 asiento dos</t>
  </si>
  <si>
    <t xml:space="preserve"> Matrícula 60244551-00000</t>
  </si>
  <si>
    <t>N/A</t>
  </si>
  <si>
    <t>Nombre y Firma  :</t>
  </si>
  <si>
    <t xml:space="preserve"> Responsable :</t>
  </si>
  <si>
    <t>Nombre y Firma :</t>
  </si>
  <si>
    <t>Matrícula No.60423420-00000</t>
  </si>
  <si>
    <t>Marícula No.60423475-00000</t>
  </si>
  <si>
    <t>Matrícula No.30178826-00000</t>
  </si>
  <si>
    <t>Matrícula No.60423451-00000</t>
  </si>
  <si>
    <t>Matrícula No.60423424-00000</t>
  </si>
  <si>
    <t>CODIGO PRESUPUESTARIO: 61202</t>
  </si>
  <si>
    <t xml:space="preserve">                 INSTITUTO SALVADOREÑO DE REHABILITACION  INTEGRAL</t>
  </si>
  <si>
    <t>INSTITUTO SALVADOREÑO DE REHABILITACION  INTEGRAL</t>
  </si>
  <si>
    <t>INSTITUTO SALVADOREÑO DE REHABILITACION INTEGRAL</t>
  </si>
  <si>
    <t xml:space="preserve">                 INSTITUTO SALVADOREÑO DE REHABILITACION INTEGRAL</t>
  </si>
  <si>
    <t>3ª. Av. Nte. No.1416, Barrio San Miguelito, San Salvador.</t>
  </si>
  <si>
    <t>Final Colonia Costa Rica, Av. Irazú, Número 181, San Salvador.</t>
  </si>
  <si>
    <t xml:space="preserve"> 7a y 11ª. Av. Nte. Pje. Layco No.557  San Salvador.</t>
  </si>
  <si>
    <t>Terreno dado en comodato al Hogar de Parálisis Cerebral.</t>
  </si>
  <si>
    <t>Final Colonia Costa Rica, Frente a entrada principal de  Cementerio “Jardines del Recuerdo”, San Salvador.</t>
  </si>
  <si>
    <t>Se encuentra Usurpado por Comunidad.</t>
  </si>
  <si>
    <t>Pasaje. Cantizano, Apartamentos Ocho y Nueve, Mejicanos.</t>
  </si>
  <si>
    <t>Centro de Rehabilitación de Ciegos.</t>
  </si>
  <si>
    <t>En comodato a AISCIEPRO</t>
  </si>
  <si>
    <t>Rancho del ISRI;Conchalio  La Libertad.</t>
  </si>
  <si>
    <t>Cantón Monserrate, Palco No.163, Tercer Piso, primer Nivel, Sector NorteCondominio del Monumental Estadio Cuscatlán., San Salvador.</t>
  </si>
  <si>
    <t>Terreno propiedad del Hospital, esta ubicado el CRIO.</t>
  </si>
  <si>
    <t>Terreno propiedad del Hospital, esta ubicado el CRIOR.</t>
  </si>
  <si>
    <t>Lote número uno en el Block"I", juridiccion villa de la Libertad, la Libertad.</t>
  </si>
  <si>
    <t>Novena.Calle oriente.No.3  San Salvador.</t>
  </si>
  <si>
    <t>Matrícula No.60423474-00000, Y No.60423475-00000</t>
  </si>
  <si>
    <t>01-33-61202-12-012</t>
  </si>
  <si>
    <t>Edificacion fue incluida</t>
  </si>
  <si>
    <t>7a y 21 Calle Poniente y Boulevard Tutunichapa norte, Av. España y Antigua Calle al Volcan, San Salvador.(Segun CNR).                                                                       21 Calle poniente y 5a Avenida norte, San Salvador. (Ubicacion fisica actual).</t>
  </si>
  <si>
    <t>23 Av. Sur y 9ª. Calle Pnte. contiguo a Hospital Regional de San Miguel. (segun CNR).                                                       23 Avenida sur  contiguo a Hospital Regional de San Miguel, colonia Ciudad Jardin, San Miguel.  (Ubicacion fisica actual).</t>
  </si>
  <si>
    <t>17 Av. Sur, Entre 1a y 5a Calle Oriente, Santa Ana. (Segun CNR)                            17 Av. Sur, Entre 1a y 5a Calle Oriente, Barrio San Rafael Santa Ana. (Ubicacion fisica actual)</t>
  </si>
  <si>
    <t>23 Av. Sur y 9ª. Calle Pnte. contiguo a Hospital Regional de San Miguel. (segun CNR).                                                                                    23 Avenida sur  contiguo a Hospital Regional de San Miguel, colonia Ciudad Jardin, San Miguel.  (Ubicacion fisica actual).</t>
  </si>
  <si>
    <t>17 Av. Sur, Entre 1a y 5a Calle Oriente, Santa Ana. (Segun CNR).                                                                                                                             17 Av. Sur, Entre 1a y 5a Calle Oriente, Barrio San Rafael Santa Ana. (Ubicacion fisica actual)</t>
  </si>
  <si>
    <t>Final Calle Los Viveros, al Costado Poniente. Parque Saburo Hirao,San Salvador.</t>
  </si>
  <si>
    <t>ISRI, SARA ZALDIVAR, CONSULTA EXTERNA y CAL, Admon. Superior , CRINA , Av. Irazú, Col. Costa Rica,número 181, San Salvador.</t>
  </si>
  <si>
    <t>Inmueble en uso para parqueo por Asociacion de Ciegos.</t>
  </si>
  <si>
    <t>Inmueble en Comodato a ANCIESAL</t>
  </si>
  <si>
    <t>En proindiviso, se realizó en 2014 ajuste contable por el 50% que corresponde al ISRI.</t>
  </si>
  <si>
    <t>06200800100789-1</t>
  </si>
  <si>
    <t>Invluye estacionamiento Número 63, Nor poniente.</t>
  </si>
  <si>
    <t>14311..83</t>
  </si>
  <si>
    <t>Residual</t>
  </si>
  <si>
    <t>comentario</t>
  </si>
  <si>
    <t>Copiar la columna O a la M</t>
  </si>
  <si>
    <t>Se realizó valuo de inmuebles en septiembre 2017, y se ajusto valor de inmueble ISRI , por equipo de proyecto del CRINA.</t>
  </si>
  <si>
    <t>AÑO 2019</t>
  </si>
  <si>
    <t>7a y 21 Calle Poniente y Boulevard Tutunichapa norte, Av. España y Antigua Calle al Volcan, San Salvador.(Segun CNR).  21 Calle poniente y 5a Avenida norte, San Salvador. (Ubicacion fisica actual).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</si>
</sst>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¢&quot;* #,##0.00_);_(&quot;¢&quot;* \(#,##0.00\);_(&quot;¢&quot;* &quot;-&quot;??_);_(@_)"/>
    <numFmt numFmtId="167" formatCode="_([$$-409]* #,##0.00_);_([$$-409]* \(#,##0.00\);_([$$-409]* &quot;-&quot;??_);_(@_)"/>
    <numFmt numFmtId="168" formatCode="\¢_-* #,##0.00\ "/>
    <numFmt numFmtId="169" formatCode="&quot;$&quot;#,##0.00"/>
    <numFmt numFmtId="170" formatCode="#,##0.0"/>
    <numFmt numFmtId="171" formatCode="#,##0.000"/>
    <numFmt numFmtId="172" formatCode="dd/mm/yyyy;@"/>
  </numFmts>
  <fonts count="23" x14ac:knownFonts="1">
    <font>
      <sz val="10"/>
      <name val="Arial"/>
    </font>
    <font>
      <sz val="10"/>
      <name val="Arial"/>
    </font>
    <font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sz val="8"/>
      <name val="Arial"/>
      <family val="2"/>
    </font>
    <font>
      <b/>
      <sz val="16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  <font>
      <sz val="9"/>
      <color theme="0"/>
      <name val="Arial Narrow"/>
      <family val="2"/>
    </font>
    <font>
      <b/>
      <sz val="9"/>
      <color theme="0"/>
      <name val="Arial Narrow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0" fillId="0" borderId="0" xfId="0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5" fontId="5" fillId="2" borderId="4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67" fontId="3" fillId="0" borderId="2" xfId="0" applyNumberFormat="1" applyFont="1" applyBorder="1"/>
    <xf numFmtId="15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0" fontId="7" fillId="0" borderId="0" xfId="0" applyFont="1"/>
    <xf numFmtId="167" fontId="3" fillId="0" borderId="2" xfId="0" applyNumberFormat="1" applyFont="1" applyFill="1" applyBorder="1"/>
    <xf numFmtId="14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15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15" fontId="3" fillId="0" borderId="7" xfId="0" applyNumberFormat="1" applyFont="1" applyBorder="1" applyAlignment="1">
      <alignment horizontal="center" vertical="center"/>
    </xf>
    <xf numFmtId="0" fontId="3" fillId="0" borderId="7" xfId="0" applyFont="1" applyBorder="1"/>
    <xf numFmtId="0" fontId="7" fillId="0" borderId="8" xfId="0" applyFont="1" applyBorder="1"/>
    <xf numFmtId="0" fontId="4" fillId="0" borderId="8" xfId="0" applyFont="1" applyBorder="1" applyAlignment="1">
      <alignment horizontal="center"/>
    </xf>
    <xf numFmtId="167" fontId="4" fillId="0" borderId="8" xfId="0" applyNumberFormat="1" applyFont="1" applyBorder="1"/>
    <xf numFmtId="15" fontId="4" fillId="0" borderId="8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2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5" fontId="3" fillId="0" borderId="0" xfId="0" applyNumberFormat="1" applyFont="1" applyBorder="1" applyAlignment="1">
      <alignment horizontal="center"/>
    </xf>
    <xf numFmtId="167" fontId="3" fillId="0" borderId="0" xfId="0" applyNumberFormat="1" applyFont="1" applyFill="1" applyBorder="1"/>
    <xf numFmtId="0" fontId="9" fillId="0" borderId="0" xfId="0" applyFont="1"/>
    <xf numFmtId="0" fontId="10" fillId="0" borderId="0" xfId="0" applyFont="1" applyFill="1"/>
    <xf numFmtId="0" fontId="5" fillId="2" borderId="1" xfId="0" applyFont="1" applyFill="1" applyBorder="1"/>
    <xf numFmtId="0" fontId="0" fillId="2" borderId="9" xfId="0" applyFill="1" applyBorder="1"/>
    <xf numFmtId="0" fontId="4" fillId="2" borderId="10" xfId="0" applyFont="1" applyFill="1" applyBorder="1"/>
    <xf numFmtId="0" fontId="5" fillId="2" borderId="11" xfId="0" applyFont="1" applyFill="1" applyBorder="1"/>
    <xf numFmtId="0" fontId="0" fillId="2" borderId="12" xfId="0" applyFill="1" applyBorder="1"/>
    <xf numFmtId="0" fontId="0" fillId="2" borderId="11" xfId="0" applyFill="1" applyBorder="1"/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15" fontId="4" fillId="2" borderId="6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15" fontId="4" fillId="2" borderId="13" xfId="0" applyNumberFormat="1" applyFont="1" applyFill="1" applyBorder="1" applyAlignment="1">
      <alignment horizontal="center"/>
    </xf>
    <xf numFmtId="168" fontId="4" fillId="2" borderId="13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3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center" wrapText="1"/>
    </xf>
    <xf numFmtId="0" fontId="7" fillId="0" borderId="15" xfId="0" applyFont="1" applyBorder="1"/>
    <xf numFmtId="0" fontId="7" fillId="0" borderId="16" xfId="0" applyFont="1" applyBorder="1"/>
    <xf numFmtId="0" fontId="4" fillId="0" borderId="17" xfId="0" applyFont="1" applyBorder="1" applyAlignment="1">
      <alignment horizontal="center"/>
    </xf>
    <xf numFmtId="166" fontId="11" fillId="0" borderId="0" xfId="2" applyFont="1" applyAlignment="1"/>
    <xf numFmtId="166" fontId="12" fillId="0" borderId="0" xfId="2" applyFont="1" applyAlignment="1"/>
    <xf numFmtId="0" fontId="12" fillId="0" borderId="0" xfId="0" applyFont="1"/>
    <xf numFmtId="0" fontId="11" fillId="0" borderId="0" xfId="0" applyNumberFormat="1" applyFont="1" applyAlignment="1">
      <alignment horizontal="center"/>
    </xf>
    <xf numFmtId="0" fontId="13" fillId="0" borderId="0" xfId="0" applyNumberFormat="1" applyFont="1" applyAlignment="1"/>
    <xf numFmtId="0" fontId="11" fillId="0" borderId="0" xfId="0" applyNumberFormat="1" applyFont="1"/>
    <xf numFmtId="166" fontId="11" fillId="0" borderId="0" xfId="2" applyFont="1"/>
    <xf numFmtId="0" fontId="11" fillId="0" borderId="0" xfId="0" applyFont="1"/>
    <xf numFmtId="17" fontId="11" fillId="0" borderId="0" xfId="0" applyNumberFormat="1" applyFont="1"/>
    <xf numFmtId="0" fontId="9" fillId="0" borderId="18" xfId="0" quotePrefix="1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9" fillId="0" borderId="0" xfId="0" applyNumberFormat="1" applyFont="1"/>
    <xf numFmtId="164" fontId="9" fillId="0" borderId="20" xfId="0" applyNumberFormat="1" applyFont="1" applyBorder="1"/>
    <xf numFmtId="17" fontId="0" fillId="0" borderId="0" xfId="0" applyNumberForma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4" fontId="4" fillId="0" borderId="0" xfId="0" applyNumberFormat="1" applyFont="1" applyBorder="1"/>
    <xf numFmtId="14" fontId="4" fillId="0" borderId="0" xfId="0" applyNumberFormat="1" applyFont="1" applyAlignment="1">
      <alignment horizontal="left"/>
    </xf>
    <xf numFmtId="164" fontId="0" fillId="0" borderId="0" xfId="0" applyNumberFormat="1"/>
    <xf numFmtId="14" fontId="4" fillId="0" borderId="0" xfId="0" applyNumberFormat="1" applyFont="1"/>
    <xf numFmtId="14" fontId="3" fillId="0" borderId="0" xfId="0" applyNumberFormat="1" applyFont="1"/>
    <xf numFmtId="0" fontId="16" fillId="0" borderId="0" xfId="0" applyFont="1"/>
    <xf numFmtId="0" fontId="17" fillId="0" borderId="0" xfId="0" applyFont="1"/>
    <xf numFmtId="164" fontId="5" fillId="0" borderId="0" xfId="0" applyNumberFormat="1" applyFont="1"/>
    <xf numFmtId="14" fontId="5" fillId="0" borderId="0" xfId="0" applyNumberFormat="1" applyFont="1" applyBorder="1" applyAlignment="1">
      <alignment horizontal="center" vertical="center"/>
    </xf>
    <xf numFmtId="167" fontId="5" fillId="0" borderId="0" xfId="0" applyNumberFormat="1" applyFont="1"/>
    <xf numFmtId="0" fontId="18" fillId="0" borderId="0" xfId="0" applyFont="1"/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166" fontId="21" fillId="0" borderId="0" xfId="2" applyFont="1" applyAlignment="1">
      <alignment horizontal="left" wrapText="1"/>
    </xf>
    <xf numFmtId="166" fontId="20" fillId="0" borderId="0" xfId="2" applyFont="1"/>
    <xf numFmtId="0" fontId="22" fillId="0" borderId="2" xfId="0" applyFont="1" applyBorder="1"/>
    <xf numFmtId="0" fontId="22" fillId="0" borderId="0" xfId="0" applyFont="1"/>
    <xf numFmtId="0" fontId="22" fillId="0" borderId="0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/>
    </xf>
    <xf numFmtId="167" fontId="19" fillId="0" borderId="0" xfId="0" applyNumberFormat="1" applyFont="1" applyFill="1"/>
    <xf numFmtId="169" fontId="19" fillId="0" borderId="0" xfId="0" applyNumberFormat="1" applyFont="1" applyFill="1"/>
    <xf numFmtId="164" fontId="22" fillId="3" borderId="2" xfId="0" applyNumberFormat="1" applyFont="1" applyFill="1" applyBorder="1" applyAlignment="1">
      <alignment vertical="center"/>
    </xf>
    <xf numFmtId="164" fontId="22" fillId="0" borderId="2" xfId="0" applyNumberFormat="1" applyFont="1" applyBorder="1"/>
    <xf numFmtId="164" fontId="22" fillId="0" borderId="0" xfId="0" applyNumberFormat="1" applyFont="1"/>
    <xf numFmtId="164" fontId="19" fillId="0" borderId="0" xfId="0" applyNumberFormat="1" applyFont="1"/>
    <xf numFmtId="164" fontId="22" fillId="0" borderId="20" xfId="0" applyNumberFormat="1" applyFont="1" applyBorder="1"/>
    <xf numFmtId="167" fontId="19" fillId="3" borderId="0" xfId="0" applyNumberFormat="1" applyFont="1" applyFill="1"/>
    <xf numFmtId="0" fontId="3" fillId="0" borderId="19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172" fontId="3" fillId="0" borderId="5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right" vertical="center" wrapText="1"/>
    </xf>
    <xf numFmtId="164" fontId="9" fillId="0" borderId="23" xfId="0" applyNumberFormat="1" applyFont="1" applyBorder="1" applyAlignment="1">
      <alignment horizontal="right" vertical="center"/>
    </xf>
    <xf numFmtId="164" fontId="9" fillId="0" borderId="23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14" fontId="3" fillId="0" borderId="20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horizontal="right" vertical="center" wrapText="1"/>
    </xf>
    <xf numFmtId="164" fontId="9" fillId="0" borderId="20" xfId="0" applyNumberFormat="1" applyFont="1" applyBorder="1" applyAlignment="1">
      <alignment horizontal="right" vertical="center"/>
    </xf>
    <xf numFmtId="164" fontId="9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center" vertical="top"/>
    </xf>
    <xf numFmtId="4" fontId="3" fillId="0" borderId="2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horizontal="center" vertical="top"/>
    </xf>
    <xf numFmtId="172" fontId="3" fillId="0" borderId="24" xfId="0" applyNumberFormat="1" applyFont="1" applyBorder="1" applyAlignment="1">
      <alignment horizontal="center" vertical="top"/>
    </xf>
    <xf numFmtId="44" fontId="3" fillId="0" borderId="2" xfId="0" applyNumberFormat="1" applyFont="1" applyBorder="1" applyAlignment="1">
      <alignment horizontal="center" vertical="top"/>
    </xf>
    <xf numFmtId="44" fontId="3" fillId="0" borderId="5" xfId="0" applyNumberFormat="1" applyFont="1" applyBorder="1" applyAlignment="1">
      <alignment vertical="top"/>
    </xf>
    <xf numFmtId="171" fontId="3" fillId="0" borderId="5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horizontal="center" vertical="top"/>
    </xf>
    <xf numFmtId="172" fontId="3" fillId="0" borderId="2" xfId="0" applyNumberFormat="1" applyFont="1" applyBorder="1" applyAlignment="1">
      <alignment horizontal="center" vertical="top"/>
    </xf>
    <xf numFmtId="44" fontId="3" fillId="0" borderId="2" xfId="0" applyNumberFormat="1" applyFont="1" applyBorder="1" applyAlignment="1">
      <alignment vertical="top"/>
    </xf>
    <xf numFmtId="44" fontId="3" fillId="0" borderId="2" xfId="0" applyNumberFormat="1" applyFont="1" applyFill="1" applyBorder="1" applyAlignment="1">
      <alignment horizontal="center" vertical="top"/>
    </xf>
    <xf numFmtId="167" fontId="3" fillId="0" borderId="2" xfId="0" applyNumberFormat="1" applyFont="1" applyFill="1" applyBorder="1" applyAlignment="1">
      <alignment vertical="top"/>
    </xf>
    <xf numFmtId="167" fontId="3" fillId="0" borderId="2" xfId="0" applyNumberFormat="1" applyFont="1" applyBorder="1" applyAlignment="1">
      <alignment vertical="top"/>
    </xf>
    <xf numFmtId="170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/>
    </xf>
    <xf numFmtId="4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65" fontId="3" fillId="0" borderId="5" xfId="1" applyFont="1" applyBorder="1" applyAlignment="1">
      <alignment vertical="top"/>
    </xf>
    <xf numFmtId="168" fontId="4" fillId="2" borderId="13" xfId="0" applyNumberFormat="1" applyFont="1" applyFill="1" applyBorder="1" applyAlignment="1">
      <alignment horizontal="center" vertical="center" wrapText="1"/>
    </xf>
    <xf numFmtId="15" fontId="4" fillId="2" borderId="13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0" xfId="0" applyFont="1" applyAlignment="1">
      <alignment wrapText="1"/>
    </xf>
    <xf numFmtId="166" fontId="11" fillId="0" borderId="0" xfId="2" applyFont="1" applyAlignment="1">
      <alignment horizontal="center"/>
    </xf>
    <xf numFmtId="0" fontId="11" fillId="0" borderId="0" xfId="0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2:M33"/>
  <sheetViews>
    <sheetView tabSelected="1" topLeftCell="D1" zoomScale="84" zoomScaleNormal="84" workbookViewId="0">
      <selection activeCell="H16" sqref="H16"/>
    </sheetView>
  </sheetViews>
  <sheetFormatPr baseColWidth="10" defaultRowHeight="12.75" x14ac:dyDescent="0.2"/>
  <cols>
    <col min="1" max="1" width="12.140625" customWidth="1"/>
    <col min="2" max="2" width="40.7109375" bestFit="1" customWidth="1"/>
    <col min="3" max="3" width="15.7109375" customWidth="1"/>
    <col min="4" max="4" width="34.7109375" customWidth="1"/>
    <col min="5" max="5" width="22.140625" customWidth="1"/>
    <col min="6" max="6" width="10.28515625" customWidth="1"/>
    <col min="7" max="7" width="10.5703125" customWidth="1"/>
    <col min="8" max="8" width="12" customWidth="1"/>
    <col min="9" max="9" width="12.28515625" customWidth="1"/>
    <col min="10" max="10" width="11.28515625" bestFit="1" customWidth="1"/>
    <col min="11" max="11" width="14.7109375" customWidth="1"/>
    <col min="12" max="12" width="13.5703125" customWidth="1"/>
    <col min="13" max="13" width="18.7109375" customWidth="1"/>
  </cols>
  <sheetData>
    <row r="2" spans="1:13" ht="23.25" x14ac:dyDescent="0.35">
      <c r="D2" s="7" t="s">
        <v>91</v>
      </c>
      <c r="E2" s="7"/>
    </row>
    <row r="3" spans="1:13" ht="23.25" x14ac:dyDescent="0.35">
      <c r="A3" s="10" t="s">
        <v>9</v>
      </c>
      <c r="D3" s="7" t="s">
        <v>23</v>
      </c>
      <c r="E3" s="7"/>
    </row>
    <row r="4" spans="1:13" ht="24" thickBot="1" x14ac:dyDescent="0.4">
      <c r="A4" s="11" t="s">
        <v>10</v>
      </c>
      <c r="D4" s="7"/>
      <c r="E4" s="108" t="s">
        <v>127</v>
      </c>
      <c r="F4" s="58"/>
      <c r="J4" s="6" t="s">
        <v>5</v>
      </c>
      <c r="K4" s="53">
        <v>1</v>
      </c>
    </row>
    <row r="5" spans="1:13" ht="14.25" thickTop="1" thickBot="1" x14ac:dyDescent="0.25">
      <c r="A5" s="13">
        <v>40908</v>
      </c>
      <c r="E5" s="52"/>
      <c r="J5" s="6" t="s">
        <v>6</v>
      </c>
      <c r="K5" s="53">
        <v>1</v>
      </c>
    </row>
    <row r="6" spans="1:13" ht="13.5" thickTop="1" x14ac:dyDescent="0.2">
      <c r="C6" s="6" t="s">
        <v>8</v>
      </c>
    </row>
    <row r="7" spans="1:13" x14ac:dyDescent="0.2">
      <c r="A7" s="4" t="s">
        <v>20</v>
      </c>
      <c r="C7" s="59" t="s">
        <v>89</v>
      </c>
      <c r="D7" s="8"/>
      <c r="E7" s="49"/>
      <c r="F7" s="49"/>
      <c r="G7" s="9"/>
      <c r="J7" s="6" t="s">
        <v>79</v>
      </c>
      <c r="L7" s="5" t="s">
        <v>34</v>
      </c>
      <c r="M7" s="5"/>
    </row>
    <row r="8" spans="1:13" ht="13.5" thickBot="1" x14ac:dyDescent="0.25">
      <c r="A8" s="4" t="s">
        <v>10</v>
      </c>
      <c r="D8" s="6"/>
      <c r="E8" s="6"/>
      <c r="J8" s="6"/>
    </row>
    <row r="9" spans="1:13" ht="14.25" thickTop="1" thickBot="1" x14ac:dyDescent="0.25">
      <c r="A9" s="12">
        <v>2</v>
      </c>
      <c r="D9" s="50" t="s">
        <v>0</v>
      </c>
      <c r="E9" s="59" t="s">
        <v>33</v>
      </c>
      <c r="F9" s="5"/>
      <c r="G9" s="5"/>
      <c r="H9" s="5"/>
      <c r="J9" s="6" t="s">
        <v>80</v>
      </c>
      <c r="L9" s="5"/>
      <c r="M9" s="5"/>
    </row>
    <row r="10" spans="1:13" ht="13.5" thickTop="1" x14ac:dyDescent="0.2">
      <c r="A10" s="51"/>
      <c r="C10" s="6">
        <v>61201</v>
      </c>
      <c r="D10" s="6"/>
      <c r="E10" s="6"/>
      <c r="F10" s="49"/>
      <c r="G10" s="9"/>
      <c r="H10" s="9"/>
      <c r="I10" s="6"/>
      <c r="J10" s="9"/>
      <c r="K10" s="9"/>
      <c r="L10" s="9"/>
    </row>
    <row r="11" spans="1:13" ht="13.5" thickBot="1" x14ac:dyDescent="0.25">
      <c r="A11" s="3" t="s">
        <v>12</v>
      </c>
      <c r="D11" s="6"/>
      <c r="E11" s="6"/>
      <c r="F11" s="49"/>
      <c r="G11" s="9"/>
      <c r="H11" s="9"/>
      <c r="I11" s="6"/>
      <c r="J11" s="9"/>
      <c r="K11" s="9"/>
      <c r="L11" s="9"/>
    </row>
    <row r="12" spans="1:13" ht="13.5" thickTop="1" x14ac:dyDescent="0.2">
      <c r="A12" s="3" t="s">
        <v>13</v>
      </c>
      <c r="B12" s="57"/>
      <c r="C12" s="60"/>
      <c r="D12" s="60"/>
      <c r="E12" s="74"/>
      <c r="F12" s="61" t="s">
        <v>21</v>
      </c>
      <c r="G12" s="62"/>
      <c r="H12" s="64"/>
      <c r="I12" s="62"/>
      <c r="J12" s="64"/>
      <c r="K12" s="64"/>
      <c r="L12" s="64"/>
      <c r="M12" s="63"/>
    </row>
    <row r="13" spans="1:13" ht="33.75" x14ac:dyDescent="0.2">
      <c r="C13" s="65" t="s">
        <v>22</v>
      </c>
      <c r="D13" s="66" t="s">
        <v>24</v>
      </c>
      <c r="E13" s="66" t="s">
        <v>25</v>
      </c>
      <c r="F13" s="76" t="s">
        <v>26</v>
      </c>
      <c r="G13" s="76" t="s">
        <v>28</v>
      </c>
      <c r="H13" s="76" t="s">
        <v>30</v>
      </c>
      <c r="I13" s="66" t="s">
        <v>32</v>
      </c>
      <c r="J13" s="68" t="s">
        <v>16</v>
      </c>
      <c r="K13" s="68" t="s">
        <v>1</v>
      </c>
      <c r="L13" s="68" t="s">
        <v>14</v>
      </c>
      <c r="M13" s="67"/>
    </row>
    <row r="14" spans="1:13" ht="34.5" thickBot="1" x14ac:dyDescent="0.25">
      <c r="B14" s="3"/>
      <c r="C14" s="69"/>
      <c r="D14" s="70"/>
      <c r="E14" s="70"/>
      <c r="F14" s="70" t="s">
        <v>27</v>
      </c>
      <c r="G14" s="70" t="s">
        <v>29</v>
      </c>
      <c r="H14" s="70" t="s">
        <v>31</v>
      </c>
      <c r="I14" s="71"/>
      <c r="J14" s="72" t="s">
        <v>17</v>
      </c>
      <c r="K14" s="73" t="s">
        <v>18</v>
      </c>
      <c r="L14" s="69" t="s">
        <v>19</v>
      </c>
      <c r="M14" s="71" t="s">
        <v>11</v>
      </c>
    </row>
    <row r="15" spans="1:13" ht="45.75" customHeight="1" thickTop="1" x14ac:dyDescent="0.2">
      <c r="A15" s="1"/>
      <c r="B15" s="14" t="str">
        <f>$E$9</f>
        <v>33 - UNIDAD DE CONTROL DE BIENES INSTITUCIONALES</v>
      </c>
      <c r="C15" s="15" t="s">
        <v>59</v>
      </c>
      <c r="D15" s="140" t="s">
        <v>115</v>
      </c>
      <c r="E15" s="159" t="s">
        <v>74</v>
      </c>
      <c r="F15" s="160" t="s">
        <v>122</v>
      </c>
      <c r="G15" s="161" t="s">
        <v>78</v>
      </c>
      <c r="H15" s="161" t="s">
        <v>78</v>
      </c>
      <c r="I15" s="146">
        <v>572472.80000000005</v>
      </c>
      <c r="J15" s="145">
        <v>29749</v>
      </c>
      <c r="K15" s="146">
        <v>572472.80000000005</v>
      </c>
      <c r="L15" s="146">
        <v>572472.80000000005</v>
      </c>
      <c r="M15" s="140" t="s">
        <v>95</v>
      </c>
    </row>
    <row r="16" spans="1:13" ht="49.5" customHeight="1" x14ac:dyDescent="0.2">
      <c r="A16" s="4" t="s">
        <v>7</v>
      </c>
      <c r="B16" s="14" t="str">
        <f t="shared" ref="B16:B28" si="0">$E$9</f>
        <v>33 - UNIDAD DE CONTROL DE BIENES INSTITUCIONALES</v>
      </c>
      <c r="C16" s="15" t="s">
        <v>60</v>
      </c>
      <c r="D16" s="141" t="s">
        <v>96</v>
      </c>
      <c r="E16" s="162" t="s">
        <v>107</v>
      </c>
      <c r="F16" s="163">
        <v>17453.740000000002</v>
      </c>
      <c r="G16" s="164" t="s">
        <v>78</v>
      </c>
      <c r="H16" s="164" t="s">
        <v>78</v>
      </c>
      <c r="I16" s="152">
        <v>249317</v>
      </c>
      <c r="J16" s="151">
        <v>7893</v>
      </c>
      <c r="K16" s="152">
        <v>249317</v>
      </c>
      <c r="L16" s="152">
        <v>249317</v>
      </c>
      <c r="M16" s="141" t="s">
        <v>97</v>
      </c>
    </row>
    <row r="17" spans="1:13" ht="13.5" thickBot="1" x14ac:dyDescent="0.25">
      <c r="A17" s="4" t="s">
        <v>4</v>
      </c>
      <c r="B17" s="14" t="str">
        <f t="shared" si="0"/>
        <v>33 - UNIDAD DE CONTROL DE BIENES INSTITUCIONALES</v>
      </c>
      <c r="C17" s="15"/>
      <c r="D17" s="140"/>
      <c r="E17" s="140"/>
      <c r="F17" s="161"/>
      <c r="G17" s="161"/>
      <c r="H17" s="161"/>
      <c r="I17" s="146"/>
      <c r="J17" s="151"/>
      <c r="K17" s="146"/>
      <c r="L17" s="153"/>
      <c r="M17" s="140"/>
    </row>
    <row r="18" spans="1:13" ht="14.25" thickTop="1" thickBot="1" x14ac:dyDescent="0.25">
      <c r="A18" s="48" t="s">
        <v>3</v>
      </c>
      <c r="B18" s="14" t="str">
        <f t="shared" si="0"/>
        <v>33 - UNIDAD DE CONTROL DE BIENES INSTITUCIONALES</v>
      </c>
      <c r="C18" s="15"/>
      <c r="D18" s="16"/>
      <c r="E18" s="16"/>
      <c r="F18" s="22"/>
      <c r="G18" s="22"/>
      <c r="H18" s="22"/>
      <c r="I18" s="22"/>
      <c r="J18" s="19"/>
      <c r="K18" s="26"/>
      <c r="L18" s="26"/>
      <c r="M18" s="18"/>
    </row>
    <row r="19" spans="1:13" ht="13.5" thickTop="1" x14ac:dyDescent="0.2">
      <c r="A19" s="1"/>
      <c r="B19" s="14" t="str">
        <f t="shared" si="0"/>
        <v>33 - UNIDAD DE CONTROL DE BIENES INSTITUCIONALES</v>
      </c>
      <c r="C19" s="15"/>
      <c r="D19" s="16"/>
      <c r="E19" s="16"/>
      <c r="F19" s="17"/>
      <c r="G19" s="17"/>
      <c r="H19" s="17"/>
      <c r="I19" s="22"/>
      <c r="J19" s="19"/>
      <c r="K19" s="18"/>
      <c r="L19" s="18"/>
      <c r="M19" s="18"/>
    </row>
    <row r="20" spans="1:13" x14ac:dyDescent="0.2">
      <c r="A20" s="1"/>
      <c r="B20" s="14" t="str">
        <f t="shared" si="0"/>
        <v>33 - UNIDAD DE CONTROL DE BIENES INSTITUCIONALES</v>
      </c>
      <c r="C20" s="15"/>
      <c r="D20" s="16"/>
      <c r="E20" s="16"/>
      <c r="F20" s="17"/>
      <c r="G20" s="17"/>
      <c r="H20" s="17"/>
      <c r="I20" s="22"/>
      <c r="J20" s="19"/>
      <c r="K20" s="18"/>
      <c r="L20" s="18"/>
      <c r="M20" s="18"/>
    </row>
    <row r="21" spans="1:13" x14ac:dyDescent="0.2">
      <c r="A21" s="1"/>
      <c r="B21" s="14" t="str">
        <f t="shared" si="0"/>
        <v>33 - UNIDAD DE CONTROL DE BIENES INSTITUCIONALES</v>
      </c>
      <c r="C21" s="15"/>
      <c r="D21" s="16"/>
      <c r="E21" s="16"/>
      <c r="F21" s="17"/>
      <c r="G21" s="17"/>
      <c r="H21" s="17"/>
      <c r="I21" s="17"/>
      <c r="J21" s="19"/>
      <c r="K21" s="18"/>
      <c r="L21" s="18"/>
      <c r="M21" s="18"/>
    </row>
    <row r="22" spans="1:13" x14ac:dyDescent="0.2">
      <c r="A22" s="1"/>
      <c r="B22" s="14" t="str">
        <f t="shared" si="0"/>
        <v>33 - UNIDAD DE CONTROL DE BIENES INSTITUCIONALES</v>
      </c>
      <c r="C22" s="15"/>
      <c r="D22" s="21"/>
      <c r="E22" s="21"/>
      <c r="F22" s="22"/>
      <c r="G22" s="22"/>
      <c r="H22" s="22"/>
      <c r="I22" s="22"/>
      <c r="J22" s="24"/>
      <c r="K22" s="23"/>
      <c r="L22" s="45"/>
      <c r="M22" s="18"/>
    </row>
    <row r="23" spans="1:13" x14ac:dyDescent="0.2">
      <c r="A23" s="1"/>
      <c r="B23" s="14" t="str">
        <f t="shared" si="0"/>
        <v>33 - UNIDAD DE CONTROL DE BIENES INSTITUCIONALES</v>
      </c>
      <c r="C23" s="17"/>
      <c r="D23" s="16"/>
      <c r="E23" s="16"/>
      <c r="F23" s="17"/>
      <c r="G23" s="17"/>
      <c r="H23" s="17"/>
      <c r="I23" s="22"/>
      <c r="J23" s="19"/>
      <c r="K23" s="20"/>
      <c r="L23" s="20"/>
      <c r="M23" s="18"/>
    </row>
    <row r="24" spans="1:13" x14ac:dyDescent="0.2">
      <c r="A24" s="1"/>
      <c r="B24" s="14" t="str">
        <f t="shared" si="0"/>
        <v>33 - UNIDAD DE CONTROL DE BIENES INSTITUCIONALES</v>
      </c>
      <c r="C24" s="15"/>
      <c r="D24" s="16"/>
      <c r="E24" s="16"/>
      <c r="F24" s="17"/>
      <c r="G24" s="17"/>
      <c r="H24" s="17"/>
      <c r="I24" s="22"/>
      <c r="J24" s="19"/>
      <c r="K24" s="18"/>
      <c r="L24" s="18"/>
      <c r="M24" s="18"/>
    </row>
    <row r="25" spans="1:13" x14ac:dyDescent="0.2">
      <c r="A25" s="1"/>
      <c r="B25" s="14" t="str">
        <f t="shared" si="0"/>
        <v>33 - UNIDAD DE CONTROL DE BIENES INSTITUCIONALES</v>
      </c>
      <c r="C25" s="17"/>
      <c r="D25" s="16"/>
      <c r="E25" s="16"/>
      <c r="F25" s="17"/>
      <c r="G25" s="17"/>
      <c r="H25" s="17"/>
      <c r="I25" s="17"/>
      <c r="J25" s="19"/>
      <c r="K25" s="18"/>
      <c r="L25" s="18"/>
      <c r="M25" s="18"/>
    </row>
    <row r="26" spans="1:13" x14ac:dyDescent="0.2">
      <c r="A26" s="1"/>
      <c r="B26" s="14" t="str">
        <f t="shared" si="0"/>
        <v>33 - UNIDAD DE CONTROL DE BIENES INSTITUCIONALES</v>
      </c>
      <c r="C26" s="15"/>
      <c r="D26" s="16"/>
      <c r="E26" s="75"/>
      <c r="F26" s="28"/>
      <c r="G26" s="29"/>
      <c r="H26" s="29"/>
      <c r="I26" s="29"/>
      <c r="J26" s="31"/>
      <c r="K26" s="30"/>
      <c r="L26" s="30"/>
      <c r="M26" s="18"/>
    </row>
    <row r="27" spans="1:13" x14ac:dyDescent="0.2">
      <c r="A27" s="1"/>
      <c r="B27" s="14" t="str">
        <f t="shared" si="0"/>
        <v>33 - UNIDAD DE CONTROL DE BIENES INSTITUCIONALES</v>
      </c>
      <c r="C27" s="17"/>
      <c r="D27" s="16"/>
      <c r="E27" s="16"/>
      <c r="F27" s="32"/>
      <c r="G27" s="22"/>
      <c r="H27" s="22"/>
      <c r="I27" s="22"/>
      <c r="J27" s="24"/>
      <c r="K27" s="23"/>
      <c r="L27" s="23"/>
      <c r="M27" s="18"/>
    </row>
    <row r="28" spans="1:13" x14ac:dyDescent="0.2">
      <c r="A28" s="1"/>
      <c r="B28" s="14" t="str">
        <f t="shared" si="0"/>
        <v>33 - UNIDAD DE CONTROL DE BIENES INSTITUCIONALES</v>
      </c>
      <c r="C28" s="17"/>
      <c r="D28" s="21"/>
      <c r="E28" s="21"/>
      <c r="F28" s="32"/>
      <c r="G28" s="22"/>
      <c r="H28" s="22"/>
      <c r="I28" s="22"/>
      <c r="J28" s="24"/>
      <c r="K28" s="23"/>
      <c r="L28" s="23"/>
      <c r="M28" s="27"/>
    </row>
    <row r="29" spans="1:13" ht="13.5" thickBot="1" x14ac:dyDescent="0.25">
      <c r="A29" s="1"/>
      <c r="B29" s="2"/>
      <c r="C29" s="33"/>
      <c r="D29" s="34"/>
      <c r="E29" s="34"/>
      <c r="F29" s="35"/>
      <c r="G29" s="36"/>
      <c r="H29" s="36"/>
      <c r="I29" s="22"/>
      <c r="J29" s="38"/>
      <c r="K29" s="37"/>
      <c r="L29" s="37"/>
      <c r="M29" s="39"/>
    </row>
    <row r="30" spans="1:13" ht="14.25" thickTop="1" thickBot="1" x14ac:dyDescent="0.25">
      <c r="A30" s="25"/>
      <c r="B30" s="25"/>
      <c r="C30" s="40"/>
      <c r="D30" s="40"/>
      <c r="E30" s="40"/>
      <c r="F30" s="40"/>
      <c r="G30" s="40"/>
      <c r="H30" s="40"/>
      <c r="I30" s="41" t="s">
        <v>2</v>
      </c>
      <c r="J30" s="43"/>
      <c r="K30" s="42">
        <f>SUM(K15:K29)</f>
        <v>821789.8</v>
      </c>
      <c r="L30" s="42">
        <f>SUM(L15:L29)</f>
        <v>821789.8</v>
      </c>
      <c r="M30" s="40"/>
    </row>
    <row r="31" spans="1:13" ht="13.5" thickTop="1" x14ac:dyDescent="0.2"/>
    <row r="32" spans="1:13" x14ac:dyDescent="0.2">
      <c r="B32" s="14"/>
      <c r="C32" s="44"/>
      <c r="D32" s="54"/>
      <c r="E32" s="54"/>
      <c r="F32" s="6"/>
      <c r="G32" s="6"/>
      <c r="H32" s="6"/>
      <c r="I32" s="47"/>
      <c r="J32" s="55"/>
      <c r="K32" s="56"/>
      <c r="L32" s="56"/>
      <c r="M32" s="98">
        <v>43795</v>
      </c>
    </row>
    <row r="33" spans="2:13" x14ac:dyDescent="0.2">
      <c r="B33" s="14"/>
      <c r="C33" s="44"/>
      <c r="D33" s="54"/>
      <c r="E33" s="54"/>
      <c r="F33" s="47"/>
      <c r="G33" s="47"/>
      <c r="H33" s="47"/>
      <c r="I33" s="47"/>
      <c r="J33" s="55"/>
      <c r="K33" s="56"/>
      <c r="L33" s="56"/>
      <c r="M33" s="2"/>
    </row>
  </sheetData>
  <phoneticPr fontId="0" type="noConversion"/>
  <pageMargins left="0.78740157480314965" right="0.78740157480314965" top="0.78740157480314965" bottom="0.74803149606299213" header="0.31496062992125984" footer="0.31496062992125984"/>
  <pageSetup scale="69" fitToHeight="0" orientation="landscape" blackAndWhite="1" horizontalDpi="300" verticalDpi="300" r:id="rId1"/>
  <headerFooter alignWithMargins="0">
    <oddFooter>&amp;R     Lic. Carlos Atilio Paniagua Cruz             
Jefe de Unidad de Control y Resguardo del Activo Fijo Institucional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Q46"/>
  <sheetViews>
    <sheetView topLeftCell="B11" zoomScale="87" zoomScaleNormal="87" workbookViewId="0">
      <selection activeCell="B17" sqref="B17"/>
    </sheetView>
  </sheetViews>
  <sheetFormatPr baseColWidth="10" defaultRowHeight="12.75" x14ac:dyDescent="0.2"/>
  <cols>
    <col min="1" max="1" width="15.7109375" customWidth="1"/>
    <col min="2" max="2" width="37.140625" customWidth="1"/>
    <col min="3" max="3" width="18.140625" customWidth="1"/>
    <col min="4" max="4" width="12.42578125" customWidth="1"/>
    <col min="5" max="5" width="10.7109375" customWidth="1"/>
    <col min="6" max="7" width="14.5703125" customWidth="1"/>
    <col min="8" max="8" width="13.7109375" customWidth="1"/>
    <col min="9" max="9" width="14.28515625" customWidth="1"/>
    <col min="10" max="10" width="13.7109375" customWidth="1"/>
    <col min="11" max="11" width="25" customWidth="1"/>
    <col min="12" max="12" width="12" bestFit="1" customWidth="1"/>
    <col min="13" max="13" width="13.85546875" bestFit="1" customWidth="1"/>
    <col min="16" max="16" width="14.42578125" customWidth="1"/>
  </cols>
  <sheetData>
    <row r="1" spans="1:13" ht="6.75" customHeight="1" x14ac:dyDescent="0.2"/>
    <row r="2" spans="1:13" ht="20.25" customHeight="1" x14ac:dyDescent="0.3">
      <c r="B2" s="108" t="s">
        <v>88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1:13" ht="18" customHeight="1" x14ac:dyDescent="0.3">
      <c r="B3" s="108" t="s">
        <v>23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3" ht="17.25" customHeight="1" x14ac:dyDescent="0.35">
      <c r="B4" s="7"/>
      <c r="D4" s="58" t="s">
        <v>127</v>
      </c>
      <c r="H4" s="6" t="s">
        <v>5</v>
      </c>
      <c r="I4" s="53">
        <v>1</v>
      </c>
    </row>
    <row r="5" spans="1:13" ht="12" hidden="1" customHeight="1" x14ac:dyDescent="0.2">
      <c r="C5" s="52"/>
      <c r="H5" s="6" t="s">
        <v>6</v>
      </c>
      <c r="I5" s="53">
        <v>1</v>
      </c>
    </row>
    <row r="6" spans="1:13" hidden="1" x14ac:dyDescent="0.2">
      <c r="A6" s="6" t="s">
        <v>8</v>
      </c>
    </row>
    <row r="7" spans="1:13" x14ac:dyDescent="0.2">
      <c r="A7" s="59" t="str">
        <f>TERRENOS!C7</f>
        <v>INSTITUTO SALVADOREÑO DE REHABILITACION  INTEGRAL</v>
      </c>
      <c r="B7" s="8"/>
      <c r="C7" s="49"/>
      <c r="D7" s="49"/>
      <c r="E7" s="9"/>
      <c r="H7" s="6" t="s">
        <v>81</v>
      </c>
      <c r="J7" s="5" t="s">
        <v>34</v>
      </c>
      <c r="K7" s="5"/>
    </row>
    <row r="8" spans="1:13" x14ac:dyDescent="0.2">
      <c r="B8" s="6"/>
      <c r="C8" s="6"/>
      <c r="H8" s="6"/>
    </row>
    <row r="9" spans="1:13" x14ac:dyDescent="0.2">
      <c r="A9">
        <v>61202</v>
      </c>
      <c r="B9" s="50" t="s">
        <v>0</v>
      </c>
      <c r="C9" s="59" t="str">
        <f>TERRENOS!E9</f>
        <v>33 - UNIDAD DE CONTROL DE BIENES INSTITUCIONALES</v>
      </c>
      <c r="D9" s="5"/>
      <c r="E9" s="5"/>
      <c r="F9" s="5"/>
      <c r="H9" s="6" t="s">
        <v>80</v>
      </c>
      <c r="J9" s="5"/>
      <c r="K9" s="5"/>
    </row>
    <row r="10" spans="1:13" ht="5.25" customHeight="1" x14ac:dyDescent="0.2">
      <c r="B10" s="6"/>
      <c r="C10" s="6"/>
      <c r="D10" s="49"/>
      <c r="E10" s="9"/>
      <c r="F10" s="9"/>
      <c r="G10" s="6"/>
      <c r="H10" s="9"/>
      <c r="I10" s="9"/>
      <c r="J10" s="9"/>
    </row>
    <row r="11" spans="1:13" ht="3" customHeight="1" thickBot="1" x14ac:dyDescent="0.25">
      <c r="B11" s="6"/>
      <c r="C11" s="6"/>
      <c r="D11" s="49"/>
      <c r="E11" s="9"/>
      <c r="F11" s="9"/>
      <c r="G11" s="6"/>
      <c r="H11" s="9"/>
      <c r="I11" s="9"/>
      <c r="J11" s="9"/>
    </row>
    <row r="12" spans="1:13" ht="13.5" thickTop="1" x14ac:dyDescent="0.2">
      <c r="A12" s="60"/>
      <c r="B12" s="60"/>
      <c r="C12" s="74"/>
      <c r="D12" s="61" t="s">
        <v>21</v>
      </c>
      <c r="E12" s="62"/>
      <c r="F12" s="64"/>
      <c r="G12" s="62"/>
      <c r="H12" s="64"/>
      <c r="I12" s="64"/>
      <c r="J12" s="64"/>
      <c r="K12" s="63"/>
    </row>
    <row r="13" spans="1:13" ht="33.75" x14ac:dyDescent="0.2">
      <c r="A13" s="65" t="s">
        <v>22</v>
      </c>
      <c r="B13" s="66" t="s">
        <v>24</v>
      </c>
      <c r="C13" s="66" t="s">
        <v>25</v>
      </c>
      <c r="D13" s="76" t="s">
        <v>26</v>
      </c>
      <c r="E13" s="76" t="s">
        <v>28</v>
      </c>
      <c r="F13" s="76" t="s">
        <v>30</v>
      </c>
      <c r="G13" s="168" t="s">
        <v>32</v>
      </c>
      <c r="H13" s="68" t="s">
        <v>16</v>
      </c>
      <c r="I13" s="68" t="s">
        <v>1</v>
      </c>
      <c r="J13" s="68" t="s">
        <v>14</v>
      </c>
      <c r="K13" s="67"/>
    </row>
    <row r="14" spans="1:13" ht="34.5" thickBot="1" x14ac:dyDescent="0.25">
      <c r="A14" s="69"/>
      <c r="B14" s="70"/>
      <c r="C14" s="70"/>
      <c r="D14" s="70" t="s">
        <v>27</v>
      </c>
      <c r="E14" s="70" t="s">
        <v>29</v>
      </c>
      <c r="F14" s="70" t="s">
        <v>31</v>
      </c>
      <c r="G14" s="169"/>
      <c r="H14" s="167" t="s">
        <v>17</v>
      </c>
      <c r="I14" s="166" t="s">
        <v>18</v>
      </c>
      <c r="J14" s="69" t="s">
        <v>19</v>
      </c>
      <c r="K14" s="71" t="s">
        <v>11</v>
      </c>
    </row>
    <row r="15" spans="1:13" ht="30.75" customHeight="1" thickTop="1" x14ac:dyDescent="0.2">
      <c r="A15" s="15" t="s">
        <v>61</v>
      </c>
      <c r="B15" s="140" t="s">
        <v>92</v>
      </c>
      <c r="C15" s="140" t="s">
        <v>82</v>
      </c>
      <c r="D15" s="143">
        <v>255.5</v>
      </c>
      <c r="E15" s="143">
        <v>149</v>
      </c>
      <c r="F15" s="144">
        <v>12855.55</v>
      </c>
      <c r="G15" s="144">
        <v>45696.25</v>
      </c>
      <c r="H15" s="145">
        <v>29915</v>
      </c>
      <c r="I15" s="146">
        <f>F15+G15</f>
        <v>58551.8</v>
      </c>
      <c r="J15" s="147">
        <f>+DEPRECIACION!G11</f>
        <v>7428.6099999999988</v>
      </c>
      <c r="K15" s="165" t="s">
        <v>100</v>
      </c>
      <c r="L15" s="93"/>
    </row>
    <row r="16" spans="1:13" ht="56.25" x14ac:dyDescent="0.2">
      <c r="A16" s="15" t="s">
        <v>62</v>
      </c>
      <c r="B16" s="141" t="s">
        <v>93</v>
      </c>
      <c r="C16" s="141" t="s">
        <v>83</v>
      </c>
      <c r="D16" s="148">
        <v>62490</v>
      </c>
      <c r="E16" s="149">
        <v>17812.349999999999</v>
      </c>
      <c r="F16" s="144">
        <v>4443849.8899999997</v>
      </c>
      <c r="G16" s="150">
        <v>3566181.2</v>
      </c>
      <c r="H16" s="151">
        <v>7893</v>
      </c>
      <c r="I16" s="146">
        <f t="shared" ref="I16:I24" si="0">F16+G16</f>
        <v>8010031.0899999999</v>
      </c>
      <c r="J16" s="152">
        <f>+DEPRECIACION!G12</f>
        <v>2685063.2399999998</v>
      </c>
      <c r="K16" s="141" t="s">
        <v>116</v>
      </c>
      <c r="L16" s="93"/>
      <c r="M16" s="105"/>
    </row>
    <row r="17" spans="1:17" ht="56.25" x14ac:dyDescent="0.2">
      <c r="A17" s="15" t="s">
        <v>63</v>
      </c>
      <c r="B17" s="140" t="s">
        <v>110</v>
      </c>
      <c r="C17" s="140" t="s">
        <v>75</v>
      </c>
      <c r="D17" s="143">
        <v>13785</v>
      </c>
      <c r="E17" s="143">
        <v>6432.48</v>
      </c>
      <c r="F17" s="144">
        <v>1180525.8500000001</v>
      </c>
      <c r="G17" s="144">
        <v>2958469.5</v>
      </c>
      <c r="H17" s="151">
        <v>23543</v>
      </c>
      <c r="I17" s="146">
        <v>4138995.35</v>
      </c>
      <c r="J17" s="153">
        <f>+DEPRECIACION!G13</f>
        <v>685614.40000000014</v>
      </c>
      <c r="K17" s="140" t="s">
        <v>99</v>
      </c>
      <c r="L17" s="93"/>
      <c r="M17" s="100"/>
      <c r="P17" s="105"/>
    </row>
    <row r="18" spans="1:17" ht="56.25" x14ac:dyDescent="0.2">
      <c r="A18" s="15" t="s">
        <v>64</v>
      </c>
      <c r="B18" s="140" t="s">
        <v>111</v>
      </c>
      <c r="C18" s="140" t="s">
        <v>78</v>
      </c>
      <c r="D18" s="143">
        <v>6157.76</v>
      </c>
      <c r="E18" s="143">
        <v>2446.44</v>
      </c>
      <c r="F18" s="144">
        <v>656976.19999999995</v>
      </c>
      <c r="G18" s="144"/>
      <c r="H18" s="151">
        <v>31939</v>
      </c>
      <c r="I18" s="154">
        <f t="shared" si="0"/>
        <v>656976.19999999995</v>
      </c>
      <c r="J18" s="154">
        <f>+DEPRECIACION!G14</f>
        <v>471279.3899999999</v>
      </c>
      <c r="K18" s="140" t="s">
        <v>104</v>
      </c>
      <c r="L18" s="93"/>
      <c r="N18" s="6"/>
    </row>
    <row r="19" spans="1:17" ht="22.5" x14ac:dyDescent="0.2">
      <c r="A19" s="15" t="s">
        <v>65</v>
      </c>
      <c r="B19" s="140" t="s">
        <v>105</v>
      </c>
      <c r="C19" s="140" t="s">
        <v>84</v>
      </c>
      <c r="D19" s="143">
        <v>1217</v>
      </c>
      <c r="E19" s="143">
        <v>21.19</v>
      </c>
      <c r="F19" s="144">
        <v>12431.86</v>
      </c>
      <c r="G19" s="144">
        <v>40033.800000000003</v>
      </c>
      <c r="H19" s="151">
        <v>30022</v>
      </c>
      <c r="I19" s="155">
        <f t="shared" si="0"/>
        <v>52465.66</v>
      </c>
      <c r="J19" s="155">
        <f>+DEPRECIACION!G15</f>
        <v>7588.09</v>
      </c>
      <c r="K19" s="140" t="s">
        <v>101</v>
      </c>
      <c r="L19" s="93"/>
    </row>
    <row r="20" spans="1:17" ht="36.75" customHeight="1" x14ac:dyDescent="0.2">
      <c r="A20" s="15" t="s">
        <v>66</v>
      </c>
      <c r="B20" s="140" t="s">
        <v>102</v>
      </c>
      <c r="C20" s="140" t="s">
        <v>76</v>
      </c>
      <c r="D20" s="143">
        <v>9.0500000000000007</v>
      </c>
      <c r="E20" s="143">
        <v>9.0500000000000007</v>
      </c>
      <c r="F20" s="144">
        <v>13000</v>
      </c>
      <c r="G20" s="144">
        <v>5000</v>
      </c>
      <c r="H20" s="151">
        <v>37690</v>
      </c>
      <c r="I20" s="155">
        <f t="shared" si="0"/>
        <v>18000</v>
      </c>
      <c r="J20" s="155">
        <f>+DEPRECIACION!G16</f>
        <v>6864.04</v>
      </c>
      <c r="K20" s="140" t="s">
        <v>121</v>
      </c>
      <c r="L20" s="93"/>
      <c r="N20" s="6"/>
    </row>
    <row r="21" spans="1:17" ht="45" x14ac:dyDescent="0.2">
      <c r="A21" s="15"/>
      <c r="B21" s="140" t="s">
        <v>112</v>
      </c>
      <c r="C21" s="140" t="s">
        <v>78</v>
      </c>
      <c r="D21" s="156">
        <v>5912.77</v>
      </c>
      <c r="E21" s="143">
        <v>1720.54</v>
      </c>
      <c r="F21" s="144">
        <v>956892.12</v>
      </c>
      <c r="G21" s="144">
        <v>0</v>
      </c>
      <c r="H21" s="151">
        <v>31939</v>
      </c>
      <c r="I21" s="146">
        <f t="shared" si="0"/>
        <v>956892.12</v>
      </c>
      <c r="J21" s="153">
        <f>+DEPRECIACION!G17</f>
        <v>508763.61000000004</v>
      </c>
      <c r="K21" s="140" t="s">
        <v>103</v>
      </c>
      <c r="L21" s="93"/>
    </row>
    <row r="22" spans="1:17" ht="22.5" x14ac:dyDescent="0.2">
      <c r="A22" s="15" t="s">
        <v>67</v>
      </c>
      <c r="B22" s="140" t="s">
        <v>56</v>
      </c>
      <c r="C22" s="140" t="s">
        <v>85</v>
      </c>
      <c r="D22" s="143">
        <v>226.63</v>
      </c>
      <c r="E22" s="143">
        <v>227.38</v>
      </c>
      <c r="F22" s="144">
        <v>36574</v>
      </c>
      <c r="G22" s="144">
        <v>32426</v>
      </c>
      <c r="H22" s="151">
        <v>29305</v>
      </c>
      <c r="I22" s="146">
        <f t="shared" si="0"/>
        <v>69000</v>
      </c>
      <c r="J22" s="146">
        <f>+DEPRECIACION!G18</f>
        <v>20956.21</v>
      </c>
      <c r="K22" s="140" t="s">
        <v>118</v>
      </c>
      <c r="L22" s="93"/>
    </row>
    <row r="23" spans="1:17" ht="33.75" x14ac:dyDescent="0.2">
      <c r="A23" s="17" t="s">
        <v>68</v>
      </c>
      <c r="B23" s="140" t="s">
        <v>94</v>
      </c>
      <c r="C23" s="140" t="s">
        <v>77</v>
      </c>
      <c r="D23" s="143">
        <v>226.63</v>
      </c>
      <c r="E23" s="143">
        <v>170</v>
      </c>
      <c r="F23" s="144">
        <v>17358.75</v>
      </c>
      <c r="G23" s="144">
        <v>21141.25</v>
      </c>
      <c r="H23" s="151">
        <v>31461</v>
      </c>
      <c r="I23" s="155">
        <f t="shared" si="0"/>
        <v>38500</v>
      </c>
      <c r="J23" s="155">
        <f>+DEPRECIACION!G19</f>
        <v>10116.030000000001</v>
      </c>
      <c r="K23" s="140" t="s">
        <v>119</v>
      </c>
      <c r="L23" s="93"/>
    </row>
    <row r="24" spans="1:17" ht="22.5" x14ac:dyDescent="0.2">
      <c r="A24" s="15" t="s">
        <v>69</v>
      </c>
      <c r="B24" s="140" t="s">
        <v>106</v>
      </c>
      <c r="C24" s="140" t="s">
        <v>86</v>
      </c>
      <c r="D24" s="143">
        <v>226.63</v>
      </c>
      <c r="E24" s="143">
        <v>62.22</v>
      </c>
      <c r="F24" s="144">
        <v>8576.06</v>
      </c>
      <c r="G24" s="144">
        <v>39533.199999999997</v>
      </c>
      <c r="H24" s="151">
        <v>29305</v>
      </c>
      <c r="I24" s="155">
        <f t="shared" si="0"/>
        <v>48109.259999999995</v>
      </c>
      <c r="J24" s="155">
        <f>+DEPRECIACION!G20</f>
        <v>6259.58</v>
      </c>
      <c r="K24" s="140" t="s">
        <v>117</v>
      </c>
      <c r="L24" s="93"/>
    </row>
    <row r="25" spans="1:17" ht="23.25" thickBot="1" x14ac:dyDescent="0.25">
      <c r="A25" s="17" t="s">
        <v>70</v>
      </c>
      <c r="B25" s="140" t="s">
        <v>98</v>
      </c>
      <c r="C25" s="142" t="s">
        <v>120</v>
      </c>
      <c r="D25" s="157">
        <v>105.03</v>
      </c>
      <c r="E25" s="158">
        <v>124.36</v>
      </c>
      <c r="F25" s="146">
        <v>5022.58</v>
      </c>
      <c r="G25" s="144">
        <v>7533</v>
      </c>
      <c r="H25" s="151">
        <v>31461</v>
      </c>
      <c r="I25" s="153">
        <v>12555.58</v>
      </c>
      <c r="J25" s="155">
        <f>+DEPRECIACION!G21</f>
        <v>1195.1799999999998</v>
      </c>
      <c r="K25" s="155" t="s">
        <v>109</v>
      </c>
    </row>
    <row r="26" spans="1:17" ht="14.25" thickTop="1" thickBot="1" x14ac:dyDescent="0.25">
      <c r="A26" s="33"/>
      <c r="B26" s="77"/>
      <c r="C26" s="78"/>
      <c r="D26" s="78"/>
      <c r="E26" s="79" t="s">
        <v>2</v>
      </c>
      <c r="F26" s="42">
        <f>SUM(F15:F25)</f>
        <v>7344062.8599999994</v>
      </c>
      <c r="G26" s="42">
        <f>SUM(G15:G25)</f>
        <v>6716014.2000000002</v>
      </c>
      <c r="H26" s="43"/>
      <c r="I26" s="42">
        <f>SUM(I15:I25)</f>
        <v>14060077.059999999</v>
      </c>
      <c r="J26" s="42">
        <f>SUM(J15:J25)</f>
        <v>4411128.38</v>
      </c>
      <c r="K26" s="40"/>
    </row>
    <row r="27" spans="1:17" ht="4.5" customHeight="1" thickTop="1" thickBot="1" x14ac:dyDescent="0.25">
      <c r="A27" s="40"/>
    </row>
    <row r="28" spans="1:17" ht="13.5" thickTop="1" x14ac:dyDescent="0.2">
      <c r="B28" s="6"/>
      <c r="C28" s="6"/>
      <c r="F28" s="6"/>
      <c r="G28" s="25"/>
      <c r="H28" s="25"/>
      <c r="I28" s="14"/>
      <c r="J28" s="14"/>
      <c r="K28" s="98"/>
      <c r="L28" s="25"/>
      <c r="M28" s="25"/>
      <c r="N28" s="25"/>
      <c r="O28" s="25"/>
      <c r="P28" s="25"/>
      <c r="Q28" s="25"/>
    </row>
    <row r="29" spans="1:17" x14ac:dyDescent="0.2">
      <c r="A29" s="6"/>
      <c r="B29" s="96"/>
      <c r="C29" s="6"/>
      <c r="D29" s="6"/>
      <c r="G29" s="106"/>
      <c r="H29" s="55"/>
      <c r="I29" s="56"/>
      <c r="J29" s="56"/>
      <c r="K29" s="2"/>
    </row>
    <row r="30" spans="1:17" x14ac:dyDescent="0.2">
      <c r="A30" s="97"/>
      <c r="B30" s="6"/>
      <c r="C30" s="6"/>
      <c r="D30" s="6"/>
      <c r="E30" s="6"/>
      <c r="F30" s="6"/>
      <c r="G30" s="25"/>
      <c r="H30" s="25"/>
      <c r="I30" s="102"/>
      <c r="J30" s="14"/>
      <c r="K30" s="14"/>
    </row>
    <row r="31" spans="1:17" x14ac:dyDescent="0.2">
      <c r="A31" s="6"/>
    </row>
    <row r="35" spans="6:9" x14ac:dyDescent="0.2">
      <c r="I35" s="46"/>
    </row>
    <row r="36" spans="6:9" x14ac:dyDescent="0.2">
      <c r="H36" s="100"/>
    </row>
    <row r="37" spans="6:9" x14ac:dyDescent="0.2">
      <c r="G37" s="100"/>
    </row>
    <row r="42" spans="6:9" x14ac:dyDescent="0.2">
      <c r="F42" s="6"/>
      <c r="G42" s="107"/>
    </row>
    <row r="46" spans="6:9" x14ac:dyDescent="0.2">
      <c r="F46">
        <f>7354386.03+821789.8</f>
        <v>8176175.8300000001</v>
      </c>
    </row>
  </sheetData>
  <mergeCells count="1">
    <mergeCell ref="G13:G14"/>
  </mergeCells>
  <phoneticPr fontId="0" type="noConversion"/>
  <printOptions horizontalCentered="1"/>
  <pageMargins left="0" right="0" top="0.39370078740157483" bottom="0.39370078740157483" header="0.19685039370078741" footer="0.19685039370078741"/>
  <pageSetup scale="70" orientation="landscape" blackAndWhite="1" horizontalDpi="300" verticalDpi="300" r:id="rId1"/>
  <headerFooter alignWithMargins="0">
    <oddFooter xml:space="preserve">&amp;R     Lic. Carlos Atilio Paniagua  Lic. Carlos Atilio Paniagua Cruz             
Jefe de Unidad de Control y Resguardo del Activo Fijo Institucional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"/>
  <sheetViews>
    <sheetView zoomScale="80" zoomScaleNormal="80" workbookViewId="0">
      <selection activeCell="F13" sqref="F13"/>
    </sheetView>
  </sheetViews>
  <sheetFormatPr baseColWidth="10" defaultRowHeight="12.75" x14ac:dyDescent="0.2"/>
  <cols>
    <col min="1" max="1" width="16.7109375" customWidth="1"/>
    <col min="2" max="2" width="48.140625" customWidth="1"/>
    <col min="3" max="3" width="11.5703125" customWidth="1"/>
    <col min="4" max="4" width="14.5703125" customWidth="1"/>
    <col min="5" max="5" width="13" customWidth="1"/>
    <col min="6" max="6" width="14.28515625" customWidth="1"/>
    <col min="7" max="7" width="13.5703125" customWidth="1"/>
    <col min="8" max="8" width="14.42578125" bestFit="1" customWidth="1"/>
    <col min="9" max="9" width="0" hidden="1" customWidth="1"/>
    <col min="10" max="10" width="13.85546875" style="112" hidden="1" customWidth="1"/>
    <col min="11" max="11" width="14.85546875" style="112" hidden="1" customWidth="1"/>
    <col min="12" max="12" width="0" style="112" hidden="1" customWidth="1"/>
    <col min="13" max="13" width="12.42578125" style="112" hidden="1" customWidth="1"/>
    <col min="14" max="14" width="15.140625" style="112" hidden="1" customWidth="1"/>
    <col min="15" max="15" width="14" style="112" hidden="1" customWidth="1"/>
    <col min="16" max="17" width="0" style="112" hidden="1" customWidth="1"/>
    <col min="18" max="20" width="0" hidden="1" customWidth="1"/>
  </cols>
  <sheetData>
    <row r="1" spans="1:17" ht="2.25" customHeight="1" x14ac:dyDescent="0.2"/>
    <row r="2" spans="1:17" ht="13.5" x14ac:dyDescent="0.25">
      <c r="A2" s="171" t="s">
        <v>90</v>
      </c>
      <c r="B2" s="171"/>
      <c r="C2" s="171"/>
      <c r="D2" s="171"/>
      <c r="E2" s="171"/>
      <c r="F2" s="171"/>
      <c r="G2" s="80"/>
      <c r="H2" s="81"/>
      <c r="I2" s="81"/>
      <c r="J2" s="113"/>
    </row>
    <row r="3" spans="1:17" ht="13.5" x14ac:dyDescent="0.25">
      <c r="A3" s="171" t="s">
        <v>35</v>
      </c>
      <c r="B3" s="171"/>
      <c r="C3" s="171"/>
      <c r="D3" s="171"/>
      <c r="E3" s="171"/>
      <c r="F3" s="171"/>
      <c r="G3" s="80"/>
      <c r="H3" s="80"/>
      <c r="I3" s="80"/>
      <c r="J3" s="113"/>
    </row>
    <row r="4" spans="1:17" ht="18" x14ac:dyDescent="0.25">
      <c r="A4" s="172" t="s">
        <v>71</v>
      </c>
      <c r="B4" s="172"/>
      <c r="C4" s="172"/>
      <c r="D4" s="172"/>
      <c r="E4" s="172"/>
      <c r="F4" s="172"/>
      <c r="G4" s="82" t="s">
        <v>36</v>
      </c>
      <c r="H4" s="84"/>
      <c r="I4" s="84"/>
      <c r="J4" s="113"/>
    </row>
    <row r="5" spans="1:17" ht="13.5" customHeight="1" x14ac:dyDescent="0.25">
      <c r="A5" s="83" t="s">
        <v>127</v>
      </c>
      <c r="B5" s="83"/>
      <c r="C5" s="83"/>
      <c r="D5" s="83"/>
      <c r="E5" s="83"/>
      <c r="F5" s="83"/>
      <c r="G5" s="82" t="s">
        <v>37</v>
      </c>
      <c r="H5" s="83"/>
      <c r="I5" s="83"/>
      <c r="J5" s="113"/>
    </row>
    <row r="6" spans="1:17" ht="13.5" x14ac:dyDescent="0.25">
      <c r="A6" s="85" t="s">
        <v>38</v>
      </c>
      <c r="C6" s="82"/>
      <c r="D6" s="86" t="s">
        <v>39</v>
      </c>
      <c r="F6" s="87"/>
      <c r="G6" s="88"/>
      <c r="I6" s="86"/>
      <c r="J6" s="114"/>
    </row>
    <row r="7" spans="1:17" ht="13.5" x14ac:dyDescent="0.25">
      <c r="A7" s="87" t="s">
        <v>87</v>
      </c>
      <c r="C7" s="82"/>
      <c r="D7" s="87" t="s">
        <v>40</v>
      </c>
      <c r="E7" s="87"/>
      <c r="G7" s="82"/>
      <c r="I7" s="87"/>
      <c r="J7" s="115"/>
      <c r="M7" s="112" t="s">
        <v>125</v>
      </c>
    </row>
    <row r="8" spans="1:17" ht="5.25" customHeight="1" thickBot="1" x14ac:dyDescent="0.25"/>
    <row r="9" spans="1:17" x14ac:dyDescent="0.2">
      <c r="A9" s="89" t="s">
        <v>41</v>
      </c>
      <c r="B9" s="89" t="s">
        <v>42</v>
      </c>
      <c r="C9" s="89" t="s">
        <v>43</v>
      </c>
      <c r="D9" s="89" t="s">
        <v>44</v>
      </c>
      <c r="E9" s="89" t="s">
        <v>45</v>
      </c>
      <c r="F9" s="89" t="s">
        <v>46</v>
      </c>
      <c r="G9" s="89" t="s">
        <v>47</v>
      </c>
      <c r="H9" s="90"/>
      <c r="M9" s="116" t="s">
        <v>48</v>
      </c>
      <c r="N9" s="116"/>
      <c r="O9" s="116"/>
      <c r="P9" s="117"/>
    </row>
    <row r="10" spans="1:17" ht="45.75" thickBot="1" x14ac:dyDescent="0.25">
      <c r="A10" s="91" t="s">
        <v>49</v>
      </c>
      <c r="B10" s="91" t="s">
        <v>15</v>
      </c>
      <c r="C10" s="91" t="s">
        <v>50</v>
      </c>
      <c r="D10" s="91" t="s">
        <v>51</v>
      </c>
      <c r="E10" s="91" t="s">
        <v>52</v>
      </c>
      <c r="F10" s="91" t="s">
        <v>53</v>
      </c>
      <c r="G10" s="91" t="s">
        <v>54</v>
      </c>
      <c r="H10" s="92"/>
      <c r="I10" s="92"/>
      <c r="J10" s="118" t="s">
        <v>123</v>
      </c>
      <c r="K10" s="118" t="s">
        <v>124</v>
      </c>
      <c r="M10" s="119">
        <v>2018</v>
      </c>
      <c r="N10" s="116" t="s">
        <v>55</v>
      </c>
      <c r="O10" s="116">
        <v>2019</v>
      </c>
      <c r="P10" s="117"/>
    </row>
    <row r="11" spans="1:17" ht="32.25" customHeight="1" thickBot="1" x14ac:dyDescent="0.25">
      <c r="A11" s="134" t="s">
        <v>61</v>
      </c>
      <c r="B11" s="139" t="s">
        <v>92</v>
      </c>
      <c r="C11" s="135">
        <v>29915</v>
      </c>
      <c r="D11" s="136">
        <v>12855.55</v>
      </c>
      <c r="E11" s="137">
        <v>231.59</v>
      </c>
      <c r="F11" s="138">
        <f>O11</f>
        <v>5426.9400000000005</v>
      </c>
      <c r="G11" s="136">
        <f>+D11-F11</f>
        <v>7428.6099999999988</v>
      </c>
      <c r="J11" s="120">
        <f>+D11*0.1</f>
        <v>1285.5550000000001</v>
      </c>
      <c r="K11" s="121" t="str">
        <f>IF(J11&lt;G11,"OK","Revisar")</f>
        <v>OK</v>
      </c>
      <c r="M11" s="122">
        <v>5195.3500000000004</v>
      </c>
      <c r="N11" s="123">
        <f>+E11</f>
        <v>231.59</v>
      </c>
      <c r="O11" s="123">
        <f>+M11+N11</f>
        <v>5426.9400000000005</v>
      </c>
      <c r="P11" s="124">
        <f>+N11-E11</f>
        <v>0</v>
      </c>
      <c r="Q11" s="125">
        <f>O11-F11</f>
        <v>0</v>
      </c>
    </row>
    <row r="12" spans="1:17" ht="23.25" customHeight="1" thickBot="1" x14ac:dyDescent="0.25">
      <c r="A12" s="134" t="s">
        <v>62</v>
      </c>
      <c r="B12" s="139" t="s">
        <v>93</v>
      </c>
      <c r="C12" s="135">
        <v>7893</v>
      </c>
      <c r="D12" s="136">
        <v>4443849.8899999997</v>
      </c>
      <c r="E12" s="137">
        <v>100047.71</v>
      </c>
      <c r="F12" s="138">
        <f t="shared" ref="F12:F21" si="0">O12</f>
        <v>1758786.65</v>
      </c>
      <c r="G12" s="136">
        <f>+D12-F12</f>
        <v>2685063.2399999998</v>
      </c>
      <c r="J12" s="120">
        <f t="shared" ref="J12:J21" si="1">+D12*0.1</f>
        <v>444384.989</v>
      </c>
      <c r="K12" s="121" t="str">
        <f t="shared" ref="K12:K21" si="2">IF(J12&lt;G12,"OK","Revisar")</f>
        <v>OK</v>
      </c>
      <c r="M12" s="122">
        <v>1658738.94</v>
      </c>
      <c r="N12" s="123">
        <f t="shared" ref="N12:N19" si="3">+E12</f>
        <v>100047.71</v>
      </c>
      <c r="O12" s="123">
        <f t="shared" ref="O12:O21" si="4">+M12+N12</f>
        <v>1758786.65</v>
      </c>
      <c r="P12" s="124">
        <f t="shared" ref="P12:P21" si="5">+N12-E12</f>
        <v>0</v>
      </c>
      <c r="Q12" s="125">
        <f t="shared" ref="Q12:Q21" si="6">O12-F12</f>
        <v>0</v>
      </c>
    </row>
    <row r="13" spans="1:17" ht="59.25" customHeight="1" thickBot="1" x14ac:dyDescent="0.25">
      <c r="A13" s="134" t="s">
        <v>63</v>
      </c>
      <c r="B13" s="139" t="s">
        <v>128</v>
      </c>
      <c r="C13" s="135">
        <v>23543</v>
      </c>
      <c r="D13" s="136">
        <v>1180525.8500000001</v>
      </c>
      <c r="E13" s="137">
        <v>26173.08</v>
      </c>
      <c r="F13" s="138">
        <f t="shared" si="0"/>
        <v>494911.45</v>
      </c>
      <c r="G13" s="136">
        <f t="shared" ref="G13:G21" si="7">+D13-F13</f>
        <v>685614.40000000014</v>
      </c>
      <c r="J13" s="120">
        <f t="shared" si="1"/>
        <v>118052.58500000002</v>
      </c>
      <c r="K13" s="121" t="str">
        <f t="shared" si="2"/>
        <v>OK</v>
      </c>
      <c r="M13" s="122">
        <v>468738.37</v>
      </c>
      <c r="N13" s="123">
        <f t="shared" si="3"/>
        <v>26173.08</v>
      </c>
      <c r="O13" s="123">
        <f t="shared" si="4"/>
        <v>494911.45</v>
      </c>
      <c r="P13" s="124">
        <f t="shared" si="5"/>
        <v>0</v>
      </c>
      <c r="Q13" s="125">
        <f t="shared" si="6"/>
        <v>0</v>
      </c>
    </row>
    <row r="14" spans="1:17" ht="60.75" customHeight="1" thickBot="1" x14ac:dyDescent="0.25">
      <c r="A14" s="134" t="s">
        <v>64</v>
      </c>
      <c r="B14" s="139" t="s">
        <v>113</v>
      </c>
      <c r="C14" s="135">
        <v>31939</v>
      </c>
      <c r="D14" s="136">
        <v>656976.19999999995</v>
      </c>
      <c r="E14" s="137">
        <v>3610.04</v>
      </c>
      <c r="F14" s="138">
        <f t="shared" si="0"/>
        <v>185696.81000000003</v>
      </c>
      <c r="G14" s="136">
        <f t="shared" si="7"/>
        <v>471279.3899999999</v>
      </c>
      <c r="J14" s="120">
        <f t="shared" si="1"/>
        <v>65697.62</v>
      </c>
      <c r="K14" s="121" t="str">
        <f t="shared" si="2"/>
        <v>OK</v>
      </c>
      <c r="M14" s="122">
        <v>182086.77000000002</v>
      </c>
      <c r="N14" s="123">
        <f t="shared" si="3"/>
        <v>3610.04</v>
      </c>
      <c r="O14" s="123">
        <f t="shared" si="4"/>
        <v>185696.81000000003</v>
      </c>
      <c r="P14" s="124">
        <f t="shared" si="5"/>
        <v>0</v>
      </c>
      <c r="Q14" s="125">
        <f t="shared" si="6"/>
        <v>0</v>
      </c>
    </row>
    <row r="15" spans="1:17" ht="24" customHeight="1" thickBot="1" x14ac:dyDescent="0.25">
      <c r="A15" s="134" t="s">
        <v>65</v>
      </c>
      <c r="B15" s="139" t="s">
        <v>105</v>
      </c>
      <c r="C15" s="135">
        <v>30022</v>
      </c>
      <c r="D15" s="136">
        <v>12431.86</v>
      </c>
      <c r="E15" s="137">
        <v>279.72000000000003</v>
      </c>
      <c r="F15" s="138">
        <f t="shared" si="0"/>
        <v>4843.7700000000004</v>
      </c>
      <c r="G15" s="136">
        <f t="shared" si="7"/>
        <v>7588.09</v>
      </c>
      <c r="J15" s="120">
        <f t="shared" si="1"/>
        <v>1243.1860000000001</v>
      </c>
      <c r="K15" s="121" t="str">
        <f t="shared" si="2"/>
        <v>OK</v>
      </c>
      <c r="M15" s="122">
        <v>4564.05</v>
      </c>
      <c r="N15" s="123">
        <f t="shared" si="3"/>
        <v>279.72000000000003</v>
      </c>
      <c r="O15" s="123">
        <f t="shared" si="4"/>
        <v>4843.7700000000004</v>
      </c>
      <c r="P15" s="124">
        <f t="shared" si="5"/>
        <v>0</v>
      </c>
      <c r="Q15" s="125">
        <f t="shared" si="6"/>
        <v>0</v>
      </c>
    </row>
    <row r="16" spans="1:17" ht="37.5" customHeight="1" thickBot="1" x14ac:dyDescent="0.25">
      <c r="A16" s="134" t="s">
        <v>66</v>
      </c>
      <c r="B16" s="139" t="s">
        <v>102</v>
      </c>
      <c r="C16" s="135">
        <v>37690</v>
      </c>
      <c r="D16" s="136">
        <v>13000</v>
      </c>
      <c r="E16" s="137">
        <v>292.5</v>
      </c>
      <c r="F16" s="138">
        <f t="shared" si="0"/>
        <v>6135.96</v>
      </c>
      <c r="G16" s="136">
        <f t="shared" si="7"/>
        <v>6864.04</v>
      </c>
      <c r="J16" s="120">
        <f t="shared" si="1"/>
        <v>1300</v>
      </c>
      <c r="K16" s="121" t="str">
        <f t="shared" si="2"/>
        <v>OK</v>
      </c>
      <c r="M16" s="122">
        <v>5843.46</v>
      </c>
      <c r="N16" s="123">
        <f t="shared" si="3"/>
        <v>292.5</v>
      </c>
      <c r="O16" s="123">
        <f t="shared" si="4"/>
        <v>6135.96</v>
      </c>
      <c r="P16" s="124">
        <f t="shared" si="5"/>
        <v>0</v>
      </c>
      <c r="Q16" s="125">
        <f t="shared" si="6"/>
        <v>0</v>
      </c>
    </row>
    <row r="17" spans="1:17" ht="53.25" customHeight="1" thickBot="1" x14ac:dyDescent="0.25">
      <c r="A17" s="134" t="s">
        <v>67</v>
      </c>
      <c r="B17" s="139" t="s">
        <v>114</v>
      </c>
      <c r="C17" s="135">
        <v>31939</v>
      </c>
      <c r="D17" s="136">
        <v>956892.12</v>
      </c>
      <c r="E17" s="137">
        <v>20758.36</v>
      </c>
      <c r="F17" s="138">
        <f t="shared" si="0"/>
        <v>448128.50999999995</v>
      </c>
      <c r="G17" s="136">
        <f t="shared" si="7"/>
        <v>508763.61000000004</v>
      </c>
      <c r="J17" s="120">
        <f t="shared" si="1"/>
        <v>95689.212</v>
      </c>
      <c r="K17" s="121" t="str">
        <f t="shared" si="2"/>
        <v>OK</v>
      </c>
      <c r="M17" s="122">
        <v>427370.14999999997</v>
      </c>
      <c r="N17" s="123">
        <f t="shared" si="3"/>
        <v>20758.36</v>
      </c>
      <c r="O17" s="123">
        <f t="shared" si="4"/>
        <v>448128.50999999995</v>
      </c>
      <c r="P17" s="124">
        <f t="shared" si="5"/>
        <v>0</v>
      </c>
      <c r="Q17" s="125">
        <f t="shared" si="6"/>
        <v>0</v>
      </c>
    </row>
    <row r="18" spans="1:17" ht="20.25" customHeight="1" thickBot="1" x14ac:dyDescent="0.25">
      <c r="A18" s="134" t="s">
        <v>68</v>
      </c>
      <c r="B18" s="139" t="s">
        <v>56</v>
      </c>
      <c r="C18" s="135">
        <v>29305</v>
      </c>
      <c r="D18" s="136">
        <v>36574</v>
      </c>
      <c r="E18" s="137">
        <v>822.91</v>
      </c>
      <c r="F18" s="138">
        <f t="shared" si="0"/>
        <v>15617.789999999999</v>
      </c>
      <c r="G18" s="136">
        <f t="shared" si="7"/>
        <v>20956.21</v>
      </c>
      <c r="J18" s="120">
        <f t="shared" si="1"/>
        <v>3657.4</v>
      </c>
      <c r="K18" s="121" t="str">
        <f t="shared" si="2"/>
        <v>OK</v>
      </c>
      <c r="M18" s="122">
        <v>14794.88</v>
      </c>
      <c r="N18" s="123">
        <f t="shared" si="3"/>
        <v>822.91</v>
      </c>
      <c r="O18" s="123">
        <f t="shared" si="4"/>
        <v>15617.789999999999</v>
      </c>
      <c r="P18" s="124">
        <f t="shared" si="5"/>
        <v>0</v>
      </c>
      <c r="Q18" s="125">
        <f t="shared" si="6"/>
        <v>0</v>
      </c>
    </row>
    <row r="19" spans="1:17" ht="20.25" customHeight="1" thickBot="1" x14ac:dyDescent="0.25">
      <c r="A19" s="134" t="s">
        <v>69</v>
      </c>
      <c r="B19" s="139" t="s">
        <v>94</v>
      </c>
      <c r="C19" s="135">
        <v>31461</v>
      </c>
      <c r="D19" s="136">
        <v>17358.75</v>
      </c>
      <c r="E19" s="137">
        <v>322.77999999999997</v>
      </c>
      <c r="F19" s="138">
        <f t="shared" si="0"/>
        <v>7242.7199999999993</v>
      </c>
      <c r="G19" s="136">
        <f t="shared" si="7"/>
        <v>10116.030000000001</v>
      </c>
      <c r="J19" s="120">
        <f t="shared" si="1"/>
        <v>1735.875</v>
      </c>
      <c r="K19" s="121" t="str">
        <f t="shared" si="2"/>
        <v>OK</v>
      </c>
      <c r="M19" s="122">
        <v>6919.94</v>
      </c>
      <c r="N19" s="123">
        <f t="shared" si="3"/>
        <v>322.77999999999997</v>
      </c>
      <c r="O19" s="123">
        <f t="shared" si="4"/>
        <v>7242.7199999999993</v>
      </c>
      <c r="P19" s="124">
        <f t="shared" si="5"/>
        <v>0</v>
      </c>
      <c r="Q19" s="125">
        <f t="shared" si="6"/>
        <v>0</v>
      </c>
    </row>
    <row r="20" spans="1:17" ht="20.25" customHeight="1" thickBot="1" x14ac:dyDescent="0.25">
      <c r="A20" s="134" t="s">
        <v>70</v>
      </c>
      <c r="B20" s="139" t="s">
        <v>106</v>
      </c>
      <c r="C20" s="135">
        <v>29305</v>
      </c>
      <c r="D20" s="136">
        <v>8576.06</v>
      </c>
      <c r="E20" s="137">
        <v>192.99</v>
      </c>
      <c r="F20" s="138">
        <f t="shared" si="0"/>
        <v>2316.4799999999996</v>
      </c>
      <c r="G20" s="136">
        <f>+D20-F20</f>
        <v>6259.58</v>
      </c>
      <c r="J20" s="120">
        <f t="shared" si="1"/>
        <v>857.60599999999999</v>
      </c>
      <c r="K20" s="121" t="str">
        <f t="shared" si="2"/>
        <v>OK</v>
      </c>
      <c r="M20" s="122">
        <v>2123.4899999999998</v>
      </c>
      <c r="N20" s="123">
        <v>192.99</v>
      </c>
      <c r="O20" s="123">
        <f t="shared" si="4"/>
        <v>2316.4799999999996</v>
      </c>
      <c r="P20" s="124">
        <f t="shared" si="5"/>
        <v>0</v>
      </c>
      <c r="Q20" s="125">
        <f t="shared" si="6"/>
        <v>0</v>
      </c>
    </row>
    <row r="21" spans="1:17" ht="26.25" customHeight="1" thickBot="1" x14ac:dyDescent="0.25">
      <c r="A21" s="128" t="s">
        <v>108</v>
      </c>
      <c r="B21" s="129" t="s">
        <v>98</v>
      </c>
      <c r="C21" s="130">
        <v>31461</v>
      </c>
      <c r="D21" s="131">
        <v>5022.58</v>
      </c>
      <c r="E21" s="132">
        <v>113.01</v>
      </c>
      <c r="F21" s="133">
        <f t="shared" si="0"/>
        <v>3827.4</v>
      </c>
      <c r="G21" s="136">
        <f t="shared" si="7"/>
        <v>1195.1799999999998</v>
      </c>
      <c r="H21" s="100"/>
      <c r="J21" s="120">
        <f t="shared" si="1"/>
        <v>502.25800000000004</v>
      </c>
      <c r="K21" s="121" t="str">
        <f t="shared" si="2"/>
        <v>OK</v>
      </c>
      <c r="M21" s="122">
        <v>3714.39</v>
      </c>
      <c r="N21" s="123">
        <v>113.01</v>
      </c>
      <c r="O21" s="123">
        <f t="shared" si="4"/>
        <v>3827.4</v>
      </c>
      <c r="P21" s="124">
        <f t="shared" si="5"/>
        <v>0</v>
      </c>
      <c r="Q21" s="125">
        <f t="shared" si="6"/>
        <v>0</v>
      </c>
    </row>
    <row r="22" spans="1:17" ht="24" customHeight="1" thickBot="1" x14ac:dyDescent="0.25">
      <c r="A22" s="109"/>
      <c r="B22" s="111" t="s">
        <v>57</v>
      </c>
      <c r="C22" s="110"/>
      <c r="D22" s="94">
        <f>SUM(D11:D21)</f>
        <v>7344062.8599999994</v>
      </c>
      <c r="E22" s="94">
        <f>SUM(E11:E21)</f>
        <v>152844.69</v>
      </c>
      <c r="F22" s="94">
        <f>SUM(F11:F21)</f>
        <v>2932934.48</v>
      </c>
      <c r="G22" s="94">
        <f>SUM(G11:G21)</f>
        <v>4411128.38</v>
      </c>
      <c r="M22" s="126">
        <f>SUM(M11:M21)</f>
        <v>2780089.79</v>
      </c>
      <c r="N22" s="126">
        <f>SUM(N11:N21)</f>
        <v>152844.69</v>
      </c>
      <c r="O22" s="126">
        <f>SUM(O11:O21)</f>
        <v>2932934.48</v>
      </c>
    </row>
    <row r="24" spans="1:17" x14ac:dyDescent="0.2">
      <c r="A24" s="57" t="s">
        <v>72</v>
      </c>
      <c r="B24" s="57"/>
      <c r="C24" s="57"/>
      <c r="D24" s="57"/>
      <c r="E24" s="57"/>
      <c r="F24" s="101"/>
      <c r="G24" s="57"/>
      <c r="J24" s="125"/>
    </row>
    <row r="25" spans="1:17" ht="15" customHeight="1" x14ac:dyDescent="0.2">
      <c r="A25" s="170" t="s">
        <v>58</v>
      </c>
      <c r="B25" s="170"/>
      <c r="C25" s="170"/>
      <c r="D25" s="170"/>
      <c r="E25" s="170"/>
      <c r="F25" s="170"/>
      <c r="G25" s="170"/>
    </row>
    <row r="26" spans="1:17" x14ac:dyDescent="0.2">
      <c r="A26" s="57" t="s">
        <v>73</v>
      </c>
      <c r="G26" s="95"/>
      <c r="K26" s="127"/>
    </row>
    <row r="27" spans="1:17" x14ac:dyDescent="0.2">
      <c r="A27" s="6"/>
      <c r="B27" s="6"/>
      <c r="C27" s="6"/>
    </row>
    <row r="28" spans="1:17" x14ac:dyDescent="0.2">
      <c r="A28" t="s">
        <v>126</v>
      </c>
    </row>
    <row r="29" spans="1:17" ht="15" x14ac:dyDescent="0.25">
      <c r="A29" s="6"/>
      <c r="B29" s="6"/>
      <c r="F29" s="103"/>
    </row>
    <row r="30" spans="1:17" ht="14.25" x14ac:dyDescent="0.2">
      <c r="F30" s="104"/>
    </row>
    <row r="31" spans="1:17" ht="14.25" x14ac:dyDescent="0.2">
      <c r="F31" s="104"/>
      <c r="G31" s="100"/>
    </row>
    <row r="32" spans="1:17" ht="14.25" x14ac:dyDescent="0.2">
      <c r="F32" s="104"/>
    </row>
    <row r="33" spans="2:14" ht="14.25" x14ac:dyDescent="0.2">
      <c r="B33" s="99"/>
      <c r="F33" s="104"/>
      <c r="H33" s="105">
        <f>D22-F22</f>
        <v>4411128.379999999</v>
      </c>
    </row>
    <row r="34" spans="2:14" ht="14.25" x14ac:dyDescent="0.2">
      <c r="E34" s="46"/>
      <c r="F34" s="104"/>
      <c r="N34" s="125"/>
    </row>
    <row r="35" spans="2:14" ht="14.25" x14ac:dyDescent="0.2">
      <c r="F35" s="104"/>
    </row>
    <row r="37" spans="2:14" x14ac:dyDescent="0.2">
      <c r="E37" s="57"/>
    </row>
    <row r="38" spans="2:14" x14ac:dyDescent="0.2">
      <c r="F38" s="46"/>
    </row>
    <row r="39" spans="2:14" x14ac:dyDescent="0.2">
      <c r="F39" s="46"/>
    </row>
  </sheetData>
  <mergeCells count="4">
    <mergeCell ref="A25:G25"/>
    <mergeCell ref="A2:F2"/>
    <mergeCell ref="A3:F3"/>
    <mergeCell ref="A4:F4"/>
  </mergeCells>
  <phoneticPr fontId="9" type="noConversion"/>
  <printOptions horizontalCentered="1" verticalCentered="1"/>
  <pageMargins left="0.19685039370078741" right="0.19685039370078741" top="0.19685039370078741" bottom="0.19685039370078741" header="0" footer="0"/>
  <pageSetup scale="90" orientation="landscape" blackAndWhite="1" r:id="rId1"/>
  <headerFooter alignWithMargins="0">
    <oddFooter>&amp;R Lic. Carlos Atilio Paniagua Cruz             
Jefe de Unidad de Control y Resguardo del Activo Fijo Institucional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TERRENOS</vt:lpstr>
      <vt:lpstr>INFRAESTRUCTURA</vt:lpstr>
      <vt:lpstr>DEPRECIACION</vt:lpstr>
      <vt:lpstr>DEPRECIACION!Área_de_impresión</vt:lpstr>
      <vt:lpstr>INFRAESTRUCTURA!Área_de_impresión</vt:lpstr>
      <vt:lpstr>TERRENOS!Área_de_impresión</vt:lpstr>
      <vt:lpstr>INFRAESTRUCTURA!Títulos_a_imprimir</vt:lpstr>
      <vt:lpstr>TERRENOS!Títulos_a_imprimir</vt:lpstr>
    </vt:vector>
  </TitlesOfParts>
  <Company>ISRI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ISRI</dc:creator>
  <cp:lastModifiedBy>Eduardo Arturo Martínez</cp:lastModifiedBy>
  <cp:lastPrinted>2020-01-15T16:25:04Z</cp:lastPrinted>
  <dcterms:created xsi:type="dcterms:W3CDTF">2002-11-21T16:43:43Z</dcterms:created>
  <dcterms:modified xsi:type="dcterms:W3CDTF">2020-01-15T16:25:55Z</dcterms:modified>
</cp:coreProperties>
</file>