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silvia.orellana\Desktop\Silvia Orellana CONNA\UAIP\Informacion para pagina web\2016\Fiscalización 2016\13.Inventario de bienes muebles\"/>
    </mc:Choice>
  </mc:AlternateContent>
  <bookViews>
    <workbookView xWindow="0" yWindow="0" windowWidth="20490" windowHeight="7455" activeTab="1"/>
  </bookViews>
  <sheets>
    <sheet name="61104" sheetId="2" r:id="rId1"/>
    <sheet name="61105 " sheetId="3" r:id="rId2"/>
  </sheets>
  <externalReferences>
    <externalReference r:id="rId3"/>
  </externalReferences>
  <definedNames>
    <definedName name="_xlnm._FilterDatabase" localSheetId="0" hidden="1">'61104'!$A$2:$X$332</definedName>
    <definedName name="_xlnm._FilterDatabase" localSheetId="1" hidden="1">'61105 '!$A$1:$AC$1</definedName>
    <definedName name="AJUSTADAAL31012012">#N/A</definedName>
    <definedName name="_xlnm.Print_Area" localSheetId="0">'61104'!$A$1:$X$332</definedName>
    <definedName name="Beg_Bal" localSheetId="0">#REF!</definedName>
    <definedName name="Beg_Bal" localSheetId="1">#REF!</definedName>
    <definedName name="Beg_Bal">#REF!</definedName>
    <definedName name="BURRO" localSheetId="0">#REF!</definedName>
    <definedName name="BURRO" localSheetId="1">#REF!</definedName>
    <definedName name="BURRO">#REF!</definedName>
    <definedName name="Data" localSheetId="0">#REF!</definedName>
    <definedName name="Data" localSheetId="1">#REF!</definedName>
    <definedName name="Data">#REF!</definedName>
    <definedName name="End_Bal" localSheetId="0">#REF!</definedName>
    <definedName name="End_Bal" localSheetId="1">#REF!</definedName>
    <definedName name="End_Bal">#REF!</definedName>
    <definedName name="Extra_Pay" localSheetId="0">#REF!</definedName>
    <definedName name="Extra_Pay" localSheetId="1">#REF!</definedName>
    <definedName name="Extra_Pay">#REF!</definedName>
    <definedName name="Full_Print" localSheetId="0">#REF!</definedName>
    <definedName name="Full_Print" localSheetId="1">#REF!</definedName>
    <definedName name="Full_Print">#REF!</definedName>
    <definedName name="Header_Row" localSheetId="0">ROW(#REF!)</definedName>
    <definedName name="Header_Row">ROW(#REF!)</definedName>
    <definedName name="Int" localSheetId="0">#REF!</definedName>
    <definedName name="Int" localSheetId="1">#REF!</definedName>
    <definedName name="Int">#REF!</definedName>
    <definedName name="Interest_Rate" localSheetId="0">#REF!</definedName>
    <definedName name="Interest_Rate" localSheetId="1">#REF!</definedName>
    <definedName name="Interest_Rate">#REF!</definedName>
    <definedName name="Last_Row">#N/A</definedName>
    <definedName name="Loan_Amount" localSheetId="0">#REF!</definedName>
    <definedName name="Loan_Amount" localSheetId="1">#REF!</definedName>
    <definedName name="Loan_Amount">#REF!</definedName>
    <definedName name="Loan_Start" localSheetId="0">#REF!</definedName>
    <definedName name="Loan_Start" localSheetId="1">#REF!</definedName>
    <definedName name="Loan_Start">#REF!</definedName>
    <definedName name="Loan_Years" localSheetId="0">#REF!</definedName>
    <definedName name="Loan_Years" localSheetId="1">#REF!</definedName>
    <definedName name="Loan_Years">#REF!</definedName>
    <definedName name="Num_Pmt_Per_Year" localSheetId="0">#REF!</definedName>
    <definedName name="Num_Pmt_Per_Year" localSheetId="1">#REF!</definedName>
    <definedName name="Num_Pmt_Per_Year">#REF!</definedName>
    <definedName name="Number_of_Payments" localSheetId="0">MATCH(0.01,'61104'!End_Bal,-1)+1</definedName>
    <definedName name="Number_of_Payments" localSheetId="1">MATCH(0.01,'61105 '!End_Bal,-1)+1</definedName>
    <definedName name="Number_of_Payments">MATCH(0.01,End_Bal,-1)+1</definedName>
    <definedName name="Pay_Date" localSheetId="0">#REF!</definedName>
    <definedName name="Pay_Date" localSheetId="1">#REF!</definedName>
    <definedName name="Pay_Date">#REF!</definedName>
    <definedName name="Pay_Num" localSheetId="0">#REF!</definedName>
    <definedName name="Pay_Num" localSheetId="1">#REF!</definedName>
    <definedName name="Pay_Num">#REF!</definedName>
    <definedName name="Payment_Date" localSheetId="0">DATE(YEAR('61104'!Loan_Start),MONTH('61104'!Loan_Start)+Payment_Number,DAY('61104'!Loan_Start))</definedName>
    <definedName name="Payment_Date" localSheetId="1">DATE(YEAR('61105 '!Loan_Start),MONTH('61105 '!Loan_Start)+Payment_Number,DAY('61105 '!Loan_Start))</definedName>
    <definedName name="Payment_Date">DATE(YEAR(Loan_Start),MONTH(Loan_Start)+Payment_Number,DAY(Loan_Start))</definedName>
    <definedName name="Princ" localSheetId="0">#REF!</definedName>
    <definedName name="Princ" localSheetId="1">#REF!</definedName>
    <definedName name="Princ">#REF!</definedName>
    <definedName name="Print_Area_Reset" localSheetId="0">OFFSET('61104'!Full_Print,0,0,[0]!Last_Row)</definedName>
    <definedName name="Print_Area_Reset" localSheetId="1">OFFSET('61105 '!Full_Print,0,0,Last_Row)</definedName>
    <definedName name="Print_Area_Reset">OFFSET(Full_Print,0,0,Last_Row)</definedName>
    <definedName name="Sched_Pay" localSheetId="0">#REF!</definedName>
    <definedName name="Sched_Pay" localSheetId="1">#REF!</definedName>
    <definedName name="Sched_Pay">#REF!</definedName>
    <definedName name="Scheduled_Extra_Payments" localSheetId="0">#REF!</definedName>
    <definedName name="Scheduled_Extra_Payments" localSheetId="1">#REF!</definedName>
    <definedName name="Scheduled_Extra_Payments">#REF!</definedName>
    <definedName name="Scheduled_Interest_Rate" localSheetId="0">#REF!</definedName>
    <definedName name="Scheduled_Interest_Rate" localSheetId="1">#REF!</definedName>
    <definedName name="Scheduled_Interest_Rate">#REF!</definedName>
    <definedName name="Scheduled_Monthly_Payment" localSheetId="0">#REF!</definedName>
    <definedName name="Scheduled_Monthly_Payment" localSheetId="1">#REF!</definedName>
    <definedName name="Scheduled_Monthly_Payment">#REF!</definedName>
    <definedName name="SelecciónValH">'[1]Inventario de equipamiento'!$E$3</definedName>
    <definedName name="_xlnm.Print_Titles" localSheetId="0">'61104'!$1:$2</definedName>
    <definedName name="_xlnm.Print_Titles" localSheetId="1">'61105 '!$1:$1</definedName>
    <definedName name="Total_Interest" localSheetId="0">#REF!</definedName>
    <definedName name="Total_Interest" localSheetId="1">#REF!</definedName>
    <definedName name="Total_Interest">#REF!</definedName>
    <definedName name="Total_Pay" localSheetId="0">#REF!</definedName>
    <definedName name="Total_Pay" localSheetId="1">#REF!</definedName>
    <definedName name="Total_Pay">#REF!</definedName>
    <definedName name="Total_Payment" localSheetId="0">Scheduled_Payment+Extra_Payment</definedName>
    <definedName name="Total_Payment" localSheetId="1">Scheduled_Payment+Extra_Payment</definedName>
    <definedName name="Total_Payment">Scheduled_Payment+Extra_Payment</definedName>
    <definedName name="Values_Entered" localSheetId="0">IF('61104'!Loan_Amount*'61104'!Interest_Rate*'61104'!Loan_Years*'61104'!Loan_Start&gt;0,1,0)</definedName>
    <definedName name="Values_Entered" localSheetId="1">IF('61105 '!Loan_Amount*'61105 '!Interest_Rate*'61105 '!Loan_Years*'61105 '!Loan_Start&gt;0,1,0)</definedName>
    <definedName name="Values_Entered">IF(Loan_Amount*Interest_Rate*Loan_Years*Loan_Start&gt;0,1,0)</definedName>
    <definedName name="WJLLOPEZ2003" localSheetId="0">#N/A</definedName>
    <definedName name="WJLLOPEZ2003" localSheetId="1">IF('61105 '!Loan_Amount*'61105 '!Interest_Rate*'61105 '!Loan_Years*'61105 '!Loan_Start&gt;0,1,0)</definedName>
    <definedName name="WJLLOPEZ2003">#N/A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61" i="3" l="1"/>
  <c r="E61" i="3"/>
  <c r="P55" i="3"/>
  <c r="Y43" i="3"/>
  <c r="X43" i="3"/>
  <c r="W43" i="3"/>
  <c r="V43" i="3"/>
  <c r="U43" i="3"/>
  <c r="T43" i="3"/>
  <c r="S43" i="3"/>
  <c r="R43" i="3"/>
  <c r="Q43" i="3"/>
  <c r="P43" i="3"/>
  <c r="O43" i="3"/>
  <c r="N43" i="3"/>
  <c r="F43" i="3"/>
  <c r="E43" i="3"/>
  <c r="D43" i="3"/>
  <c r="Z42" i="3"/>
  <c r="AA42" i="3" s="1"/>
  <c r="I42" i="3"/>
  <c r="J42" i="3" s="1"/>
  <c r="Z41" i="3"/>
  <c r="AA41" i="3" s="1"/>
  <c r="I41" i="3"/>
  <c r="J41" i="3" s="1"/>
  <c r="M41" i="3" s="1"/>
  <c r="Z40" i="3"/>
  <c r="AA40" i="3" s="1"/>
  <c r="I40" i="3"/>
  <c r="J40" i="3" s="1"/>
  <c r="Z39" i="3"/>
  <c r="AA39" i="3" s="1"/>
  <c r="I39" i="3"/>
  <c r="J39" i="3" s="1"/>
  <c r="M39" i="3" s="1"/>
  <c r="Z38" i="3"/>
  <c r="AA38" i="3" s="1"/>
  <c r="I38" i="3"/>
  <c r="J38" i="3" s="1"/>
  <c r="Z37" i="3"/>
  <c r="AA37" i="3" s="1"/>
  <c r="I37" i="3"/>
  <c r="J37" i="3" s="1"/>
  <c r="M37" i="3" s="1"/>
  <c r="Z36" i="3"/>
  <c r="AA36" i="3" s="1"/>
  <c r="I36" i="3"/>
  <c r="J36" i="3" s="1"/>
  <c r="Z35" i="3"/>
  <c r="AA35" i="3" s="1"/>
  <c r="I35" i="3"/>
  <c r="J35" i="3" s="1"/>
  <c r="M35" i="3" s="1"/>
  <c r="Z34" i="3"/>
  <c r="AA34" i="3" s="1"/>
  <c r="I34" i="3"/>
  <c r="J34" i="3" s="1"/>
  <c r="Z33" i="3"/>
  <c r="AA33" i="3" s="1"/>
  <c r="I33" i="3"/>
  <c r="J33" i="3" s="1"/>
  <c r="M33" i="3" s="1"/>
  <c r="Z32" i="3"/>
  <c r="AA32" i="3" s="1"/>
  <c r="I32" i="3"/>
  <c r="J32" i="3" s="1"/>
  <c r="Z31" i="3"/>
  <c r="AA31" i="3" s="1"/>
  <c r="I31" i="3"/>
  <c r="J31" i="3" s="1"/>
  <c r="M31" i="3" s="1"/>
  <c r="Z30" i="3"/>
  <c r="AA30" i="3" s="1"/>
  <c r="I30" i="3"/>
  <c r="J30" i="3" s="1"/>
  <c r="Z29" i="3"/>
  <c r="AA29" i="3" s="1"/>
  <c r="I29" i="3"/>
  <c r="J29" i="3" s="1"/>
  <c r="M29" i="3" s="1"/>
  <c r="Z28" i="3"/>
  <c r="AA28" i="3" s="1"/>
  <c r="I28" i="3"/>
  <c r="J28" i="3" s="1"/>
  <c r="Z27" i="3"/>
  <c r="AA27" i="3" s="1"/>
  <c r="I27" i="3"/>
  <c r="J27" i="3" s="1"/>
  <c r="M27" i="3" s="1"/>
  <c r="Z26" i="3"/>
  <c r="AA26" i="3" s="1"/>
  <c r="I26" i="3"/>
  <c r="J26" i="3" s="1"/>
  <c r="Z25" i="3"/>
  <c r="AA25" i="3" s="1"/>
  <c r="I25" i="3"/>
  <c r="J25" i="3" s="1"/>
  <c r="M25" i="3" s="1"/>
  <c r="Z24" i="3"/>
  <c r="AA24" i="3" s="1"/>
  <c r="I24" i="3"/>
  <c r="J24" i="3" s="1"/>
  <c r="Z23" i="3"/>
  <c r="AA23" i="3" s="1"/>
  <c r="I23" i="3"/>
  <c r="J23" i="3" s="1"/>
  <c r="M23" i="3" s="1"/>
  <c r="Z22" i="3"/>
  <c r="AA22" i="3" s="1"/>
  <c r="I22" i="3"/>
  <c r="J22" i="3" s="1"/>
  <c r="Z21" i="3"/>
  <c r="AA21" i="3" s="1"/>
  <c r="I21" i="3"/>
  <c r="J21" i="3" s="1"/>
  <c r="M21" i="3" s="1"/>
  <c r="Z20" i="3"/>
  <c r="AA20" i="3" s="1"/>
  <c r="I20" i="3"/>
  <c r="J20" i="3" s="1"/>
  <c r="Z19" i="3"/>
  <c r="AA19" i="3" s="1"/>
  <c r="I19" i="3"/>
  <c r="J19" i="3" s="1"/>
  <c r="M19" i="3" s="1"/>
  <c r="Z18" i="3"/>
  <c r="AA18" i="3" s="1"/>
  <c r="I18" i="3"/>
  <c r="J18" i="3" s="1"/>
  <c r="Z17" i="3"/>
  <c r="AA17" i="3" s="1"/>
  <c r="I17" i="3"/>
  <c r="J17" i="3" s="1"/>
  <c r="M17" i="3" s="1"/>
  <c r="Z16" i="3"/>
  <c r="AA16" i="3" s="1"/>
  <c r="I16" i="3"/>
  <c r="J16" i="3" s="1"/>
  <c r="Z15" i="3"/>
  <c r="AA15" i="3" s="1"/>
  <c r="I15" i="3"/>
  <c r="J15" i="3" s="1"/>
  <c r="M15" i="3" s="1"/>
  <c r="Z14" i="3"/>
  <c r="AA14" i="3" s="1"/>
  <c r="I14" i="3"/>
  <c r="J14" i="3" s="1"/>
  <c r="Z13" i="3"/>
  <c r="AA13" i="3" s="1"/>
  <c r="I13" i="3"/>
  <c r="J13" i="3" s="1"/>
  <c r="M13" i="3" s="1"/>
  <c r="Z12" i="3"/>
  <c r="AA12" i="3" s="1"/>
  <c r="I12" i="3"/>
  <c r="J12" i="3" s="1"/>
  <c r="Z11" i="3"/>
  <c r="AA11" i="3" s="1"/>
  <c r="I11" i="3"/>
  <c r="J11" i="3" s="1"/>
  <c r="M11" i="3" s="1"/>
  <c r="Z10" i="3"/>
  <c r="AA10" i="3" s="1"/>
  <c r="I10" i="3"/>
  <c r="J10" i="3" s="1"/>
  <c r="Z9" i="3"/>
  <c r="AA9" i="3" s="1"/>
  <c r="I9" i="3"/>
  <c r="J9" i="3" s="1"/>
  <c r="M9" i="3" s="1"/>
  <c r="Z8" i="3"/>
  <c r="AA8" i="3" s="1"/>
  <c r="I8" i="3"/>
  <c r="J8" i="3" s="1"/>
  <c r="Z7" i="3"/>
  <c r="AA7" i="3" s="1"/>
  <c r="I7" i="3"/>
  <c r="J7" i="3" s="1"/>
  <c r="M7" i="3" s="1"/>
  <c r="Z6" i="3"/>
  <c r="AA6" i="3" s="1"/>
  <c r="I6" i="3"/>
  <c r="J6" i="3" s="1"/>
  <c r="Z5" i="3"/>
  <c r="AA5" i="3" s="1"/>
  <c r="I5" i="3"/>
  <c r="J5" i="3" s="1"/>
  <c r="M5" i="3" s="1"/>
  <c r="Z4" i="3"/>
  <c r="I4" i="3"/>
  <c r="J4" i="3" s="1"/>
  <c r="Z3" i="3"/>
  <c r="AA3" i="3" s="1"/>
  <c r="I3" i="3"/>
  <c r="J3" i="3" s="1"/>
  <c r="M3" i="3" s="1"/>
  <c r="AC2" i="3"/>
  <c r="Z2" i="3"/>
  <c r="AA2" i="3" s="1"/>
  <c r="I2" i="3"/>
  <c r="I43" i="3" l="1"/>
  <c r="Z43" i="3"/>
  <c r="M4" i="3"/>
  <c r="AB28" i="3"/>
  <c r="M28" i="3"/>
  <c r="AB36" i="3"/>
  <c r="M36" i="3"/>
  <c r="M6" i="3"/>
  <c r="AB6" i="3"/>
  <c r="AB14" i="3"/>
  <c r="M14" i="3"/>
  <c r="AB30" i="3"/>
  <c r="M30" i="3"/>
  <c r="AB38" i="3"/>
  <c r="M38" i="3"/>
  <c r="M8" i="3"/>
  <c r="AB8" i="3"/>
  <c r="M16" i="3"/>
  <c r="AB16" i="3"/>
  <c r="AB24" i="3"/>
  <c r="M24" i="3"/>
  <c r="AB32" i="3"/>
  <c r="M32" i="3"/>
  <c r="AB40" i="3"/>
  <c r="M40" i="3"/>
  <c r="M10" i="3"/>
  <c r="AB10" i="3"/>
  <c r="AB18" i="3"/>
  <c r="M18" i="3"/>
  <c r="M26" i="3"/>
  <c r="AB26" i="3"/>
  <c r="AB34" i="3"/>
  <c r="M34" i="3"/>
  <c r="AB42" i="3"/>
  <c r="M42" i="3"/>
  <c r="M12" i="3"/>
  <c r="AB12" i="3"/>
  <c r="M20" i="3"/>
  <c r="AB20" i="3"/>
  <c r="M22" i="3"/>
  <c r="AB22" i="3"/>
  <c r="AB5" i="3"/>
  <c r="AB9" i="3"/>
  <c r="AB15" i="3"/>
  <c r="AB17" i="3"/>
  <c r="AB23" i="3"/>
  <c r="AB27" i="3"/>
  <c r="AB33" i="3"/>
  <c r="AB37" i="3"/>
  <c r="AB39" i="3"/>
  <c r="AB41" i="3"/>
  <c r="J2" i="3"/>
  <c r="AB3" i="3"/>
  <c r="AB7" i="3"/>
  <c r="AB11" i="3"/>
  <c r="AB13" i="3"/>
  <c r="AB19" i="3"/>
  <c r="AB21" i="3"/>
  <c r="AB25" i="3"/>
  <c r="AB29" i="3"/>
  <c r="AB31" i="3"/>
  <c r="AB35" i="3"/>
  <c r="AA4" i="3"/>
  <c r="AB4" i="3" s="1"/>
  <c r="AA43" i="3" l="1"/>
  <c r="M2" i="3"/>
  <c r="M43" i="3" s="1"/>
  <c r="AB2" i="3"/>
  <c r="AB43" i="3" s="1"/>
  <c r="J43" i="3"/>
  <c r="E332" i="2" l="1"/>
  <c r="F263" i="2"/>
  <c r="F262" i="2"/>
  <c r="F261" i="2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42" i="2"/>
  <c r="F241" i="2"/>
  <c r="F240" i="2"/>
  <c r="F239" i="2"/>
  <c r="F238" i="2"/>
  <c r="F237" i="2"/>
  <c r="F236" i="2"/>
  <c r="F235" i="2"/>
  <c r="F234" i="2"/>
  <c r="F233" i="2"/>
  <c r="F232" i="2"/>
  <c r="F231" i="2"/>
  <c r="F230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0" i="2"/>
  <c r="F39" i="2"/>
  <c r="F34" i="2"/>
  <c r="F33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F4" i="2"/>
  <c r="F3" i="2"/>
  <c r="F332" i="2" l="1"/>
</calcChain>
</file>

<file path=xl/comments1.xml><?xml version="1.0" encoding="utf-8"?>
<comments xmlns="http://schemas.openxmlformats.org/spreadsheetml/2006/main">
  <authors>
    <author>WALTER LOPEZ</author>
    <author>Admin</author>
    <author>Walter Jonny WL. Lopez Chavez</author>
  </authors>
  <commentList>
    <comment ref="A14" authorId="0" shapeId="0">
      <text>
        <r>
          <rPr>
            <b/>
            <sz val="9"/>
            <color indexed="81"/>
            <rFont val="Tahoma"/>
            <family val="2"/>
          </rPr>
          <t>WALTER LOPEZ:</t>
        </r>
        <r>
          <rPr>
            <sz val="9"/>
            <color indexed="81"/>
            <rFont val="Tahoma"/>
            <family val="2"/>
          </rPr>
          <t xml:space="preserve">
A LA UNIDAD FINANCIERA</t>
        </r>
      </text>
    </comment>
    <comment ref="A17" authorId="0" shapeId="0">
      <text>
        <r>
          <rPr>
            <b/>
            <sz val="9"/>
            <color indexed="81"/>
            <rFont val="Tahoma"/>
            <family val="2"/>
          </rPr>
          <t>WALTER LOPEZ:</t>
        </r>
        <r>
          <rPr>
            <sz val="9"/>
            <color indexed="81"/>
            <rFont val="Tahoma"/>
            <family val="2"/>
          </rPr>
          <t xml:space="preserve">
A LA UNIDAD FINANCIERA</t>
        </r>
      </text>
    </comment>
    <comment ref="C26" authorId="1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|</t>
        </r>
      </text>
    </comment>
    <comment ref="A27" authorId="0" shapeId="0">
      <text>
        <r>
          <rPr>
            <b/>
            <sz val="9"/>
            <color indexed="81"/>
            <rFont val="Tahoma"/>
            <family val="2"/>
          </rPr>
          <t>WALTER LOPEZ:</t>
        </r>
        <r>
          <rPr>
            <sz val="9"/>
            <color indexed="81"/>
            <rFont val="Tahoma"/>
            <family val="2"/>
          </rPr>
          <t xml:space="preserve">
PASA ACTIVO FIJO</t>
        </r>
      </text>
    </comment>
    <comment ref="S32" authorId="2" shapeId="0">
      <text>
        <r>
          <rPr>
            <b/>
            <sz val="9"/>
            <color indexed="81"/>
            <rFont val="Tahoma"/>
            <family val="2"/>
          </rPr>
          <t>Walter Jonny WL. Lopez Chavez:</t>
        </r>
        <r>
          <rPr>
            <sz val="9"/>
            <color indexed="81"/>
            <rFont val="Tahoma"/>
            <family val="2"/>
          </rPr>
          <t xml:space="preserve">
MAQUINA SUSTRAIDA EN ZACATECOLUCA EL 25 DE JUNIO DE 2014</t>
        </r>
      </text>
    </comment>
    <comment ref="T32" authorId="2" shapeId="0">
      <text>
        <r>
          <rPr>
            <b/>
            <sz val="9"/>
            <color indexed="81"/>
            <rFont val="Tahoma"/>
            <family val="2"/>
          </rPr>
          <t>Walter Jonny WL. Lopez Chavez:</t>
        </r>
        <r>
          <rPr>
            <sz val="9"/>
            <color indexed="81"/>
            <rFont val="Tahoma"/>
            <family val="2"/>
          </rPr>
          <t xml:space="preserve">
MAQUINA SUSTRAIDA EN ZACATECOLUCA EL 25 DE JUNIO DE 2014</t>
        </r>
      </text>
    </comment>
    <comment ref="A101" authorId="0" shapeId="0">
      <text>
        <r>
          <rPr>
            <b/>
            <sz val="9"/>
            <color indexed="81"/>
            <rFont val="Tahoma"/>
            <family val="2"/>
          </rPr>
          <t>WALTER LOPEZ:</t>
        </r>
        <r>
          <rPr>
            <sz val="9"/>
            <color indexed="81"/>
            <rFont val="Tahoma"/>
            <family val="2"/>
          </rPr>
          <t xml:space="preserve">
a sandra</t>
        </r>
      </text>
    </comment>
    <comment ref="A119" authorId="0" shapeId="0">
      <text>
        <r>
          <rPr>
            <b/>
            <sz val="9"/>
            <color indexed="81"/>
            <rFont val="Tahoma"/>
            <family val="2"/>
          </rPr>
          <t>WALTER LOPEZ:</t>
        </r>
        <r>
          <rPr>
            <sz val="9"/>
            <color indexed="81"/>
            <rFont val="Tahoma"/>
            <family val="2"/>
          </rPr>
          <t xml:space="preserve">
penediente de asignar</t>
        </r>
      </text>
    </comment>
    <comment ref="A140" authorId="0" shapeId="0">
      <text>
        <r>
          <rPr>
            <b/>
            <sz val="9"/>
            <color indexed="81"/>
            <rFont val="Tahoma"/>
            <family val="2"/>
          </rPr>
          <t>WALTER LOPEZ:</t>
        </r>
        <r>
          <rPr>
            <sz val="9"/>
            <color indexed="81"/>
            <rFont val="Tahoma"/>
            <family val="2"/>
          </rPr>
          <t xml:space="preserve">
esta pc pertenese oficialmente a la Unidad Activo Fijo</t>
        </r>
      </text>
    </comment>
    <comment ref="A223" authorId="2" shapeId="0">
      <text>
        <r>
          <rPr>
            <b/>
            <sz val="9"/>
            <color indexed="81"/>
            <rFont val="Tahoma"/>
            <family val="2"/>
          </rPr>
          <t>Walter Jonny WL. Lopez Chavez:</t>
        </r>
        <r>
          <rPr>
            <sz val="9"/>
            <color indexed="81"/>
            <rFont val="Tahoma"/>
            <family val="2"/>
          </rPr>
          <t xml:space="preserve">
PRESTAMO PARA EVENTO DE NNA EMIGRATES</t>
        </r>
      </text>
    </comment>
    <comment ref="F229" authorId="2" shapeId="0">
      <text>
        <r>
          <rPr>
            <b/>
            <sz val="9"/>
            <color indexed="81"/>
            <rFont val="Tahoma"/>
            <family val="2"/>
          </rPr>
          <t>Walter Jonny WL. Lopez Chavez:</t>
        </r>
        <r>
          <rPr>
            <sz val="9"/>
            <color indexed="81"/>
            <rFont val="Tahoma"/>
            <family val="2"/>
          </rPr>
          <t xml:space="preserve">
SALDO ORIGINA 4958.44</t>
        </r>
      </text>
    </comment>
    <comment ref="J229" authorId="2" shapeId="0">
      <text>
        <r>
          <rPr>
            <b/>
            <sz val="9"/>
            <color indexed="81"/>
            <rFont val="Tahoma"/>
            <family val="2"/>
          </rPr>
          <t>Walter Jonny WL. Lopez Chavez:</t>
        </r>
        <r>
          <rPr>
            <sz val="9"/>
            <color indexed="81"/>
            <rFont val="Tahoma"/>
            <family val="2"/>
          </rPr>
          <t xml:space="preserve">
EL VALOR A DEPRECIAR ORIGINAL ES 4,462.60</t>
        </r>
      </text>
    </comment>
    <comment ref="M229" authorId="2" shapeId="0">
      <text>
        <r>
          <rPr>
            <b/>
            <sz val="9"/>
            <color indexed="81"/>
            <rFont val="Tahoma"/>
            <family val="2"/>
          </rPr>
          <t>Walter Jonny WL. Lopez Chavez:</t>
        </r>
        <r>
          <rPr>
            <sz val="9"/>
            <color indexed="81"/>
            <rFont val="Tahoma"/>
            <family val="2"/>
          </rPr>
          <t xml:space="preserve">
VALOR A DEPRECIAR ORIGINAL $74.38
</t>
        </r>
      </text>
    </comment>
  </commentList>
</comments>
</file>

<file path=xl/comments2.xml><?xml version="1.0" encoding="utf-8"?>
<comments xmlns="http://schemas.openxmlformats.org/spreadsheetml/2006/main">
  <authors>
    <author>Walter Jonny WL. Lopez Chavez</author>
  </authors>
  <commentList>
    <comment ref="A23" authorId="0" shapeId="0">
      <text>
        <r>
          <rPr>
            <b/>
            <sz val="9"/>
            <color indexed="81"/>
            <rFont val="Tahoma"/>
            <family val="2"/>
          </rPr>
          <t>Walter Jonny WL. Lopez Chavez:</t>
        </r>
        <r>
          <rPr>
            <sz val="9"/>
            <color indexed="81"/>
            <rFont val="Tahoma"/>
            <family val="2"/>
          </rPr>
          <t xml:space="preserve">
PARA USO DE LA DIRECCION N-8392</t>
        </r>
      </text>
    </comment>
    <comment ref="C40" authorId="0" shapeId="0">
      <text>
        <r>
          <rPr>
            <b/>
            <sz val="9"/>
            <color indexed="81"/>
            <rFont val="Tahoma"/>
            <family val="2"/>
          </rPr>
          <t>Walter Jonny WL. Lopez Chavez:</t>
        </r>
        <r>
          <rPr>
            <sz val="9"/>
            <color indexed="81"/>
            <rFont val="Tahoma"/>
            <family val="2"/>
          </rPr>
          <t xml:space="preserve">
MOTOCICLETA YAMAHA 127754 placas anteriores</t>
        </r>
      </text>
    </comment>
  </commentList>
</comments>
</file>

<file path=xl/sharedStrings.xml><?xml version="1.0" encoding="utf-8"?>
<sst xmlns="http://schemas.openxmlformats.org/spreadsheetml/2006/main" count="1264" uniqueCount="263">
  <si>
    <t>UBICACIÓN</t>
  </si>
  <si>
    <t>CUENTA DE ACTIVO</t>
  </si>
  <si>
    <t>DETALLE DE ACTIVO</t>
  </si>
  <si>
    <t>DEPRECIACION ACUMULADA AL 31 DE DICIEMBRE DE 2015</t>
  </si>
  <si>
    <t>VALOR ACTUAL AL 31 DE DICIEMBRE DE 2015</t>
  </si>
  <si>
    <t>VALOR DE ADQUISICION</t>
  </si>
  <si>
    <t>FECHA DE ADQUISICIÓN</t>
  </si>
  <si>
    <t>FACTURA NUMERO</t>
  </si>
  <si>
    <t>VALOR RESIDUAL</t>
  </si>
  <si>
    <t>VALOR A DEPRECIAR</t>
  </si>
  <si>
    <t>% VR</t>
  </si>
  <si>
    <t>AÑOS VIDA UTIL</t>
  </si>
  <si>
    <t>DEPRECIACION MENSUAL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</si>
  <si>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</si>
  <si>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</si>
  <si>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</si>
  <si>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</si>
  <si>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</si>
  <si>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</si>
  <si>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</si>
  <si>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</si>
  <si>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</si>
  <si>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</si>
  <si>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</si>
  <si>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</si>
  <si>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DEPRECIACION ACUMULADA DEL EJERCICIO</t>
  </si>
  <si>
    <t>TOTAL DE DEPRECIACION  A LA FECHA.</t>
  </si>
  <si>
    <t>VALOR ACTUAL</t>
  </si>
  <si>
    <t>JP LA UNION</t>
  </si>
  <si>
    <t>EQUIPO INFORMATICO</t>
  </si>
  <si>
    <t>COMPUTADORA</t>
  </si>
  <si>
    <t>JP LA PAZ</t>
  </si>
  <si>
    <t>SUBDIR. DE POLITICA</t>
  </si>
  <si>
    <t>JP MORAZAN</t>
  </si>
  <si>
    <t>JP DE AHUACHAPAN</t>
  </si>
  <si>
    <t>SUBDIRECCION RAC/ACREDITACIONES</t>
  </si>
  <si>
    <t>JP SAN VICENTE</t>
  </si>
  <si>
    <t>SUBDIRECCION DE  JP</t>
  </si>
  <si>
    <t>JP SAN MIGUEL</t>
  </si>
  <si>
    <t>JP LA LIBERTAD</t>
  </si>
  <si>
    <t>JP STA ANA</t>
  </si>
  <si>
    <t>JP CUSCATLAN</t>
  </si>
  <si>
    <t>SUBD. SIST LOCALES</t>
  </si>
  <si>
    <t>JP SONSONATE</t>
  </si>
  <si>
    <t>JP SS2</t>
  </si>
  <si>
    <t>JP SAN SALVADOR</t>
  </si>
  <si>
    <t>JP USULUTAN</t>
  </si>
  <si>
    <t>JP CHALATENANGO</t>
  </si>
  <si>
    <t>JUNTA DE PROTECCION DE LA PAZ</t>
  </si>
  <si>
    <t>ADMON</t>
  </si>
  <si>
    <t>COMP/LAPTO</t>
  </si>
  <si>
    <t>DIRECCION EJECUTIVA</t>
  </si>
  <si>
    <t>ADMINISTRACION</t>
  </si>
  <si>
    <t>COMP/LAPTO S/N 5CB201055V</t>
  </si>
  <si>
    <t>COMP/LAPTO ct WBGSVOBAR1SM6Y</t>
  </si>
  <si>
    <t>COMPUTADORA  HP CORE i3</t>
  </si>
  <si>
    <t>INFORMATICA</t>
  </si>
  <si>
    <t>JP DE LA UNION</t>
  </si>
  <si>
    <t>COMPUTADORA HP CORE i3</t>
  </si>
  <si>
    <t>DIRECCION</t>
  </si>
  <si>
    <t>COMUNICACIONES</t>
  </si>
  <si>
    <t>COMPUTARA  CORE i3</t>
  </si>
  <si>
    <t>JEFA JURIDICA</t>
  </si>
  <si>
    <t>COMPUTADORA HP CORE i5</t>
  </si>
  <si>
    <t>RAC/REGISTRO</t>
  </si>
  <si>
    <t>SIST LOCALES</t>
  </si>
  <si>
    <t>SUBD JP</t>
  </si>
  <si>
    <t>ADMINISTRATIVO</t>
  </si>
  <si>
    <t>RECURSOS HUMANOS</t>
  </si>
  <si>
    <t>RAC</t>
  </si>
  <si>
    <t>POLITICA</t>
  </si>
  <si>
    <t>PLANIFICADORA</t>
  </si>
  <si>
    <t>ACTIVO FIJO</t>
  </si>
  <si>
    <t>HP ELITE 8300 CMT MXL2412GDO CORE i7</t>
  </si>
  <si>
    <t>SERVIDORES HP MODELO PROLIANT DL 360 G7 C/4 DISCOS DE 500GB C/U</t>
  </si>
  <si>
    <t>UPS PARA  SERVIDORES SU2200RTXL</t>
  </si>
  <si>
    <t>331</t>
  </si>
  <si>
    <t>S R Y V</t>
  </si>
  <si>
    <t>LAPTOP HP CORE i5 PROBOOK 450OS LIC W7 GH227-H47X9-7FWHX-2HW9W-9TMQW  SERIAL 2CE243095C TIENE MOUSE KLIP EXTREME USB DISCO EXTERNO DE 500GB SAMSUMG SSB 3.0 E2E2JJHCB043DF, INCLUYE FUENTE CT: WCNXA0C1R3G9E7, BOLSON NEGRO, REGLETA FORZA, WINDOWS 8 PRO, BATERIA CT: 6BSLPNEB73IGEQ</t>
  </si>
  <si>
    <t>774</t>
  </si>
  <si>
    <t>SJP</t>
  </si>
  <si>
    <t>IMPRESOR XEROX WORKCENTRE 3550 MONO VMA564069</t>
  </si>
  <si>
    <t>12487</t>
  </si>
  <si>
    <t>IMPRESOR XEROX WORKCENTRE 3550 MONO VMA563990</t>
  </si>
  <si>
    <t>HP COMPAQ 4300, INTEL CORE i3-3220</t>
  </si>
  <si>
    <t>SUBD. DE POLITICA</t>
  </si>
  <si>
    <t>JP CABAÑAS</t>
  </si>
  <si>
    <t>ADMINISTRATIVO / TECNICO 2</t>
  </si>
  <si>
    <t>UNIDAD JURIDICA/ ASISTENTE</t>
  </si>
  <si>
    <t>JP DE MORAZAN</t>
  </si>
  <si>
    <t>JP SS 2 / SIST LOCALES</t>
  </si>
  <si>
    <t>JP DE STA ANA</t>
  </si>
  <si>
    <t>SUBDIR. DE POLITICA/ANALISIS DE INFORMACION</t>
  </si>
  <si>
    <t>SUBD. DE GRAC</t>
  </si>
  <si>
    <t>REGISTRO Y VIGILANCIA</t>
  </si>
  <si>
    <t>UNIDAD FINANCIERA</t>
  </si>
  <si>
    <t>UACI</t>
  </si>
  <si>
    <t>SERVICIOS GENERALES/TRANSPORTE</t>
  </si>
  <si>
    <t>JP CHALATENANGO / SIST LOCALES</t>
  </si>
  <si>
    <t>UFI/SECRETARIA</t>
  </si>
  <si>
    <t>RRHH/ TECNICO</t>
  </si>
  <si>
    <t>SRYV</t>
  </si>
  <si>
    <t>DIRECCION / ASESOR LEGAL</t>
  </si>
  <si>
    <t>LENOVO THINKCENTRE M82 INTEL CORE i3-3470</t>
  </si>
  <si>
    <t>ACTIVO FIJO/OFICIAL</t>
  </si>
  <si>
    <t>SUBD. RAC/ SUPERVISION</t>
  </si>
  <si>
    <t>SUBD. DE GRAC/ACREDITACIONES</t>
  </si>
  <si>
    <t>SUB DE REGISTRO</t>
  </si>
  <si>
    <t>SGRAC</t>
  </si>
  <si>
    <t>UFI/CONTADOR</t>
  </si>
  <si>
    <t>UFI/PPTARIO</t>
  </si>
  <si>
    <t>UFI/ JEFE PDIENTE DE CODIFICAR</t>
  </si>
  <si>
    <t>UNIDAD DE ACCESO A LA INFORMACION</t>
  </si>
  <si>
    <t>UNIDAD DE AUDITORIA</t>
  </si>
  <si>
    <t>RAC/ACREDITACIONES</t>
  </si>
  <si>
    <t xml:space="preserve">POLITICA / </t>
  </si>
  <si>
    <t>PLANIFICACION</t>
  </si>
  <si>
    <t>DELL/SONIC WALL CDP5040B PARA 100 USUARIOS.</t>
  </si>
  <si>
    <t>UPS TRIP LITE PARA  CON REFERENCIA 
A LOS PRINTER NO COMPRADOS</t>
  </si>
  <si>
    <t>SUBD.RAC</t>
  </si>
  <si>
    <t>ESCANER DUPLEX MARCA KODAK I2600</t>
  </si>
  <si>
    <t>SERVICIOS GENERALES</t>
  </si>
  <si>
    <t>COMPUTADORA MARCA DELL MODELO OPTIPLEX 3010 SSF</t>
  </si>
  <si>
    <t>COMITES LOCALES</t>
  </si>
  <si>
    <t>UACI/</t>
  </si>
  <si>
    <t>UFI/TECNICO</t>
  </si>
  <si>
    <t>UFI/TESORERA</t>
  </si>
  <si>
    <t>UNIDAD ACCESO A LA INFORMACION</t>
  </si>
  <si>
    <t>ANALISTA PROGRAMADOR</t>
  </si>
  <si>
    <t>SPDCYD</t>
  </si>
  <si>
    <t>RAC/SUBDIRECTORA</t>
  </si>
  <si>
    <t>SUBD. DE DDI</t>
  </si>
  <si>
    <t>IMPRESOR MULTIFUNCIONAL MARCA XEROX 3 AÑOS DE GARANTIA S / N XL 3570525</t>
  </si>
  <si>
    <t>9386</t>
  </si>
  <si>
    <t>COMPUTADORA HP PRODESK 600 G1,  i54570</t>
  </si>
  <si>
    <t>12901</t>
  </si>
  <si>
    <t>JP AHUACHAPAN</t>
  </si>
  <si>
    <t>SRYV/ADOPCIONES</t>
  </si>
  <si>
    <t>JP SANTA ANA</t>
  </si>
  <si>
    <t>SDDI</t>
  </si>
  <si>
    <t>SUBD. RAC/ REGISTRO</t>
  </si>
  <si>
    <t>POLITICA NACUIONAL</t>
  </si>
  <si>
    <t>UFI</t>
  </si>
  <si>
    <t>LAPTOP HP ELITEBOOK 850 i7-4600U BCALR103C9E4W0BCJE CARGADOR WCNXC0BAR6P44Q LECTOR CNH419J006 MOUSE 1402050299 CON MALETIN HP NEGRO</t>
  </si>
  <si>
    <t>ASISTENTE DIRECCION EJECUTIVA</t>
  </si>
  <si>
    <t>LAPTOP HP ELITEBOOK 850 i7-4600U BCALR103C9E4W0BCWE CARGADOR WCNXC0BAR6P44Z LECTOR CNH419J010 MOUSE 1402050298 CON MALETIN NEGRO HP</t>
  </si>
  <si>
    <t>LAPTOP HP ELITEBOOK 850 i7-4600U NUMERO DE SERIE CNU4239FW7 / UNIDAD LECTORA EXTERNA  HP CNH419J011, CARGADOR CT:WCNXC0BAR6P44O, MOUSE 1402050296 Y BOLSON NEGRO</t>
  </si>
  <si>
    <t>LAPTOP HP ELITEBOOK 850 i7-4600U, CARGADOR  WCNXC0BARR6P451, UNIDAD LECTORA CNH419J005, MOUSE 1402050283, Y MOUSEPAD</t>
  </si>
  <si>
    <t>SPPDC Y D</t>
  </si>
  <si>
    <t>LAPTOP HP ELITEBOOK 850 i7-4600U</t>
  </si>
  <si>
    <t>SISTEMA UPS PARA RACK TRIPPLITE, SMART ONLINE SU5000TR4U</t>
  </si>
  <si>
    <t>SERVIDOR DE BASE DE DATOS DELL POWER EDGE R720</t>
  </si>
  <si>
    <t>SERVIDOR DE APLICACIONES DELL POWER EDGE R720</t>
  </si>
  <si>
    <t>ALMACENAMIENTO DELL POWERVALUT MD3220i</t>
  </si>
  <si>
    <t>RAC PARA SERVIDOR DELL 4220,42U, TRIPP-LITE 120VA-50/60HZ S/N 2329DY0PD790200030, PDM/ APC ZA1405005258,  0040293521, KVM -LED ON1426130272, SWITCH KVM 0510173992</t>
  </si>
  <si>
    <t>COMPUTADORA LENOVO MODELO M73. i5 DE 6MB</t>
  </si>
  <si>
    <t>4031</t>
  </si>
  <si>
    <t>JP DE MORAZAN / EQUIPOS DE APOYO</t>
  </si>
  <si>
    <t xml:space="preserve">JP SAN VICENTE / EQUIPOS DE APOYO </t>
  </si>
  <si>
    <t>JP LA LIBERTAD / EQUIPOS DE APOYO</t>
  </si>
  <si>
    <t>JP SAN SALVADOR1</t>
  </si>
  <si>
    <t>JP CUSCATLAN / EQUIPOS DE APOYO</t>
  </si>
  <si>
    <t>JP SS 2</t>
  </si>
  <si>
    <t>JP SS2/EQUIPOS</t>
  </si>
  <si>
    <t>SDRYV</t>
  </si>
  <si>
    <t>CLINICA EMPRESARIAL</t>
  </si>
  <si>
    <t>SDPDC</t>
  </si>
  <si>
    <t>JP SAN SALVADOR 1</t>
  </si>
  <si>
    <t>JP USULUTAN / EQUIPOS DE APOYO</t>
  </si>
  <si>
    <t>SWITCH DELL NETWORKING N3048, L3, 48X 1GBE, 2X COMBO 2X 10GBE SFP + FIXED PORT, STACKING</t>
  </si>
  <si>
    <t>46</t>
  </si>
  <si>
    <t>UPS SMARTONLINE DE DOBLE CONVERSION EN LINEA  2352WLCPS608500036</t>
  </si>
  <si>
    <t>879</t>
  </si>
  <si>
    <t>COMPUTADORA DE ESCRITORIO DELL OPTIPLEX/SFF CORE i5-4590,1X4 GB DVD+RW, WINDOWS 7PRO SPAÑOL LICENCIA WINDOWS 8.1PRO MOUSE PAD</t>
  </si>
  <si>
    <t>JP SAN MIGUEL / EQUIPO DE APOYO</t>
  </si>
  <si>
    <t>JP LA UNION / EQUIPOS DE APOYO</t>
  </si>
  <si>
    <t>JP SONSONATE / EQUIPOS DE APOYO</t>
  </si>
  <si>
    <t>JP SANTA ANA / EQUIPOS DE APOYO</t>
  </si>
  <si>
    <t>JP CABAÑAS / EQUIPOS DE APOYO</t>
  </si>
  <si>
    <t>JP CHALATENANGO / EQUIPOS DE APOYO</t>
  </si>
  <si>
    <t xml:space="preserve">JP SAN VICENTE </t>
  </si>
  <si>
    <t>SUBDIRECTOR DE OPERACIONES</t>
  </si>
  <si>
    <t>FIREWALL STATEFUL, VPN IIPEC, VPN SS1 C0EAE4E2EE16</t>
  </si>
  <si>
    <t>EQUPO DE SISTEMA DE SUGURIDAD UTM 18B1692607E4</t>
  </si>
  <si>
    <t>EQUPO DE SISTEMA DE SUGURIDAD UTM 18B169260664</t>
  </si>
  <si>
    <t>EQUPO DE SISTEMA DE SUGURIDAD UTM 18B169261030</t>
  </si>
  <si>
    <t>EQUPO DE SISTEMA DE SUGURIDAD UTM 18B169267480</t>
  </si>
  <si>
    <t>EQUPO DE SISTEMA DE SUGURIDAD UTM 18B1692608BC</t>
  </si>
  <si>
    <t>EQUPO DE SISTEMA DE SUGURIDAD UTM 18B169260F88</t>
  </si>
  <si>
    <t>EQUPO DE SISTEMA DE SUGURIDAD UTM 18B16926AED0</t>
  </si>
  <si>
    <t>EQUPO DE SISTEMA DE SUGURIDAD UTM 18B169260640</t>
  </si>
  <si>
    <t>EQUPO DE SISTEMA DE SUGURIDAD UTM 18B1692261048</t>
  </si>
  <si>
    <t>EQUPO DE SISTEMA DE SUGURIDAD UTM 18B11692674BC</t>
  </si>
  <si>
    <t>EQUPO DE SISTEMA DE SUGURIDAD UTM 18B169226040C</t>
  </si>
  <si>
    <t>EQUPO DE SISTEMA DE SUGURIDAD UTM 18B169260484</t>
  </si>
  <si>
    <t>EQUPO DE SISTEMA DE SUGURIDAD UTM 18B1692606AC</t>
  </si>
  <si>
    <t>COMPUTADORA HP MODELO 400 G3</t>
  </si>
  <si>
    <t>3748</t>
  </si>
  <si>
    <t>6847</t>
  </si>
  <si>
    <t xml:space="preserve"> </t>
  </si>
  <si>
    <t>% VR.</t>
  </si>
  <si>
    <t>TRANSPORTE</t>
  </si>
  <si>
    <t>MITSUBISHI 4X4 L200 4M40UAC7746 CHASIS MMBJNKB70CD015045 N-6196 COLOR BLANCO DOBLE CABINA AÑO 2012</t>
  </si>
  <si>
    <t>JP SS1</t>
  </si>
  <si>
    <t>MITSUBISHI4X4L200 4M40UAC7414 CHASIS MMBJNKB70CD014127 N- 6210 COLOR BLANCO DOBLE CABINA AÑO 2012</t>
  </si>
  <si>
    <t>JP DE CHALATENANGO</t>
  </si>
  <si>
    <t>MAZDA DIESEL AÑO 2013 MODELO AC6G SERIE BT-50 DOBLE CABINA 4X4 MMUNY0W4D0917049 MOTOR WLAT1340196 N-6504-2011</t>
  </si>
  <si>
    <t>MAZDA DIESEL AÑO 2013 MODELO AC6G SERIE BT-50 DOBLE CABINA 4X4 MM7UNY0W4D0916542 MOTOR WLAT1339249 N-6509</t>
  </si>
  <si>
    <t>172984</t>
  </si>
  <si>
    <t>MAZDA DIESEL AÑO 2013 MODELO AC6G SERIE BT-50 DOBLE CABINA 4X4 MM7UNY0W4D0916577 MOTOR WLAT1339368 PLACAS N-6022-2011</t>
  </si>
  <si>
    <t>172983</t>
  </si>
  <si>
    <t>JP DE USULUTAN</t>
  </si>
  <si>
    <t>MAZDA AÑO 2013 MOTOR WLAT1354750 CHASIS MM7UNY0W4D0922158  N-7430</t>
  </si>
  <si>
    <t>184761</t>
  </si>
  <si>
    <t>JP DE SAN VICENTE</t>
  </si>
  <si>
    <t>MAZDA AÑO 2013 MOTOR WLAT1360112  CHASIS MM7UNY0W4D0924558  N-7433</t>
  </si>
  <si>
    <t>UNIDAD SERV GRALES</t>
  </si>
  <si>
    <t>CHEVROLET AÑO 2012 CHASIS S/N 3G1RTA5AFXCL160476 MOTOR F16D31705092.N-7442</t>
  </si>
  <si>
    <t>50006017</t>
  </si>
  <si>
    <t>CHEVROLET AÑO 2012 CHASIS S/N 3G1TA5AF1CL164710 M OTOR F16D31822972.N-7443</t>
  </si>
  <si>
    <t>CHEVROLET AÑO 2013 CHASIS S/N 3G1TA5AF3DL122444  MOTOR F16D32791652.N-7441</t>
  </si>
  <si>
    <t>CHEVROLET AÑO 2013 CHASIS S/N 3G1TA5AF9DL123419 MOTOR F16D32710312.N-7439</t>
  </si>
  <si>
    <t xml:space="preserve">CHEVROLET AÑO 2013 CHASIS S/N 3G1TA5AXDL123414  MOTOR F16D32775212.N-7438 </t>
  </si>
  <si>
    <t>NISSAN AÑO 2013 MODELO D2-1206 CHASIS 3N6PD23T7ZK919422 MOTOR YD25436472T N-6811</t>
  </si>
  <si>
    <t>12026</t>
  </si>
  <si>
    <t>NISSAN AÑO 2013 MODELO D2-1206 CHASIS 3N6PD23T5ZK919404 MOTOR YD25436466T N-7436</t>
  </si>
  <si>
    <t>12025</t>
  </si>
  <si>
    <t>NISSAN 4X2 AÑO 2013 3N6PD23T3ZK920633 N-7926.</t>
  </si>
  <si>
    <t>NISSAN 4X2 AÑO 2013 3N6PD23T5ZK919466 N-7937.</t>
  </si>
  <si>
    <t>NISSAN 4X2 AÑO 2013 3N6PD23TDZK920686 N-7922</t>
  </si>
  <si>
    <t>MAZDA 4X4 AÑO 2013, MM70NY0W4D0928578 N-7913</t>
  </si>
  <si>
    <t>MAZDA 4X4 AÑO 2013, MM70NY0W4D0928455 N-7910</t>
  </si>
  <si>
    <t>MAZDA 4X4 AÑO 2013,  MM70NY0W4D0928456 N-7908</t>
  </si>
  <si>
    <t>MICROBUS TOYOTA TIPO HIACE, MODELO KDH202L, AÑO 2013, JTFJS02P505016018 N-7914</t>
  </si>
  <si>
    <t>MITSUBISHI 4X4 KB4TNJNUZL MOTOR NUMERO 4D56UCEM5712 AÑO 2014 P-548892</t>
  </si>
  <si>
    <t>MITSUBISHI 4X4 KB4TNJNUZL MOTOR NUMERO 4D56UCEM7721 AÑO 2014 N-8393</t>
  </si>
  <si>
    <t>Sede Central</t>
  </si>
  <si>
    <t>MOTOCICLETA YAMAHA 127730</t>
  </si>
  <si>
    <t>MOTOCICLETA YAMAHA 127736</t>
  </si>
  <si>
    <t>MOTOCICLETA YAMAHA 127737</t>
  </si>
  <si>
    <t>MOTOCICLETA YAMAHA 127738</t>
  </si>
  <si>
    <t>MOTOCICLETA YAMAHA 127740</t>
  </si>
  <si>
    <t>JP DE SANTA ANA</t>
  </si>
  <si>
    <t>MOTOCICLETA YAMAHA 127742</t>
  </si>
  <si>
    <t>MOTOCICLETA YAMAHA 127743</t>
  </si>
  <si>
    <t>MOTOCICLETA YAMAHA 127745</t>
  </si>
  <si>
    <t>MOTOCICLETA YAMAHA 127746</t>
  </si>
  <si>
    <t>MOTOCICLETA YAMAHA 127747</t>
  </si>
  <si>
    <t>MOTOCICLETA YAMAHA 127748</t>
  </si>
  <si>
    <t>MOTOCICLETA YAMAHA 127749</t>
  </si>
  <si>
    <t>MOTOCICLETA YAMAHA 127751</t>
  </si>
  <si>
    <t>MOTOCICLETA YAMAHA 127752</t>
  </si>
  <si>
    <t>MOTOCICLETA YAMAHA 127753</t>
  </si>
  <si>
    <t>MOTOCICLETA YAMAHA 212893 JYM154FMI15027566 MOTOR LBPKE1313G0111239</t>
  </si>
  <si>
    <t>MAZDA 2015 4X4, MOTOR WLAT1386737 CHASIS MM7UNY0W4F0936342 , COLOR GRIS, MODELO BT 50, PLACAS N-8786</t>
  </si>
  <si>
    <t>MAZDA  2015 4X4, MOTOR WLAT1386700 CHASIS MM7UNY0W4F0936334, COLOR GRIS, MODELO BT 50, PLACAS N-8787</t>
  </si>
  <si>
    <t>WALTER LOPEZ CHAVEZ</t>
  </si>
  <si>
    <t>MONTO</t>
  </si>
  <si>
    <t>DEPRECIACION DEL MES DE JULIO</t>
  </si>
  <si>
    <t>WALTER  LOPEZ  CHAVEZ</t>
  </si>
  <si>
    <t>UNIDAD DE  ACTIVO FIJO</t>
  </si>
  <si>
    <t>50006016</t>
  </si>
  <si>
    <t>184760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</si>
</sst>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(&quot;$&quot;* #,##0.00_);_(&quot;$&quot;* \(#,##0.00\);_(&quot;$&quot;* &quot;-&quot;??_);_(@_)"/>
    <numFmt numFmtId="164" formatCode="_(&quot;$&quot;* #,##0.000_);_(&quot;$&quot;* \(#,##0.000\);_(&quot;$&quot;* &quot;-&quot;???_);_(@_)"/>
    <numFmt numFmtId="165" formatCode="_([$$-440A]* #,##0.00_);_([$$-440A]* \(#,##0.00\);_([$$-440A]* &quot;-&quot;??_);_(@_)"/>
    <numFmt numFmtId="166" formatCode="_([$$-440A]* #,##0.0000_);_([$$-440A]* \(#,##0.0000\);_([$$-440A]* &quot;-&quot;????_);_(@_)"/>
    <numFmt numFmtId="167" formatCode="_(&quot;$&quot;* #,##0.00_);_(&quot;$&quot;* \(#,##0.00\);_(&quot;$&quot;* &quot;-&quot;???_);_(@_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indexed="8"/>
      <name val="Calibri"/>
      <family val="2"/>
    </font>
    <font>
      <sz val="9"/>
      <color theme="1"/>
      <name val="Calibri"/>
      <family val="2"/>
      <scheme val="minor"/>
    </font>
    <font>
      <b/>
      <sz val="11"/>
      <name val="Calibri"/>
      <family val="2"/>
    </font>
    <font>
      <sz val="8"/>
      <name val="Calibri"/>
      <family val="2"/>
    </font>
    <font>
      <b/>
      <sz val="10"/>
      <color indexed="9"/>
      <name val="Calibri"/>
      <family val="2"/>
    </font>
    <font>
      <b/>
      <sz val="11"/>
      <name val="Calibri"/>
      <family val="2"/>
      <scheme val="minor"/>
    </font>
    <font>
      <sz val="11"/>
      <color indexed="8"/>
      <name val="Calibri"/>
      <family val="2"/>
    </font>
    <font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1F497D"/>
      <name val="Calibri"/>
      <family val="2"/>
    </font>
    <font>
      <sz val="11"/>
      <color rgb="FF000000"/>
      <name val="Calibri"/>
      <family val="2"/>
      <scheme val="minor"/>
    </font>
    <font>
      <b/>
      <sz val="8"/>
      <color indexed="8"/>
      <name val="Calibri"/>
      <family val="2"/>
    </font>
    <font>
      <b/>
      <sz val="8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u/>
      <sz val="11"/>
      <color theme="10"/>
      <name val="Calibri"/>
      <family val="2"/>
      <scheme val="minor"/>
    </font>
    <font>
      <sz val="10"/>
      <color indexed="9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rgb="FF0070C0"/>
        <bgColor indexed="64"/>
      </patternFill>
    </fill>
    <fill>
      <patternFill patternType="solid">
        <fgColor indexed="51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9" fillId="4" borderId="0" applyNumberFormat="0" applyBorder="0" applyAlignment="0" applyProtection="0"/>
    <xf numFmtId="0" fontId="18" fillId="0" borderId="0" applyNumberFormat="0" applyFill="0" applyBorder="0" applyAlignment="0" applyProtection="0"/>
  </cellStyleXfs>
  <cellXfs count="123">
    <xf numFmtId="0" fontId="0" fillId="0" borderId="0" xfId="0"/>
    <xf numFmtId="0" fontId="3" fillId="0" borderId="0" xfId="0" applyFont="1" applyFill="1"/>
    <xf numFmtId="0" fontId="3" fillId="0" borderId="0" xfId="0" applyFont="1" applyFill="1" applyBorder="1"/>
    <xf numFmtId="44" fontId="3" fillId="0" borderId="0" xfId="0" applyNumberFormat="1" applyFont="1" applyFill="1" applyAlignment="1">
      <alignment vertical="distributed"/>
    </xf>
    <xf numFmtId="49" fontId="3" fillId="0" borderId="0" xfId="0" applyNumberFormat="1" applyFont="1" applyFill="1" applyAlignment="1">
      <alignment horizontal="center"/>
    </xf>
    <xf numFmtId="164" fontId="3" fillId="0" borderId="0" xfId="0" applyNumberFormat="1" applyFont="1" applyFill="1"/>
    <xf numFmtId="44" fontId="3" fillId="0" borderId="0" xfId="0" applyNumberFormat="1" applyFont="1" applyFill="1"/>
    <xf numFmtId="0" fontId="0" fillId="0" borderId="0" xfId="0" applyFill="1" applyBorder="1"/>
    <xf numFmtId="165" fontId="3" fillId="0" borderId="0" xfId="0" applyNumberFormat="1" applyFont="1" applyFill="1"/>
    <xf numFmtId="49" fontId="3" fillId="0" borderId="0" xfId="0" applyNumberFormat="1" applyFont="1" applyFill="1"/>
    <xf numFmtId="0" fontId="6" fillId="0" borderId="0" xfId="0" applyFont="1" applyFill="1"/>
    <xf numFmtId="44" fontId="6" fillId="0" borderId="0" xfId="0" applyNumberFormat="1" applyFont="1" applyFill="1" applyAlignment="1">
      <alignment vertical="distributed"/>
    </xf>
    <xf numFmtId="164" fontId="6" fillId="0" borderId="0" xfId="0" applyNumberFormat="1" applyFont="1" applyFill="1"/>
    <xf numFmtId="164" fontId="7" fillId="3" borderId="1" xfId="2" applyNumberFormat="1" applyFont="1" applyFill="1" applyBorder="1" applyAlignment="1">
      <alignment horizontal="center" vertical="center" wrapText="1"/>
    </xf>
    <xf numFmtId="164" fontId="7" fillId="3" borderId="2" xfId="2" applyNumberFormat="1" applyFont="1" applyFill="1" applyBorder="1" applyAlignment="1">
      <alignment horizontal="center" vertical="center" wrapText="1"/>
    </xf>
    <xf numFmtId="0" fontId="8" fillId="0" borderId="0" xfId="0" applyFont="1" applyFill="1" applyBorder="1"/>
    <xf numFmtId="44" fontId="6" fillId="0" borderId="3" xfId="0" applyNumberFormat="1" applyFont="1" applyFill="1" applyBorder="1" applyAlignment="1">
      <alignment vertical="distributed" wrapText="1"/>
    </xf>
    <xf numFmtId="44" fontId="0" fillId="0" borderId="3" xfId="0" applyNumberFormat="1" applyFill="1" applyBorder="1" applyAlignment="1">
      <alignment vertical="distributed" wrapText="1"/>
    </xf>
    <xf numFmtId="44" fontId="3" fillId="0" borderId="3" xfId="0" applyNumberFormat="1" applyFont="1" applyFill="1" applyBorder="1" applyAlignment="1">
      <alignment vertical="distributed" wrapText="1"/>
    </xf>
    <xf numFmtId="0" fontId="10" fillId="0" borderId="0" xfId="0" applyFont="1" applyAlignment="1">
      <alignment vertical="center"/>
    </xf>
    <xf numFmtId="0" fontId="0" fillId="0" borderId="0" xfId="0" applyFill="1" applyBorder="1" applyAlignment="1">
      <alignment vertical="distributed" wrapText="1"/>
    </xf>
    <xf numFmtId="0" fontId="6" fillId="0" borderId="3" xfId="0" applyNumberFormat="1" applyFont="1" applyFill="1" applyBorder="1" applyAlignment="1">
      <alignment vertical="distributed" wrapText="1"/>
    </xf>
    <xf numFmtId="0" fontId="4" fillId="0" borderId="3" xfId="0" applyFont="1" applyFill="1" applyBorder="1" applyAlignment="1">
      <alignment vertical="center" wrapText="1"/>
    </xf>
    <xf numFmtId="166" fontId="6" fillId="0" borderId="3" xfId="0" applyNumberFormat="1" applyFont="1" applyFill="1" applyBorder="1" applyAlignment="1">
      <alignment vertical="distributed" wrapText="1"/>
    </xf>
    <xf numFmtId="14" fontId="6" fillId="0" borderId="3" xfId="0" applyNumberFormat="1" applyFont="1" applyFill="1" applyBorder="1" applyAlignment="1">
      <alignment vertical="distributed" wrapText="1"/>
    </xf>
    <xf numFmtId="165" fontId="6" fillId="0" borderId="3" xfId="0" applyNumberFormat="1" applyFont="1" applyFill="1" applyBorder="1" applyAlignment="1">
      <alignment vertical="distributed" wrapText="1"/>
    </xf>
    <xf numFmtId="10" fontId="3" fillId="0" borderId="3" xfId="0" applyNumberFormat="1" applyFont="1" applyFill="1" applyBorder="1" applyAlignment="1">
      <alignment vertical="distributed" wrapText="1"/>
    </xf>
    <xf numFmtId="44" fontId="11" fillId="0" borderId="3" xfId="0" applyNumberFormat="1" applyFont="1" applyFill="1" applyBorder="1" applyAlignment="1">
      <alignment vertical="distributed" wrapText="1"/>
    </xf>
    <xf numFmtId="0" fontId="11" fillId="0" borderId="0" xfId="0" applyFont="1" applyFill="1" applyBorder="1" applyAlignment="1">
      <alignment vertical="distributed" wrapText="1"/>
    </xf>
    <xf numFmtId="0" fontId="6" fillId="0" borderId="3" xfId="0" applyNumberFormat="1" applyFont="1" applyFill="1" applyBorder="1" applyAlignment="1">
      <alignment vertical="center"/>
    </xf>
    <xf numFmtId="0" fontId="6" fillId="0" borderId="3" xfId="0" applyNumberFormat="1" applyFont="1" applyFill="1" applyBorder="1" applyAlignment="1">
      <alignment horizontal="left" vertical="center"/>
    </xf>
    <xf numFmtId="0" fontId="6" fillId="0" borderId="3" xfId="0" applyNumberFormat="1" applyFont="1" applyFill="1" applyBorder="1" applyAlignment="1">
      <alignment horizontal="left" vertical="center" wrapText="1"/>
    </xf>
    <xf numFmtId="44" fontId="6" fillId="0" borderId="3" xfId="0" applyNumberFormat="1" applyFont="1" applyFill="1" applyBorder="1" applyAlignment="1">
      <alignment horizontal="left" vertical="center" wrapText="1"/>
    </xf>
    <xf numFmtId="44" fontId="0" fillId="0" borderId="3" xfId="0" applyNumberFormat="1" applyFill="1" applyBorder="1" applyAlignment="1">
      <alignment vertical="center"/>
    </xf>
    <xf numFmtId="166" fontId="6" fillId="0" borderId="3" xfId="0" applyNumberFormat="1" applyFont="1" applyFill="1" applyBorder="1" applyAlignment="1">
      <alignment vertical="center"/>
    </xf>
    <xf numFmtId="14" fontId="6" fillId="0" borderId="3" xfId="0" applyNumberFormat="1" applyFont="1" applyFill="1" applyBorder="1" applyAlignment="1">
      <alignment horizontal="center" vertical="center"/>
    </xf>
    <xf numFmtId="165" fontId="6" fillId="0" borderId="3" xfId="0" applyNumberFormat="1" applyFont="1" applyFill="1" applyBorder="1" applyAlignment="1">
      <alignment vertical="center"/>
    </xf>
    <xf numFmtId="0" fontId="6" fillId="0" borderId="3" xfId="0" applyNumberFormat="1" applyFont="1" applyFill="1" applyBorder="1" applyAlignment="1">
      <alignment horizontal="center" vertical="center"/>
    </xf>
    <xf numFmtId="44" fontId="6" fillId="0" borderId="3" xfId="0" applyNumberFormat="1" applyFont="1" applyFill="1" applyBorder="1" applyAlignment="1">
      <alignment horizontal="center" vertical="center"/>
    </xf>
    <xf numFmtId="44" fontId="3" fillId="0" borderId="3" xfId="0" applyNumberFormat="1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44" fontId="6" fillId="0" borderId="3" xfId="0" applyNumberFormat="1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3" fillId="0" borderId="3" xfId="0" applyFont="1" applyFill="1" applyBorder="1" applyAlignment="1">
      <alignment wrapText="1"/>
    </xf>
    <xf numFmtId="44" fontId="6" fillId="0" borderId="3" xfId="0" applyNumberFormat="1" applyFont="1" applyFill="1" applyBorder="1" applyAlignment="1">
      <alignment horizontal="left" vertical="distributed" wrapText="1"/>
    </xf>
    <xf numFmtId="0" fontId="3" fillId="0" borderId="3" xfId="0" applyFont="1" applyFill="1" applyBorder="1" applyAlignment="1">
      <alignment vertical="center" wrapText="1"/>
    </xf>
    <xf numFmtId="0" fontId="3" fillId="0" borderId="3" xfId="0" applyFont="1" applyFill="1" applyBorder="1"/>
    <xf numFmtId="165" fontId="6" fillId="0" borderId="3" xfId="0" applyNumberFormat="1" applyFont="1" applyFill="1" applyBorder="1" applyAlignment="1">
      <alignment vertical="center" wrapText="1"/>
    </xf>
    <xf numFmtId="10" fontId="3" fillId="0" borderId="3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 wrapText="1"/>
    </xf>
    <xf numFmtId="166" fontId="6" fillId="0" borderId="3" xfId="0" applyNumberFormat="1" applyFont="1" applyFill="1" applyBorder="1" applyAlignment="1">
      <alignment horizontal="left" vertical="center"/>
    </xf>
    <xf numFmtId="14" fontId="6" fillId="0" borderId="3" xfId="0" applyNumberFormat="1" applyFont="1" applyFill="1" applyBorder="1" applyAlignment="1">
      <alignment horizontal="left" vertical="center"/>
    </xf>
    <xf numFmtId="165" fontId="6" fillId="0" borderId="3" xfId="0" applyNumberFormat="1" applyFont="1" applyFill="1" applyBorder="1" applyAlignment="1">
      <alignment horizontal="left" vertical="center" wrapText="1"/>
    </xf>
    <xf numFmtId="165" fontId="6" fillId="0" borderId="3" xfId="0" applyNumberFormat="1" applyFont="1" applyFill="1" applyBorder="1" applyAlignment="1">
      <alignment horizontal="left" vertical="center"/>
    </xf>
    <xf numFmtId="10" fontId="3" fillId="0" borderId="3" xfId="0" applyNumberFormat="1" applyFont="1" applyFill="1" applyBorder="1" applyAlignment="1">
      <alignment horizontal="left" vertical="center"/>
    </xf>
    <xf numFmtId="44" fontId="6" fillId="0" borderId="3" xfId="0" applyNumberFormat="1" applyFont="1" applyFill="1" applyBorder="1" applyAlignment="1">
      <alignment horizontal="left" vertical="center"/>
    </xf>
    <xf numFmtId="44" fontId="3" fillId="0" borderId="3" xfId="0" applyNumberFormat="1" applyFont="1" applyFill="1" applyBorder="1" applyAlignment="1">
      <alignment horizontal="left" vertical="center"/>
    </xf>
    <xf numFmtId="0" fontId="0" fillId="0" borderId="3" xfId="0" applyFill="1" applyBorder="1"/>
    <xf numFmtId="0" fontId="13" fillId="0" borderId="3" xfId="0" applyFont="1" applyFill="1" applyBorder="1" applyAlignment="1">
      <alignment vertical="center"/>
    </xf>
    <xf numFmtId="14" fontId="3" fillId="0" borderId="3" xfId="0" applyNumberFormat="1" applyFont="1" applyFill="1" applyBorder="1" applyAlignment="1">
      <alignment wrapText="1"/>
    </xf>
    <xf numFmtId="44" fontId="14" fillId="0" borderId="3" xfId="0" applyNumberFormat="1" applyFont="1" applyFill="1" applyBorder="1" applyAlignment="1"/>
    <xf numFmtId="14" fontId="3" fillId="0" borderId="3" xfId="0" applyNumberFormat="1" applyFont="1" applyFill="1" applyBorder="1"/>
    <xf numFmtId="0" fontId="14" fillId="0" borderId="3" xfId="0" applyFont="1" applyFill="1" applyBorder="1"/>
    <xf numFmtId="165" fontId="14" fillId="0" borderId="3" xfId="0" applyNumberFormat="1" applyFont="1" applyFill="1" applyBorder="1"/>
    <xf numFmtId="165" fontId="5" fillId="0" borderId="3" xfId="2" applyNumberFormat="1" applyFont="1" applyFill="1" applyBorder="1"/>
    <xf numFmtId="0" fontId="14" fillId="0" borderId="0" xfId="0" applyFont="1" applyFill="1"/>
    <xf numFmtId="44" fontId="3" fillId="0" borderId="3" xfId="0" applyNumberFormat="1" applyFont="1" applyFill="1" applyBorder="1"/>
    <xf numFmtId="44" fontId="3" fillId="0" borderId="3" xfId="1" applyFont="1" applyFill="1" applyBorder="1"/>
    <xf numFmtId="0" fontId="0" fillId="0" borderId="0" xfId="0" applyFill="1"/>
    <xf numFmtId="165" fontId="5" fillId="0" borderId="4" xfId="2" applyNumberFormat="1" applyFont="1" applyFill="1" applyBorder="1"/>
    <xf numFmtId="0" fontId="0" fillId="0" borderId="0" xfId="0" applyFill="1" applyAlignment="1">
      <alignment vertical="center"/>
    </xf>
    <xf numFmtId="0" fontId="14" fillId="0" borderId="0" xfId="0" applyFont="1" applyFill="1" applyAlignment="1"/>
    <xf numFmtId="44" fontId="14" fillId="0" borderId="0" xfId="0" applyNumberFormat="1" applyFont="1" applyFill="1" applyAlignment="1"/>
    <xf numFmtId="0" fontId="15" fillId="0" borderId="0" xfId="0" applyFont="1" applyFill="1"/>
    <xf numFmtId="0" fontId="15" fillId="0" borderId="0" xfId="0" applyFont="1" applyFill="1" applyAlignment="1">
      <alignment horizontal="center"/>
    </xf>
    <xf numFmtId="44" fontId="0" fillId="0" borderId="0" xfId="0" applyNumberFormat="1" applyFill="1"/>
    <xf numFmtId="49" fontId="3" fillId="0" borderId="0" xfId="0" applyNumberFormat="1" applyFont="1" applyFill="1" applyAlignment="1">
      <alignment horizontal="left"/>
    </xf>
    <xf numFmtId="49" fontId="6" fillId="0" borderId="0" xfId="0" applyNumberFormat="1" applyFont="1" applyFill="1" applyAlignment="1">
      <alignment horizontal="left"/>
    </xf>
    <xf numFmtId="164" fontId="7" fillId="3" borderId="1" xfId="2" applyNumberFormat="1" applyFont="1" applyFill="1" applyBorder="1" applyAlignment="1">
      <alignment horizontal="left" vertical="center" wrapText="1"/>
    </xf>
    <xf numFmtId="0" fontId="15" fillId="0" borderId="0" xfId="0" applyFont="1" applyFill="1" applyAlignment="1">
      <alignment horizontal="left"/>
    </xf>
    <xf numFmtId="0" fontId="3" fillId="0" borderId="0" xfId="0" applyFont="1" applyFill="1" applyAlignment="1">
      <alignment horizontal="left"/>
    </xf>
    <xf numFmtId="0" fontId="12" fillId="0" borderId="3" xfId="0" applyFont="1" applyFill="1" applyBorder="1" applyAlignment="1">
      <alignment vertical="center" wrapText="1"/>
    </xf>
    <xf numFmtId="0" fontId="0" fillId="0" borderId="3" xfId="0" applyFill="1" applyBorder="1" applyAlignment="1">
      <alignment horizontal="left" vertical="center"/>
    </xf>
    <xf numFmtId="0" fontId="14" fillId="0" borderId="3" xfId="0" applyFont="1" applyFill="1" applyBorder="1" applyAlignment="1"/>
    <xf numFmtId="164" fontId="3" fillId="0" borderId="3" xfId="0" applyNumberFormat="1" applyFont="1" applyFill="1" applyBorder="1"/>
    <xf numFmtId="167" fontId="3" fillId="0" borderId="3" xfId="0" applyNumberFormat="1" applyFont="1" applyFill="1" applyBorder="1"/>
    <xf numFmtId="44" fontId="0" fillId="0" borderId="3" xfId="0" applyNumberFormat="1" applyFill="1" applyBorder="1" applyAlignment="1">
      <alignment horizontal="left" vertical="center" wrapText="1"/>
    </xf>
    <xf numFmtId="44" fontId="5" fillId="0" borderId="3" xfId="1" applyFont="1" applyFill="1" applyBorder="1"/>
    <xf numFmtId="44" fontId="14" fillId="0" borderId="3" xfId="1" applyFont="1" applyFill="1" applyBorder="1"/>
    <xf numFmtId="0" fontId="19" fillId="3" borderId="3" xfId="2" applyFont="1" applyFill="1" applyBorder="1" applyAlignment="1">
      <alignment horizontal="center" vertical="center"/>
    </xf>
    <xf numFmtId="0" fontId="19" fillId="3" borderId="3" xfId="2" applyFont="1" applyFill="1" applyBorder="1" applyAlignment="1">
      <alignment horizontal="center" vertical="center" wrapText="1"/>
    </xf>
    <xf numFmtId="44" fontId="19" fillId="3" borderId="3" xfId="2" applyNumberFormat="1" applyFont="1" applyFill="1" applyBorder="1" applyAlignment="1">
      <alignment horizontal="center" vertical="distributed"/>
    </xf>
    <xf numFmtId="49" fontId="19" fillId="3" borderId="3" xfId="2" applyNumberFormat="1" applyFont="1" applyFill="1" applyBorder="1" applyAlignment="1">
      <alignment horizontal="center" vertical="center" wrapText="1"/>
    </xf>
    <xf numFmtId="164" fontId="19" fillId="3" borderId="3" xfId="2" applyNumberFormat="1" applyFont="1" applyFill="1" applyBorder="1" applyAlignment="1">
      <alignment horizontal="center" vertical="center" wrapText="1"/>
    </xf>
    <xf numFmtId="44" fontId="19" fillId="3" borderId="3" xfId="2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vertical="distributed" wrapText="1"/>
    </xf>
    <xf numFmtId="165" fontId="5" fillId="0" borderId="0" xfId="2" applyNumberFormat="1" applyFont="1" applyFill="1" applyBorder="1"/>
    <xf numFmtId="44" fontId="14" fillId="0" borderId="0" xfId="0" applyNumberFormat="1" applyFont="1" applyFill="1"/>
    <xf numFmtId="44" fontId="3" fillId="0" borderId="0" xfId="0" applyNumberFormat="1" applyFont="1" applyFill="1" applyAlignment="1"/>
    <xf numFmtId="0" fontId="3" fillId="0" borderId="0" xfId="0" applyFont="1" applyFill="1" applyAlignment="1">
      <alignment horizontal="center"/>
    </xf>
    <xf numFmtId="44" fontId="3" fillId="0" borderId="0" xfId="0" applyNumberFormat="1" applyFont="1" applyFill="1" applyAlignment="1">
      <alignment horizontal="center"/>
    </xf>
    <xf numFmtId="44" fontId="14" fillId="0" borderId="0" xfId="0" applyNumberFormat="1" applyFont="1" applyFill="1" applyAlignment="1">
      <alignment horizontal="left"/>
    </xf>
    <xf numFmtId="44" fontId="14" fillId="0" borderId="5" xfId="0" applyNumberFormat="1" applyFont="1" applyFill="1" applyBorder="1" applyAlignment="1">
      <alignment horizontal="center" vertical="distributed"/>
    </xf>
    <xf numFmtId="44" fontId="14" fillId="0" borderId="6" xfId="0" applyNumberFormat="1" applyFont="1" applyFill="1" applyBorder="1" applyAlignment="1">
      <alignment horizontal="left" vertical="distributed" wrapText="1"/>
    </xf>
    <xf numFmtId="44" fontId="3" fillId="0" borderId="7" xfId="0" applyNumberFormat="1" applyFont="1" applyFill="1" applyBorder="1" applyAlignment="1">
      <alignment vertical="distributed"/>
    </xf>
    <xf numFmtId="44" fontId="14" fillId="0" borderId="8" xfId="0" applyNumberFormat="1" applyFont="1" applyFill="1" applyBorder="1" applyAlignment="1">
      <alignment vertical="distributed"/>
    </xf>
    <xf numFmtId="44" fontId="14" fillId="0" borderId="9" xfId="0" applyNumberFormat="1" applyFont="1" applyFill="1" applyBorder="1"/>
    <xf numFmtId="44" fontId="3" fillId="0" borderId="10" xfId="0" applyNumberFormat="1" applyFont="1" applyFill="1" applyBorder="1" applyAlignment="1">
      <alignment vertical="distributed"/>
    </xf>
    <xf numFmtId="44" fontId="14" fillId="0" borderId="11" xfId="0" applyNumberFormat="1" applyFont="1" applyFill="1" applyBorder="1" applyAlignment="1">
      <alignment vertical="distributed"/>
    </xf>
    <xf numFmtId="165" fontId="14" fillId="0" borderId="12" xfId="0" applyNumberFormat="1" applyFont="1" applyFill="1" applyBorder="1"/>
    <xf numFmtId="167" fontId="3" fillId="0" borderId="0" xfId="0" applyNumberFormat="1" applyFont="1" applyFill="1"/>
    <xf numFmtId="44" fontId="14" fillId="0" borderId="12" xfId="0" applyNumberFormat="1" applyFont="1" applyFill="1" applyBorder="1"/>
    <xf numFmtId="44" fontId="3" fillId="0" borderId="13" xfId="0" applyNumberFormat="1" applyFont="1" applyFill="1" applyBorder="1" applyAlignment="1">
      <alignment vertical="distributed"/>
    </xf>
    <xf numFmtId="44" fontId="14" fillId="0" borderId="14" xfId="0" applyNumberFormat="1" applyFont="1" applyFill="1" applyBorder="1" applyAlignment="1">
      <alignment vertical="distributed"/>
    </xf>
    <xf numFmtId="44" fontId="14" fillId="0" borderId="15" xfId="0" applyNumberFormat="1" applyFont="1" applyFill="1" applyBorder="1"/>
    <xf numFmtId="44" fontId="3" fillId="0" borderId="16" xfId="0" applyNumberFormat="1" applyFont="1" applyFill="1" applyBorder="1" applyAlignment="1">
      <alignment vertical="distributed"/>
    </xf>
    <xf numFmtId="44" fontId="14" fillId="0" borderId="17" xfId="0" applyNumberFormat="1" applyFont="1" applyFill="1" applyBorder="1" applyAlignment="1">
      <alignment vertical="distributed"/>
    </xf>
    <xf numFmtId="44" fontId="14" fillId="0" borderId="5" xfId="0" applyNumberFormat="1" applyFont="1" applyFill="1" applyBorder="1"/>
    <xf numFmtId="0" fontId="18" fillId="0" borderId="3" xfId="4" applyBorder="1" applyAlignment="1">
      <alignment horizontal="right"/>
    </xf>
    <xf numFmtId="0" fontId="0" fillId="0" borderId="3" xfId="0" applyBorder="1" applyAlignment="1">
      <alignment horizontal="right"/>
    </xf>
    <xf numFmtId="0" fontId="18" fillId="0" borderId="3" xfId="4" applyBorder="1"/>
  </cellXfs>
  <cellStyles count="5">
    <cellStyle name="40% - Accent6_ACTIVOFIJO_ACTIVOFIJO" xfId="3"/>
    <cellStyle name="Énfasis1" xfId="2" builtinId="29"/>
    <cellStyle name="Hipervínculo" xfId="4" builtinId="8"/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Equipo%20de%20empleados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ario de equipamiento"/>
      <sheetName val="Configuración"/>
    </sheetNames>
    <sheetDataSet>
      <sheetData sheetId="0">
        <row r="3">
          <cell r="E3">
            <v>4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paoir/331.pdf" TargetMode="External"/><Relationship Id="rId13" Type="http://schemas.openxmlformats.org/officeDocument/2006/relationships/hyperlink" Target="paoir/9386.pdf" TargetMode="External"/><Relationship Id="rId18" Type="http://schemas.openxmlformats.org/officeDocument/2006/relationships/vmlDrawing" Target="../drawings/vmlDrawing1.vml"/><Relationship Id="rId3" Type="http://schemas.openxmlformats.org/officeDocument/2006/relationships/hyperlink" Target="paoir/270.pdf" TargetMode="External"/><Relationship Id="rId7" Type="http://schemas.openxmlformats.org/officeDocument/2006/relationships/hyperlink" Target="paoir/12901.pdf" TargetMode="External"/><Relationship Id="rId12" Type="http://schemas.openxmlformats.org/officeDocument/2006/relationships/hyperlink" Target="paoir/879.pdf" TargetMode="External"/><Relationship Id="rId17" Type="http://schemas.openxmlformats.org/officeDocument/2006/relationships/printerSettings" Target="../printerSettings/printerSettings1.bin"/><Relationship Id="rId2" Type="http://schemas.openxmlformats.org/officeDocument/2006/relationships/hyperlink" Target="paoir/184.pdf" TargetMode="External"/><Relationship Id="rId16" Type="http://schemas.openxmlformats.org/officeDocument/2006/relationships/hyperlink" Target="paoir/361.pdf" TargetMode="External"/><Relationship Id="rId20" Type="http://schemas.openxmlformats.org/officeDocument/2006/relationships/comments" Target="../comments1.xml"/><Relationship Id="rId1" Type="http://schemas.openxmlformats.org/officeDocument/2006/relationships/hyperlink" Target="paoir/118.pdf" TargetMode="External"/><Relationship Id="rId6" Type="http://schemas.openxmlformats.org/officeDocument/2006/relationships/hyperlink" Target="paoir/6847.pdf" TargetMode="External"/><Relationship Id="rId11" Type="http://schemas.openxmlformats.org/officeDocument/2006/relationships/hyperlink" Target="paoir/774.pdf" TargetMode="External"/><Relationship Id="rId5" Type="http://schemas.openxmlformats.org/officeDocument/2006/relationships/hyperlink" Target="paoir/3748.pdf" TargetMode="External"/><Relationship Id="rId15" Type="http://schemas.openxmlformats.org/officeDocument/2006/relationships/hyperlink" Target="paoir/157.pdf" TargetMode="External"/><Relationship Id="rId10" Type="http://schemas.openxmlformats.org/officeDocument/2006/relationships/hyperlink" Target="paoir/46.pdf" TargetMode="External"/><Relationship Id="rId19" Type="http://schemas.openxmlformats.org/officeDocument/2006/relationships/vmlDrawing" Target="../drawings/vmlDrawing2.vml"/><Relationship Id="rId4" Type="http://schemas.openxmlformats.org/officeDocument/2006/relationships/hyperlink" Target="paoir/1937.pdf" TargetMode="External"/><Relationship Id="rId9" Type="http://schemas.openxmlformats.org/officeDocument/2006/relationships/hyperlink" Target="paoir/4031.pdf" TargetMode="External"/><Relationship Id="rId14" Type="http://schemas.openxmlformats.org/officeDocument/2006/relationships/hyperlink" Target="paoir/247.pdf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paoir/172985.pdf" TargetMode="External"/><Relationship Id="rId13" Type="http://schemas.openxmlformats.org/officeDocument/2006/relationships/hyperlink" Target="paoir/220374.pdf" TargetMode="External"/><Relationship Id="rId18" Type="http://schemas.openxmlformats.org/officeDocument/2006/relationships/hyperlink" Target="paoir/184760.pdf" TargetMode="External"/><Relationship Id="rId3" Type="http://schemas.openxmlformats.org/officeDocument/2006/relationships/hyperlink" Target="paoir/4275.pdf" TargetMode="External"/><Relationship Id="rId21" Type="http://schemas.openxmlformats.org/officeDocument/2006/relationships/hyperlink" Target="paoir/50006017.pdf" TargetMode="External"/><Relationship Id="rId7" Type="http://schemas.openxmlformats.org/officeDocument/2006/relationships/hyperlink" Target="paoir/27833.pdf" TargetMode="External"/><Relationship Id="rId12" Type="http://schemas.openxmlformats.org/officeDocument/2006/relationships/hyperlink" Target="paoir/220373.pdf" TargetMode="External"/><Relationship Id="rId17" Type="http://schemas.openxmlformats.org/officeDocument/2006/relationships/hyperlink" Target="paoir/172984.pdf" TargetMode="External"/><Relationship Id="rId25" Type="http://schemas.openxmlformats.org/officeDocument/2006/relationships/comments" Target="../comments2.xml"/><Relationship Id="rId2" Type="http://schemas.openxmlformats.org/officeDocument/2006/relationships/hyperlink" Target="paoir/2961.pdf" TargetMode="External"/><Relationship Id="rId16" Type="http://schemas.openxmlformats.org/officeDocument/2006/relationships/hyperlink" Target="paoir/172983.pdf" TargetMode="External"/><Relationship Id="rId20" Type="http://schemas.openxmlformats.org/officeDocument/2006/relationships/hyperlink" Target="paoir/50006016.pdf" TargetMode="External"/><Relationship Id="rId1" Type="http://schemas.openxmlformats.org/officeDocument/2006/relationships/hyperlink" Target="paoir/2608.pdf" TargetMode="External"/><Relationship Id="rId6" Type="http://schemas.openxmlformats.org/officeDocument/2006/relationships/hyperlink" Target="paoir/27832.pdf" TargetMode="External"/><Relationship Id="rId11" Type="http://schemas.openxmlformats.org/officeDocument/2006/relationships/hyperlink" Target="paoir/206313.pdf" TargetMode="External"/><Relationship Id="rId24" Type="http://schemas.openxmlformats.org/officeDocument/2006/relationships/vmlDrawing" Target="../drawings/vmlDrawing4.vml"/><Relationship Id="rId5" Type="http://schemas.openxmlformats.org/officeDocument/2006/relationships/hyperlink" Target="paoir/27831.pdf" TargetMode="External"/><Relationship Id="rId15" Type="http://schemas.openxmlformats.org/officeDocument/2006/relationships/hyperlink" Target="paoir/12026.pdf" TargetMode="External"/><Relationship Id="rId23" Type="http://schemas.openxmlformats.org/officeDocument/2006/relationships/vmlDrawing" Target="../drawings/vmlDrawing3.vml"/><Relationship Id="rId10" Type="http://schemas.openxmlformats.org/officeDocument/2006/relationships/hyperlink" Target="paoir/206312.pdf" TargetMode="External"/><Relationship Id="rId19" Type="http://schemas.openxmlformats.org/officeDocument/2006/relationships/hyperlink" Target="paoir/184761.pdf" TargetMode="External"/><Relationship Id="rId4" Type="http://schemas.openxmlformats.org/officeDocument/2006/relationships/hyperlink" Target="paoir/7561.pdf" TargetMode="External"/><Relationship Id="rId9" Type="http://schemas.openxmlformats.org/officeDocument/2006/relationships/hyperlink" Target="paoir/206311.pdf" TargetMode="External"/><Relationship Id="rId14" Type="http://schemas.openxmlformats.org/officeDocument/2006/relationships/hyperlink" Target="paoir/12025.pdf" TargetMode="External"/><Relationship Id="rId22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X373"/>
  <sheetViews>
    <sheetView zoomScale="82" zoomScaleNormal="82" zoomScaleSheetLayoutView="55" workbookViewId="0">
      <pane ySplit="2" topLeftCell="A3" activePane="bottomLeft" state="frozen"/>
      <selection pane="bottomLeft" sqref="A1:N6"/>
    </sheetView>
  </sheetViews>
  <sheetFormatPr baseColWidth="10" defaultColWidth="11.42578125" defaultRowHeight="15" x14ac:dyDescent="0.25"/>
  <cols>
    <col min="1" max="1" width="34.28515625" style="1" customWidth="1"/>
    <col min="2" max="2" width="19.42578125" style="1" customWidth="1"/>
    <col min="3" max="3" width="28.5703125" style="3" customWidth="1"/>
    <col min="4" max="4" width="17.7109375" style="3" customWidth="1"/>
    <col min="5" max="5" width="14.28515625" style="3" customWidth="1"/>
    <col min="6" max="6" width="15.85546875" style="1" customWidth="1"/>
    <col min="7" max="7" width="13.140625" style="1" customWidth="1"/>
    <col min="8" max="8" width="14.5703125" style="78" customWidth="1"/>
    <col min="9" max="9" width="13.85546875" style="1" customWidth="1"/>
    <col min="10" max="10" width="14.42578125" style="1" customWidth="1"/>
    <col min="11" max="12" width="8.42578125" style="1" customWidth="1"/>
    <col min="13" max="13" width="17.85546875" style="5" customWidth="1"/>
    <col min="14" max="14" width="12.28515625" style="1" customWidth="1"/>
    <col min="15" max="15" width="11" style="1" customWidth="1"/>
    <col min="16" max="16" width="11.85546875" style="1" customWidth="1"/>
    <col min="17" max="21" width="11.42578125" style="1" customWidth="1"/>
    <col min="22" max="22" width="17.7109375" style="6" customWidth="1"/>
    <col min="23" max="23" width="16.7109375" style="6" customWidth="1"/>
    <col min="24" max="24" width="13.140625" style="1" customWidth="1"/>
    <col min="25" max="16384" width="11.42578125" style="7"/>
  </cols>
  <sheetData>
    <row r="1" spans="1:24" ht="15.75" customHeight="1" x14ac:dyDescent="0.25">
      <c r="A1" s="10"/>
      <c r="B1" s="10"/>
      <c r="C1" s="11"/>
      <c r="D1" s="11"/>
      <c r="E1" s="11"/>
      <c r="F1" s="10"/>
      <c r="G1" s="10"/>
      <c r="H1" s="79"/>
      <c r="I1" s="10"/>
      <c r="J1" s="10"/>
      <c r="K1" s="10"/>
      <c r="L1" s="10"/>
      <c r="M1" s="12"/>
    </row>
    <row r="2" spans="1:24" s="15" customFormat="1" ht="81.75" customHeight="1" x14ac:dyDescent="0.25">
      <c r="A2" s="13" t="s">
        <v>0</v>
      </c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80" t="s">
        <v>7</v>
      </c>
      <c r="I2" s="13" t="s">
        <v>8</v>
      </c>
      <c r="J2" s="13" t="s">
        <v>9</v>
      </c>
      <c r="K2" s="13" t="s">
        <v>10</v>
      </c>
      <c r="L2" s="13" t="s">
        <v>11</v>
      </c>
      <c r="M2" s="13" t="s">
        <v>12</v>
      </c>
      <c r="N2" s="13" t="s">
        <v>13</v>
      </c>
      <c r="O2" s="13" t="s">
        <v>14</v>
      </c>
      <c r="P2" s="13" t="s">
        <v>15</v>
      </c>
      <c r="Q2" s="13" t="s">
        <v>16</v>
      </c>
      <c r="R2" s="13" t="s">
        <v>17</v>
      </c>
      <c r="S2" s="13" t="s">
        <v>18</v>
      </c>
      <c r="T2" s="13" t="s">
        <v>19</v>
      </c>
      <c r="U2" s="13" t="s">
        <v>20</v>
      </c>
      <c r="V2" s="13" t="s">
        <v>25</v>
      </c>
      <c r="W2" s="13" t="s">
        <v>26</v>
      </c>
      <c r="X2" s="14" t="s">
        <v>27</v>
      </c>
    </row>
    <row r="3" spans="1:24" s="20" customFormat="1" ht="30" customHeight="1" x14ac:dyDescent="0.25">
      <c r="A3" s="21" t="s">
        <v>28</v>
      </c>
      <c r="B3" s="21" t="s">
        <v>29</v>
      </c>
      <c r="C3" s="16" t="s">
        <v>30</v>
      </c>
      <c r="D3" s="16">
        <v>969.46206666666649</v>
      </c>
      <c r="E3" s="17">
        <v>282.00593333333359</v>
      </c>
      <c r="F3" s="23">
        <f>1338.8+51.72</f>
        <v>1390.52</v>
      </c>
      <c r="G3" s="24">
        <v>40905</v>
      </c>
      <c r="H3" s="120">
        <v>270</v>
      </c>
      <c r="I3" s="25">
        <v>139.05199999999999</v>
      </c>
      <c r="J3" s="25">
        <v>1251.4680000000001</v>
      </c>
      <c r="K3" s="26">
        <v>0.1</v>
      </c>
      <c r="L3" s="21">
        <v>5</v>
      </c>
      <c r="M3" s="16">
        <v>20.857800000000001</v>
      </c>
      <c r="N3" s="18">
        <v>20.857800000000001</v>
      </c>
      <c r="O3" s="18">
        <v>20.857800000000001</v>
      </c>
      <c r="P3" s="18">
        <v>20.857800000000001</v>
      </c>
      <c r="Q3" s="18">
        <v>20.857800000000001</v>
      </c>
      <c r="R3" s="16">
        <v>20.857800000000001</v>
      </c>
      <c r="S3" s="16">
        <v>20.857800000000001</v>
      </c>
      <c r="T3" s="16">
        <v>20.857800000000001</v>
      </c>
      <c r="U3" s="18">
        <v>20.857800000000001</v>
      </c>
      <c r="V3" s="18">
        <v>166.86240000000001</v>
      </c>
      <c r="W3" s="18">
        <v>1136.3204666666666</v>
      </c>
      <c r="X3" s="18">
        <v>115.14753333333351</v>
      </c>
    </row>
    <row r="4" spans="1:24" s="20" customFormat="1" ht="30" customHeight="1" x14ac:dyDescent="0.25">
      <c r="A4" s="21" t="s">
        <v>31</v>
      </c>
      <c r="B4" s="21" t="s">
        <v>29</v>
      </c>
      <c r="C4" s="16" t="s">
        <v>30</v>
      </c>
      <c r="D4" s="16">
        <v>969.46206666666649</v>
      </c>
      <c r="E4" s="17">
        <v>282.00593333333359</v>
      </c>
      <c r="F4" s="23">
        <f t="shared" ref="F4:F34" si="0">1338.8+51.72</f>
        <v>1390.52</v>
      </c>
      <c r="G4" s="24">
        <v>40905</v>
      </c>
      <c r="H4" s="120">
        <v>270</v>
      </c>
      <c r="I4" s="25">
        <v>139.05199999999999</v>
      </c>
      <c r="J4" s="25">
        <v>1251.4680000000001</v>
      </c>
      <c r="K4" s="26">
        <v>0.1</v>
      </c>
      <c r="L4" s="21">
        <v>5</v>
      </c>
      <c r="M4" s="16">
        <v>20.857800000000001</v>
      </c>
      <c r="N4" s="18">
        <v>20.857800000000001</v>
      </c>
      <c r="O4" s="18">
        <v>20.857800000000001</v>
      </c>
      <c r="P4" s="18">
        <v>20.857800000000001</v>
      </c>
      <c r="Q4" s="18">
        <v>20.857800000000001</v>
      </c>
      <c r="R4" s="16">
        <v>20.857800000000001</v>
      </c>
      <c r="S4" s="16">
        <v>20.857800000000001</v>
      </c>
      <c r="T4" s="16">
        <v>20.857800000000001</v>
      </c>
      <c r="U4" s="18">
        <v>20.857800000000001</v>
      </c>
      <c r="V4" s="18">
        <v>166.86240000000001</v>
      </c>
      <c r="W4" s="18">
        <v>1136.3204666666666</v>
      </c>
      <c r="X4" s="18">
        <v>115.14753333333351</v>
      </c>
    </row>
    <row r="5" spans="1:24" s="20" customFormat="1" ht="30" customHeight="1" x14ac:dyDescent="0.25">
      <c r="A5" s="21" t="s">
        <v>32</v>
      </c>
      <c r="B5" s="21" t="s">
        <v>29</v>
      </c>
      <c r="C5" s="16" t="s">
        <v>30</v>
      </c>
      <c r="D5" s="16">
        <v>969.46206666666649</v>
      </c>
      <c r="E5" s="17">
        <v>282.00593333333359</v>
      </c>
      <c r="F5" s="23">
        <f t="shared" si="0"/>
        <v>1390.52</v>
      </c>
      <c r="G5" s="24">
        <v>40905</v>
      </c>
      <c r="H5" s="120">
        <v>270</v>
      </c>
      <c r="I5" s="25">
        <v>139.05199999999999</v>
      </c>
      <c r="J5" s="25">
        <v>1251.4680000000001</v>
      </c>
      <c r="K5" s="26">
        <v>0.1</v>
      </c>
      <c r="L5" s="21">
        <v>5</v>
      </c>
      <c r="M5" s="16">
        <v>20.857800000000001</v>
      </c>
      <c r="N5" s="18">
        <v>20.857800000000001</v>
      </c>
      <c r="O5" s="18">
        <v>20.857800000000001</v>
      </c>
      <c r="P5" s="18">
        <v>20.857800000000001</v>
      </c>
      <c r="Q5" s="18">
        <v>20.857800000000001</v>
      </c>
      <c r="R5" s="16">
        <v>20.857800000000001</v>
      </c>
      <c r="S5" s="16">
        <v>20.857800000000001</v>
      </c>
      <c r="T5" s="16">
        <v>20.857800000000001</v>
      </c>
      <c r="U5" s="18">
        <v>20.857800000000001</v>
      </c>
      <c r="V5" s="18">
        <v>166.86240000000001</v>
      </c>
      <c r="W5" s="18">
        <v>1136.3204666666666</v>
      </c>
      <c r="X5" s="18">
        <v>115.14753333333351</v>
      </c>
    </row>
    <row r="6" spans="1:24" s="20" customFormat="1" ht="30" customHeight="1" x14ac:dyDescent="0.25">
      <c r="A6" s="21" t="s">
        <v>33</v>
      </c>
      <c r="B6" s="21" t="s">
        <v>29</v>
      </c>
      <c r="C6" s="16" t="s">
        <v>30</v>
      </c>
      <c r="D6" s="16">
        <v>969.46206666666649</v>
      </c>
      <c r="E6" s="17">
        <v>282.00593333333359</v>
      </c>
      <c r="F6" s="23">
        <f t="shared" si="0"/>
        <v>1390.52</v>
      </c>
      <c r="G6" s="24">
        <v>40905</v>
      </c>
      <c r="H6" s="120">
        <v>270</v>
      </c>
      <c r="I6" s="25">
        <v>139.05199999999999</v>
      </c>
      <c r="J6" s="25">
        <v>1251.4680000000001</v>
      </c>
      <c r="K6" s="26">
        <v>0.1</v>
      </c>
      <c r="L6" s="21">
        <v>5</v>
      </c>
      <c r="M6" s="16">
        <v>20.857800000000001</v>
      </c>
      <c r="N6" s="18">
        <v>20.857800000000001</v>
      </c>
      <c r="O6" s="18">
        <v>20.857800000000001</v>
      </c>
      <c r="P6" s="18">
        <v>20.857800000000001</v>
      </c>
      <c r="Q6" s="18">
        <v>20.857800000000001</v>
      </c>
      <c r="R6" s="16">
        <v>20.857800000000001</v>
      </c>
      <c r="S6" s="16">
        <v>20.857800000000001</v>
      </c>
      <c r="T6" s="16">
        <v>20.857800000000001</v>
      </c>
      <c r="U6" s="18">
        <v>20.857800000000001</v>
      </c>
      <c r="V6" s="18">
        <v>166.86240000000001</v>
      </c>
      <c r="W6" s="18">
        <v>1136.3204666666666</v>
      </c>
      <c r="X6" s="18">
        <v>115.14753333333351</v>
      </c>
    </row>
    <row r="7" spans="1:24" s="20" customFormat="1" ht="30" customHeight="1" x14ac:dyDescent="0.25">
      <c r="A7" s="21" t="s">
        <v>34</v>
      </c>
      <c r="B7" s="21" t="s">
        <v>29</v>
      </c>
      <c r="C7" s="16" t="s">
        <v>30</v>
      </c>
      <c r="D7" s="16">
        <v>969.46206666666649</v>
      </c>
      <c r="E7" s="17">
        <v>282.00593333333359</v>
      </c>
      <c r="F7" s="23">
        <f t="shared" si="0"/>
        <v>1390.52</v>
      </c>
      <c r="G7" s="24">
        <v>40905</v>
      </c>
      <c r="H7" s="120">
        <v>270</v>
      </c>
      <c r="I7" s="25">
        <v>139.05199999999999</v>
      </c>
      <c r="J7" s="25">
        <v>1251.4680000000001</v>
      </c>
      <c r="K7" s="26">
        <v>0.1</v>
      </c>
      <c r="L7" s="21">
        <v>5</v>
      </c>
      <c r="M7" s="16">
        <v>20.857800000000001</v>
      </c>
      <c r="N7" s="18">
        <v>20.857800000000001</v>
      </c>
      <c r="O7" s="18">
        <v>20.857800000000001</v>
      </c>
      <c r="P7" s="18">
        <v>20.857800000000001</v>
      </c>
      <c r="Q7" s="18">
        <v>20.857800000000001</v>
      </c>
      <c r="R7" s="16">
        <v>20.857800000000001</v>
      </c>
      <c r="S7" s="16">
        <v>20.857800000000001</v>
      </c>
      <c r="T7" s="16">
        <v>20.857800000000001</v>
      </c>
      <c r="U7" s="18">
        <v>20.857800000000001</v>
      </c>
      <c r="V7" s="18">
        <v>166.86240000000001</v>
      </c>
      <c r="W7" s="18">
        <v>1136.3204666666666</v>
      </c>
      <c r="X7" s="18">
        <v>115.14753333333351</v>
      </c>
    </row>
    <row r="8" spans="1:24" s="20" customFormat="1" ht="30" customHeight="1" x14ac:dyDescent="0.25">
      <c r="A8" s="21" t="s">
        <v>35</v>
      </c>
      <c r="B8" s="21" t="s">
        <v>29</v>
      </c>
      <c r="C8" s="16" t="s">
        <v>30</v>
      </c>
      <c r="D8" s="16">
        <v>969.46206666666649</v>
      </c>
      <c r="E8" s="17">
        <v>282.00593333333359</v>
      </c>
      <c r="F8" s="23">
        <f t="shared" si="0"/>
        <v>1390.52</v>
      </c>
      <c r="G8" s="24">
        <v>40905</v>
      </c>
      <c r="H8" s="120">
        <v>270</v>
      </c>
      <c r="I8" s="25">
        <v>139.05199999999999</v>
      </c>
      <c r="J8" s="25">
        <v>1251.4680000000001</v>
      </c>
      <c r="K8" s="26">
        <v>0.1</v>
      </c>
      <c r="L8" s="21">
        <v>5</v>
      </c>
      <c r="M8" s="16">
        <v>20.857800000000001</v>
      </c>
      <c r="N8" s="18">
        <v>20.857800000000001</v>
      </c>
      <c r="O8" s="18">
        <v>20.857800000000001</v>
      </c>
      <c r="P8" s="18">
        <v>20.857800000000001</v>
      </c>
      <c r="Q8" s="18">
        <v>20.857800000000001</v>
      </c>
      <c r="R8" s="16">
        <v>20.857800000000001</v>
      </c>
      <c r="S8" s="16">
        <v>20.857800000000001</v>
      </c>
      <c r="T8" s="16">
        <v>20.857800000000001</v>
      </c>
      <c r="U8" s="18">
        <v>20.857800000000001</v>
      </c>
      <c r="V8" s="18">
        <v>166.86240000000001</v>
      </c>
      <c r="W8" s="18">
        <v>1136.3204666666666</v>
      </c>
      <c r="X8" s="18">
        <v>115.14753333333351</v>
      </c>
    </row>
    <row r="9" spans="1:24" s="20" customFormat="1" ht="30" customHeight="1" x14ac:dyDescent="0.25">
      <c r="A9" s="21" t="s">
        <v>36</v>
      </c>
      <c r="B9" s="21" t="s">
        <v>29</v>
      </c>
      <c r="C9" s="16" t="s">
        <v>30</v>
      </c>
      <c r="D9" s="16">
        <v>969.46206666666649</v>
      </c>
      <c r="E9" s="17">
        <v>282.00593333333359</v>
      </c>
      <c r="F9" s="23">
        <f t="shared" si="0"/>
        <v>1390.52</v>
      </c>
      <c r="G9" s="24">
        <v>40905</v>
      </c>
      <c r="H9" s="120">
        <v>270</v>
      </c>
      <c r="I9" s="25">
        <v>139.05199999999999</v>
      </c>
      <c r="J9" s="25">
        <v>1251.4680000000001</v>
      </c>
      <c r="K9" s="26">
        <v>0.1</v>
      </c>
      <c r="L9" s="21">
        <v>5</v>
      </c>
      <c r="M9" s="16">
        <v>20.857800000000001</v>
      </c>
      <c r="N9" s="18">
        <v>20.857800000000001</v>
      </c>
      <c r="O9" s="18">
        <v>20.857800000000001</v>
      </c>
      <c r="P9" s="18">
        <v>20.857800000000001</v>
      </c>
      <c r="Q9" s="18">
        <v>20.857800000000001</v>
      </c>
      <c r="R9" s="16">
        <v>20.857800000000001</v>
      </c>
      <c r="S9" s="16">
        <v>20.857800000000001</v>
      </c>
      <c r="T9" s="16">
        <v>20.857800000000001</v>
      </c>
      <c r="U9" s="18">
        <v>20.857800000000001</v>
      </c>
      <c r="V9" s="18">
        <v>166.86240000000001</v>
      </c>
      <c r="W9" s="18">
        <v>1136.3204666666666</v>
      </c>
      <c r="X9" s="18">
        <v>115.14753333333351</v>
      </c>
    </row>
    <row r="10" spans="1:24" s="20" customFormat="1" ht="30" customHeight="1" x14ac:dyDescent="0.25">
      <c r="A10" s="21" t="s">
        <v>36</v>
      </c>
      <c r="B10" s="21" t="s">
        <v>29</v>
      </c>
      <c r="C10" s="16" t="s">
        <v>30</v>
      </c>
      <c r="D10" s="16">
        <v>969.46206666666649</v>
      </c>
      <c r="E10" s="17">
        <v>282.00593333333359</v>
      </c>
      <c r="F10" s="23">
        <f t="shared" si="0"/>
        <v>1390.52</v>
      </c>
      <c r="G10" s="24">
        <v>40905</v>
      </c>
      <c r="H10" s="120">
        <v>270</v>
      </c>
      <c r="I10" s="25">
        <v>139.05199999999999</v>
      </c>
      <c r="J10" s="25">
        <v>1251.4680000000001</v>
      </c>
      <c r="K10" s="26">
        <v>0.1</v>
      </c>
      <c r="L10" s="21">
        <v>5</v>
      </c>
      <c r="M10" s="16">
        <v>20.857800000000001</v>
      </c>
      <c r="N10" s="18">
        <v>20.857800000000001</v>
      </c>
      <c r="O10" s="18">
        <v>20.857800000000001</v>
      </c>
      <c r="P10" s="18">
        <v>20.857800000000001</v>
      </c>
      <c r="Q10" s="18">
        <v>20.857800000000001</v>
      </c>
      <c r="R10" s="16">
        <v>20.857800000000001</v>
      </c>
      <c r="S10" s="16">
        <v>20.857800000000001</v>
      </c>
      <c r="T10" s="16">
        <v>20.857800000000001</v>
      </c>
      <c r="U10" s="18">
        <v>20.857800000000001</v>
      </c>
      <c r="V10" s="18">
        <v>166.86240000000001</v>
      </c>
      <c r="W10" s="18">
        <v>1136.3204666666666</v>
      </c>
      <c r="X10" s="18">
        <v>115.14753333333351</v>
      </c>
    </row>
    <row r="11" spans="1:24" s="20" customFormat="1" ht="30" customHeight="1" x14ac:dyDescent="0.25">
      <c r="A11" s="21" t="s">
        <v>36</v>
      </c>
      <c r="B11" s="21" t="s">
        <v>29</v>
      </c>
      <c r="C11" s="16" t="s">
        <v>30</v>
      </c>
      <c r="D11" s="16">
        <v>969.46206666666649</v>
      </c>
      <c r="E11" s="17">
        <v>282.00593333333359</v>
      </c>
      <c r="F11" s="23">
        <f t="shared" si="0"/>
        <v>1390.52</v>
      </c>
      <c r="G11" s="24">
        <v>40905</v>
      </c>
      <c r="H11" s="120">
        <v>270</v>
      </c>
      <c r="I11" s="25">
        <v>139.05199999999999</v>
      </c>
      <c r="J11" s="25">
        <v>1251.4680000000001</v>
      </c>
      <c r="K11" s="26">
        <v>0.1</v>
      </c>
      <c r="L11" s="21">
        <v>5</v>
      </c>
      <c r="M11" s="16">
        <v>20.857800000000001</v>
      </c>
      <c r="N11" s="18">
        <v>20.857800000000001</v>
      </c>
      <c r="O11" s="18">
        <v>20.857800000000001</v>
      </c>
      <c r="P11" s="18">
        <v>20.857800000000001</v>
      </c>
      <c r="Q11" s="18">
        <v>20.857800000000001</v>
      </c>
      <c r="R11" s="16">
        <v>20.857800000000001</v>
      </c>
      <c r="S11" s="16">
        <v>20.857800000000001</v>
      </c>
      <c r="T11" s="16">
        <v>20.857800000000001</v>
      </c>
      <c r="U11" s="18">
        <v>20.857800000000001</v>
      </c>
      <c r="V11" s="18">
        <v>166.86240000000001</v>
      </c>
      <c r="W11" s="18">
        <v>1136.3204666666666</v>
      </c>
      <c r="X11" s="18">
        <v>115.14753333333351</v>
      </c>
    </row>
    <row r="12" spans="1:24" s="20" customFormat="1" ht="30" customHeight="1" x14ac:dyDescent="0.25">
      <c r="A12" s="21" t="s">
        <v>37</v>
      </c>
      <c r="B12" s="21" t="s">
        <v>29</v>
      </c>
      <c r="C12" s="16" t="s">
        <v>30</v>
      </c>
      <c r="D12" s="16">
        <v>969.46206666666649</v>
      </c>
      <c r="E12" s="17">
        <v>282.00593333333359</v>
      </c>
      <c r="F12" s="23">
        <f t="shared" si="0"/>
        <v>1390.52</v>
      </c>
      <c r="G12" s="24">
        <v>40905</v>
      </c>
      <c r="H12" s="120">
        <v>270</v>
      </c>
      <c r="I12" s="25">
        <v>139.05199999999999</v>
      </c>
      <c r="J12" s="25">
        <v>1251.4680000000001</v>
      </c>
      <c r="K12" s="26">
        <v>0.1</v>
      </c>
      <c r="L12" s="21">
        <v>5</v>
      </c>
      <c r="M12" s="16">
        <v>20.857800000000001</v>
      </c>
      <c r="N12" s="18">
        <v>20.857800000000001</v>
      </c>
      <c r="O12" s="18">
        <v>20.857800000000001</v>
      </c>
      <c r="P12" s="18">
        <v>20.857800000000001</v>
      </c>
      <c r="Q12" s="18">
        <v>20.857800000000001</v>
      </c>
      <c r="R12" s="16">
        <v>20.857800000000001</v>
      </c>
      <c r="S12" s="16">
        <v>20.857800000000001</v>
      </c>
      <c r="T12" s="16">
        <v>20.857800000000001</v>
      </c>
      <c r="U12" s="18">
        <v>20.857800000000001</v>
      </c>
      <c r="V12" s="18">
        <v>166.86240000000001</v>
      </c>
      <c r="W12" s="18">
        <v>1136.3204666666666</v>
      </c>
      <c r="X12" s="18">
        <v>115.14753333333351</v>
      </c>
    </row>
    <row r="13" spans="1:24" s="20" customFormat="1" ht="30" customHeight="1" x14ac:dyDescent="0.25">
      <c r="A13" s="21" t="s">
        <v>37</v>
      </c>
      <c r="B13" s="21" t="s">
        <v>29</v>
      </c>
      <c r="C13" s="16" t="s">
        <v>30</v>
      </c>
      <c r="D13" s="16">
        <v>969.46206666666649</v>
      </c>
      <c r="E13" s="17">
        <v>282.00593333333359</v>
      </c>
      <c r="F13" s="23">
        <f t="shared" si="0"/>
        <v>1390.52</v>
      </c>
      <c r="G13" s="24">
        <v>40905</v>
      </c>
      <c r="H13" s="120">
        <v>270</v>
      </c>
      <c r="I13" s="25">
        <v>139.05199999999999</v>
      </c>
      <c r="J13" s="25">
        <v>1251.4680000000001</v>
      </c>
      <c r="K13" s="26">
        <v>0.1</v>
      </c>
      <c r="L13" s="21">
        <v>5</v>
      </c>
      <c r="M13" s="16">
        <v>20.857800000000001</v>
      </c>
      <c r="N13" s="18">
        <v>20.857800000000001</v>
      </c>
      <c r="O13" s="18">
        <v>20.857800000000001</v>
      </c>
      <c r="P13" s="18">
        <v>20.857800000000001</v>
      </c>
      <c r="Q13" s="18">
        <v>20.857800000000001</v>
      </c>
      <c r="R13" s="16">
        <v>20.857800000000001</v>
      </c>
      <c r="S13" s="16">
        <v>20.857800000000001</v>
      </c>
      <c r="T13" s="16">
        <v>20.857800000000001</v>
      </c>
      <c r="U13" s="18">
        <v>20.857800000000001</v>
      </c>
      <c r="V13" s="18">
        <v>166.86240000000001</v>
      </c>
      <c r="W13" s="18">
        <v>1136.3204666666666</v>
      </c>
      <c r="X13" s="18">
        <v>115.14753333333351</v>
      </c>
    </row>
    <row r="14" spans="1:24" s="20" customFormat="1" ht="30" customHeight="1" x14ac:dyDescent="0.25">
      <c r="A14" s="21" t="s">
        <v>31</v>
      </c>
      <c r="B14" s="21" t="s">
        <v>29</v>
      </c>
      <c r="C14" s="16" t="s">
        <v>30</v>
      </c>
      <c r="D14" s="16">
        <v>969.46206666666649</v>
      </c>
      <c r="E14" s="17">
        <v>282.00593333333359</v>
      </c>
      <c r="F14" s="23">
        <f t="shared" si="0"/>
        <v>1390.52</v>
      </c>
      <c r="G14" s="24">
        <v>40905</v>
      </c>
      <c r="H14" s="120">
        <v>270</v>
      </c>
      <c r="I14" s="25">
        <v>139.05199999999999</v>
      </c>
      <c r="J14" s="25">
        <v>1251.4680000000001</v>
      </c>
      <c r="K14" s="26">
        <v>0.1</v>
      </c>
      <c r="L14" s="21">
        <v>5</v>
      </c>
      <c r="M14" s="16">
        <v>20.857800000000001</v>
      </c>
      <c r="N14" s="18">
        <v>20.857800000000001</v>
      </c>
      <c r="O14" s="18">
        <v>20.857800000000001</v>
      </c>
      <c r="P14" s="18">
        <v>20.857800000000001</v>
      </c>
      <c r="Q14" s="18">
        <v>20.857800000000001</v>
      </c>
      <c r="R14" s="16">
        <v>20.857800000000001</v>
      </c>
      <c r="S14" s="16">
        <v>20.857800000000001</v>
      </c>
      <c r="T14" s="16">
        <v>20.857800000000001</v>
      </c>
      <c r="U14" s="18">
        <v>20.857800000000001</v>
      </c>
      <c r="V14" s="18">
        <v>166.86240000000001</v>
      </c>
      <c r="W14" s="18">
        <v>1136.3204666666666</v>
      </c>
      <c r="X14" s="18">
        <v>115.14753333333351</v>
      </c>
    </row>
    <row r="15" spans="1:24" s="20" customFormat="1" ht="30" customHeight="1" x14ac:dyDescent="0.25">
      <c r="A15" s="21" t="s">
        <v>38</v>
      </c>
      <c r="B15" s="21" t="s">
        <v>29</v>
      </c>
      <c r="C15" s="16" t="s">
        <v>30</v>
      </c>
      <c r="D15" s="16">
        <v>969.46206666666649</v>
      </c>
      <c r="E15" s="17">
        <v>282.00593333333359</v>
      </c>
      <c r="F15" s="23">
        <f t="shared" si="0"/>
        <v>1390.52</v>
      </c>
      <c r="G15" s="24">
        <v>40905</v>
      </c>
      <c r="H15" s="120">
        <v>270</v>
      </c>
      <c r="I15" s="25">
        <v>139.05199999999999</v>
      </c>
      <c r="J15" s="25">
        <v>1251.4680000000001</v>
      </c>
      <c r="K15" s="26">
        <v>0.1</v>
      </c>
      <c r="L15" s="21">
        <v>5</v>
      </c>
      <c r="M15" s="16">
        <v>20.857800000000001</v>
      </c>
      <c r="N15" s="18">
        <v>20.857800000000001</v>
      </c>
      <c r="O15" s="18">
        <v>20.857800000000001</v>
      </c>
      <c r="P15" s="18">
        <v>20.857800000000001</v>
      </c>
      <c r="Q15" s="18">
        <v>20.857800000000001</v>
      </c>
      <c r="R15" s="16">
        <v>20.857800000000001</v>
      </c>
      <c r="S15" s="16">
        <v>20.857800000000001</v>
      </c>
      <c r="T15" s="16">
        <v>20.857800000000001</v>
      </c>
      <c r="U15" s="18">
        <v>20.857800000000001</v>
      </c>
      <c r="V15" s="18">
        <v>166.86240000000001</v>
      </c>
      <c r="W15" s="18">
        <v>1136.3204666666666</v>
      </c>
      <c r="X15" s="18">
        <v>115.14753333333351</v>
      </c>
    </row>
    <row r="16" spans="1:24" s="20" customFormat="1" ht="30" customHeight="1" x14ac:dyDescent="0.25">
      <c r="A16" s="21" t="s">
        <v>39</v>
      </c>
      <c r="B16" s="21" t="s">
        <v>29</v>
      </c>
      <c r="C16" s="16" t="s">
        <v>30</v>
      </c>
      <c r="D16" s="16">
        <v>969.46206666666649</v>
      </c>
      <c r="E16" s="17">
        <v>282.00593333333359</v>
      </c>
      <c r="F16" s="23">
        <f t="shared" si="0"/>
        <v>1390.52</v>
      </c>
      <c r="G16" s="24">
        <v>40905</v>
      </c>
      <c r="H16" s="120">
        <v>270</v>
      </c>
      <c r="I16" s="25">
        <v>139.05199999999999</v>
      </c>
      <c r="J16" s="25">
        <v>1251.4680000000001</v>
      </c>
      <c r="K16" s="26">
        <v>0.1</v>
      </c>
      <c r="L16" s="21">
        <v>5</v>
      </c>
      <c r="M16" s="16">
        <v>20.857800000000001</v>
      </c>
      <c r="N16" s="18">
        <v>20.857800000000001</v>
      </c>
      <c r="O16" s="18">
        <v>20.857800000000001</v>
      </c>
      <c r="P16" s="18">
        <v>20.857800000000001</v>
      </c>
      <c r="Q16" s="18">
        <v>20.857800000000001</v>
      </c>
      <c r="R16" s="16">
        <v>20.857800000000001</v>
      </c>
      <c r="S16" s="16">
        <v>20.857800000000001</v>
      </c>
      <c r="T16" s="16">
        <v>20.857800000000001</v>
      </c>
      <c r="U16" s="18">
        <v>20.857800000000001</v>
      </c>
      <c r="V16" s="18">
        <v>166.86240000000001</v>
      </c>
      <c r="W16" s="18">
        <v>1136.3204666666666</v>
      </c>
      <c r="X16" s="18">
        <v>115.14753333333351</v>
      </c>
    </row>
    <row r="17" spans="1:24" s="20" customFormat="1" ht="30" customHeight="1" x14ac:dyDescent="0.25">
      <c r="A17" s="21" t="s">
        <v>31</v>
      </c>
      <c r="B17" s="21" t="s">
        <v>29</v>
      </c>
      <c r="C17" s="16" t="s">
        <v>30</v>
      </c>
      <c r="D17" s="16">
        <v>969.46206666666649</v>
      </c>
      <c r="E17" s="17">
        <v>282.00593333333359</v>
      </c>
      <c r="F17" s="23">
        <f t="shared" si="0"/>
        <v>1390.52</v>
      </c>
      <c r="G17" s="24">
        <v>40905</v>
      </c>
      <c r="H17" s="120">
        <v>270</v>
      </c>
      <c r="I17" s="25">
        <v>139.05199999999999</v>
      </c>
      <c r="J17" s="25">
        <v>1251.4680000000001</v>
      </c>
      <c r="K17" s="26">
        <v>0.1</v>
      </c>
      <c r="L17" s="21">
        <v>5</v>
      </c>
      <c r="M17" s="16">
        <v>20.857800000000001</v>
      </c>
      <c r="N17" s="18">
        <v>20.857800000000001</v>
      </c>
      <c r="O17" s="18">
        <v>20.857800000000001</v>
      </c>
      <c r="P17" s="18">
        <v>20.857800000000001</v>
      </c>
      <c r="Q17" s="18">
        <v>20.857800000000001</v>
      </c>
      <c r="R17" s="16">
        <v>20.857800000000001</v>
      </c>
      <c r="S17" s="16">
        <v>20.857800000000001</v>
      </c>
      <c r="T17" s="16">
        <v>20.857800000000001</v>
      </c>
      <c r="U17" s="18">
        <v>20.857800000000001</v>
      </c>
      <c r="V17" s="18">
        <v>166.86240000000001</v>
      </c>
      <c r="W17" s="18">
        <v>1136.3204666666666</v>
      </c>
      <c r="X17" s="18">
        <v>115.14753333333351</v>
      </c>
    </row>
    <row r="18" spans="1:24" s="20" customFormat="1" ht="30" customHeight="1" x14ac:dyDescent="0.25">
      <c r="A18" s="21" t="s">
        <v>40</v>
      </c>
      <c r="B18" s="21" t="s">
        <v>29</v>
      </c>
      <c r="C18" s="16" t="s">
        <v>30</v>
      </c>
      <c r="D18" s="16">
        <v>969.46206666666649</v>
      </c>
      <c r="E18" s="17">
        <v>282.00593333333359</v>
      </c>
      <c r="F18" s="23">
        <f t="shared" si="0"/>
        <v>1390.52</v>
      </c>
      <c r="G18" s="24">
        <v>40905</v>
      </c>
      <c r="H18" s="120">
        <v>270</v>
      </c>
      <c r="I18" s="25">
        <v>139.05199999999999</v>
      </c>
      <c r="J18" s="25">
        <v>1251.4680000000001</v>
      </c>
      <c r="K18" s="26">
        <v>0.1</v>
      </c>
      <c r="L18" s="21">
        <v>5</v>
      </c>
      <c r="M18" s="16">
        <v>20.857800000000001</v>
      </c>
      <c r="N18" s="18">
        <v>20.857800000000001</v>
      </c>
      <c r="O18" s="18">
        <v>20.857800000000001</v>
      </c>
      <c r="P18" s="18">
        <v>20.857800000000001</v>
      </c>
      <c r="Q18" s="18">
        <v>20.857800000000001</v>
      </c>
      <c r="R18" s="16">
        <v>20.857800000000001</v>
      </c>
      <c r="S18" s="16">
        <v>20.857800000000001</v>
      </c>
      <c r="T18" s="16">
        <v>20.857800000000001</v>
      </c>
      <c r="U18" s="18">
        <v>20.857800000000001</v>
      </c>
      <c r="V18" s="18">
        <v>166.86240000000001</v>
      </c>
      <c r="W18" s="18">
        <v>1136.3204666666666</v>
      </c>
      <c r="X18" s="18">
        <v>115.14753333333351</v>
      </c>
    </row>
    <row r="19" spans="1:24" s="20" customFormat="1" ht="30" customHeight="1" x14ac:dyDescent="0.25">
      <c r="A19" s="21" t="s">
        <v>40</v>
      </c>
      <c r="B19" s="21" t="s">
        <v>29</v>
      </c>
      <c r="C19" s="16" t="s">
        <v>30</v>
      </c>
      <c r="D19" s="16">
        <v>969.46206666666649</v>
      </c>
      <c r="E19" s="17">
        <v>282.00593333333359</v>
      </c>
      <c r="F19" s="23">
        <f t="shared" si="0"/>
        <v>1390.52</v>
      </c>
      <c r="G19" s="24">
        <v>40905</v>
      </c>
      <c r="H19" s="120">
        <v>270</v>
      </c>
      <c r="I19" s="25">
        <v>139.05199999999999</v>
      </c>
      <c r="J19" s="25">
        <v>1251.4680000000001</v>
      </c>
      <c r="K19" s="26">
        <v>0.1</v>
      </c>
      <c r="L19" s="21">
        <v>5</v>
      </c>
      <c r="M19" s="16">
        <v>20.857800000000001</v>
      </c>
      <c r="N19" s="18">
        <v>20.857800000000001</v>
      </c>
      <c r="O19" s="18">
        <v>20.857800000000001</v>
      </c>
      <c r="P19" s="18">
        <v>20.857800000000001</v>
      </c>
      <c r="Q19" s="18">
        <v>20.857800000000001</v>
      </c>
      <c r="R19" s="16">
        <v>20.857800000000001</v>
      </c>
      <c r="S19" s="16">
        <v>20.857800000000001</v>
      </c>
      <c r="T19" s="16">
        <v>20.857800000000001</v>
      </c>
      <c r="U19" s="18">
        <v>20.857800000000001</v>
      </c>
      <c r="V19" s="18">
        <v>166.86240000000001</v>
      </c>
      <c r="W19" s="18">
        <v>1136.3204666666666</v>
      </c>
      <c r="X19" s="18">
        <v>115.14753333333351</v>
      </c>
    </row>
    <row r="20" spans="1:24" s="20" customFormat="1" ht="30" customHeight="1" x14ac:dyDescent="0.25">
      <c r="A20" s="21" t="s">
        <v>40</v>
      </c>
      <c r="B20" s="21" t="s">
        <v>29</v>
      </c>
      <c r="C20" s="16" t="s">
        <v>30</v>
      </c>
      <c r="D20" s="16">
        <v>969.46206666666649</v>
      </c>
      <c r="E20" s="17">
        <v>282.00593333333359</v>
      </c>
      <c r="F20" s="23">
        <f t="shared" si="0"/>
        <v>1390.52</v>
      </c>
      <c r="G20" s="24">
        <v>40905</v>
      </c>
      <c r="H20" s="120">
        <v>270</v>
      </c>
      <c r="I20" s="25">
        <v>139.05199999999999</v>
      </c>
      <c r="J20" s="25">
        <v>1251.4680000000001</v>
      </c>
      <c r="K20" s="26">
        <v>0.1</v>
      </c>
      <c r="L20" s="21">
        <v>5</v>
      </c>
      <c r="M20" s="16">
        <v>20.857800000000001</v>
      </c>
      <c r="N20" s="18">
        <v>20.857800000000001</v>
      </c>
      <c r="O20" s="18">
        <v>20.857800000000001</v>
      </c>
      <c r="P20" s="18">
        <v>20.857800000000001</v>
      </c>
      <c r="Q20" s="18">
        <v>20.857800000000001</v>
      </c>
      <c r="R20" s="16">
        <v>20.857800000000001</v>
      </c>
      <c r="S20" s="16">
        <v>20.857800000000001</v>
      </c>
      <c r="T20" s="16">
        <v>20.857800000000001</v>
      </c>
      <c r="U20" s="18">
        <v>20.857800000000001</v>
      </c>
      <c r="V20" s="18">
        <v>166.86240000000001</v>
      </c>
      <c r="W20" s="18">
        <v>1136.3204666666666</v>
      </c>
      <c r="X20" s="18">
        <v>115.14753333333351</v>
      </c>
    </row>
    <row r="21" spans="1:24" s="20" customFormat="1" ht="30" customHeight="1" x14ac:dyDescent="0.25">
      <c r="A21" s="21" t="s">
        <v>38</v>
      </c>
      <c r="B21" s="21" t="s">
        <v>29</v>
      </c>
      <c r="C21" s="16" t="s">
        <v>30</v>
      </c>
      <c r="D21" s="16">
        <v>969.46206666666649</v>
      </c>
      <c r="E21" s="17">
        <v>282.00593333333359</v>
      </c>
      <c r="F21" s="23">
        <f t="shared" si="0"/>
        <v>1390.52</v>
      </c>
      <c r="G21" s="24">
        <v>40905</v>
      </c>
      <c r="H21" s="120">
        <v>270</v>
      </c>
      <c r="I21" s="25">
        <v>139.05199999999999</v>
      </c>
      <c r="J21" s="25">
        <v>1251.4680000000001</v>
      </c>
      <c r="K21" s="26">
        <v>0.1</v>
      </c>
      <c r="L21" s="21">
        <v>5</v>
      </c>
      <c r="M21" s="16">
        <v>20.857800000000001</v>
      </c>
      <c r="N21" s="18">
        <v>20.857800000000001</v>
      </c>
      <c r="O21" s="18">
        <v>20.857800000000001</v>
      </c>
      <c r="P21" s="18">
        <v>20.857800000000001</v>
      </c>
      <c r="Q21" s="18">
        <v>20.857800000000001</v>
      </c>
      <c r="R21" s="16">
        <v>20.857800000000001</v>
      </c>
      <c r="S21" s="16">
        <v>20.857800000000001</v>
      </c>
      <c r="T21" s="16">
        <v>20.857800000000001</v>
      </c>
      <c r="U21" s="18">
        <v>20.857800000000001</v>
      </c>
      <c r="V21" s="18">
        <v>166.86240000000001</v>
      </c>
      <c r="W21" s="18">
        <v>1136.3204666666666</v>
      </c>
      <c r="X21" s="18">
        <v>115.14753333333351</v>
      </c>
    </row>
    <row r="22" spans="1:24" s="20" customFormat="1" ht="30" customHeight="1" x14ac:dyDescent="0.25">
      <c r="A22" s="21" t="s">
        <v>38</v>
      </c>
      <c r="B22" s="21" t="s">
        <v>29</v>
      </c>
      <c r="C22" s="16" t="s">
        <v>30</v>
      </c>
      <c r="D22" s="16">
        <v>969.46206666666649</v>
      </c>
      <c r="E22" s="17">
        <v>282.00593333333359</v>
      </c>
      <c r="F22" s="23">
        <f t="shared" si="0"/>
        <v>1390.52</v>
      </c>
      <c r="G22" s="24">
        <v>40905</v>
      </c>
      <c r="H22" s="120">
        <v>270</v>
      </c>
      <c r="I22" s="25">
        <v>139.05199999999999</v>
      </c>
      <c r="J22" s="25">
        <v>1251.4680000000001</v>
      </c>
      <c r="K22" s="26">
        <v>0.1</v>
      </c>
      <c r="L22" s="21">
        <v>5</v>
      </c>
      <c r="M22" s="16">
        <v>20.857800000000001</v>
      </c>
      <c r="N22" s="18">
        <v>20.857800000000001</v>
      </c>
      <c r="O22" s="18">
        <v>20.857800000000001</v>
      </c>
      <c r="P22" s="18">
        <v>20.857800000000001</v>
      </c>
      <c r="Q22" s="18">
        <v>20.857800000000001</v>
      </c>
      <c r="R22" s="16">
        <v>20.857800000000001</v>
      </c>
      <c r="S22" s="16">
        <v>20.857800000000001</v>
      </c>
      <c r="T22" s="16">
        <v>20.857800000000001</v>
      </c>
      <c r="U22" s="18">
        <v>20.857800000000001</v>
      </c>
      <c r="V22" s="18">
        <v>166.86240000000001</v>
      </c>
      <c r="W22" s="18">
        <v>1136.3204666666666</v>
      </c>
      <c r="X22" s="18">
        <v>115.14753333333351</v>
      </c>
    </row>
    <row r="23" spans="1:24" s="20" customFormat="1" ht="30" customHeight="1" x14ac:dyDescent="0.25">
      <c r="A23" s="21" t="s">
        <v>38</v>
      </c>
      <c r="B23" s="21" t="s">
        <v>29</v>
      </c>
      <c r="C23" s="16" t="s">
        <v>30</v>
      </c>
      <c r="D23" s="16">
        <v>969.46206666666649</v>
      </c>
      <c r="E23" s="17">
        <v>282.00593333333359</v>
      </c>
      <c r="F23" s="23">
        <f t="shared" si="0"/>
        <v>1390.52</v>
      </c>
      <c r="G23" s="24">
        <v>40905</v>
      </c>
      <c r="H23" s="120">
        <v>270</v>
      </c>
      <c r="I23" s="25">
        <v>139.05199999999999</v>
      </c>
      <c r="J23" s="25">
        <v>1251.4680000000001</v>
      </c>
      <c r="K23" s="26">
        <v>0.1</v>
      </c>
      <c r="L23" s="21">
        <v>5</v>
      </c>
      <c r="M23" s="16">
        <v>20.857800000000001</v>
      </c>
      <c r="N23" s="18">
        <v>20.857800000000001</v>
      </c>
      <c r="O23" s="18">
        <v>20.857800000000001</v>
      </c>
      <c r="P23" s="18">
        <v>20.857800000000001</v>
      </c>
      <c r="Q23" s="18">
        <v>20.857800000000001</v>
      </c>
      <c r="R23" s="16">
        <v>20.857800000000001</v>
      </c>
      <c r="S23" s="16">
        <v>20.857800000000001</v>
      </c>
      <c r="T23" s="16">
        <v>20.857800000000001</v>
      </c>
      <c r="U23" s="18">
        <v>20.857800000000001</v>
      </c>
      <c r="V23" s="18">
        <v>166.86240000000001</v>
      </c>
      <c r="W23" s="18">
        <v>1136.3204666666666</v>
      </c>
      <c r="X23" s="18">
        <v>115.14753333333351</v>
      </c>
    </row>
    <row r="24" spans="1:24" s="20" customFormat="1" ht="30" customHeight="1" x14ac:dyDescent="0.25">
      <c r="A24" s="21" t="s">
        <v>41</v>
      </c>
      <c r="B24" s="21" t="s">
        <v>29</v>
      </c>
      <c r="C24" s="16" t="s">
        <v>30</v>
      </c>
      <c r="D24" s="16">
        <v>969.46206666666649</v>
      </c>
      <c r="E24" s="17">
        <v>282.00593333333359</v>
      </c>
      <c r="F24" s="23">
        <f t="shared" si="0"/>
        <v>1390.52</v>
      </c>
      <c r="G24" s="24">
        <v>40905</v>
      </c>
      <c r="H24" s="120">
        <v>270</v>
      </c>
      <c r="I24" s="25">
        <v>139.05199999999999</v>
      </c>
      <c r="J24" s="25">
        <v>1251.4680000000001</v>
      </c>
      <c r="K24" s="26">
        <v>0.1</v>
      </c>
      <c r="L24" s="21">
        <v>5</v>
      </c>
      <c r="M24" s="16">
        <v>20.857800000000001</v>
      </c>
      <c r="N24" s="18">
        <v>20.857800000000001</v>
      </c>
      <c r="O24" s="18">
        <v>20.857800000000001</v>
      </c>
      <c r="P24" s="18">
        <v>20.857800000000001</v>
      </c>
      <c r="Q24" s="18">
        <v>20.857800000000001</v>
      </c>
      <c r="R24" s="16">
        <v>20.857800000000001</v>
      </c>
      <c r="S24" s="16">
        <v>20.857800000000001</v>
      </c>
      <c r="T24" s="16">
        <v>20.857800000000001</v>
      </c>
      <c r="U24" s="18">
        <v>20.857800000000001</v>
      </c>
      <c r="V24" s="18">
        <v>166.86240000000001</v>
      </c>
      <c r="W24" s="18">
        <v>1136.3204666666666</v>
      </c>
      <c r="X24" s="18">
        <v>115.14753333333351</v>
      </c>
    </row>
    <row r="25" spans="1:24" s="20" customFormat="1" ht="30" customHeight="1" x14ac:dyDescent="0.25">
      <c r="A25" s="21" t="s">
        <v>42</v>
      </c>
      <c r="B25" s="21" t="s">
        <v>29</v>
      </c>
      <c r="C25" s="16" t="s">
        <v>30</v>
      </c>
      <c r="D25" s="16">
        <v>969.46206666666649</v>
      </c>
      <c r="E25" s="17">
        <v>282.00593333333359</v>
      </c>
      <c r="F25" s="23">
        <f t="shared" si="0"/>
        <v>1390.52</v>
      </c>
      <c r="G25" s="24">
        <v>40905</v>
      </c>
      <c r="H25" s="120">
        <v>270</v>
      </c>
      <c r="I25" s="25">
        <v>139.05199999999999</v>
      </c>
      <c r="J25" s="25">
        <v>1251.4680000000001</v>
      </c>
      <c r="K25" s="26">
        <v>0.1</v>
      </c>
      <c r="L25" s="21">
        <v>5</v>
      </c>
      <c r="M25" s="16">
        <v>20.857800000000001</v>
      </c>
      <c r="N25" s="18">
        <v>20.857800000000001</v>
      </c>
      <c r="O25" s="18">
        <v>20.857800000000001</v>
      </c>
      <c r="P25" s="18">
        <v>20.857800000000001</v>
      </c>
      <c r="Q25" s="18">
        <v>20.857800000000001</v>
      </c>
      <c r="R25" s="16">
        <v>20.857800000000001</v>
      </c>
      <c r="S25" s="16">
        <v>20.857800000000001</v>
      </c>
      <c r="T25" s="16">
        <v>20.857800000000001</v>
      </c>
      <c r="U25" s="18">
        <v>20.857800000000001</v>
      </c>
      <c r="V25" s="18">
        <v>166.86240000000001</v>
      </c>
      <c r="W25" s="18">
        <v>1136.3204666666666</v>
      </c>
      <c r="X25" s="18">
        <v>115.14753333333351</v>
      </c>
    </row>
    <row r="26" spans="1:24" s="20" customFormat="1" ht="30" customHeight="1" x14ac:dyDescent="0.25">
      <c r="A26" s="21" t="s">
        <v>43</v>
      </c>
      <c r="B26" s="21" t="s">
        <v>29</v>
      </c>
      <c r="C26" s="16" t="s">
        <v>30</v>
      </c>
      <c r="D26" s="16">
        <v>969.46206666666649</v>
      </c>
      <c r="E26" s="17">
        <v>282.00593333333359</v>
      </c>
      <c r="F26" s="23">
        <f t="shared" si="0"/>
        <v>1390.52</v>
      </c>
      <c r="G26" s="24">
        <v>40905</v>
      </c>
      <c r="H26" s="120">
        <v>270</v>
      </c>
      <c r="I26" s="25">
        <v>139.05199999999999</v>
      </c>
      <c r="J26" s="25">
        <v>1251.4680000000001</v>
      </c>
      <c r="K26" s="26">
        <v>0.1</v>
      </c>
      <c r="L26" s="21">
        <v>5</v>
      </c>
      <c r="M26" s="16">
        <v>20.857800000000001</v>
      </c>
      <c r="N26" s="18">
        <v>20.857800000000001</v>
      </c>
      <c r="O26" s="18">
        <v>20.857800000000001</v>
      </c>
      <c r="P26" s="18">
        <v>20.857800000000001</v>
      </c>
      <c r="Q26" s="18">
        <v>20.857800000000001</v>
      </c>
      <c r="R26" s="16">
        <v>20.857800000000001</v>
      </c>
      <c r="S26" s="16">
        <v>20.857800000000001</v>
      </c>
      <c r="T26" s="16">
        <v>20.857800000000001</v>
      </c>
      <c r="U26" s="18">
        <v>20.857800000000001</v>
      </c>
      <c r="V26" s="18">
        <v>166.86240000000001</v>
      </c>
      <c r="W26" s="18">
        <v>1136.3204666666666</v>
      </c>
      <c r="X26" s="18">
        <v>115.14753333333351</v>
      </c>
    </row>
    <row r="27" spans="1:24" s="28" customFormat="1" ht="30" customHeight="1" x14ac:dyDescent="0.25">
      <c r="A27" s="21" t="s">
        <v>44</v>
      </c>
      <c r="B27" s="21" t="s">
        <v>29</v>
      </c>
      <c r="C27" s="16" t="s">
        <v>30</v>
      </c>
      <c r="D27" s="16">
        <v>969.46206666666649</v>
      </c>
      <c r="E27" s="27">
        <v>282.00593333333359</v>
      </c>
      <c r="F27" s="23">
        <f t="shared" si="0"/>
        <v>1390.52</v>
      </c>
      <c r="G27" s="24">
        <v>40905</v>
      </c>
      <c r="H27" s="120">
        <v>270</v>
      </c>
      <c r="I27" s="25">
        <v>139.05199999999999</v>
      </c>
      <c r="J27" s="25">
        <v>1251.4680000000001</v>
      </c>
      <c r="K27" s="26">
        <v>0.1</v>
      </c>
      <c r="L27" s="21">
        <v>5</v>
      </c>
      <c r="M27" s="16">
        <v>20.857800000000001</v>
      </c>
      <c r="N27" s="16">
        <v>20.857800000000001</v>
      </c>
      <c r="O27" s="16">
        <v>20.857800000000001</v>
      </c>
      <c r="P27" s="16">
        <v>20.857800000000001</v>
      </c>
      <c r="Q27" s="16">
        <v>20.857800000000001</v>
      </c>
      <c r="R27" s="16">
        <v>20.857800000000001</v>
      </c>
      <c r="S27" s="16">
        <v>20.857800000000001</v>
      </c>
      <c r="T27" s="16">
        <v>20.857800000000001</v>
      </c>
      <c r="U27" s="16">
        <v>20.857800000000001</v>
      </c>
      <c r="V27" s="18">
        <v>166.86240000000001</v>
      </c>
      <c r="W27" s="16">
        <v>1136.3204666666666</v>
      </c>
      <c r="X27" s="18">
        <v>115.14753333333351</v>
      </c>
    </row>
    <row r="28" spans="1:24" s="20" customFormat="1" ht="30" customHeight="1" x14ac:dyDescent="0.25">
      <c r="A28" s="21" t="s">
        <v>45</v>
      </c>
      <c r="B28" s="21" t="s">
        <v>29</v>
      </c>
      <c r="C28" s="16" t="s">
        <v>30</v>
      </c>
      <c r="D28" s="16">
        <v>969.46206666666649</v>
      </c>
      <c r="E28" s="17">
        <v>282.00593333333359</v>
      </c>
      <c r="F28" s="23">
        <f t="shared" si="0"/>
        <v>1390.52</v>
      </c>
      <c r="G28" s="24">
        <v>40905</v>
      </c>
      <c r="H28" s="120">
        <v>270</v>
      </c>
      <c r="I28" s="25">
        <v>139.05199999999999</v>
      </c>
      <c r="J28" s="25">
        <v>1251.4680000000001</v>
      </c>
      <c r="K28" s="26">
        <v>0.1</v>
      </c>
      <c r="L28" s="21">
        <v>5</v>
      </c>
      <c r="M28" s="16">
        <v>20.857800000000001</v>
      </c>
      <c r="N28" s="18">
        <v>20.857800000000001</v>
      </c>
      <c r="O28" s="18">
        <v>20.857800000000001</v>
      </c>
      <c r="P28" s="18">
        <v>20.857800000000001</v>
      </c>
      <c r="Q28" s="18">
        <v>20.857800000000001</v>
      </c>
      <c r="R28" s="16">
        <v>20.857800000000001</v>
      </c>
      <c r="S28" s="16">
        <v>20.857800000000001</v>
      </c>
      <c r="T28" s="16">
        <v>20.857800000000001</v>
      </c>
      <c r="U28" s="18">
        <v>20.857800000000001</v>
      </c>
      <c r="V28" s="18">
        <v>166.86240000000001</v>
      </c>
      <c r="W28" s="18">
        <v>1136.3204666666666</v>
      </c>
      <c r="X28" s="18">
        <v>115.14753333333351</v>
      </c>
    </row>
    <row r="29" spans="1:24" s="20" customFormat="1" ht="30" customHeight="1" x14ac:dyDescent="0.25">
      <c r="A29" s="21" t="s">
        <v>46</v>
      </c>
      <c r="B29" s="21" t="s">
        <v>29</v>
      </c>
      <c r="C29" s="16" t="s">
        <v>30</v>
      </c>
      <c r="D29" s="16">
        <v>969.46206666666649</v>
      </c>
      <c r="E29" s="17">
        <v>282.00593333333359</v>
      </c>
      <c r="F29" s="23">
        <f t="shared" si="0"/>
        <v>1390.52</v>
      </c>
      <c r="G29" s="24">
        <v>40905</v>
      </c>
      <c r="H29" s="120">
        <v>270</v>
      </c>
      <c r="I29" s="25">
        <v>139.05199999999999</v>
      </c>
      <c r="J29" s="25">
        <v>1251.4680000000001</v>
      </c>
      <c r="K29" s="26">
        <v>0.1</v>
      </c>
      <c r="L29" s="21">
        <v>5</v>
      </c>
      <c r="M29" s="16">
        <v>20.857800000000001</v>
      </c>
      <c r="N29" s="18">
        <v>20.857800000000001</v>
      </c>
      <c r="O29" s="18">
        <v>20.857800000000001</v>
      </c>
      <c r="P29" s="18">
        <v>20.857800000000001</v>
      </c>
      <c r="Q29" s="18">
        <v>20.857800000000001</v>
      </c>
      <c r="R29" s="16">
        <v>20.857800000000001</v>
      </c>
      <c r="S29" s="16">
        <v>20.857800000000001</v>
      </c>
      <c r="T29" s="16">
        <v>20.857800000000001</v>
      </c>
      <c r="U29" s="18">
        <v>20.857800000000001</v>
      </c>
      <c r="V29" s="18">
        <v>166.86240000000001</v>
      </c>
      <c r="W29" s="18">
        <v>1136.3204666666666</v>
      </c>
      <c r="X29" s="18">
        <v>115.14753333333351</v>
      </c>
    </row>
    <row r="30" spans="1:24" s="20" customFormat="1" ht="30" customHeight="1" x14ac:dyDescent="0.25">
      <c r="A30" s="21" t="s">
        <v>47</v>
      </c>
      <c r="B30" s="21" t="s">
        <v>29</v>
      </c>
      <c r="C30" s="16" t="s">
        <v>30</v>
      </c>
      <c r="D30" s="16">
        <v>969.46206666666649</v>
      </c>
      <c r="E30" s="17">
        <v>282.00593333333359</v>
      </c>
      <c r="F30" s="23">
        <f t="shared" si="0"/>
        <v>1390.52</v>
      </c>
      <c r="G30" s="24">
        <v>40905</v>
      </c>
      <c r="H30" s="120">
        <v>270</v>
      </c>
      <c r="I30" s="25">
        <v>139.05199999999999</v>
      </c>
      <c r="J30" s="25">
        <v>1251.4680000000001</v>
      </c>
      <c r="K30" s="26">
        <v>0.1</v>
      </c>
      <c r="L30" s="21">
        <v>5</v>
      </c>
      <c r="M30" s="16">
        <v>20.857800000000001</v>
      </c>
      <c r="N30" s="18">
        <v>20.857800000000001</v>
      </c>
      <c r="O30" s="18">
        <v>20.857800000000001</v>
      </c>
      <c r="P30" s="18">
        <v>20.857800000000001</v>
      </c>
      <c r="Q30" s="18">
        <v>20.857800000000001</v>
      </c>
      <c r="R30" s="16">
        <v>20.857800000000001</v>
      </c>
      <c r="S30" s="16">
        <v>20.857800000000001</v>
      </c>
      <c r="T30" s="16">
        <v>20.857800000000001</v>
      </c>
      <c r="U30" s="18">
        <v>20.857800000000001</v>
      </c>
      <c r="V30" s="18">
        <v>166.86240000000001</v>
      </c>
      <c r="W30" s="18">
        <v>1136.3204666666666</v>
      </c>
      <c r="X30" s="18">
        <v>115.14753333333351</v>
      </c>
    </row>
    <row r="31" spans="1:24" s="20" customFormat="1" ht="30" customHeight="1" x14ac:dyDescent="0.25">
      <c r="A31" s="21" t="s">
        <v>47</v>
      </c>
      <c r="B31" s="21" t="s">
        <v>29</v>
      </c>
      <c r="C31" s="16" t="s">
        <v>30</v>
      </c>
      <c r="D31" s="16">
        <v>969.46206666666649</v>
      </c>
      <c r="E31" s="17">
        <v>282.00593333333359</v>
      </c>
      <c r="F31" s="23">
        <f t="shared" si="0"/>
        <v>1390.52</v>
      </c>
      <c r="G31" s="24">
        <v>40905</v>
      </c>
      <c r="H31" s="120">
        <v>270</v>
      </c>
      <c r="I31" s="25">
        <v>139.05199999999999</v>
      </c>
      <c r="J31" s="25">
        <v>1251.4680000000001</v>
      </c>
      <c r="K31" s="26">
        <v>0.1</v>
      </c>
      <c r="L31" s="21">
        <v>5</v>
      </c>
      <c r="M31" s="16">
        <v>20.857800000000001</v>
      </c>
      <c r="N31" s="18">
        <v>20.857800000000001</v>
      </c>
      <c r="O31" s="18">
        <v>20.857800000000001</v>
      </c>
      <c r="P31" s="18">
        <v>20.857800000000001</v>
      </c>
      <c r="Q31" s="18">
        <v>20.857800000000001</v>
      </c>
      <c r="R31" s="16">
        <v>20.857800000000001</v>
      </c>
      <c r="S31" s="16">
        <v>20.857800000000001</v>
      </c>
      <c r="T31" s="16">
        <v>20.857800000000001</v>
      </c>
      <c r="U31" s="18">
        <v>20.857800000000001</v>
      </c>
      <c r="V31" s="18">
        <v>166.86240000000001</v>
      </c>
      <c r="W31" s="18">
        <v>1136.3204666666666</v>
      </c>
      <c r="X31" s="18">
        <v>115.14753333333351</v>
      </c>
    </row>
    <row r="32" spans="1:24" s="20" customFormat="1" ht="30" customHeight="1" x14ac:dyDescent="0.25">
      <c r="A32" s="21" t="s">
        <v>48</v>
      </c>
      <c r="B32" s="21" t="s">
        <v>29</v>
      </c>
      <c r="C32" s="16" t="s">
        <v>30</v>
      </c>
      <c r="D32" s="16">
        <v>0</v>
      </c>
      <c r="E32" s="17">
        <v>0</v>
      </c>
      <c r="F32" s="23">
        <v>0</v>
      </c>
      <c r="G32" s="24">
        <v>40905</v>
      </c>
      <c r="H32" s="120">
        <v>270</v>
      </c>
      <c r="I32" s="25">
        <v>0</v>
      </c>
      <c r="J32" s="25">
        <v>0</v>
      </c>
      <c r="K32" s="26">
        <v>0.1</v>
      </c>
      <c r="L32" s="21">
        <v>5</v>
      </c>
      <c r="M32" s="16">
        <v>0</v>
      </c>
      <c r="N32" s="18">
        <v>0</v>
      </c>
      <c r="O32" s="18">
        <v>0</v>
      </c>
      <c r="P32" s="18">
        <v>0</v>
      </c>
      <c r="Q32" s="18">
        <v>0</v>
      </c>
      <c r="R32" s="16">
        <v>0</v>
      </c>
      <c r="S32" s="16">
        <v>0</v>
      </c>
      <c r="T32" s="16">
        <v>0</v>
      </c>
      <c r="U32" s="18">
        <v>0</v>
      </c>
      <c r="V32" s="18">
        <v>0</v>
      </c>
      <c r="W32" s="18">
        <v>0</v>
      </c>
      <c r="X32" s="18">
        <v>0</v>
      </c>
    </row>
    <row r="33" spans="1:24" s="20" customFormat="1" ht="30" customHeight="1" x14ac:dyDescent="0.25">
      <c r="A33" s="21" t="s">
        <v>36</v>
      </c>
      <c r="B33" s="21" t="s">
        <v>29</v>
      </c>
      <c r="C33" s="16" t="s">
        <v>30</v>
      </c>
      <c r="D33" s="16">
        <v>969.46206666666649</v>
      </c>
      <c r="E33" s="17">
        <v>282.00593333333359</v>
      </c>
      <c r="F33" s="23">
        <f t="shared" si="0"/>
        <v>1390.52</v>
      </c>
      <c r="G33" s="24">
        <v>40905</v>
      </c>
      <c r="H33" s="120">
        <v>270</v>
      </c>
      <c r="I33" s="25">
        <v>139.05199999999999</v>
      </c>
      <c r="J33" s="25">
        <v>1251.4680000000001</v>
      </c>
      <c r="K33" s="26">
        <v>0.1</v>
      </c>
      <c r="L33" s="21">
        <v>5</v>
      </c>
      <c r="M33" s="16">
        <v>20.857800000000001</v>
      </c>
      <c r="N33" s="18">
        <v>20.857800000000001</v>
      </c>
      <c r="O33" s="18">
        <v>20.857800000000001</v>
      </c>
      <c r="P33" s="18">
        <v>20.857800000000001</v>
      </c>
      <c r="Q33" s="18">
        <v>20.857800000000001</v>
      </c>
      <c r="R33" s="16">
        <v>20.857800000000001</v>
      </c>
      <c r="S33" s="16">
        <v>20.857800000000001</v>
      </c>
      <c r="T33" s="16">
        <v>20.857800000000001</v>
      </c>
      <c r="U33" s="18">
        <v>20.857800000000001</v>
      </c>
      <c r="V33" s="18">
        <v>166.86240000000001</v>
      </c>
      <c r="W33" s="18">
        <v>1136.3204666666666</v>
      </c>
      <c r="X33" s="18">
        <v>115.14753333333351</v>
      </c>
    </row>
    <row r="34" spans="1:24" s="20" customFormat="1" ht="30" customHeight="1" x14ac:dyDescent="0.25">
      <c r="A34" s="29" t="s">
        <v>41</v>
      </c>
      <c r="B34" s="21" t="s">
        <v>29</v>
      </c>
      <c r="C34" s="16" t="s">
        <v>30</v>
      </c>
      <c r="D34" s="16">
        <v>969.46206666666649</v>
      </c>
      <c r="E34" s="17">
        <v>282.00593333333359</v>
      </c>
      <c r="F34" s="23">
        <f t="shared" si="0"/>
        <v>1390.52</v>
      </c>
      <c r="G34" s="24">
        <v>40905</v>
      </c>
      <c r="H34" s="120">
        <v>270</v>
      </c>
      <c r="I34" s="25">
        <v>139.05199999999999</v>
      </c>
      <c r="J34" s="25">
        <v>1251.4680000000001</v>
      </c>
      <c r="K34" s="26">
        <v>0.1</v>
      </c>
      <c r="L34" s="21">
        <v>5</v>
      </c>
      <c r="M34" s="16">
        <v>20.857800000000001</v>
      </c>
      <c r="N34" s="18">
        <v>20.857800000000001</v>
      </c>
      <c r="O34" s="18">
        <v>20.857800000000001</v>
      </c>
      <c r="P34" s="18">
        <v>20.857800000000001</v>
      </c>
      <c r="Q34" s="18">
        <v>20.857800000000001</v>
      </c>
      <c r="R34" s="16">
        <v>20.857800000000001</v>
      </c>
      <c r="S34" s="16">
        <v>20.857800000000001</v>
      </c>
      <c r="T34" s="16">
        <v>20.857800000000001</v>
      </c>
      <c r="U34" s="18">
        <v>20.857800000000001</v>
      </c>
      <c r="V34" s="18">
        <v>166.86240000000001</v>
      </c>
      <c r="W34" s="18">
        <v>1136.3204666666666</v>
      </c>
      <c r="X34" s="18">
        <v>115.14753333333351</v>
      </c>
    </row>
    <row r="35" spans="1:24" s="20" customFormat="1" ht="30" customHeight="1" x14ac:dyDescent="0.25">
      <c r="A35" s="21" t="s">
        <v>49</v>
      </c>
      <c r="B35" s="21" t="s">
        <v>29</v>
      </c>
      <c r="C35" s="16" t="s">
        <v>50</v>
      </c>
      <c r="D35" s="16">
        <v>1051.3217999999999</v>
      </c>
      <c r="E35" s="17">
        <v>293.98019999999997</v>
      </c>
      <c r="F35" s="23">
        <v>1494.78</v>
      </c>
      <c r="G35" s="24">
        <v>40905</v>
      </c>
      <c r="H35" s="120">
        <v>270</v>
      </c>
      <c r="I35" s="25">
        <v>149.47800000000001</v>
      </c>
      <c r="J35" s="25">
        <v>1345.3019999999999</v>
      </c>
      <c r="K35" s="26">
        <v>0.1</v>
      </c>
      <c r="L35" s="21">
        <v>5</v>
      </c>
      <c r="M35" s="16">
        <v>22.421699999999998</v>
      </c>
      <c r="N35" s="18">
        <v>22.421699999999998</v>
      </c>
      <c r="O35" s="18">
        <v>22.421699999999998</v>
      </c>
      <c r="P35" s="18">
        <v>22.421699999999998</v>
      </c>
      <c r="Q35" s="18">
        <v>22.421699999999998</v>
      </c>
      <c r="R35" s="16">
        <v>22.421699999999998</v>
      </c>
      <c r="S35" s="16">
        <v>22.421699999999998</v>
      </c>
      <c r="T35" s="16">
        <v>22.421699999999998</v>
      </c>
      <c r="U35" s="18">
        <v>22.421699999999998</v>
      </c>
      <c r="V35" s="18">
        <v>179.37359999999995</v>
      </c>
      <c r="W35" s="18">
        <v>1230.6953999999998</v>
      </c>
      <c r="X35" s="18">
        <v>114.60660000000007</v>
      </c>
    </row>
    <row r="36" spans="1:24" s="20" customFormat="1" ht="30" customHeight="1" x14ac:dyDescent="0.25">
      <c r="A36" s="21" t="s">
        <v>51</v>
      </c>
      <c r="B36" s="21" t="s">
        <v>29</v>
      </c>
      <c r="C36" s="16" t="s">
        <v>50</v>
      </c>
      <c r="D36" s="16">
        <v>1051.3217999999999</v>
      </c>
      <c r="E36" s="17">
        <v>293.98019999999997</v>
      </c>
      <c r="F36" s="23">
        <v>1494.78</v>
      </c>
      <c r="G36" s="24">
        <v>40905</v>
      </c>
      <c r="H36" s="120">
        <v>270</v>
      </c>
      <c r="I36" s="25">
        <v>149.47800000000001</v>
      </c>
      <c r="J36" s="25">
        <v>1345.3019999999999</v>
      </c>
      <c r="K36" s="26">
        <v>0.1</v>
      </c>
      <c r="L36" s="21">
        <v>5</v>
      </c>
      <c r="M36" s="16">
        <v>22.421699999999998</v>
      </c>
      <c r="N36" s="18">
        <v>22.421699999999998</v>
      </c>
      <c r="O36" s="18">
        <v>22.421699999999998</v>
      </c>
      <c r="P36" s="18">
        <v>22.421699999999998</v>
      </c>
      <c r="Q36" s="18">
        <v>22.421699999999998</v>
      </c>
      <c r="R36" s="16">
        <v>22.421699999999998</v>
      </c>
      <c r="S36" s="16">
        <v>22.421699999999998</v>
      </c>
      <c r="T36" s="16">
        <v>22.421699999999998</v>
      </c>
      <c r="U36" s="18">
        <v>22.421699999999998</v>
      </c>
      <c r="V36" s="18">
        <v>179.37359999999995</v>
      </c>
      <c r="W36" s="18">
        <v>1230.6953999999998</v>
      </c>
      <c r="X36" s="18">
        <v>114.60660000000007</v>
      </c>
    </row>
    <row r="37" spans="1:24" s="20" customFormat="1" ht="30" customHeight="1" x14ac:dyDescent="0.25">
      <c r="A37" s="21" t="s">
        <v>52</v>
      </c>
      <c r="B37" s="21" t="s">
        <v>29</v>
      </c>
      <c r="C37" s="21" t="s">
        <v>53</v>
      </c>
      <c r="D37" s="16">
        <v>1051.3217999999999</v>
      </c>
      <c r="E37" s="17">
        <v>293.98019999999997</v>
      </c>
      <c r="F37" s="23">
        <v>1494.78</v>
      </c>
      <c r="G37" s="24">
        <v>40905</v>
      </c>
      <c r="H37" s="120">
        <v>270</v>
      </c>
      <c r="I37" s="25">
        <v>149.47800000000001</v>
      </c>
      <c r="J37" s="25">
        <v>1345.3019999999999</v>
      </c>
      <c r="K37" s="26">
        <v>0.1</v>
      </c>
      <c r="L37" s="21">
        <v>5</v>
      </c>
      <c r="M37" s="16">
        <v>22.421699999999998</v>
      </c>
      <c r="N37" s="18">
        <v>22.421699999999998</v>
      </c>
      <c r="O37" s="18">
        <v>22.421699999999998</v>
      </c>
      <c r="P37" s="18">
        <v>22.421699999999998</v>
      </c>
      <c r="Q37" s="18">
        <v>22.421699999999998</v>
      </c>
      <c r="R37" s="16">
        <v>22.421699999999998</v>
      </c>
      <c r="S37" s="16">
        <v>22.421699999999998</v>
      </c>
      <c r="T37" s="16">
        <v>22.421699999999998</v>
      </c>
      <c r="U37" s="18">
        <v>22.421699999999998</v>
      </c>
      <c r="V37" s="18">
        <v>179.37359999999995</v>
      </c>
      <c r="W37" s="18">
        <v>1230.6953999999998</v>
      </c>
      <c r="X37" s="18">
        <v>114.60660000000007</v>
      </c>
    </row>
    <row r="38" spans="1:24" s="20" customFormat="1" ht="63.75" customHeight="1" x14ac:dyDescent="0.25">
      <c r="A38" s="21" t="s">
        <v>51</v>
      </c>
      <c r="B38" s="21" t="s">
        <v>29</v>
      </c>
      <c r="C38" s="16" t="s">
        <v>54</v>
      </c>
      <c r="D38" s="16">
        <v>1051.3217999999999</v>
      </c>
      <c r="E38" s="17">
        <v>293.98019999999997</v>
      </c>
      <c r="F38" s="23">
        <v>1494.78</v>
      </c>
      <c r="G38" s="24">
        <v>40905</v>
      </c>
      <c r="H38" s="120">
        <v>270</v>
      </c>
      <c r="I38" s="25">
        <v>149.47800000000001</v>
      </c>
      <c r="J38" s="25">
        <v>1345.3019999999999</v>
      </c>
      <c r="K38" s="26">
        <v>0.1</v>
      </c>
      <c r="L38" s="21">
        <v>5</v>
      </c>
      <c r="M38" s="16">
        <v>22.421699999999998</v>
      </c>
      <c r="N38" s="18">
        <v>22.421699999999998</v>
      </c>
      <c r="O38" s="18">
        <v>22.421699999999998</v>
      </c>
      <c r="P38" s="18">
        <v>22.421699999999998</v>
      </c>
      <c r="Q38" s="18">
        <v>22.421699999999998</v>
      </c>
      <c r="R38" s="16">
        <v>22.421699999999998</v>
      </c>
      <c r="S38" s="16">
        <v>22.421699999999998</v>
      </c>
      <c r="T38" s="16">
        <v>22.421699999999998</v>
      </c>
      <c r="U38" s="18">
        <v>22.421699999999998</v>
      </c>
      <c r="V38" s="18">
        <v>179.37359999999995</v>
      </c>
      <c r="W38" s="18">
        <v>1230.6953999999998</v>
      </c>
      <c r="X38" s="18">
        <v>114.60660000000007</v>
      </c>
    </row>
    <row r="39" spans="1:24" s="20" customFormat="1" ht="30" customHeight="1" x14ac:dyDescent="0.25">
      <c r="A39" s="21" t="s">
        <v>45</v>
      </c>
      <c r="B39" s="21" t="s">
        <v>29</v>
      </c>
      <c r="C39" s="16" t="s">
        <v>55</v>
      </c>
      <c r="D39" s="16">
        <v>975.7020666666665</v>
      </c>
      <c r="E39" s="17">
        <v>275.76593333333358</v>
      </c>
      <c r="F39" s="23">
        <f>1338.8+51.72</f>
        <v>1390.52</v>
      </c>
      <c r="G39" s="24">
        <v>40905</v>
      </c>
      <c r="H39" s="120">
        <v>270</v>
      </c>
      <c r="I39" s="25">
        <v>139.05199999999999</v>
      </c>
      <c r="J39" s="25">
        <v>1251.4680000000001</v>
      </c>
      <c r="K39" s="26">
        <v>0.1</v>
      </c>
      <c r="L39" s="21">
        <v>5</v>
      </c>
      <c r="M39" s="16">
        <v>20.857800000000001</v>
      </c>
      <c r="N39" s="18">
        <v>20.857800000000001</v>
      </c>
      <c r="O39" s="18">
        <v>20.857800000000001</v>
      </c>
      <c r="P39" s="18">
        <v>20.857800000000001</v>
      </c>
      <c r="Q39" s="18">
        <v>20.857800000000001</v>
      </c>
      <c r="R39" s="16">
        <v>20.857800000000001</v>
      </c>
      <c r="S39" s="16">
        <v>20.857800000000001</v>
      </c>
      <c r="T39" s="16">
        <v>20.857800000000001</v>
      </c>
      <c r="U39" s="18">
        <v>20.857800000000001</v>
      </c>
      <c r="V39" s="18">
        <v>166.86240000000001</v>
      </c>
      <c r="W39" s="18">
        <v>1142.5604666666666</v>
      </c>
      <c r="X39" s="18">
        <v>108.9075333333335</v>
      </c>
    </row>
    <row r="40" spans="1:24" s="20" customFormat="1" ht="30" customHeight="1" x14ac:dyDescent="0.25">
      <c r="A40" s="21" t="s">
        <v>57</v>
      </c>
      <c r="B40" s="21" t="s">
        <v>29</v>
      </c>
      <c r="C40" s="21" t="s">
        <v>58</v>
      </c>
      <c r="D40" s="16">
        <v>646.53463333333343</v>
      </c>
      <c r="E40" s="17">
        <v>410.01136666666662</v>
      </c>
      <c r="F40" s="23">
        <v>1173.94</v>
      </c>
      <c r="G40" s="24">
        <v>41246</v>
      </c>
      <c r="H40" s="120">
        <v>12487</v>
      </c>
      <c r="I40" s="25">
        <v>117.39400000000001</v>
      </c>
      <c r="J40" s="25">
        <v>1056.546</v>
      </c>
      <c r="K40" s="26">
        <v>0.1</v>
      </c>
      <c r="L40" s="21">
        <v>5</v>
      </c>
      <c r="M40" s="16">
        <v>17.609100000000002</v>
      </c>
      <c r="N40" s="18">
        <v>17.609100000000002</v>
      </c>
      <c r="O40" s="18">
        <v>17.609100000000002</v>
      </c>
      <c r="P40" s="18">
        <v>17.609100000000002</v>
      </c>
      <c r="Q40" s="18">
        <v>17.609100000000002</v>
      </c>
      <c r="R40" s="16">
        <v>17.609100000000002</v>
      </c>
      <c r="S40" s="16">
        <v>17.609100000000002</v>
      </c>
      <c r="T40" s="16">
        <v>17.609100000000002</v>
      </c>
      <c r="U40" s="18">
        <v>17.609100000000002</v>
      </c>
      <c r="V40" s="18">
        <v>140.87280000000001</v>
      </c>
      <c r="W40" s="18">
        <v>787.40743333333342</v>
      </c>
      <c r="X40" s="18">
        <v>269.13856666666663</v>
      </c>
    </row>
    <row r="41" spans="1:24" s="20" customFormat="1" ht="30" customHeight="1" x14ac:dyDescent="0.25">
      <c r="A41" s="21" t="s">
        <v>57</v>
      </c>
      <c r="B41" s="21" t="s">
        <v>29</v>
      </c>
      <c r="C41" s="21" t="s">
        <v>58</v>
      </c>
      <c r="D41" s="16">
        <v>646.53463333333343</v>
      </c>
      <c r="E41" s="17">
        <v>410.01136666666662</v>
      </c>
      <c r="F41" s="23">
        <v>1173.94</v>
      </c>
      <c r="G41" s="24">
        <v>41246</v>
      </c>
      <c r="H41" s="120">
        <v>12487</v>
      </c>
      <c r="I41" s="25">
        <v>117.39400000000001</v>
      </c>
      <c r="J41" s="25">
        <v>1056.546</v>
      </c>
      <c r="K41" s="26">
        <v>0.1</v>
      </c>
      <c r="L41" s="21">
        <v>5</v>
      </c>
      <c r="M41" s="16">
        <v>17.609100000000002</v>
      </c>
      <c r="N41" s="18">
        <v>17.609100000000002</v>
      </c>
      <c r="O41" s="18">
        <v>17.609100000000002</v>
      </c>
      <c r="P41" s="18">
        <v>17.609100000000002</v>
      </c>
      <c r="Q41" s="18">
        <v>17.609100000000002</v>
      </c>
      <c r="R41" s="16">
        <v>17.609100000000002</v>
      </c>
      <c r="S41" s="16">
        <v>17.609100000000002</v>
      </c>
      <c r="T41" s="16">
        <v>17.609100000000002</v>
      </c>
      <c r="U41" s="18">
        <v>17.609100000000002</v>
      </c>
      <c r="V41" s="18">
        <v>140.87280000000001</v>
      </c>
      <c r="W41" s="18">
        <v>787.40743333333342</v>
      </c>
      <c r="X41" s="18">
        <v>269.13856666666663</v>
      </c>
    </row>
    <row r="42" spans="1:24" s="20" customFormat="1" ht="30" customHeight="1" x14ac:dyDescent="0.25">
      <c r="A42" s="21" t="s">
        <v>57</v>
      </c>
      <c r="B42" s="21" t="s">
        <v>29</v>
      </c>
      <c r="C42" s="21" t="s">
        <v>58</v>
      </c>
      <c r="D42" s="16">
        <v>646.53463333333343</v>
      </c>
      <c r="E42" s="17">
        <v>410.01136666666662</v>
      </c>
      <c r="F42" s="23">
        <v>1173.94</v>
      </c>
      <c r="G42" s="24">
        <v>41246</v>
      </c>
      <c r="H42" s="120">
        <v>12487</v>
      </c>
      <c r="I42" s="25">
        <v>117.39400000000001</v>
      </c>
      <c r="J42" s="25">
        <v>1056.546</v>
      </c>
      <c r="K42" s="26">
        <v>0.1</v>
      </c>
      <c r="L42" s="21">
        <v>5</v>
      </c>
      <c r="M42" s="16">
        <v>17.609100000000002</v>
      </c>
      <c r="N42" s="18">
        <v>17.609100000000002</v>
      </c>
      <c r="O42" s="18">
        <v>17.609100000000002</v>
      </c>
      <c r="P42" s="18">
        <v>17.609100000000002</v>
      </c>
      <c r="Q42" s="18">
        <v>17.609100000000002</v>
      </c>
      <c r="R42" s="16">
        <v>17.609100000000002</v>
      </c>
      <c r="S42" s="16">
        <v>17.609100000000002</v>
      </c>
      <c r="T42" s="16">
        <v>17.609100000000002</v>
      </c>
      <c r="U42" s="18">
        <v>17.609100000000002</v>
      </c>
      <c r="V42" s="18">
        <v>140.87280000000001</v>
      </c>
      <c r="W42" s="18">
        <v>787.40743333333342</v>
      </c>
      <c r="X42" s="18">
        <v>269.13856666666663</v>
      </c>
    </row>
    <row r="43" spans="1:24" s="20" customFormat="1" ht="30" customHeight="1" x14ac:dyDescent="0.25">
      <c r="A43" s="21" t="s">
        <v>47</v>
      </c>
      <c r="B43" s="21" t="s">
        <v>29</v>
      </c>
      <c r="C43" s="21" t="s">
        <v>58</v>
      </c>
      <c r="D43" s="16">
        <v>646.53463333333343</v>
      </c>
      <c r="E43" s="17">
        <v>410.01136666666662</v>
      </c>
      <c r="F43" s="23">
        <v>1173.94</v>
      </c>
      <c r="G43" s="24">
        <v>41246</v>
      </c>
      <c r="H43" s="120">
        <v>12487</v>
      </c>
      <c r="I43" s="25">
        <v>117.39400000000001</v>
      </c>
      <c r="J43" s="25">
        <v>1056.546</v>
      </c>
      <c r="K43" s="26">
        <v>0.1</v>
      </c>
      <c r="L43" s="21">
        <v>5</v>
      </c>
      <c r="M43" s="16">
        <v>17.609100000000002</v>
      </c>
      <c r="N43" s="18">
        <v>17.609100000000002</v>
      </c>
      <c r="O43" s="18">
        <v>17.609100000000002</v>
      </c>
      <c r="P43" s="18">
        <v>17.609100000000002</v>
      </c>
      <c r="Q43" s="18">
        <v>17.609100000000002</v>
      </c>
      <c r="R43" s="16">
        <v>17.609100000000002</v>
      </c>
      <c r="S43" s="16">
        <v>17.609100000000002</v>
      </c>
      <c r="T43" s="16">
        <v>17.609100000000002</v>
      </c>
      <c r="U43" s="18">
        <v>17.609100000000002</v>
      </c>
      <c r="V43" s="18">
        <v>140.87280000000001</v>
      </c>
      <c r="W43" s="18">
        <v>787.40743333333342</v>
      </c>
      <c r="X43" s="18">
        <v>269.13856666666663</v>
      </c>
    </row>
    <row r="44" spans="1:24" s="20" customFormat="1" ht="30" customHeight="1" x14ac:dyDescent="0.25">
      <c r="A44" s="21" t="s">
        <v>47</v>
      </c>
      <c r="B44" s="21" t="s">
        <v>29</v>
      </c>
      <c r="C44" s="21" t="s">
        <v>58</v>
      </c>
      <c r="D44" s="16">
        <v>646.53463333333343</v>
      </c>
      <c r="E44" s="17">
        <v>410.01136666666662</v>
      </c>
      <c r="F44" s="23">
        <v>1173.94</v>
      </c>
      <c r="G44" s="24">
        <v>41246</v>
      </c>
      <c r="H44" s="120">
        <v>12487</v>
      </c>
      <c r="I44" s="25">
        <v>117.39400000000001</v>
      </c>
      <c r="J44" s="25">
        <v>1056.546</v>
      </c>
      <c r="K44" s="26">
        <v>0.1</v>
      </c>
      <c r="L44" s="21">
        <v>5</v>
      </c>
      <c r="M44" s="16">
        <v>17.609100000000002</v>
      </c>
      <c r="N44" s="18">
        <v>17.609100000000002</v>
      </c>
      <c r="O44" s="18">
        <v>17.609100000000002</v>
      </c>
      <c r="P44" s="18">
        <v>17.609100000000002</v>
      </c>
      <c r="Q44" s="18">
        <v>17.609100000000002</v>
      </c>
      <c r="R44" s="16">
        <v>17.609100000000002</v>
      </c>
      <c r="S44" s="16">
        <v>17.609100000000002</v>
      </c>
      <c r="T44" s="16">
        <v>17.609100000000002</v>
      </c>
      <c r="U44" s="18">
        <v>17.609100000000002</v>
      </c>
      <c r="V44" s="18">
        <v>140.87280000000001</v>
      </c>
      <c r="W44" s="18">
        <v>787.40743333333342</v>
      </c>
      <c r="X44" s="18">
        <v>269.13856666666663</v>
      </c>
    </row>
    <row r="45" spans="1:24" s="20" customFormat="1" ht="30" customHeight="1" x14ac:dyDescent="0.25">
      <c r="A45" s="21" t="s">
        <v>39</v>
      </c>
      <c r="B45" s="21" t="s">
        <v>29</v>
      </c>
      <c r="C45" s="21" t="s">
        <v>58</v>
      </c>
      <c r="D45" s="16">
        <v>646.53463333333343</v>
      </c>
      <c r="E45" s="17">
        <v>410.01136666666662</v>
      </c>
      <c r="F45" s="23">
        <v>1173.94</v>
      </c>
      <c r="G45" s="24">
        <v>41246</v>
      </c>
      <c r="H45" s="120">
        <v>12487</v>
      </c>
      <c r="I45" s="25">
        <v>117.39400000000001</v>
      </c>
      <c r="J45" s="25">
        <v>1056.546</v>
      </c>
      <c r="K45" s="26">
        <v>0.1</v>
      </c>
      <c r="L45" s="21">
        <v>5</v>
      </c>
      <c r="M45" s="16">
        <v>17.609100000000002</v>
      </c>
      <c r="N45" s="18">
        <v>17.609100000000002</v>
      </c>
      <c r="O45" s="18">
        <v>17.609100000000002</v>
      </c>
      <c r="P45" s="18">
        <v>17.609100000000002</v>
      </c>
      <c r="Q45" s="18">
        <v>17.609100000000002</v>
      </c>
      <c r="R45" s="16">
        <v>17.609100000000002</v>
      </c>
      <c r="S45" s="16">
        <v>17.609100000000002</v>
      </c>
      <c r="T45" s="16">
        <v>17.609100000000002</v>
      </c>
      <c r="U45" s="18">
        <v>17.609100000000002</v>
      </c>
      <c r="V45" s="18">
        <v>140.87280000000001</v>
      </c>
      <c r="W45" s="18">
        <v>787.40743333333342</v>
      </c>
      <c r="X45" s="18">
        <v>269.13856666666663</v>
      </c>
    </row>
    <row r="46" spans="1:24" s="20" customFormat="1" ht="30" customHeight="1" x14ac:dyDescent="0.25">
      <c r="A46" s="21" t="s">
        <v>39</v>
      </c>
      <c r="B46" s="21" t="s">
        <v>29</v>
      </c>
      <c r="C46" s="21" t="s">
        <v>58</v>
      </c>
      <c r="D46" s="16">
        <v>646.53463333333343</v>
      </c>
      <c r="E46" s="17">
        <v>410.01136666666662</v>
      </c>
      <c r="F46" s="23">
        <v>1173.94</v>
      </c>
      <c r="G46" s="24">
        <v>41246</v>
      </c>
      <c r="H46" s="120">
        <v>12487</v>
      </c>
      <c r="I46" s="25">
        <v>117.39400000000001</v>
      </c>
      <c r="J46" s="25">
        <v>1056.546</v>
      </c>
      <c r="K46" s="26">
        <v>0.1</v>
      </c>
      <c r="L46" s="21">
        <v>5</v>
      </c>
      <c r="M46" s="16">
        <v>17.609100000000002</v>
      </c>
      <c r="N46" s="18">
        <v>17.609100000000002</v>
      </c>
      <c r="O46" s="18">
        <v>17.609100000000002</v>
      </c>
      <c r="P46" s="18">
        <v>17.609100000000002</v>
      </c>
      <c r="Q46" s="18">
        <v>17.609100000000002</v>
      </c>
      <c r="R46" s="16">
        <v>17.609100000000002</v>
      </c>
      <c r="S46" s="16">
        <v>17.609100000000002</v>
      </c>
      <c r="T46" s="16">
        <v>17.609100000000002</v>
      </c>
      <c r="U46" s="18">
        <v>17.609100000000002</v>
      </c>
      <c r="V46" s="18">
        <v>140.87280000000001</v>
      </c>
      <c r="W46" s="18">
        <v>787.40743333333342</v>
      </c>
      <c r="X46" s="18">
        <v>269.13856666666663</v>
      </c>
    </row>
    <row r="47" spans="1:24" s="20" customFormat="1" ht="30" customHeight="1" x14ac:dyDescent="0.25">
      <c r="A47" s="21" t="s">
        <v>39</v>
      </c>
      <c r="B47" s="21" t="s">
        <v>29</v>
      </c>
      <c r="C47" s="21" t="s">
        <v>58</v>
      </c>
      <c r="D47" s="16">
        <v>646.53463333333343</v>
      </c>
      <c r="E47" s="17">
        <v>410.01136666666662</v>
      </c>
      <c r="F47" s="23">
        <v>1173.94</v>
      </c>
      <c r="G47" s="24">
        <v>41246</v>
      </c>
      <c r="H47" s="120">
        <v>12487</v>
      </c>
      <c r="I47" s="25">
        <v>117.39400000000001</v>
      </c>
      <c r="J47" s="25">
        <v>1056.546</v>
      </c>
      <c r="K47" s="26">
        <v>0.1</v>
      </c>
      <c r="L47" s="21">
        <v>5</v>
      </c>
      <c r="M47" s="16">
        <v>17.609100000000002</v>
      </c>
      <c r="N47" s="18">
        <v>17.609100000000002</v>
      </c>
      <c r="O47" s="18">
        <v>17.609100000000002</v>
      </c>
      <c r="P47" s="18">
        <v>17.609100000000002</v>
      </c>
      <c r="Q47" s="18">
        <v>17.609100000000002</v>
      </c>
      <c r="R47" s="16">
        <v>17.609100000000002</v>
      </c>
      <c r="S47" s="16">
        <v>17.609100000000002</v>
      </c>
      <c r="T47" s="16">
        <v>17.609100000000002</v>
      </c>
      <c r="U47" s="18">
        <v>17.609100000000002</v>
      </c>
      <c r="V47" s="18">
        <v>140.87280000000001</v>
      </c>
      <c r="W47" s="18">
        <v>787.40743333333342</v>
      </c>
      <c r="X47" s="18">
        <v>269.13856666666663</v>
      </c>
    </row>
    <row r="48" spans="1:24" s="20" customFormat="1" ht="30" customHeight="1" x14ac:dyDescent="0.25">
      <c r="A48" s="21" t="s">
        <v>46</v>
      </c>
      <c r="B48" s="21" t="s">
        <v>29</v>
      </c>
      <c r="C48" s="21" t="s">
        <v>58</v>
      </c>
      <c r="D48" s="16">
        <v>646.53463333333343</v>
      </c>
      <c r="E48" s="17">
        <v>410.01136666666662</v>
      </c>
      <c r="F48" s="23">
        <v>1173.94</v>
      </c>
      <c r="G48" s="24">
        <v>41246</v>
      </c>
      <c r="H48" s="120">
        <v>12487</v>
      </c>
      <c r="I48" s="25">
        <v>117.39400000000001</v>
      </c>
      <c r="J48" s="25">
        <v>1056.546</v>
      </c>
      <c r="K48" s="26">
        <v>0.1</v>
      </c>
      <c r="L48" s="21">
        <v>5</v>
      </c>
      <c r="M48" s="16">
        <v>17.609100000000002</v>
      </c>
      <c r="N48" s="18">
        <v>17.609100000000002</v>
      </c>
      <c r="O48" s="18">
        <v>17.609100000000002</v>
      </c>
      <c r="P48" s="18">
        <v>17.609100000000002</v>
      </c>
      <c r="Q48" s="18">
        <v>17.609100000000002</v>
      </c>
      <c r="R48" s="16">
        <v>17.609100000000002</v>
      </c>
      <c r="S48" s="16">
        <v>17.609100000000002</v>
      </c>
      <c r="T48" s="16">
        <v>17.609100000000002</v>
      </c>
      <c r="U48" s="18">
        <v>17.609100000000002</v>
      </c>
      <c r="V48" s="18">
        <v>140.87280000000001</v>
      </c>
      <c r="W48" s="18">
        <v>787.40743333333342</v>
      </c>
      <c r="X48" s="18">
        <v>269.13856666666663</v>
      </c>
    </row>
    <row r="49" spans="1:24" s="20" customFormat="1" ht="30" customHeight="1" x14ac:dyDescent="0.25">
      <c r="A49" s="21" t="s">
        <v>46</v>
      </c>
      <c r="B49" s="21" t="s">
        <v>29</v>
      </c>
      <c r="C49" s="21" t="s">
        <v>58</v>
      </c>
      <c r="D49" s="16">
        <v>646.53463333333343</v>
      </c>
      <c r="E49" s="17">
        <v>410.01136666666662</v>
      </c>
      <c r="F49" s="23">
        <v>1173.94</v>
      </c>
      <c r="G49" s="24">
        <v>41246</v>
      </c>
      <c r="H49" s="120">
        <v>12487</v>
      </c>
      <c r="I49" s="25">
        <v>117.39400000000001</v>
      </c>
      <c r="J49" s="25">
        <v>1056.546</v>
      </c>
      <c r="K49" s="26">
        <v>0.1</v>
      </c>
      <c r="L49" s="21">
        <v>5</v>
      </c>
      <c r="M49" s="16">
        <v>17.609100000000002</v>
      </c>
      <c r="N49" s="18">
        <v>17.609100000000002</v>
      </c>
      <c r="O49" s="18">
        <v>17.609100000000002</v>
      </c>
      <c r="P49" s="18">
        <v>17.609100000000002</v>
      </c>
      <c r="Q49" s="18">
        <v>17.609100000000002</v>
      </c>
      <c r="R49" s="16">
        <v>17.609100000000002</v>
      </c>
      <c r="S49" s="16">
        <v>17.609100000000002</v>
      </c>
      <c r="T49" s="16">
        <v>17.609100000000002</v>
      </c>
      <c r="U49" s="18">
        <v>17.609100000000002</v>
      </c>
      <c r="V49" s="18">
        <v>140.87280000000001</v>
      </c>
      <c r="W49" s="18">
        <v>787.40743333333342</v>
      </c>
      <c r="X49" s="18">
        <v>269.13856666666663</v>
      </c>
    </row>
    <row r="50" spans="1:24" s="20" customFormat="1" ht="30" customHeight="1" x14ac:dyDescent="0.25">
      <c r="A50" s="21" t="s">
        <v>46</v>
      </c>
      <c r="B50" s="21" t="s">
        <v>29</v>
      </c>
      <c r="C50" s="21" t="s">
        <v>58</v>
      </c>
      <c r="D50" s="16">
        <v>646.53463333333343</v>
      </c>
      <c r="E50" s="17">
        <v>410.01136666666662</v>
      </c>
      <c r="F50" s="23">
        <v>1173.94</v>
      </c>
      <c r="G50" s="24">
        <v>41246</v>
      </c>
      <c r="H50" s="120">
        <v>12487</v>
      </c>
      <c r="I50" s="25">
        <v>117.39400000000001</v>
      </c>
      <c r="J50" s="25">
        <v>1056.546</v>
      </c>
      <c r="K50" s="26">
        <v>0.1</v>
      </c>
      <c r="L50" s="21">
        <v>5</v>
      </c>
      <c r="M50" s="16">
        <v>17.609100000000002</v>
      </c>
      <c r="N50" s="18">
        <v>17.609100000000002</v>
      </c>
      <c r="O50" s="18">
        <v>17.609100000000002</v>
      </c>
      <c r="P50" s="18">
        <v>17.609100000000002</v>
      </c>
      <c r="Q50" s="18">
        <v>17.609100000000002</v>
      </c>
      <c r="R50" s="16">
        <v>17.609100000000002</v>
      </c>
      <c r="S50" s="16">
        <v>17.609100000000002</v>
      </c>
      <c r="T50" s="16">
        <v>17.609100000000002</v>
      </c>
      <c r="U50" s="18">
        <v>17.609100000000002</v>
      </c>
      <c r="V50" s="18">
        <v>140.87280000000001</v>
      </c>
      <c r="W50" s="18">
        <v>787.40743333333342</v>
      </c>
      <c r="X50" s="18">
        <v>269.13856666666663</v>
      </c>
    </row>
    <row r="51" spans="1:24" s="20" customFormat="1" ht="30" customHeight="1" x14ac:dyDescent="0.25">
      <c r="A51" s="21" t="s">
        <v>59</v>
      </c>
      <c r="B51" s="21" t="s">
        <v>29</v>
      </c>
      <c r="C51" s="21" t="s">
        <v>58</v>
      </c>
      <c r="D51" s="16">
        <v>646.53463333333343</v>
      </c>
      <c r="E51" s="17">
        <v>410.01136666666662</v>
      </c>
      <c r="F51" s="23">
        <v>1173.94</v>
      </c>
      <c r="G51" s="24">
        <v>41246</v>
      </c>
      <c r="H51" s="120">
        <v>12487</v>
      </c>
      <c r="I51" s="25">
        <v>117.39400000000001</v>
      </c>
      <c r="J51" s="25">
        <v>1056.546</v>
      </c>
      <c r="K51" s="26">
        <v>0.1</v>
      </c>
      <c r="L51" s="21">
        <v>5</v>
      </c>
      <c r="M51" s="16">
        <v>17.609100000000002</v>
      </c>
      <c r="N51" s="18">
        <v>17.609100000000002</v>
      </c>
      <c r="O51" s="18">
        <v>17.609100000000002</v>
      </c>
      <c r="P51" s="18">
        <v>17.609100000000002</v>
      </c>
      <c r="Q51" s="18">
        <v>17.609100000000002</v>
      </c>
      <c r="R51" s="16">
        <v>17.609100000000002</v>
      </c>
      <c r="S51" s="16">
        <v>17.609100000000002</v>
      </c>
      <c r="T51" s="16">
        <v>17.609100000000002</v>
      </c>
      <c r="U51" s="18">
        <v>17.609100000000002</v>
      </c>
      <c r="V51" s="18">
        <v>140.87280000000001</v>
      </c>
      <c r="W51" s="18">
        <v>787.40743333333342</v>
      </c>
      <c r="X51" s="18">
        <v>269.13856666666663</v>
      </c>
    </row>
    <row r="52" spans="1:24" s="20" customFormat="1" ht="30" customHeight="1" x14ac:dyDescent="0.25">
      <c r="A52" s="21" t="s">
        <v>60</v>
      </c>
      <c r="B52" s="21" t="s">
        <v>29</v>
      </c>
      <c r="C52" s="21" t="s">
        <v>58</v>
      </c>
      <c r="D52" s="16">
        <v>646.53463333333343</v>
      </c>
      <c r="E52" s="17">
        <v>410.01136666666662</v>
      </c>
      <c r="F52" s="23">
        <v>1173.94</v>
      </c>
      <c r="G52" s="24">
        <v>41246</v>
      </c>
      <c r="H52" s="120">
        <v>12487</v>
      </c>
      <c r="I52" s="25">
        <v>117.39400000000001</v>
      </c>
      <c r="J52" s="25">
        <v>1056.546</v>
      </c>
      <c r="K52" s="26">
        <v>0.1</v>
      </c>
      <c r="L52" s="21">
        <v>5</v>
      </c>
      <c r="M52" s="16">
        <v>17.609100000000002</v>
      </c>
      <c r="N52" s="18">
        <v>17.609100000000002</v>
      </c>
      <c r="O52" s="18">
        <v>17.609100000000002</v>
      </c>
      <c r="P52" s="18">
        <v>17.609100000000002</v>
      </c>
      <c r="Q52" s="18">
        <v>17.609100000000002</v>
      </c>
      <c r="R52" s="16">
        <v>17.609100000000002</v>
      </c>
      <c r="S52" s="16">
        <v>17.609100000000002</v>
      </c>
      <c r="T52" s="16">
        <v>17.609100000000002</v>
      </c>
      <c r="U52" s="18">
        <v>17.609100000000002</v>
      </c>
      <c r="V52" s="18">
        <v>140.87280000000001</v>
      </c>
      <c r="W52" s="18">
        <v>787.40743333333342</v>
      </c>
      <c r="X52" s="18">
        <v>269.13856666666663</v>
      </c>
    </row>
    <row r="53" spans="1:24" s="20" customFormat="1" ht="30" customHeight="1" x14ac:dyDescent="0.25">
      <c r="A53" s="21" t="s">
        <v>60</v>
      </c>
      <c r="B53" s="21" t="s">
        <v>29</v>
      </c>
      <c r="C53" s="21" t="s">
        <v>61</v>
      </c>
      <c r="D53" s="16">
        <v>646.53463333333343</v>
      </c>
      <c r="E53" s="17">
        <v>410.01136666666662</v>
      </c>
      <c r="F53" s="23">
        <v>1173.94</v>
      </c>
      <c r="G53" s="24">
        <v>41246</v>
      </c>
      <c r="H53" s="120">
        <v>12487</v>
      </c>
      <c r="I53" s="25">
        <v>117.39400000000001</v>
      </c>
      <c r="J53" s="25">
        <v>1056.546</v>
      </c>
      <c r="K53" s="26">
        <v>0.1</v>
      </c>
      <c r="L53" s="21">
        <v>5</v>
      </c>
      <c r="M53" s="16">
        <v>17.609100000000002</v>
      </c>
      <c r="N53" s="18">
        <v>17.609100000000002</v>
      </c>
      <c r="O53" s="18">
        <v>17.609100000000002</v>
      </c>
      <c r="P53" s="18">
        <v>17.609100000000002</v>
      </c>
      <c r="Q53" s="18">
        <v>17.609100000000002</v>
      </c>
      <c r="R53" s="16">
        <v>17.609100000000002</v>
      </c>
      <c r="S53" s="16">
        <v>17.609100000000002</v>
      </c>
      <c r="T53" s="16">
        <v>17.609100000000002</v>
      </c>
      <c r="U53" s="18">
        <v>17.609100000000002</v>
      </c>
      <c r="V53" s="18">
        <v>140.87280000000001</v>
      </c>
      <c r="W53" s="18">
        <v>787.40743333333342</v>
      </c>
      <c r="X53" s="18">
        <v>269.13856666666663</v>
      </c>
    </row>
    <row r="54" spans="1:24" s="20" customFormat="1" ht="30" customHeight="1" x14ac:dyDescent="0.25">
      <c r="A54" s="21" t="s">
        <v>62</v>
      </c>
      <c r="B54" s="21" t="s">
        <v>29</v>
      </c>
      <c r="C54" s="21" t="s">
        <v>63</v>
      </c>
      <c r="D54" s="16">
        <v>701.65795000000003</v>
      </c>
      <c r="E54" s="17">
        <v>444.68104999999991</v>
      </c>
      <c r="F54" s="23">
        <v>1273.71</v>
      </c>
      <c r="G54" s="24">
        <v>41246</v>
      </c>
      <c r="H54" s="120">
        <v>12487</v>
      </c>
      <c r="I54" s="25">
        <v>127.37100000000001</v>
      </c>
      <c r="J54" s="25">
        <v>1146.3389999999999</v>
      </c>
      <c r="K54" s="26">
        <v>0.1</v>
      </c>
      <c r="L54" s="21">
        <v>5</v>
      </c>
      <c r="M54" s="16">
        <v>19.105650000000001</v>
      </c>
      <c r="N54" s="18">
        <v>19.105650000000001</v>
      </c>
      <c r="O54" s="18">
        <v>19.105650000000001</v>
      </c>
      <c r="P54" s="18">
        <v>19.105650000000001</v>
      </c>
      <c r="Q54" s="18">
        <v>19.105650000000001</v>
      </c>
      <c r="R54" s="16">
        <v>19.105650000000001</v>
      </c>
      <c r="S54" s="16">
        <v>19.105650000000001</v>
      </c>
      <c r="T54" s="16">
        <v>19.105650000000001</v>
      </c>
      <c r="U54" s="18">
        <v>19.105650000000001</v>
      </c>
      <c r="V54" s="18">
        <v>152.84520000000001</v>
      </c>
      <c r="W54" s="18">
        <v>854.50315000000001</v>
      </c>
      <c r="X54" s="18">
        <v>291.83584999999994</v>
      </c>
    </row>
    <row r="55" spans="1:24" s="20" customFormat="1" ht="30" customHeight="1" x14ac:dyDescent="0.25">
      <c r="A55" s="21" t="s">
        <v>64</v>
      </c>
      <c r="B55" s="21" t="s">
        <v>29</v>
      </c>
      <c r="C55" s="21" t="s">
        <v>63</v>
      </c>
      <c r="D55" s="16">
        <v>701.65795000000003</v>
      </c>
      <c r="E55" s="17">
        <v>444.68104999999991</v>
      </c>
      <c r="F55" s="23">
        <v>1273.71</v>
      </c>
      <c r="G55" s="24">
        <v>41246</v>
      </c>
      <c r="H55" s="120">
        <v>12487</v>
      </c>
      <c r="I55" s="25">
        <v>127.37100000000001</v>
      </c>
      <c r="J55" s="25">
        <v>1146.3389999999999</v>
      </c>
      <c r="K55" s="26">
        <v>0.1</v>
      </c>
      <c r="L55" s="21">
        <v>5</v>
      </c>
      <c r="M55" s="16">
        <v>19.105650000000001</v>
      </c>
      <c r="N55" s="18">
        <v>19.105650000000001</v>
      </c>
      <c r="O55" s="18">
        <v>19.105650000000001</v>
      </c>
      <c r="P55" s="18">
        <v>19.105650000000001</v>
      </c>
      <c r="Q55" s="18">
        <v>19.105650000000001</v>
      </c>
      <c r="R55" s="16">
        <v>19.105650000000001</v>
      </c>
      <c r="S55" s="16">
        <v>19.105650000000001</v>
      </c>
      <c r="T55" s="16">
        <v>19.105650000000001</v>
      </c>
      <c r="U55" s="18">
        <v>19.105650000000001</v>
      </c>
      <c r="V55" s="18">
        <v>152.84520000000001</v>
      </c>
      <c r="W55" s="18">
        <v>854.50315000000001</v>
      </c>
      <c r="X55" s="18">
        <v>291.83584999999994</v>
      </c>
    </row>
    <row r="56" spans="1:24" s="20" customFormat="1" ht="30" customHeight="1" x14ac:dyDescent="0.25">
      <c r="A56" s="21" t="s">
        <v>64</v>
      </c>
      <c r="B56" s="21" t="s">
        <v>29</v>
      </c>
      <c r="C56" s="21" t="s">
        <v>58</v>
      </c>
      <c r="D56" s="16">
        <v>646.53463333333343</v>
      </c>
      <c r="E56" s="17">
        <v>410.01136666666662</v>
      </c>
      <c r="F56" s="23">
        <v>1173.94</v>
      </c>
      <c r="G56" s="24">
        <v>41246</v>
      </c>
      <c r="H56" s="120">
        <v>12487</v>
      </c>
      <c r="I56" s="25">
        <v>117.39400000000001</v>
      </c>
      <c r="J56" s="25">
        <v>1056.546</v>
      </c>
      <c r="K56" s="26">
        <v>0.1</v>
      </c>
      <c r="L56" s="21">
        <v>5</v>
      </c>
      <c r="M56" s="16">
        <v>17.609100000000002</v>
      </c>
      <c r="N56" s="18">
        <v>17.609100000000002</v>
      </c>
      <c r="O56" s="18">
        <v>17.609100000000002</v>
      </c>
      <c r="P56" s="18">
        <v>17.609100000000002</v>
      </c>
      <c r="Q56" s="18">
        <v>17.609100000000002</v>
      </c>
      <c r="R56" s="16">
        <v>17.609100000000002</v>
      </c>
      <c r="S56" s="16">
        <v>17.609100000000002</v>
      </c>
      <c r="T56" s="16">
        <v>17.609100000000002</v>
      </c>
      <c r="U56" s="18">
        <v>17.609100000000002</v>
      </c>
      <c r="V56" s="18">
        <v>140.87280000000001</v>
      </c>
      <c r="W56" s="18">
        <v>787.40743333333342</v>
      </c>
      <c r="X56" s="18">
        <v>269.13856666666663</v>
      </c>
    </row>
    <row r="57" spans="1:24" s="20" customFormat="1" ht="30" customHeight="1" x14ac:dyDescent="0.25">
      <c r="A57" s="21" t="s">
        <v>32</v>
      </c>
      <c r="B57" s="21" t="s">
        <v>29</v>
      </c>
      <c r="C57" s="21" t="s">
        <v>63</v>
      </c>
      <c r="D57" s="16">
        <v>701.65795000000003</v>
      </c>
      <c r="E57" s="17">
        <v>444.68104999999991</v>
      </c>
      <c r="F57" s="23">
        <v>1273.71</v>
      </c>
      <c r="G57" s="24">
        <v>41246</v>
      </c>
      <c r="H57" s="120">
        <v>12487</v>
      </c>
      <c r="I57" s="25">
        <v>127.37100000000001</v>
      </c>
      <c r="J57" s="25">
        <v>1146.3389999999999</v>
      </c>
      <c r="K57" s="26">
        <v>0.1</v>
      </c>
      <c r="L57" s="21">
        <v>5</v>
      </c>
      <c r="M57" s="16">
        <v>19.105650000000001</v>
      </c>
      <c r="N57" s="18">
        <v>19.105650000000001</v>
      </c>
      <c r="O57" s="18">
        <v>19.105650000000001</v>
      </c>
      <c r="P57" s="18">
        <v>19.105650000000001</v>
      </c>
      <c r="Q57" s="18">
        <v>19.105650000000001</v>
      </c>
      <c r="R57" s="16">
        <v>19.105650000000001</v>
      </c>
      <c r="S57" s="16">
        <v>19.105650000000001</v>
      </c>
      <c r="T57" s="16">
        <v>19.105650000000001</v>
      </c>
      <c r="U57" s="18">
        <v>19.105650000000001</v>
      </c>
      <c r="V57" s="18">
        <v>152.84520000000001</v>
      </c>
      <c r="W57" s="18">
        <v>854.50315000000001</v>
      </c>
      <c r="X57" s="18">
        <v>291.83584999999994</v>
      </c>
    </row>
    <row r="58" spans="1:24" s="20" customFormat="1" ht="30" customHeight="1" x14ac:dyDescent="0.25">
      <c r="A58" s="21" t="s">
        <v>32</v>
      </c>
      <c r="B58" s="21" t="s">
        <v>29</v>
      </c>
      <c r="C58" s="21" t="s">
        <v>58</v>
      </c>
      <c r="D58" s="16">
        <v>646.53463333333343</v>
      </c>
      <c r="E58" s="17">
        <v>410.01136666666662</v>
      </c>
      <c r="F58" s="23">
        <v>1173.94</v>
      </c>
      <c r="G58" s="24">
        <v>41246</v>
      </c>
      <c r="H58" s="120">
        <v>12487</v>
      </c>
      <c r="I58" s="25">
        <v>117.39400000000001</v>
      </c>
      <c r="J58" s="25">
        <v>1056.546</v>
      </c>
      <c r="K58" s="26">
        <v>0.1</v>
      </c>
      <c r="L58" s="21">
        <v>5</v>
      </c>
      <c r="M58" s="16">
        <v>17.609100000000002</v>
      </c>
      <c r="N58" s="18">
        <v>17.609100000000002</v>
      </c>
      <c r="O58" s="18">
        <v>17.609100000000002</v>
      </c>
      <c r="P58" s="18">
        <v>17.609100000000002</v>
      </c>
      <c r="Q58" s="18">
        <v>17.609100000000002</v>
      </c>
      <c r="R58" s="16">
        <v>17.609100000000002</v>
      </c>
      <c r="S58" s="16">
        <v>17.609100000000002</v>
      </c>
      <c r="T58" s="16">
        <v>17.609100000000002</v>
      </c>
      <c r="U58" s="18">
        <v>17.609100000000002</v>
      </c>
      <c r="V58" s="18">
        <v>140.87280000000001</v>
      </c>
      <c r="W58" s="18">
        <v>787.40743333333342</v>
      </c>
      <c r="X58" s="18">
        <v>269.13856666666663</v>
      </c>
    </row>
    <row r="59" spans="1:24" s="20" customFormat="1" ht="30" customHeight="1" x14ac:dyDescent="0.25">
      <c r="A59" s="21" t="s">
        <v>32</v>
      </c>
      <c r="B59" s="21" t="s">
        <v>29</v>
      </c>
      <c r="C59" s="21" t="s">
        <v>58</v>
      </c>
      <c r="D59" s="16">
        <v>646.53463333333343</v>
      </c>
      <c r="E59" s="17">
        <v>410.01136666666662</v>
      </c>
      <c r="F59" s="23">
        <v>1173.94</v>
      </c>
      <c r="G59" s="24">
        <v>41246</v>
      </c>
      <c r="H59" s="120">
        <v>12487</v>
      </c>
      <c r="I59" s="25">
        <v>117.39400000000001</v>
      </c>
      <c r="J59" s="25">
        <v>1056.546</v>
      </c>
      <c r="K59" s="26">
        <v>0.1</v>
      </c>
      <c r="L59" s="21">
        <v>5</v>
      </c>
      <c r="M59" s="16">
        <v>17.609100000000002</v>
      </c>
      <c r="N59" s="18">
        <v>17.609100000000002</v>
      </c>
      <c r="O59" s="18">
        <v>17.609100000000002</v>
      </c>
      <c r="P59" s="18">
        <v>17.609100000000002</v>
      </c>
      <c r="Q59" s="18">
        <v>17.609100000000002</v>
      </c>
      <c r="R59" s="16">
        <v>17.609100000000002</v>
      </c>
      <c r="S59" s="16">
        <v>17.609100000000002</v>
      </c>
      <c r="T59" s="16">
        <v>17.609100000000002</v>
      </c>
      <c r="U59" s="18">
        <v>17.609100000000002</v>
      </c>
      <c r="V59" s="18">
        <v>140.87280000000001</v>
      </c>
      <c r="W59" s="18">
        <v>787.40743333333342</v>
      </c>
      <c r="X59" s="18">
        <v>269.13856666666663</v>
      </c>
    </row>
    <row r="60" spans="1:24" s="20" customFormat="1" ht="30" customHeight="1" x14ac:dyDescent="0.25">
      <c r="A60" s="21" t="s">
        <v>65</v>
      </c>
      <c r="B60" s="21" t="s">
        <v>29</v>
      </c>
      <c r="C60" s="21" t="s">
        <v>58</v>
      </c>
      <c r="D60" s="16">
        <v>646.53463333333343</v>
      </c>
      <c r="E60" s="17">
        <v>410.01136666666662</v>
      </c>
      <c r="F60" s="23">
        <v>1173.94</v>
      </c>
      <c r="G60" s="24">
        <v>41246</v>
      </c>
      <c r="H60" s="120">
        <v>12487</v>
      </c>
      <c r="I60" s="25">
        <v>117.39400000000001</v>
      </c>
      <c r="J60" s="25">
        <v>1056.546</v>
      </c>
      <c r="K60" s="26">
        <v>0.1</v>
      </c>
      <c r="L60" s="21">
        <v>5</v>
      </c>
      <c r="M60" s="16">
        <v>17.609100000000002</v>
      </c>
      <c r="N60" s="18">
        <v>17.609100000000002</v>
      </c>
      <c r="O60" s="18">
        <v>17.609100000000002</v>
      </c>
      <c r="P60" s="18">
        <v>17.609100000000002</v>
      </c>
      <c r="Q60" s="18">
        <v>17.609100000000002</v>
      </c>
      <c r="R60" s="16">
        <v>17.609100000000002</v>
      </c>
      <c r="S60" s="16">
        <v>17.609100000000002</v>
      </c>
      <c r="T60" s="16">
        <v>17.609100000000002</v>
      </c>
      <c r="U60" s="18">
        <v>17.609100000000002</v>
      </c>
      <c r="V60" s="18">
        <v>140.87280000000001</v>
      </c>
      <c r="W60" s="18">
        <v>787.40743333333342</v>
      </c>
      <c r="X60" s="18">
        <v>269.13856666666663</v>
      </c>
    </row>
    <row r="61" spans="1:24" s="20" customFormat="1" ht="30" customHeight="1" x14ac:dyDescent="0.25">
      <c r="A61" s="21" t="s">
        <v>65</v>
      </c>
      <c r="B61" s="21" t="s">
        <v>29</v>
      </c>
      <c r="C61" s="21" t="s">
        <v>58</v>
      </c>
      <c r="D61" s="16">
        <v>646.53463333333343</v>
      </c>
      <c r="E61" s="17">
        <v>410.01136666666662</v>
      </c>
      <c r="F61" s="23">
        <v>1173.94</v>
      </c>
      <c r="G61" s="24">
        <v>41246</v>
      </c>
      <c r="H61" s="120">
        <v>12487</v>
      </c>
      <c r="I61" s="25">
        <v>117.39400000000001</v>
      </c>
      <c r="J61" s="25">
        <v>1056.546</v>
      </c>
      <c r="K61" s="26">
        <v>0.1</v>
      </c>
      <c r="L61" s="21">
        <v>5</v>
      </c>
      <c r="M61" s="16">
        <v>17.609100000000002</v>
      </c>
      <c r="N61" s="18">
        <v>17.609100000000002</v>
      </c>
      <c r="O61" s="18">
        <v>17.609100000000002</v>
      </c>
      <c r="P61" s="18">
        <v>17.609100000000002</v>
      </c>
      <c r="Q61" s="18">
        <v>17.609100000000002</v>
      </c>
      <c r="R61" s="16">
        <v>17.609100000000002</v>
      </c>
      <c r="S61" s="16">
        <v>17.609100000000002</v>
      </c>
      <c r="T61" s="16">
        <v>17.609100000000002</v>
      </c>
      <c r="U61" s="18">
        <v>17.609100000000002</v>
      </c>
      <c r="V61" s="18">
        <v>140.87280000000001</v>
      </c>
      <c r="W61" s="18">
        <v>787.40743333333342</v>
      </c>
      <c r="X61" s="18">
        <v>269.13856666666663</v>
      </c>
    </row>
    <row r="62" spans="1:24" s="20" customFormat="1" ht="30" customHeight="1" x14ac:dyDescent="0.25">
      <c r="A62" s="21" t="s">
        <v>66</v>
      </c>
      <c r="B62" s="21" t="s">
        <v>29</v>
      </c>
      <c r="C62" s="21" t="s">
        <v>63</v>
      </c>
      <c r="D62" s="16">
        <v>695.65795000000003</v>
      </c>
      <c r="E62" s="17">
        <v>450.68104999999991</v>
      </c>
      <c r="F62" s="23">
        <v>1273.71</v>
      </c>
      <c r="G62" s="24">
        <v>41246</v>
      </c>
      <c r="H62" s="120">
        <v>12487</v>
      </c>
      <c r="I62" s="25">
        <v>127.37100000000001</v>
      </c>
      <c r="J62" s="25">
        <v>1146.3389999999999</v>
      </c>
      <c r="K62" s="26">
        <v>0.1</v>
      </c>
      <c r="L62" s="21">
        <v>5</v>
      </c>
      <c r="M62" s="16">
        <v>19.105650000000001</v>
      </c>
      <c r="N62" s="18">
        <v>19.105650000000001</v>
      </c>
      <c r="O62" s="18">
        <v>19.105650000000001</v>
      </c>
      <c r="P62" s="18">
        <v>19.105650000000001</v>
      </c>
      <c r="Q62" s="18">
        <v>19.105650000000001</v>
      </c>
      <c r="R62" s="16">
        <v>19.105650000000001</v>
      </c>
      <c r="S62" s="16">
        <v>19.105650000000001</v>
      </c>
      <c r="T62" s="16">
        <v>19.105650000000001</v>
      </c>
      <c r="U62" s="18">
        <v>19.105650000000001</v>
      </c>
      <c r="V62" s="18">
        <v>152.84520000000001</v>
      </c>
      <c r="W62" s="18">
        <v>848.50315000000001</v>
      </c>
      <c r="X62" s="18">
        <v>297.83584999999994</v>
      </c>
    </row>
    <row r="63" spans="1:24" s="20" customFormat="1" ht="30" customHeight="1" x14ac:dyDescent="0.25">
      <c r="A63" s="21" t="s">
        <v>66</v>
      </c>
      <c r="B63" s="21" t="s">
        <v>29</v>
      </c>
      <c r="C63" s="21" t="s">
        <v>58</v>
      </c>
      <c r="D63" s="16">
        <v>646.53463333333343</v>
      </c>
      <c r="E63" s="17">
        <v>410.01136666666662</v>
      </c>
      <c r="F63" s="23">
        <v>1173.94</v>
      </c>
      <c r="G63" s="24">
        <v>41246</v>
      </c>
      <c r="H63" s="120">
        <v>12487</v>
      </c>
      <c r="I63" s="25">
        <v>117.39400000000001</v>
      </c>
      <c r="J63" s="25">
        <v>1056.546</v>
      </c>
      <c r="K63" s="26">
        <v>0.1</v>
      </c>
      <c r="L63" s="21">
        <v>5</v>
      </c>
      <c r="M63" s="16">
        <v>17.609100000000002</v>
      </c>
      <c r="N63" s="18">
        <v>17.609100000000002</v>
      </c>
      <c r="O63" s="18">
        <v>17.609100000000002</v>
      </c>
      <c r="P63" s="18">
        <v>17.609100000000002</v>
      </c>
      <c r="Q63" s="18">
        <v>17.609100000000002</v>
      </c>
      <c r="R63" s="16">
        <v>17.609100000000002</v>
      </c>
      <c r="S63" s="16">
        <v>17.609100000000002</v>
      </c>
      <c r="T63" s="16">
        <v>17.609100000000002</v>
      </c>
      <c r="U63" s="18">
        <v>17.609100000000002</v>
      </c>
      <c r="V63" s="18">
        <v>140.87280000000001</v>
      </c>
      <c r="W63" s="18">
        <v>787.40743333333342</v>
      </c>
      <c r="X63" s="18">
        <v>269.13856666666663</v>
      </c>
    </row>
    <row r="64" spans="1:24" s="20" customFormat="1" ht="30" customHeight="1" x14ac:dyDescent="0.25">
      <c r="A64" s="21" t="s">
        <v>66</v>
      </c>
      <c r="B64" s="21" t="s">
        <v>29</v>
      </c>
      <c r="C64" s="21" t="s">
        <v>58</v>
      </c>
      <c r="D64" s="16">
        <v>646.53463333333343</v>
      </c>
      <c r="E64" s="17">
        <v>410.01136666666662</v>
      </c>
      <c r="F64" s="23">
        <v>1173.94</v>
      </c>
      <c r="G64" s="24">
        <v>41246</v>
      </c>
      <c r="H64" s="120">
        <v>12487</v>
      </c>
      <c r="I64" s="25">
        <v>117.39400000000001</v>
      </c>
      <c r="J64" s="25">
        <v>1056.546</v>
      </c>
      <c r="K64" s="26">
        <v>0.1</v>
      </c>
      <c r="L64" s="21">
        <v>5</v>
      </c>
      <c r="M64" s="16">
        <v>17.609100000000002</v>
      </c>
      <c r="N64" s="18">
        <v>17.609100000000002</v>
      </c>
      <c r="O64" s="18">
        <v>17.609100000000002</v>
      </c>
      <c r="P64" s="18">
        <v>17.609100000000002</v>
      </c>
      <c r="Q64" s="18">
        <v>17.609100000000002</v>
      </c>
      <c r="R64" s="16">
        <v>17.609100000000002</v>
      </c>
      <c r="S64" s="16">
        <v>17.609100000000002</v>
      </c>
      <c r="T64" s="16">
        <v>17.609100000000002</v>
      </c>
      <c r="U64" s="18">
        <v>17.609100000000002</v>
      </c>
      <c r="V64" s="18">
        <v>140.87280000000001</v>
      </c>
      <c r="W64" s="18">
        <v>787.40743333333342</v>
      </c>
      <c r="X64" s="18">
        <v>269.13856666666663</v>
      </c>
    </row>
    <row r="65" spans="1:24" s="20" customFormat="1" ht="30" customHeight="1" x14ac:dyDescent="0.25">
      <c r="A65" s="21" t="s">
        <v>67</v>
      </c>
      <c r="B65" s="21" t="s">
        <v>29</v>
      </c>
      <c r="C65" s="21" t="s">
        <v>63</v>
      </c>
      <c r="D65" s="16">
        <v>701.65795000000003</v>
      </c>
      <c r="E65" s="17">
        <v>444.68104999999991</v>
      </c>
      <c r="F65" s="23">
        <v>1273.71</v>
      </c>
      <c r="G65" s="24">
        <v>41246</v>
      </c>
      <c r="H65" s="120">
        <v>12487</v>
      </c>
      <c r="I65" s="25">
        <v>127.37100000000001</v>
      </c>
      <c r="J65" s="25">
        <v>1146.3389999999999</v>
      </c>
      <c r="K65" s="26">
        <v>0.1</v>
      </c>
      <c r="L65" s="21">
        <v>5</v>
      </c>
      <c r="M65" s="16">
        <v>19.105650000000001</v>
      </c>
      <c r="N65" s="18">
        <v>19.105650000000001</v>
      </c>
      <c r="O65" s="18">
        <v>19.105650000000001</v>
      </c>
      <c r="P65" s="18">
        <v>19.105650000000001</v>
      </c>
      <c r="Q65" s="18">
        <v>19.105650000000001</v>
      </c>
      <c r="R65" s="16">
        <v>19.105650000000001</v>
      </c>
      <c r="S65" s="16">
        <v>19.105650000000001</v>
      </c>
      <c r="T65" s="16">
        <v>19.105650000000001</v>
      </c>
      <c r="U65" s="18">
        <v>19.105650000000001</v>
      </c>
      <c r="V65" s="18">
        <v>152.84520000000001</v>
      </c>
      <c r="W65" s="18">
        <v>854.50315000000001</v>
      </c>
      <c r="X65" s="18">
        <v>291.83584999999994</v>
      </c>
    </row>
    <row r="66" spans="1:24" s="20" customFormat="1" ht="30" customHeight="1" x14ac:dyDescent="0.25">
      <c r="A66" s="21" t="s">
        <v>68</v>
      </c>
      <c r="B66" s="21" t="s">
        <v>29</v>
      </c>
      <c r="C66" s="21" t="s">
        <v>63</v>
      </c>
      <c r="D66" s="16">
        <v>701.65795000000003</v>
      </c>
      <c r="E66" s="17">
        <v>444.68104999999991</v>
      </c>
      <c r="F66" s="23">
        <v>1273.71</v>
      </c>
      <c r="G66" s="24">
        <v>41246</v>
      </c>
      <c r="H66" s="120">
        <v>12487</v>
      </c>
      <c r="I66" s="25">
        <v>127.37100000000001</v>
      </c>
      <c r="J66" s="25">
        <v>1146.3389999999999</v>
      </c>
      <c r="K66" s="26">
        <v>0.1</v>
      </c>
      <c r="L66" s="21">
        <v>5</v>
      </c>
      <c r="M66" s="16">
        <v>19.105650000000001</v>
      </c>
      <c r="N66" s="18">
        <v>19.105650000000001</v>
      </c>
      <c r="O66" s="18">
        <v>19.105650000000001</v>
      </c>
      <c r="P66" s="18">
        <v>19.105650000000001</v>
      </c>
      <c r="Q66" s="18">
        <v>19.105650000000001</v>
      </c>
      <c r="R66" s="16">
        <v>19.105650000000001</v>
      </c>
      <c r="S66" s="16">
        <v>19.105650000000001</v>
      </c>
      <c r="T66" s="16">
        <v>19.105650000000001</v>
      </c>
      <c r="U66" s="18">
        <v>19.105650000000001</v>
      </c>
      <c r="V66" s="18">
        <v>152.84520000000001</v>
      </c>
      <c r="W66" s="18">
        <v>854.50315000000001</v>
      </c>
      <c r="X66" s="18">
        <v>291.83584999999994</v>
      </c>
    </row>
    <row r="67" spans="1:24" s="20" customFormat="1" ht="30" customHeight="1" x14ac:dyDescent="0.25">
      <c r="A67" s="21" t="s">
        <v>68</v>
      </c>
      <c r="B67" s="21" t="s">
        <v>29</v>
      </c>
      <c r="C67" s="21" t="s">
        <v>58</v>
      </c>
      <c r="D67" s="16">
        <v>646.53463333333343</v>
      </c>
      <c r="E67" s="17">
        <v>410.01136666666662</v>
      </c>
      <c r="F67" s="23">
        <v>1173.94</v>
      </c>
      <c r="G67" s="24">
        <v>41246</v>
      </c>
      <c r="H67" s="120">
        <v>12487</v>
      </c>
      <c r="I67" s="25">
        <v>117.39400000000001</v>
      </c>
      <c r="J67" s="25">
        <v>1056.546</v>
      </c>
      <c r="K67" s="26">
        <v>0.1</v>
      </c>
      <c r="L67" s="21">
        <v>5</v>
      </c>
      <c r="M67" s="16">
        <v>17.609100000000002</v>
      </c>
      <c r="N67" s="18">
        <v>17.609100000000002</v>
      </c>
      <c r="O67" s="18">
        <v>17.609100000000002</v>
      </c>
      <c r="P67" s="18">
        <v>17.609100000000002</v>
      </c>
      <c r="Q67" s="18">
        <v>17.609100000000002</v>
      </c>
      <c r="R67" s="16">
        <v>17.609100000000002</v>
      </c>
      <c r="S67" s="16">
        <v>17.609100000000002</v>
      </c>
      <c r="T67" s="16">
        <v>17.609100000000002</v>
      </c>
      <c r="U67" s="18">
        <v>17.609100000000002</v>
      </c>
      <c r="V67" s="18">
        <v>140.87280000000001</v>
      </c>
      <c r="W67" s="18">
        <v>787.40743333333342</v>
      </c>
      <c r="X67" s="18">
        <v>269.13856666666663</v>
      </c>
    </row>
    <row r="68" spans="1:24" s="20" customFormat="1" ht="30" customHeight="1" x14ac:dyDescent="0.25">
      <c r="A68" s="21" t="s">
        <v>67</v>
      </c>
      <c r="B68" s="21" t="s">
        <v>29</v>
      </c>
      <c r="C68" s="21" t="s">
        <v>58</v>
      </c>
      <c r="D68" s="16">
        <v>646.53463333333343</v>
      </c>
      <c r="E68" s="17">
        <v>410.01136666666662</v>
      </c>
      <c r="F68" s="23">
        <v>1173.94</v>
      </c>
      <c r="G68" s="24">
        <v>41246</v>
      </c>
      <c r="H68" s="120">
        <v>12487</v>
      </c>
      <c r="I68" s="25">
        <v>117.39400000000001</v>
      </c>
      <c r="J68" s="25">
        <v>1056.546</v>
      </c>
      <c r="K68" s="26">
        <v>0.1</v>
      </c>
      <c r="L68" s="21">
        <v>5</v>
      </c>
      <c r="M68" s="16">
        <v>17.609100000000002</v>
      </c>
      <c r="N68" s="18">
        <v>17.609100000000002</v>
      </c>
      <c r="O68" s="18">
        <v>17.609100000000002</v>
      </c>
      <c r="P68" s="18">
        <v>17.609100000000002</v>
      </c>
      <c r="Q68" s="18">
        <v>17.609100000000002</v>
      </c>
      <c r="R68" s="16">
        <v>17.609100000000002</v>
      </c>
      <c r="S68" s="16">
        <v>17.609100000000002</v>
      </c>
      <c r="T68" s="16">
        <v>17.609100000000002</v>
      </c>
      <c r="U68" s="18">
        <v>17.609100000000002</v>
      </c>
      <c r="V68" s="18">
        <v>140.87280000000001</v>
      </c>
      <c r="W68" s="18">
        <v>787.40743333333342</v>
      </c>
      <c r="X68" s="18">
        <v>269.13856666666663</v>
      </c>
    </row>
    <row r="69" spans="1:24" s="20" customFormat="1" ht="30" customHeight="1" x14ac:dyDescent="0.25">
      <c r="A69" s="21" t="s">
        <v>69</v>
      </c>
      <c r="B69" s="21" t="s">
        <v>29</v>
      </c>
      <c r="C69" s="21" t="s">
        <v>58</v>
      </c>
      <c r="D69" s="16">
        <v>646.53463333333343</v>
      </c>
      <c r="E69" s="17">
        <v>410.01136666666662</v>
      </c>
      <c r="F69" s="23">
        <v>1173.94</v>
      </c>
      <c r="G69" s="24">
        <v>41246</v>
      </c>
      <c r="H69" s="120">
        <v>12487</v>
      </c>
      <c r="I69" s="25">
        <v>117.39400000000001</v>
      </c>
      <c r="J69" s="25">
        <v>1056.546</v>
      </c>
      <c r="K69" s="26">
        <v>0.1</v>
      </c>
      <c r="L69" s="21">
        <v>5</v>
      </c>
      <c r="M69" s="16">
        <v>17.609100000000002</v>
      </c>
      <c r="N69" s="18">
        <v>17.609100000000002</v>
      </c>
      <c r="O69" s="18">
        <v>17.609100000000002</v>
      </c>
      <c r="P69" s="18">
        <v>17.609100000000002</v>
      </c>
      <c r="Q69" s="18">
        <v>17.609100000000002</v>
      </c>
      <c r="R69" s="16">
        <v>17.609100000000002</v>
      </c>
      <c r="S69" s="16">
        <v>17.609100000000002</v>
      </c>
      <c r="T69" s="16">
        <v>17.609100000000002</v>
      </c>
      <c r="U69" s="18">
        <v>17.609100000000002</v>
      </c>
      <c r="V69" s="18">
        <v>140.87280000000001</v>
      </c>
      <c r="W69" s="18">
        <v>787.40743333333342</v>
      </c>
      <c r="X69" s="18">
        <v>269.13856666666663</v>
      </c>
    </row>
    <row r="70" spans="1:24" s="20" customFormat="1" ht="30" customHeight="1" x14ac:dyDescent="0.25">
      <c r="A70" s="21" t="s">
        <v>70</v>
      </c>
      <c r="B70" s="21" t="s">
        <v>29</v>
      </c>
      <c r="C70" s="21" t="s">
        <v>63</v>
      </c>
      <c r="D70" s="16">
        <v>701.65795000000003</v>
      </c>
      <c r="E70" s="17">
        <v>444.68104999999991</v>
      </c>
      <c r="F70" s="23">
        <v>1273.71</v>
      </c>
      <c r="G70" s="24">
        <v>41246</v>
      </c>
      <c r="H70" s="120">
        <v>12487</v>
      </c>
      <c r="I70" s="25">
        <v>127.37100000000001</v>
      </c>
      <c r="J70" s="25">
        <v>1146.3389999999999</v>
      </c>
      <c r="K70" s="26">
        <v>0.1</v>
      </c>
      <c r="L70" s="21">
        <v>5</v>
      </c>
      <c r="M70" s="16">
        <v>19.105650000000001</v>
      </c>
      <c r="N70" s="18">
        <v>19.105650000000001</v>
      </c>
      <c r="O70" s="18">
        <v>19.105650000000001</v>
      </c>
      <c r="P70" s="18">
        <v>19.105650000000001</v>
      </c>
      <c r="Q70" s="18">
        <v>19.105650000000001</v>
      </c>
      <c r="R70" s="16">
        <v>19.105650000000001</v>
      </c>
      <c r="S70" s="16">
        <v>19.105650000000001</v>
      </c>
      <c r="T70" s="16">
        <v>19.105650000000001</v>
      </c>
      <c r="U70" s="18">
        <v>19.105650000000001</v>
      </c>
      <c r="V70" s="18">
        <v>152.84520000000001</v>
      </c>
      <c r="W70" s="18">
        <v>854.50315000000001</v>
      </c>
      <c r="X70" s="18">
        <v>291.83584999999994</v>
      </c>
    </row>
    <row r="71" spans="1:24" s="20" customFormat="1" ht="30" customHeight="1" x14ac:dyDescent="0.25">
      <c r="A71" s="21" t="s">
        <v>71</v>
      </c>
      <c r="B71" s="21" t="s">
        <v>29</v>
      </c>
      <c r="C71" s="21" t="s">
        <v>63</v>
      </c>
      <c r="D71" s="16">
        <v>701.65795000000003</v>
      </c>
      <c r="E71" s="17">
        <v>444.68104999999991</v>
      </c>
      <c r="F71" s="23">
        <v>1273.71</v>
      </c>
      <c r="G71" s="24">
        <v>41246</v>
      </c>
      <c r="H71" s="120">
        <v>12487</v>
      </c>
      <c r="I71" s="25">
        <v>127.37100000000001</v>
      </c>
      <c r="J71" s="25">
        <v>1146.3389999999999</v>
      </c>
      <c r="K71" s="26">
        <v>0.1</v>
      </c>
      <c r="L71" s="21">
        <v>5</v>
      </c>
      <c r="M71" s="16">
        <v>19.105650000000001</v>
      </c>
      <c r="N71" s="18">
        <v>19.105650000000001</v>
      </c>
      <c r="O71" s="18">
        <v>19.105650000000001</v>
      </c>
      <c r="P71" s="18">
        <v>19.105650000000001</v>
      </c>
      <c r="Q71" s="18">
        <v>19.105650000000001</v>
      </c>
      <c r="R71" s="16">
        <v>19.105650000000001</v>
      </c>
      <c r="S71" s="16">
        <v>19.105650000000001</v>
      </c>
      <c r="T71" s="16">
        <v>19.105650000000001</v>
      </c>
      <c r="U71" s="18">
        <v>19.105650000000001</v>
      </c>
      <c r="V71" s="18">
        <v>152.84520000000001</v>
      </c>
      <c r="W71" s="18">
        <v>854.50315000000001</v>
      </c>
      <c r="X71" s="18">
        <v>291.83584999999994</v>
      </c>
    </row>
    <row r="72" spans="1:24" s="20" customFormat="1" ht="30" customHeight="1" x14ac:dyDescent="0.25">
      <c r="A72" s="21" t="s">
        <v>72</v>
      </c>
      <c r="B72" s="21" t="s">
        <v>29</v>
      </c>
      <c r="C72" s="21" t="s">
        <v>63</v>
      </c>
      <c r="D72" s="16">
        <v>701.65795000000003</v>
      </c>
      <c r="E72" s="17">
        <v>444.68104999999991</v>
      </c>
      <c r="F72" s="23">
        <v>1273.71</v>
      </c>
      <c r="G72" s="24">
        <v>41246</v>
      </c>
      <c r="H72" s="120">
        <v>12487</v>
      </c>
      <c r="I72" s="25">
        <v>127.37100000000001</v>
      </c>
      <c r="J72" s="25">
        <v>1146.3389999999999</v>
      </c>
      <c r="K72" s="26">
        <v>0.1</v>
      </c>
      <c r="L72" s="21">
        <v>5</v>
      </c>
      <c r="M72" s="16">
        <v>19.105650000000001</v>
      </c>
      <c r="N72" s="18">
        <v>19.105650000000001</v>
      </c>
      <c r="O72" s="18">
        <v>19.105650000000001</v>
      </c>
      <c r="P72" s="18">
        <v>19.105650000000001</v>
      </c>
      <c r="Q72" s="18">
        <v>19.105650000000001</v>
      </c>
      <c r="R72" s="16">
        <v>19.105650000000001</v>
      </c>
      <c r="S72" s="16">
        <v>19.105650000000001</v>
      </c>
      <c r="T72" s="16">
        <v>19.105650000000001</v>
      </c>
      <c r="U72" s="18">
        <v>19.105650000000001</v>
      </c>
      <c r="V72" s="18">
        <v>152.84520000000001</v>
      </c>
      <c r="W72" s="18">
        <v>854.50315000000001</v>
      </c>
      <c r="X72" s="18">
        <v>291.83584999999994</v>
      </c>
    </row>
    <row r="73" spans="1:24" s="20" customFormat="1" ht="30" customHeight="1" x14ac:dyDescent="0.25">
      <c r="A73" s="21" t="s">
        <v>43</v>
      </c>
      <c r="B73" s="21" t="s">
        <v>29</v>
      </c>
      <c r="C73" s="21" t="s">
        <v>58</v>
      </c>
      <c r="D73" s="16">
        <v>646.53463333333343</v>
      </c>
      <c r="E73" s="17">
        <v>410.01136666666662</v>
      </c>
      <c r="F73" s="23">
        <v>1173.94</v>
      </c>
      <c r="G73" s="24">
        <v>41246</v>
      </c>
      <c r="H73" s="120">
        <v>12487</v>
      </c>
      <c r="I73" s="25">
        <v>117.39400000000001</v>
      </c>
      <c r="J73" s="25">
        <v>1056.546</v>
      </c>
      <c r="K73" s="26">
        <v>0.1</v>
      </c>
      <c r="L73" s="21">
        <v>5</v>
      </c>
      <c r="M73" s="16">
        <v>17.609100000000002</v>
      </c>
      <c r="N73" s="18">
        <v>17.609100000000002</v>
      </c>
      <c r="O73" s="18">
        <v>17.609100000000002</v>
      </c>
      <c r="P73" s="18">
        <v>17.609100000000002</v>
      </c>
      <c r="Q73" s="18">
        <v>17.609100000000002</v>
      </c>
      <c r="R73" s="16">
        <v>17.609100000000002</v>
      </c>
      <c r="S73" s="16">
        <v>17.609100000000002</v>
      </c>
      <c r="T73" s="16">
        <v>17.609100000000002</v>
      </c>
      <c r="U73" s="18">
        <v>17.609100000000002</v>
      </c>
      <c r="V73" s="18">
        <v>140.87280000000001</v>
      </c>
      <c r="W73" s="18">
        <v>787.40743333333342</v>
      </c>
      <c r="X73" s="18">
        <v>269.13856666666663</v>
      </c>
    </row>
    <row r="74" spans="1:24" s="20" customFormat="1" ht="30" customHeight="1" x14ac:dyDescent="0.25">
      <c r="A74" s="21" t="s">
        <v>43</v>
      </c>
      <c r="B74" s="21" t="s">
        <v>29</v>
      </c>
      <c r="C74" s="21" t="s">
        <v>58</v>
      </c>
      <c r="D74" s="16">
        <v>646.53463333333343</v>
      </c>
      <c r="E74" s="17">
        <v>410.01136666666662</v>
      </c>
      <c r="F74" s="23">
        <v>1173.94</v>
      </c>
      <c r="G74" s="24">
        <v>41246</v>
      </c>
      <c r="H74" s="120">
        <v>12487</v>
      </c>
      <c r="I74" s="25">
        <v>117.39400000000001</v>
      </c>
      <c r="J74" s="25">
        <v>1056.546</v>
      </c>
      <c r="K74" s="26">
        <v>0.1</v>
      </c>
      <c r="L74" s="21">
        <v>5</v>
      </c>
      <c r="M74" s="16">
        <v>17.609100000000002</v>
      </c>
      <c r="N74" s="18">
        <v>17.609100000000002</v>
      </c>
      <c r="O74" s="18">
        <v>17.609100000000002</v>
      </c>
      <c r="P74" s="18">
        <v>17.609100000000002</v>
      </c>
      <c r="Q74" s="18">
        <v>17.609100000000002</v>
      </c>
      <c r="R74" s="16">
        <v>17.609100000000002</v>
      </c>
      <c r="S74" s="16">
        <v>17.609100000000002</v>
      </c>
      <c r="T74" s="16">
        <v>17.609100000000002</v>
      </c>
      <c r="U74" s="18">
        <v>17.609100000000002</v>
      </c>
      <c r="V74" s="18">
        <v>140.87280000000001</v>
      </c>
      <c r="W74" s="18">
        <v>787.40743333333342</v>
      </c>
      <c r="X74" s="18">
        <v>269.13856666666663</v>
      </c>
    </row>
    <row r="75" spans="1:24" s="20" customFormat="1" ht="30" customHeight="1" x14ac:dyDescent="0.25">
      <c r="A75" s="21" t="s">
        <v>43</v>
      </c>
      <c r="B75" s="21" t="s">
        <v>29</v>
      </c>
      <c r="C75" s="21" t="s">
        <v>58</v>
      </c>
      <c r="D75" s="16">
        <v>646.53463333333343</v>
      </c>
      <c r="E75" s="17">
        <v>410.01136666666662</v>
      </c>
      <c r="F75" s="23">
        <v>1173.94</v>
      </c>
      <c r="G75" s="24">
        <v>41246</v>
      </c>
      <c r="H75" s="120">
        <v>12487</v>
      </c>
      <c r="I75" s="25">
        <v>117.39400000000001</v>
      </c>
      <c r="J75" s="25">
        <v>1056.546</v>
      </c>
      <c r="K75" s="26">
        <v>0.1</v>
      </c>
      <c r="L75" s="21">
        <v>5</v>
      </c>
      <c r="M75" s="16">
        <v>17.609100000000002</v>
      </c>
      <c r="N75" s="18">
        <v>17.609100000000002</v>
      </c>
      <c r="O75" s="18">
        <v>17.609100000000002</v>
      </c>
      <c r="P75" s="18">
        <v>17.609100000000002</v>
      </c>
      <c r="Q75" s="18">
        <v>17.609100000000002</v>
      </c>
      <c r="R75" s="16">
        <v>17.609100000000002</v>
      </c>
      <c r="S75" s="16">
        <v>17.609100000000002</v>
      </c>
      <c r="T75" s="16">
        <v>17.609100000000002</v>
      </c>
      <c r="U75" s="18">
        <v>17.609100000000002</v>
      </c>
      <c r="V75" s="18">
        <v>140.87280000000001</v>
      </c>
      <c r="W75" s="18">
        <v>787.40743333333342</v>
      </c>
      <c r="X75" s="18">
        <v>269.13856666666663</v>
      </c>
    </row>
    <row r="76" spans="1:24" s="20" customFormat="1" ht="30" customHeight="1" x14ac:dyDescent="0.25">
      <c r="A76" s="21" t="s">
        <v>34</v>
      </c>
      <c r="B76" s="21" t="s">
        <v>29</v>
      </c>
      <c r="C76" s="21" t="s">
        <v>58</v>
      </c>
      <c r="D76" s="16">
        <v>646.53463333333343</v>
      </c>
      <c r="E76" s="17">
        <v>410.01136666666662</v>
      </c>
      <c r="F76" s="23">
        <v>1173.94</v>
      </c>
      <c r="G76" s="24">
        <v>41246</v>
      </c>
      <c r="H76" s="120">
        <v>12487</v>
      </c>
      <c r="I76" s="25">
        <v>117.39400000000001</v>
      </c>
      <c r="J76" s="25">
        <v>1056.546</v>
      </c>
      <c r="K76" s="26">
        <v>0.1</v>
      </c>
      <c r="L76" s="21">
        <v>5</v>
      </c>
      <c r="M76" s="16">
        <v>17.609100000000002</v>
      </c>
      <c r="N76" s="18">
        <v>17.609100000000002</v>
      </c>
      <c r="O76" s="18">
        <v>17.609100000000002</v>
      </c>
      <c r="P76" s="18">
        <v>17.609100000000002</v>
      </c>
      <c r="Q76" s="18">
        <v>17.609100000000002</v>
      </c>
      <c r="R76" s="16">
        <v>17.609100000000002</v>
      </c>
      <c r="S76" s="16">
        <v>17.609100000000002</v>
      </c>
      <c r="T76" s="16">
        <v>17.609100000000002</v>
      </c>
      <c r="U76" s="18">
        <v>17.609100000000002</v>
      </c>
      <c r="V76" s="18">
        <v>140.87280000000001</v>
      </c>
      <c r="W76" s="18">
        <v>787.40743333333342</v>
      </c>
      <c r="X76" s="18">
        <v>269.13856666666663</v>
      </c>
    </row>
    <row r="77" spans="1:24" s="20" customFormat="1" ht="30" customHeight="1" x14ac:dyDescent="0.25">
      <c r="A77" s="21" t="s">
        <v>34</v>
      </c>
      <c r="B77" s="21" t="s">
        <v>29</v>
      </c>
      <c r="C77" s="21" t="s">
        <v>58</v>
      </c>
      <c r="D77" s="16">
        <v>646.53463333333343</v>
      </c>
      <c r="E77" s="17">
        <v>410.01136666666662</v>
      </c>
      <c r="F77" s="23">
        <v>1173.94</v>
      </c>
      <c r="G77" s="24">
        <v>41246</v>
      </c>
      <c r="H77" s="120">
        <v>12487</v>
      </c>
      <c r="I77" s="25">
        <v>117.39400000000001</v>
      </c>
      <c r="J77" s="25">
        <v>1056.546</v>
      </c>
      <c r="K77" s="26">
        <v>0.1</v>
      </c>
      <c r="L77" s="21">
        <v>5</v>
      </c>
      <c r="M77" s="16">
        <v>17.609100000000002</v>
      </c>
      <c r="N77" s="18">
        <v>17.609100000000002</v>
      </c>
      <c r="O77" s="18">
        <v>17.609100000000002</v>
      </c>
      <c r="P77" s="18">
        <v>17.609100000000002</v>
      </c>
      <c r="Q77" s="18">
        <v>17.609100000000002</v>
      </c>
      <c r="R77" s="16">
        <v>17.609100000000002</v>
      </c>
      <c r="S77" s="16">
        <v>17.609100000000002</v>
      </c>
      <c r="T77" s="16">
        <v>17.609100000000002</v>
      </c>
      <c r="U77" s="18">
        <v>17.609100000000002</v>
      </c>
      <c r="V77" s="18">
        <v>140.87280000000001</v>
      </c>
      <c r="W77" s="18">
        <v>787.40743333333342</v>
      </c>
      <c r="X77" s="18">
        <v>269.13856666666663</v>
      </c>
    </row>
    <row r="78" spans="1:24" s="20" customFormat="1" ht="30" customHeight="1" x14ac:dyDescent="0.25">
      <c r="A78" s="21" t="s">
        <v>34</v>
      </c>
      <c r="B78" s="21" t="s">
        <v>29</v>
      </c>
      <c r="C78" s="21" t="s">
        <v>58</v>
      </c>
      <c r="D78" s="16">
        <v>646.53463333333343</v>
      </c>
      <c r="E78" s="17">
        <v>410.01136666666662</v>
      </c>
      <c r="F78" s="23">
        <v>1173.94</v>
      </c>
      <c r="G78" s="24">
        <v>41246</v>
      </c>
      <c r="H78" s="120">
        <v>12487</v>
      </c>
      <c r="I78" s="25">
        <v>117.39400000000001</v>
      </c>
      <c r="J78" s="25">
        <v>1056.546</v>
      </c>
      <c r="K78" s="26">
        <v>0.1</v>
      </c>
      <c r="L78" s="21">
        <v>5</v>
      </c>
      <c r="M78" s="16">
        <v>17.609100000000002</v>
      </c>
      <c r="N78" s="18">
        <v>17.609100000000002</v>
      </c>
      <c r="O78" s="18">
        <v>17.609100000000002</v>
      </c>
      <c r="P78" s="18">
        <v>17.609100000000002</v>
      </c>
      <c r="Q78" s="18">
        <v>17.609100000000002</v>
      </c>
      <c r="R78" s="16">
        <v>17.609100000000002</v>
      </c>
      <c r="S78" s="16">
        <v>17.609100000000002</v>
      </c>
      <c r="T78" s="16">
        <v>17.609100000000002</v>
      </c>
      <c r="U78" s="18">
        <v>17.609100000000002</v>
      </c>
      <c r="V78" s="18">
        <v>140.87280000000001</v>
      </c>
      <c r="W78" s="18">
        <v>787.40743333333342</v>
      </c>
      <c r="X78" s="18">
        <v>269.13856666666663</v>
      </c>
    </row>
    <row r="79" spans="1:24" s="20" customFormat="1" ht="30" customHeight="1" x14ac:dyDescent="0.25">
      <c r="A79" s="21" t="s">
        <v>64</v>
      </c>
      <c r="B79" s="21" t="s">
        <v>29</v>
      </c>
      <c r="C79" s="21" t="s">
        <v>58</v>
      </c>
      <c r="D79" s="16">
        <v>646.53463333333343</v>
      </c>
      <c r="E79" s="17">
        <v>410.01136666666662</v>
      </c>
      <c r="F79" s="23">
        <v>1173.94</v>
      </c>
      <c r="G79" s="24">
        <v>41246</v>
      </c>
      <c r="H79" s="120">
        <v>12487</v>
      </c>
      <c r="I79" s="25">
        <v>117.39400000000001</v>
      </c>
      <c r="J79" s="25">
        <v>1056.546</v>
      </c>
      <c r="K79" s="26">
        <v>0.1</v>
      </c>
      <c r="L79" s="21">
        <v>5</v>
      </c>
      <c r="M79" s="16">
        <v>17.609100000000002</v>
      </c>
      <c r="N79" s="18">
        <v>17.609100000000002</v>
      </c>
      <c r="O79" s="18">
        <v>17.609100000000002</v>
      </c>
      <c r="P79" s="18">
        <v>17.609100000000002</v>
      </c>
      <c r="Q79" s="18">
        <v>17.609100000000002</v>
      </c>
      <c r="R79" s="16">
        <v>17.609100000000002</v>
      </c>
      <c r="S79" s="16">
        <v>17.609100000000002</v>
      </c>
      <c r="T79" s="16">
        <v>17.609100000000002</v>
      </c>
      <c r="U79" s="18">
        <v>17.609100000000002</v>
      </c>
      <c r="V79" s="18">
        <v>140.87280000000001</v>
      </c>
      <c r="W79" s="18">
        <v>787.40743333333342</v>
      </c>
      <c r="X79" s="18">
        <v>269.13856666666663</v>
      </c>
    </row>
    <row r="80" spans="1:24" s="20" customFormat="1" ht="32.25" customHeight="1" x14ac:dyDescent="0.25">
      <c r="A80" s="21" t="s">
        <v>60</v>
      </c>
      <c r="B80" s="21" t="s">
        <v>29</v>
      </c>
      <c r="C80" s="21" t="s">
        <v>73</v>
      </c>
      <c r="D80" s="16">
        <v>960.57375000000002</v>
      </c>
      <c r="E80" s="17">
        <v>608.80124999999998</v>
      </c>
      <c r="F80" s="23">
        <f>1743.75</f>
        <v>1743.75</v>
      </c>
      <c r="G80" s="24">
        <v>41246</v>
      </c>
      <c r="H80" s="120">
        <v>12487</v>
      </c>
      <c r="I80" s="25">
        <v>174.375</v>
      </c>
      <c r="J80" s="25">
        <v>1569.375</v>
      </c>
      <c r="K80" s="26">
        <v>0.1</v>
      </c>
      <c r="L80" s="21">
        <v>5</v>
      </c>
      <c r="M80" s="16">
        <v>26.15625</v>
      </c>
      <c r="N80" s="18">
        <v>26.15625</v>
      </c>
      <c r="O80" s="18">
        <v>26.15625</v>
      </c>
      <c r="P80" s="18">
        <v>26.15625</v>
      </c>
      <c r="Q80" s="18">
        <v>26.15625</v>
      </c>
      <c r="R80" s="16">
        <v>26.15625</v>
      </c>
      <c r="S80" s="16">
        <v>26.15625</v>
      </c>
      <c r="T80" s="16">
        <v>26.15625</v>
      </c>
      <c r="U80" s="18">
        <v>26.15625</v>
      </c>
      <c r="V80" s="18">
        <v>209.25</v>
      </c>
      <c r="W80" s="18">
        <v>1169.82375</v>
      </c>
      <c r="X80" s="18">
        <v>399.55124999999998</v>
      </c>
    </row>
    <row r="81" spans="1:24" s="20" customFormat="1" ht="38.25" customHeight="1" x14ac:dyDescent="0.25">
      <c r="A81" s="21" t="s">
        <v>56</v>
      </c>
      <c r="B81" s="21" t="s">
        <v>29</v>
      </c>
      <c r="C81" s="21" t="s">
        <v>74</v>
      </c>
      <c r="D81" s="16">
        <v>5127.7150833333344</v>
      </c>
      <c r="E81" s="17">
        <v>3251.4199166666658</v>
      </c>
      <c r="F81" s="23">
        <v>9310.15</v>
      </c>
      <c r="G81" s="24">
        <v>41246</v>
      </c>
      <c r="H81" s="121">
        <v>10123</v>
      </c>
      <c r="I81" s="25">
        <v>931.01499999999999</v>
      </c>
      <c r="J81" s="25">
        <v>8379.1350000000002</v>
      </c>
      <c r="K81" s="26">
        <v>0.1</v>
      </c>
      <c r="L81" s="21">
        <v>5</v>
      </c>
      <c r="M81" s="16">
        <v>139.65225000000001</v>
      </c>
      <c r="N81" s="18">
        <v>139.65225000000001</v>
      </c>
      <c r="O81" s="18">
        <v>139.65225000000001</v>
      </c>
      <c r="P81" s="18">
        <v>139.65225000000001</v>
      </c>
      <c r="Q81" s="18">
        <v>139.65225000000001</v>
      </c>
      <c r="R81" s="16">
        <v>139.65225000000001</v>
      </c>
      <c r="S81" s="16">
        <v>139.65225000000001</v>
      </c>
      <c r="T81" s="16">
        <v>139.65225000000001</v>
      </c>
      <c r="U81" s="18">
        <v>139.65225000000001</v>
      </c>
      <c r="V81" s="18">
        <v>1117.2180000000001</v>
      </c>
      <c r="W81" s="18">
        <v>6244.9330833333343</v>
      </c>
      <c r="X81" s="18">
        <v>2134.201916666666</v>
      </c>
    </row>
    <row r="82" spans="1:24" s="20" customFormat="1" ht="43.5" customHeight="1" x14ac:dyDescent="0.25">
      <c r="A82" s="21" t="s">
        <v>56</v>
      </c>
      <c r="B82" s="21" t="s">
        <v>29</v>
      </c>
      <c r="C82" s="21" t="s">
        <v>74</v>
      </c>
      <c r="D82" s="16">
        <v>5127.8750833333343</v>
      </c>
      <c r="E82" s="17">
        <v>3251.259916666666</v>
      </c>
      <c r="F82" s="23">
        <v>9310.15</v>
      </c>
      <c r="G82" s="24">
        <v>41246</v>
      </c>
      <c r="H82" s="121">
        <v>10123</v>
      </c>
      <c r="I82" s="25">
        <v>931.01499999999999</v>
      </c>
      <c r="J82" s="25">
        <v>8379.1350000000002</v>
      </c>
      <c r="K82" s="26">
        <v>0.1</v>
      </c>
      <c r="L82" s="21">
        <v>5</v>
      </c>
      <c r="M82" s="16">
        <v>139.65225000000001</v>
      </c>
      <c r="N82" s="18">
        <v>139.65225000000001</v>
      </c>
      <c r="O82" s="18">
        <v>139.65225000000001</v>
      </c>
      <c r="P82" s="18">
        <v>139.65225000000001</v>
      </c>
      <c r="Q82" s="18">
        <v>139.65225000000001</v>
      </c>
      <c r="R82" s="16">
        <v>139.65225000000001</v>
      </c>
      <c r="S82" s="16">
        <v>139.65225000000001</v>
      </c>
      <c r="T82" s="16">
        <v>139.65225000000001</v>
      </c>
      <c r="U82" s="18">
        <v>139.65225000000001</v>
      </c>
      <c r="V82" s="18">
        <v>1117.2180000000001</v>
      </c>
      <c r="W82" s="18">
        <v>6245.0930833333341</v>
      </c>
      <c r="X82" s="18">
        <v>2134.0419166666661</v>
      </c>
    </row>
    <row r="83" spans="1:24" s="20" customFormat="1" ht="30.75" customHeight="1" x14ac:dyDescent="0.25">
      <c r="A83" s="21" t="s">
        <v>56</v>
      </c>
      <c r="B83" s="21" t="s">
        <v>29</v>
      </c>
      <c r="C83" s="21" t="s">
        <v>75</v>
      </c>
      <c r="D83" s="16">
        <v>588.49666666666678</v>
      </c>
      <c r="E83" s="17">
        <v>374.50333333333322</v>
      </c>
      <c r="F83" s="23">
        <v>1070</v>
      </c>
      <c r="G83" s="24">
        <v>41248</v>
      </c>
      <c r="H83" s="120" t="s">
        <v>76</v>
      </c>
      <c r="I83" s="25">
        <v>107</v>
      </c>
      <c r="J83" s="25">
        <v>963</v>
      </c>
      <c r="K83" s="26">
        <v>0.1</v>
      </c>
      <c r="L83" s="21">
        <v>5</v>
      </c>
      <c r="M83" s="16">
        <v>16.05</v>
      </c>
      <c r="N83" s="18">
        <v>16.05</v>
      </c>
      <c r="O83" s="18">
        <v>16.05</v>
      </c>
      <c r="P83" s="18">
        <v>16.05</v>
      </c>
      <c r="Q83" s="18">
        <v>16.05</v>
      </c>
      <c r="R83" s="16">
        <v>16.05</v>
      </c>
      <c r="S83" s="16">
        <v>16.05</v>
      </c>
      <c r="T83" s="16">
        <v>16.05</v>
      </c>
      <c r="U83" s="18">
        <v>16.05</v>
      </c>
      <c r="V83" s="18">
        <v>128.4</v>
      </c>
      <c r="W83" s="18">
        <v>716.89666666666676</v>
      </c>
      <c r="X83" s="18">
        <v>246.10333333333324</v>
      </c>
    </row>
    <row r="84" spans="1:24" s="40" customFormat="1" ht="149.25" customHeight="1" x14ac:dyDescent="0.25">
      <c r="A84" s="29" t="s">
        <v>77</v>
      </c>
      <c r="B84" s="30" t="s">
        <v>29</v>
      </c>
      <c r="C84" s="31" t="s">
        <v>78</v>
      </c>
      <c r="D84" s="32">
        <v>765.05274999999983</v>
      </c>
      <c r="E84" s="33">
        <v>500.30225000000019</v>
      </c>
      <c r="F84" s="34">
        <v>1405.95</v>
      </c>
      <c r="G84" s="35">
        <v>41255</v>
      </c>
      <c r="H84" s="120" t="s">
        <v>79</v>
      </c>
      <c r="I84" s="25">
        <v>140.595</v>
      </c>
      <c r="J84" s="36">
        <v>1265.355</v>
      </c>
      <c r="K84" s="26">
        <v>0.1</v>
      </c>
      <c r="L84" s="37">
        <v>5</v>
      </c>
      <c r="M84" s="38">
        <v>21.08925</v>
      </c>
      <c r="N84" s="39">
        <v>21.08925</v>
      </c>
      <c r="O84" s="39">
        <v>21.08925</v>
      </c>
      <c r="P84" s="39">
        <v>21.08925</v>
      </c>
      <c r="Q84" s="39">
        <v>21.08925</v>
      </c>
      <c r="R84" s="38">
        <v>21.08925</v>
      </c>
      <c r="S84" s="38">
        <v>21.08925</v>
      </c>
      <c r="T84" s="38">
        <v>21.08925</v>
      </c>
      <c r="U84" s="39">
        <v>21.08925</v>
      </c>
      <c r="V84" s="18">
        <v>168.71399999999997</v>
      </c>
      <c r="W84" s="39">
        <v>933.76674999999977</v>
      </c>
      <c r="X84" s="18">
        <v>331.58825000000024</v>
      </c>
    </row>
    <row r="85" spans="1:24" s="40" customFormat="1" ht="33" customHeight="1" x14ac:dyDescent="0.25">
      <c r="A85" s="29" t="s">
        <v>80</v>
      </c>
      <c r="B85" s="31" t="s">
        <v>29</v>
      </c>
      <c r="C85" s="31" t="s">
        <v>81</v>
      </c>
      <c r="D85" s="39">
        <v>720.26816666666662</v>
      </c>
      <c r="E85" s="39">
        <v>461.16183333333345</v>
      </c>
      <c r="F85" s="34">
        <f>1092.71+219.99</f>
        <v>1312.7</v>
      </c>
      <c r="G85" s="35">
        <v>41246</v>
      </c>
      <c r="H85" s="120" t="s">
        <v>82</v>
      </c>
      <c r="I85" s="25">
        <v>131.27000000000001</v>
      </c>
      <c r="J85" s="36">
        <v>1181.43</v>
      </c>
      <c r="K85" s="26">
        <v>0.1</v>
      </c>
      <c r="L85" s="37">
        <v>5</v>
      </c>
      <c r="M85" s="38">
        <v>19.6905</v>
      </c>
      <c r="N85" s="39">
        <v>19.6905</v>
      </c>
      <c r="O85" s="39">
        <v>19.6905</v>
      </c>
      <c r="P85" s="39">
        <v>19.6905</v>
      </c>
      <c r="Q85" s="39">
        <v>19.6905</v>
      </c>
      <c r="R85" s="38">
        <v>19.6905</v>
      </c>
      <c r="S85" s="38">
        <v>19.6905</v>
      </c>
      <c r="T85" s="38">
        <v>19.6905</v>
      </c>
      <c r="U85" s="39">
        <v>19.6905</v>
      </c>
      <c r="V85" s="18">
        <v>157.524</v>
      </c>
      <c r="W85" s="39">
        <v>877.79216666666662</v>
      </c>
      <c r="X85" s="18">
        <v>303.63783333333345</v>
      </c>
    </row>
    <row r="86" spans="1:24" s="40" customFormat="1" ht="30" customHeight="1" x14ac:dyDescent="0.25">
      <c r="A86" s="29" t="s">
        <v>51</v>
      </c>
      <c r="B86" s="31" t="s">
        <v>29</v>
      </c>
      <c r="C86" s="31" t="s">
        <v>83</v>
      </c>
      <c r="D86" s="39">
        <v>720.26816666666662</v>
      </c>
      <c r="E86" s="39">
        <v>461.16183333333345</v>
      </c>
      <c r="F86" s="34">
        <f>1092.71+219.99</f>
        <v>1312.7</v>
      </c>
      <c r="G86" s="35">
        <v>41246</v>
      </c>
      <c r="H86" s="120" t="s">
        <v>82</v>
      </c>
      <c r="I86" s="25">
        <v>131.27000000000001</v>
      </c>
      <c r="J86" s="36">
        <v>1181.43</v>
      </c>
      <c r="K86" s="26">
        <v>0.1</v>
      </c>
      <c r="L86" s="37">
        <v>5</v>
      </c>
      <c r="M86" s="38">
        <v>19.6905</v>
      </c>
      <c r="N86" s="39">
        <v>19.6905</v>
      </c>
      <c r="O86" s="39">
        <v>19.6905</v>
      </c>
      <c r="P86" s="39">
        <v>19.6905</v>
      </c>
      <c r="Q86" s="39">
        <v>19.6905</v>
      </c>
      <c r="R86" s="38">
        <v>19.6905</v>
      </c>
      <c r="S86" s="38">
        <v>19.6905</v>
      </c>
      <c r="T86" s="38">
        <v>19.6905</v>
      </c>
      <c r="U86" s="39">
        <v>19.6905</v>
      </c>
      <c r="V86" s="18">
        <v>157.524</v>
      </c>
      <c r="W86" s="39">
        <v>877.79216666666662</v>
      </c>
      <c r="X86" s="18">
        <v>303.63783333333345</v>
      </c>
    </row>
    <row r="87" spans="1:24" s="40" customFormat="1" ht="76.5" customHeight="1" x14ac:dyDescent="0.25">
      <c r="A87" s="29" t="s">
        <v>34</v>
      </c>
      <c r="B87" s="31" t="s">
        <v>29</v>
      </c>
      <c r="C87" s="31" t="s">
        <v>84</v>
      </c>
      <c r="D87" s="39">
        <v>537.33575537634397</v>
      </c>
      <c r="E87" s="39">
        <v>488.223244623656</v>
      </c>
      <c r="F87" s="34">
        <f>1088.25+51.26</f>
        <v>1139.51</v>
      </c>
      <c r="G87" s="35">
        <v>41409</v>
      </c>
      <c r="H87" s="120">
        <v>247</v>
      </c>
      <c r="I87" s="25">
        <v>113.95100000000001</v>
      </c>
      <c r="J87" s="36">
        <v>1025.559</v>
      </c>
      <c r="K87" s="26">
        <v>0.1</v>
      </c>
      <c r="L87" s="37">
        <v>5</v>
      </c>
      <c r="M87" s="38">
        <v>17.092649999999999</v>
      </c>
      <c r="N87" s="39">
        <v>17.092649999999999</v>
      </c>
      <c r="O87" s="39">
        <v>17.092649999999999</v>
      </c>
      <c r="P87" s="39">
        <v>17.092649999999999</v>
      </c>
      <c r="Q87" s="39">
        <v>17.092649999999999</v>
      </c>
      <c r="R87" s="39">
        <v>17.092649999999999</v>
      </c>
      <c r="S87" s="39">
        <v>17.092649999999999</v>
      </c>
      <c r="T87" s="39">
        <v>17.092649999999999</v>
      </c>
      <c r="U87" s="39">
        <v>17.092649999999999</v>
      </c>
      <c r="V87" s="18">
        <v>136.74119999999996</v>
      </c>
      <c r="W87" s="39">
        <v>674.0769553763439</v>
      </c>
      <c r="X87" s="18">
        <v>351.48204462365607</v>
      </c>
    </row>
    <row r="88" spans="1:24" s="40" customFormat="1" ht="45" customHeight="1" x14ac:dyDescent="0.25">
      <c r="A88" s="29" t="s">
        <v>36</v>
      </c>
      <c r="B88" s="31" t="s">
        <v>29</v>
      </c>
      <c r="C88" s="31" t="s">
        <v>84</v>
      </c>
      <c r="D88" s="39">
        <v>537.33575537634397</v>
      </c>
      <c r="E88" s="39">
        <v>488.223244623656</v>
      </c>
      <c r="F88" s="34">
        <f t="shared" ref="F88:F138" si="1">1088.25+51.26</f>
        <v>1139.51</v>
      </c>
      <c r="G88" s="35">
        <v>41409</v>
      </c>
      <c r="H88" s="120">
        <v>247</v>
      </c>
      <c r="I88" s="25">
        <v>113.95100000000001</v>
      </c>
      <c r="J88" s="36">
        <v>1025.559</v>
      </c>
      <c r="K88" s="26">
        <v>0.1</v>
      </c>
      <c r="L88" s="37">
        <v>5</v>
      </c>
      <c r="M88" s="38">
        <v>17.092649999999999</v>
      </c>
      <c r="N88" s="39">
        <v>17.092649999999999</v>
      </c>
      <c r="O88" s="39">
        <v>17.092649999999999</v>
      </c>
      <c r="P88" s="39">
        <v>17.092649999999999</v>
      </c>
      <c r="Q88" s="39">
        <v>17.092649999999999</v>
      </c>
      <c r="R88" s="39">
        <v>17.092649999999999</v>
      </c>
      <c r="S88" s="39">
        <v>17.092649999999999</v>
      </c>
      <c r="T88" s="39">
        <v>17.092649999999999</v>
      </c>
      <c r="U88" s="39">
        <v>17.092649999999999</v>
      </c>
      <c r="V88" s="18">
        <v>136.74119999999996</v>
      </c>
      <c r="W88" s="39">
        <v>674.0769553763439</v>
      </c>
      <c r="X88" s="18">
        <v>351.48204462365607</v>
      </c>
    </row>
    <row r="89" spans="1:24" s="40" customFormat="1" ht="45" customHeight="1" x14ac:dyDescent="0.25">
      <c r="A89" s="29" t="s">
        <v>40</v>
      </c>
      <c r="B89" s="31" t="s">
        <v>29</v>
      </c>
      <c r="C89" s="31" t="s">
        <v>84</v>
      </c>
      <c r="D89" s="39">
        <v>537.33575537634397</v>
      </c>
      <c r="E89" s="39">
        <v>488.223244623656</v>
      </c>
      <c r="F89" s="34">
        <f t="shared" si="1"/>
        <v>1139.51</v>
      </c>
      <c r="G89" s="35">
        <v>41409</v>
      </c>
      <c r="H89" s="120">
        <v>247</v>
      </c>
      <c r="I89" s="25">
        <v>113.95100000000001</v>
      </c>
      <c r="J89" s="36">
        <v>1025.559</v>
      </c>
      <c r="K89" s="26">
        <v>0.1</v>
      </c>
      <c r="L89" s="37">
        <v>5</v>
      </c>
      <c r="M89" s="38">
        <v>17.092649999999999</v>
      </c>
      <c r="N89" s="39">
        <v>17.092649999999999</v>
      </c>
      <c r="O89" s="39">
        <v>17.092649999999999</v>
      </c>
      <c r="P89" s="39">
        <v>17.092649999999999</v>
      </c>
      <c r="Q89" s="39">
        <v>17.092649999999999</v>
      </c>
      <c r="R89" s="39">
        <v>17.092649999999999</v>
      </c>
      <c r="S89" s="39">
        <v>17.092649999999999</v>
      </c>
      <c r="T89" s="39">
        <v>17.092649999999999</v>
      </c>
      <c r="U89" s="39">
        <v>17.092649999999999</v>
      </c>
      <c r="V89" s="18">
        <v>136.74119999999996</v>
      </c>
      <c r="W89" s="39">
        <v>674.0769553763439</v>
      </c>
      <c r="X89" s="18">
        <v>351.48204462365607</v>
      </c>
    </row>
    <row r="90" spans="1:24" s="40" customFormat="1" ht="45" customHeight="1" x14ac:dyDescent="0.25">
      <c r="A90" s="29" t="s">
        <v>43</v>
      </c>
      <c r="B90" s="31" t="s">
        <v>29</v>
      </c>
      <c r="C90" s="31" t="s">
        <v>84</v>
      </c>
      <c r="D90" s="39">
        <v>537.33575537634397</v>
      </c>
      <c r="E90" s="39">
        <v>488.223244623656</v>
      </c>
      <c r="F90" s="34">
        <f t="shared" si="1"/>
        <v>1139.51</v>
      </c>
      <c r="G90" s="35">
        <v>41409</v>
      </c>
      <c r="H90" s="120">
        <v>247</v>
      </c>
      <c r="I90" s="25">
        <v>113.95100000000001</v>
      </c>
      <c r="J90" s="36">
        <v>1025.559</v>
      </c>
      <c r="K90" s="26">
        <v>0.1</v>
      </c>
      <c r="L90" s="37">
        <v>5</v>
      </c>
      <c r="M90" s="38">
        <v>17.092649999999999</v>
      </c>
      <c r="N90" s="39">
        <v>17.092649999999999</v>
      </c>
      <c r="O90" s="39">
        <v>17.092649999999999</v>
      </c>
      <c r="P90" s="39">
        <v>17.092649999999999</v>
      </c>
      <c r="Q90" s="39">
        <v>17.092649999999999</v>
      </c>
      <c r="R90" s="39">
        <v>17.092649999999999</v>
      </c>
      <c r="S90" s="39">
        <v>17.092649999999999</v>
      </c>
      <c r="T90" s="39">
        <v>17.092649999999999</v>
      </c>
      <c r="U90" s="39">
        <v>17.092649999999999</v>
      </c>
      <c r="V90" s="18">
        <v>136.74119999999996</v>
      </c>
      <c r="W90" s="39">
        <v>674.0769553763439</v>
      </c>
      <c r="X90" s="18">
        <v>351.48204462365607</v>
      </c>
    </row>
    <row r="91" spans="1:24" s="40" customFormat="1" ht="45" customHeight="1" x14ac:dyDescent="0.25">
      <c r="A91" s="29" t="s">
        <v>38</v>
      </c>
      <c r="B91" s="31" t="s">
        <v>29</v>
      </c>
      <c r="C91" s="31" t="s">
        <v>84</v>
      </c>
      <c r="D91" s="39">
        <v>537.33575537634397</v>
      </c>
      <c r="E91" s="39">
        <v>488.223244623656</v>
      </c>
      <c r="F91" s="34">
        <f t="shared" si="1"/>
        <v>1139.51</v>
      </c>
      <c r="G91" s="35">
        <v>41409</v>
      </c>
      <c r="H91" s="120">
        <v>247</v>
      </c>
      <c r="I91" s="25">
        <v>113.95100000000001</v>
      </c>
      <c r="J91" s="36">
        <v>1025.559</v>
      </c>
      <c r="K91" s="26">
        <v>0.1</v>
      </c>
      <c r="L91" s="37">
        <v>5</v>
      </c>
      <c r="M91" s="38">
        <v>17.092649999999999</v>
      </c>
      <c r="N91" s="39">
        <v>17.092649999999999</v>
      </c>
      <c r="O91" s="39">
        <v>17.092649999999999</v>
      </c>
      <c r="P91" s="39">
        <v>17.092649999999999</v>
      </c>
      <c r="Q91" s="39">
        <v>17.092649999999999</v>
      </c>
      <c r="R91" s="39">
        <v>17.092649999999999</v>
      </c>
      <c r="S91" s="39">
        <v>17.092649999999999</v>
      </c>
      <c r="T91" s="39">
        <v>17.092649999999999</v>
      </c>
      <c r="U91" s="39">
        <v>17.092649999999999</v>
      </c>
      <c r="V91" s="18">
        <v>136.74119999999996</v>
      </c>
      <c r="W91" s="39">
        <v>674.0769553763439</v>
      </c>
      <c r="X91" s="18">
        <v>351.48204462365607</v>
      </c>
    </row>
    <row r="92" spans="1:24" s="40" customFormat="1" ht="45" customHeight="1" x14ac:dyDescent="0.25">
      <c r="A92" s="29" t="s">
        <v>46</v>
      </c>
      <c r="B92" s="31" t="s">
        <v>29</v>
      </c>
      <c r="C92" s="31" t="s">
        <v>84</v>
      </c>
      <c r="D92" s="39">
        <v>537.33575537634397</v>
      </c>
      <c r="E92" s="39">
        <v>488.223244623656</v>
      </c>
      <c r="F92" s="34">
        <f t="shared" si="1"/>
        <v>1139.51</v>
      </c>
      <c r="G92" s="35">
        <v>41409</v>
      </c>
      <c r="H92" s="120">
        <v>247</v>
      </c>
      <c r="I92" s="25">
        <v>113.95100000000001</v>
      </c>
      <c r="J92" s="36">
        <v>1025.559</v>
      </c>
      <c r="K92" s="26">
        <v>0.1</v>
      </c>
      <c r="L92" s="37">
        <v>5</v>
      </c>
      <c r="M92" s="38">
        <v>17.092649999999999</v>
      </c>
      <c r="N92" s="39">
        <v>17.092649999999999</v>
      </c>
      <c r="O92" s="39">
        <v>17.092649999999999</v>
      </c>
      <c r="P92" s="39">
        <v>17.092649999999999</v>
      </c>
      <c r="Q92" s="39">
        <v>17.092649999999999</v>
      </c>
      <c r="R92" s="39">
        <v>17.092649999999999</v>
      </c>
      <c r="S92" s="39">
        <v>17.092649999999999</v>
      </c>
      <c r="T92" s="39">
        <v>17.092649999999999</v>
      </c>
      <c r="U92" s="39">
        <v>17.092649999999999</v>
      </c>
      <c r="V92" s="18">
        <v>136.74119999999996</v>
      </c>
      <c r="W92" s="39">
        <v>674.0769553763439</v>
      </c>
      <c r="X92" s="18">
        <v>351.48204462365607</v>
      </c>
    </row>
    <row r="93" spans="1:24" s="40" customFormat="1" ht="45" customHeight="1" x14ac:dyDescent="0.25">
      <c r="A93" s="29" t="s">
        <v>57</v>
      </c>
      <c r="B93" s="31" t="s">
        <v>29</v>
      </c>
      <c r="C93" s="31" t="s">
        <v>84</v>
      </c>
      <c r="D93" s="39">
        <v>537.33575537634397</v>
      </c>
      <c r="E93" s="39">
        <v>488.223244623656</v>
      </c>
      <c r="F93" s="34">
        <f t="shared" si="1"/>
        <v>1139.51</v>
      </c>
      <c r="G93" s="35">
        <v>41409</v>
      </c>
      <c r="H93" s="120">
        <v>247</v>
      </c>
      <c r="I93" s="25">
        <v>113.95100000000001</v>
      </c>
      <c r="J93" s="36">
        <v>1025.559</v>
      </c>
      <c r="K93" s="26">
        <v>0.1</v>
      </c>
      <c r="L93" s="37">
        <v>5</v>
      </c>
      <c r="M93" s="38">
        <v>17.092649999999999</v>
      </c>
      <c r="N93" s="39">
        <v>17.092649999999999</v>
      </c>
      <c r="O93" s="39">
        <v>17.092649999999999</v>
      </c>
      <c r="P93" s="39">
        <v>17.092649999999999</v>
      </c>
      <c r="Q93" s="39">
        <v>17.092649999999999</v>
      </c>
      <c r="R93" s="39">
        <v>17.092649999999999</v>
      </c>
      <c r="S93" s="39">
        <v>17.092649999999999</v>
      </c>
      <c r="T93" s="39">
        <v>17.092649999999999</v>
      </c>
      <c r="U93" s="39">
        <v>17.092649999999999</v>
      </c>
      <c r="V93" s="18">
        <v>136.74119999999996</v>
      </c>
      <c r="W93" s="39">
        <v>674.0769553763439</v>
      </c>
      <c r="X93" s="18">
        <v>351.48204462365607</v>
      </c>
    </row>
    <row r="94" spans="1:24" s="40" customFormat="1" ht="45" customHeight="1" x14ac:dyDescent="0.25">
      <c r="A94" s="29" t="s">
        <v>45</v>
      </c>
      <c r="B94" s="31" t="s">
        <v>29</v>
      </c>
      <c r="C94" s="31" t="s">
        <v>84</v>
      </c>
      <c r="D94" s="39">
        <v>537.33575537634397</v>
      </c>
      <c r="E94" s="39">
        <v>488.223244623656</v>
      </c>
      <c r="F94" s="34">
        <f t="shared" si="1"/>
        <v>1139.51</v>
      </c>
      <c r="G94" s="35">
        <v>41409</v>
      </c>
      <c r="H94" s="120">
        <v>247</v>
      </c>
      <c r="I94" s="25">
        <v>113.95100000000001</v>
      </c>
      <c r="J94" s="36">
        <v>1025.559</v>
      </c>
      <c r="K94" s="26">
        <v>0.1</v>
      </c>
      <c r="L94" s="37">
        <v>5</v>
      </c>
      <c r="M94" s="38">
        <v>17.092649999999999</v>
      </c>
      <c r="N94" s="39">
        <v>17.092649999999999</v>
      </c>
      <c r="O94" s="39">
        <v>17.092649999999999</v>
      </c>
      <c r="P94" s="39">
        <v>17.092649999999999</v>
      </c>
      <c r="Q94" s="39">
        <v>17.092649999999999</v>
      </c>
      <c r="R94" s="39">
        <v>17.092649999999999</v>
      </c>
      <c r="S94" s="39">
        <v>17.092649999999999</v>
      </c>
      <c r="T94" s="39">
        <v>17.092649999999999</v>
      </c>
      <c r="U94" s="39">
        <v>17.092649999999999</v>
      </c>
      <c r="V94" s="18">
        <v>136.74119999999996</v>
      </c>
      <c r="W94" s="39">
        <v>674.0769553763439</v>
      </c>
      <c r="X94" s="18">
        <v>351.48204462365607</v>
      </c>
    </row>
    <row r="95" spans="1:24" s="40" customFormat="1" ht="45" customHeight="1" x14ac:dyDescent="0.25">
      <c r="A95" s="29" t="s">
        <v>85</v>
      </c>
      <c r="B95" s="31" t="s">
        <v>29</v>
      </c>
      <c r="C95" s="31" t="s">
        <v>84</v>
      </c>
      <c r="D95" s="39">
        <v>537.33575537634397</v>
      </c>
      <c r="E95" s="39">
        <v>488.223244623656</v>
      </c>
      <c r="F95" s="34">
        <f t="shared" si="1"/>
        <v>1139.51</v>
      </c>
      <c r="G95" s="35">
        <v>41409</v>
      </c>
      <c r="H95" s="120">
        <v>247</v>
      </c>
      <c r="I95" s="25">
        <v>113.95100000000001</v>
      </c>
      <c r="J95" s="36">
        <v>1025.559</v>
      </c>
      <c r="K95" s="26">
        <v>0.1</v>
      </c>
      <c r="L95" s="37">
        <v>5</v>
      </c>
      <c r="M95" s="38">
        <v>17.092649999999999</v>
      </c>
      <c r="N95" s="39">
        <v>17.092649999999999</v>
      </c>
      <c r="O95" s="39">
        <v>17.092649999999999</v>
      </c>
      <c r="P95" s="39">
        <v>17.092649999999999</v>
      </c>
      <c r="Q95" s="39">
        <v>17.092649999999999</v>
      </c>
      <c r="R95" s="39">
        <v>17.092649999999999</v>
      </c>
      <c r="S95" s="39">
        <v>17.092649999999999</v>
      </c>
      <c r="T95" s="39">
        <v>17.092649999999999</v>
      </c>
      <c r="U95" s="39">
        <v>17.092649999999999</v>
      </c>
      <c r="V95" s="18">
        <v>136.74119999999996</v>
      </c>
      <c r="W95" s="39">
        <v>674.0769553763439</v>
      </c>
      <c r="X95" s="18">
        <v>351.48204462365607</v>
      </c>
    </row>
    <row r="96" spans="1:24" s="40" customFormat="1" ht="45" customHeight="1" x14ac:dyDescent="0.25">
      <c r="A96" s="29" t="s">
        <v>45</v>
      </c>
      <c r="B96" s="31" t="s">
        <v>29</v>
      </c>
      <c r="C96" s="31" t="s">
        <v>84</v>
      </c>
      <c r="D96" s="39">
        <v>537.33575537634397</v>
      </c>
      <c r="E96" s="39">
        <v>488.223244623656</v>
      </c>
      <c r="F96" s="34">
        <f t="shared" si="1"/>
        <v>1139.51</v>
      </c>
      <c r="G96" s="35">
        <v>41409</v>
      </c>
      <c r="H96" s="120">
        <v>247</v>
      </c>
      <c r="I96" s="25">
        <v>113.95100000000001</v>
      </c>
      <c r="J96" s="36">
        <v>1025.559</v>
      </c>
      <c r="K96" s="26">
        <v>0.1</v>
      </c>
      <c r="L96" s="37">
        <v>5</v>
      </c>
      <c r="M96" s="38">
        <v>17.092649999999999</v>
      </c>
      <c r="N96" s="39">
        <v>17.092649999999999</v>
      </c>
      <c r="O96" s="39">
        <v>17.092649999999999</v>
      </c>
      <c r="P96" s="39">
        <v>17.092649999999999</v>
      </c>
      <c r="Q96" s="39">
        <v>17.092649999999999</v>
      </c>
      <c r="R96" s="39">
        <v>17.092649999999999</v>
      </c>
      <c r="S96" s="39">
        <v>17.092649999999999</v>
      </c>
      <c r="T96" s="39">
        <v>17.092649999999999</v>
      </c>
      <c r="U96" s="39">
        <v>17.092649999999999</v>
      </c>
      <c r="V96" s="18">
        <v>136.74119999999996</v>
      </c>
      <c r="W96" s="39">
        <v>674.0769553763439</v>
      </c>
      <c r="X96" s="18">
        <v>351.48204462365607</v>
      </c>
    </row>
    <row r="97" spans="1:24" s="40" customFormat="1" ht="45" customHeight="1" x14ac:dyDescent="0.25">
      <c r="A97" s="29" t="s">
        <v>86</v>
      </c>
      <c r="B97" s="31" t="s">
        <v>29</v>
      </c>
      <c r="C97" s="31" t="s">
        <v>84</v>
      </c>
      <c r="D97" s="39">
        <v>537.33575537634397</v>
      </c>
      <c r="E97" s="39">
        <v>488.223244623656</v>
      </c>
      <c r="F97" s="34">
        <f t="shared" si="1"/>
        <v>1139.51</v>
      </c>
      <c r="G97" s="35">
        <v>41409</v>
      </c>
      <c r="H97" s="120">
        <v>247</v>
      </c>
      <c r="I97" s="25">
        <v>113.95100000000001</v>
      </c>
      <c r="J97" s="36">
        <v>1025.559</v>
      </c>
      <c r="K97" s="26">
        <v>0.1</v>
      </c>
      <c r="L97" s="37">
        <v>5</v>
      </c>
      <c r="M97" s="38">
        <v>17.092649999999999</v>
      </c>
      <c r="N97" s="39">
        <v>17.092649999999999</v>
      </c>
      <c r="O97" s="39">
        <v>17.092649999999999</v>
      </c>
      <c r="P97" s="39">
        <v>17.092649999999999</v>
      </c>
      <c r="Q97" s="39">
        <v>17.092649999999999</v>
      </c>
      <c r="R97" s="39">
        <v>17.092649999999999</v>
      </c>
      <c r="S97" s="39">
        <v>17.092649999999999</v>
      </c>
      <c r="T97" s="39">
        <v>17.092649999999999</v>
      </c>
      <c r="U97" s="39">
        <v>17.092649999999999</v>
      </c>
      <c r="V97" s="18">
        <v>136.74119999999996</v>
      </c>
      <c r="W97" s="39">
        <v>674.0769553763439</v>
      </c>
      <c r="X97" s="18">
        <v>351.48204462365607</v>
      </c>
    </row>
    <row r="98" spans="1:24" s="40" customFormat="1" ht="45" customHeight="1" x14ac:dyDescent="0.25">
      <c r="A98" s="29" t="s">
        <v>86</v>
      </c>
      <c r="B98" s="31" t="s">
        <v>29</v>
      </c>
      <c r="C98" s="31" t="s">
        <v>84</v>
      </c>
      <c r="D98" s="39">
        <v>537.33575537634397</v>
      </c>
      <c r="E98" s="39">
        <v>488.223244623656</v>
      </c>
      <c r="F98" s="34">
        <f t="shared" si="1"/>
        <v>1139.51</v>
      </c>
      <c r="G98" s="35">
        <v>41409</v>
      </c>
      <c r="H98" s="120">
        <v>247</v>
      </c>
      <c r="I98" s="25">
        <v>113.95100000000001</v>
      </c>
      <c r="J98" s="36">
        <v>1025.559</v>
      </c>
      <c r="K98" s="26">
        <v>0.1</v>
      </c>
      <c r="L98" s="37">
        <v>5</v>
      </c>
      <c r="M98" s="38">
        <v>17.092649999999999</v>
      </c>
      <c r="N98" s="39">
        <v>17.092649999999999</v>
      </c>
      <c r="O98" s="39">
        <v>17.092649999999999</v>
      </c>
      <c r="P98" s="39">
        <v>17.092649999999999</v>
      </c>
      <c r="Q98" s="39">
        <v>17.092649999999999</v>
      </c>
      <c r="R98" s="39">
        <v>17.092649999999999</v>
      </c>
      <c r="S98" s="39">
        <v>17.092649999999999</v>
      </c>
      <c r="T98" s="39">
        <v>17.092649999999999</v>
      </c>
      <c r="U98" s="39">
        <v>17.092649999999999</v>
      </c>
      <c r="V98" s="18">
        <v>136.74119999999996</v>
      </c>
      <c r="W98" s="39">
        <v>674.0769553763439</v>
      </c>
      <c r="X98" s="18">
        <v>351.48204462365607</v>
      </c>
    </row>
    <row r="99" spans="1:24" s="40" customFormat="1" ht="45" customHeight="1" x14ac:dyDescent="0.25">
      <c r="A99" s="29" t="s">
        <v>86</v>
      </c>
      <c r="B99" s="31" t="s">
        <v>29</v>
      </c>
      <c r="C99" s="31" t="s">
        <v>84</v>
      </c>
      <c r="D99" s="39">
        <v>537.33575537634397</v>
      </c>
      <c r="E99" s="39">
        <v>488.223244623656</v>
      </c>
      <c r="F99" s="34">
        <f t="shared" si="1"/>
        <v>1139.51</v>
      </c>
      <c r="G99" s="35">
        <v>41409</v>
      </c>
      <c r="H99" s="120">
        <v>247</v>
      </c>
      <c r="I99" s="25">
        <v>113.95100000000001</v>
      </c>
      <c r="J99" s="36">
        <v>1025.559</v>
      </c>
      <c r="K99" s="26">
        <v>0.1</v>
      </c>
      <c r="L99" s="37">
        <v>5</v>
      </c>
      <c r="M99" s="38">
        <v>17.092649999999999</v>
      </c>
      <c r="N99" s="39">
        <v>17.092649999999999</v>
      </c>
      <c r="O99" s="39">
        <v>17.092649999999999</v>
      </c>
      <c r="P99" s="39">
        <v>17.092649999999999</v>
      </c>
      <c r="Q99" s="39">
        <v>17.092649999999999</v>
      </c>
      <c r="R99" s="39">
        <v>17.092649999999999</v>
      </c>
      <c r="S99" s="39">
        <v>17.092649999999999</v>
      </c>
      <c r="T99" s="39">
        <v>17.092649999999999</v>
      </c>
      <c r="U99" s="39">
        <v>17.092649999999999</v>
      </c>
      <c r="V99" s="18">
        <v>136.74119999999996</v>
      </c>
      <c r="W99" s="39">
        <v>674.0769553763439</v>
      </c>
      <c r="X99" s="18">
        <v>351.48204462365607</v>
      </c>
    </row>
    <row r="100" spans="1:24" s="40" customFormat="1" ht="45" customHeight="1" x14ac:dyDescent="0.25">
      <c r="A100" s="29" t="s">
        <v>86</v>
      </c>
      <c r="B100" s="31" t="s">
        <v>29</v>
      </c>
      <c r="C100" s="31" t="s">
        <v>84</v>
      </c>
      <c r="D100" s="39">
        <v>537.33575537634397</v>
      </c>
      <c r="E100" s="39">
        <v>488.223244623656</v>
      </c>
      <c r="F100" s="34">
        <f t="shared" si="1"/>
        <v>1139.51</v>
      </c>
      <c r="G100" s="35">
        <v>41409</v>
      </c>
      <c r="H100" s="120">
        <v>247</v>
      </c>
      <c r="I100" s="25">
        <v>113.95100000000001</v>
      </c>
      <c r="J100" s="36">
        <v>1025.559</v>
      </c>
      <c r="K100" s="26">
        <v>0.1</v>
      </c>
      <c r="L100" s="37">
        <v>5</v>
      </c>
      <c r="M100" s="38">
        <v>17.092649999999999</v>
      </c>
      <c r="N100" s="39">
        <v>17.092649999999999</v>
      </c>
      <c r="O100" s="39">
        <v>17.092649999999999</v>
      </c>
      <c r="P100" s="39">
        <v>17.092649999999999</v>
      </c>
      <c r="Q100" s="39">
        <v>17.092649999999999</v>
      </c>
      <c r="R100" s="39">
        <v>17.092649999999999</v>
      </c>
      <c r="S100" s="39">
        <v>17.092649999999999</v>
      </c>
      <c r="T100" s="39">
        <v>17.092649999999999</v>
      </c>
      <c r="U100" s="39">
        <v>17.092649999999999</v>
      </c>
      <c r="V100" s="18">
        <v>136.74119999999996</v>
      </c>
      <c r="W100" s="39">
        <v>674.0769553763439</v>
      </c>
      <c r="X100" s="18">
        <v>351.48204462365607</v>
      </c>
    </row>
    <row r="101" spans="1:24" s="40" customFormat="1" ht="45" customHeight="1" x14ac:dyDescent="0.25">
      <c r="A101" s="29" t="s">
        <v>31</v>
      </c>
      <c r="B101" s="31" t="s">
        <v>29</v>
      </c>
      <c r="C101" s="31" t="s">
        <v>84</v>
      </c>
      <c r="D101" s="39">
        <v>537.33575537634397</v>
      </c>
      <c r="E101" s="39">
        <v>488.223244623656</v>
      </c>
      <c r="F101" s="34">
        <f t="shared" si="1"/>
        <v>1139.51</v>
      </c>
      <c r="G101" s="35">
        <v>41409</v>
      </c>
      <c r="H101" s="120">
        <v>247</v>
      </c>
      <c r="I101" s="25">
        <v>113.95100000000001</v>
      </c>
      <c r="J101" s="36">
        <v>1025.559</v>
      </c>
      <c r="K101" s="26">
        <v>0.1</v>
      </c>
      <c r="L101" s="37">
        <v>5</v>
      </c>
      <c r="M101" s="38">
        <v>17.092649999999999</v>
      </c>
      <c r="N101" s="39">
        <v>17.092649999999999</v>
      </c>
      <c r="O101" s="39">
        <v>17.092649999999999</v>
      </c>
      <c r="P101" s="39">
        <v>17.092649999999999</v>
      </c>
      <c r="Q101" s="39">
        <v>17.092649999999999</v>
      </c>
      <c r="R101" s="39">
        <v>17.092649999999999</v>
      </c>
      <c r="S101" s="39">
        <v>17.092649999999999</v>
      </c>
      <c r="T101" s="39">
        <v>17.092649999999999</v>
      </c>
      <c r="U101" s="39">
        <v>17.092649999999999</v>
      </c>
      <c r="V101" s="18">
        <v>136.74119999999996</v>
      </c>
      <c r="W101" s="39">
        <v>674.0769553763439</v>
      </c>
      <c r="X101" s="18">
        <v>351.48204462365607</v>
      </c>
    </row>
    <row r="102" spans="1:24" s="40" customFormat="1" ht="45" customHeight="1" x14ac:dyDescent="0.25">
      <c r="A102" s="29" t="s">
        <v>31</v>
      </c>
      <c r="B102" s="31" t="s">
        <v>29</v>
      </c>
      <c r="C102" s="31" t="s">
        <v>84</v>
      </c>
      <c r="D102" s="39">
        <v>537.33575537634397</v>
      </c>
      <c r="E102" s="39">
        <v>488.223244623656</v>
      </c>
      <c r="F102" s="34">
        <f t="shared" si="1"/>
        <v>1139.51</v>
      </c>
      <c r="G102" s="35">
        <v>41409</v>
      </c>
      <c r="H102" s="120">
        <v>247</v>
      </c>
      <c r="I102" s="25">
        <v>113.95100000000001</v>
      </c>
      <c r="J102" s="36">
        <v>1025.559</v>
      </c>
      <c r="K102" s="26">
        <v>0.1</v>
      </c>
      <c r="L102" s="37">
        <v>5</v>
      </c>
      <c r="M102" s="38">
        <v>17.092649999999999</v>
      </c>
      <c r="N102" s="39">
        <v>17.092649999999999</v>
      </c>
      <c r="O102" s="39">
        <v>17.092649999999999</v>
      </c>
      <c r="P102" s="39">
        <v>17.092649999999999</v>
      </c>
      <c r="Q102" s="39">
        <v>17.092649999999999</v>
      </c>
      <c r="R102" s="39">
        <v>17.092649999999999</v>
      </c>
      <c r="S102" s="39">
        <v>17.092649999999999</v>
      </c>
      <c r="T102" s="39">
        <v>17.092649999999999</v>
      </c>
      <c r="U102" s="39">
        <v>17.092649999999999</v>
      </c>
      <c r="V102" s="18">
        <v>136.74119999999996</v>
      </c>
      <c r="W102" s="39">
        <v>674.0769553763439</v>
      </c>
      <c r="X102" s="18">
        <v>351.48204462365607</v>
      </c>
    </row>
    <row r="103" spans="1:24" s="40" customFormat="1" ht="45" customHeight="1" x14ac:dyDescent="0.25">
      <c r="A103" s="29" t="s">
        <v>87</v>
      </c>
      <c r="B103" s="31" t="s">
        <v>29</v>
      </c>
      <c r="C103" s="31" t="s">
        <v>84</v>
      </c>
      <c r="D103" s="39">
        <v>537.33575537634397</v>
      </c>
      <c r="E103" s="39">
        <v>488.223244623656</v>
      </c>
      <c r="F103" s="34">
        <f t="shared" si="1"/>
        <v>1139.51</v>
      </c>
      <c r="G103" s="35">
        <v>41409</v>
      </c>
      <c r="H103" s="120">
        <v>247</v>
      </c>
      <c r="I103" s="25">
        <v>113.95100000000001</v>
      </c>
      <c r="J103" s="36">
        <v>1025.559</v>
      </c>
      <c r="K103" s="26">
        <v>0.1</v>
      </c>
      <c r="L103" s="37">
        <v>5</v>
      </c>
      <c r="M103" s="38">
        <v>17.092649999999999</v>
      </c>
      <c r="N103" s="39">
        <v>17.092649999999999</v>
      </c>
      <c r="O103" s="39">
        <v>17.092649999999999</v>
      </c>
      <c r="P103" s="39">
        <v>17.092649999999999</v>
      </c>
      <c r="Q103" s="39">
        <v>17.092649999999999</v>
      </c>
      <c r="R103" s="39">
        <v>17.092649999999999</v>
      </c>
      <c r="S103" s="39">
        <v>17.092649999999999</v>
      </c>
      <c r="T103" s="39">
        <v>17.092649999999999</v>
      </c>
      <c r="U103" s="39">
        <v>17.092649999999999</v>
      </c>
      <c r="V103" s="18">
        <v>136.74119999999996</v>
      </c>
      <c r="W103" s="39">
        <v>674.0769553763439</v>
      </c>
      <c r="X103" s="18">
        <v>351.48204462365607</v>
      </c>
    </row>
    <row r="104" spans="1:24" s="40" customFormat="1" ht="45" customHeight="1" x14ac:dyDescent="0.25">
      <c r="A104" s="29" t="s">
        <v>88</v>
      </c>
      <c r="B104" s="31" t="s">
        <v>29</v>
      </c>
      <c r="C104" s="31" t="s">
        <v>84</v>
      </c>
      <c r="D104" s="39">
        <v>537.33575537634397</v>
      </c>
      <c r="E104" s="39">
        <v>488.223244623656</v>
      </c>
      <c r="F104" s="34">
        <f t="shared" si="1"/>
        <v>1139.51</v>
      </c>
      <c r="G104" s="35">
        <v>41409</v>
      </c>
      <c r="H104" s="120">
        <v>247</v>
      </c>
      <c r="I104" s="25">
        <v>113.95100000000001</v>
      </c>
      <c r="J104" s="36">
        <v>1025.559</v>
      </c>
      <c r="K104" s="26">
        <v>0.1</v>
      </c>
      <c r="L104" s="37">
        <v>5</v>
      </c>
      <c r="M104" s="38">
        <v>17.092649999999999</v>
      </c>
      <c r="N104" s="39">
        <v>17.092649999999999</v>
      </c>
      <c r="O104" s="39">
        <v>17.092649999999999</v>
      </c>
      <c r="P104" s="39">
        <v>17.092649999999999</v>
      </c>
      <c r="Q104" s="39">
        <v>17.092649999999999</v>
      </c>
      <c r="R104" s="39">
        <v>17.092649999999999</v>
      </c>
      <c r="S104" s="39">
        <v>17.092649999999999</v>
      </c>
      <c r="T104" s="39">
        <v>17.092649999999999</v>
      </c>
      <c r="U104" s="39">
        <v>17.092649999999999</v>
      </c>
      <c r="V104" s="18">
        <v>136.74119999999996</v>
      </c>
      <c r="W104" s="39">
        <v>674.0769553763439</v>
      </c>
      <c r="X104" s="18">
        <v>351.48204462365607</v>
      </c>
    </row>
    <row r="105" spans="1:24" s="40" customFormat="1" ht="45" customHeight="1" x14ac:dyDescent="0.25">
      <c r="A105" s="29" t="s">
        <v>89</v>
      </c>
      <c r="B105" s="31" t="s">
        <v>29</v>
      </c>
      <c r="C105" s="31" t="s">
        <v>84</v>
      </c>
      <c r="D105" s="39">
        <v>537.33575537634397</v>
      </c>
      <c r="E105" s="39">
        <v>488.223244623656</v>
      </c>
      <c r="F105" s="34">
        <f t="shared" si="1"/>
        <v>1139.51</v>
      </c>
      <c r="G105" s="35">
        <v>41409</v>
      </c>
      <c r="H105" s="120">
        <v>247</v>
      </c>
      <c r="I105" s="25">
        <v>113.95100000000001</v>
      </c>
      <c r="J105" s="36">
        <v>1025.559</v>
      </c>
      <c r="K105" s="26">
        <v>0.1</v>
      </c>
      <c r="L105" s="37">
        <v>5</v>
      </c>
      <c r="M105" s="38">
        <v>17.092649999999999</v>
      </c>
      <c r="N105" s="39">
        <v>17.092649999999999</v>
      </c>
      <c r="O105" s="39">
        <v>17.092649999999999</v>
      </c>
      <c r="P105" s="39">
        <v>17.092649999999999</v>
      </c>
      <c r="Q105" s="39">
        <v>17.092649999999999</v>
      </c>
      <c r="R105" s="39">
        <v>17.092649999999999</v>
      </c>
      <c r="S105" s="39">
        <v>17.092649999999999</v>
      </c>
      <c r="T105" s="39">
        <v>17.092649999999999</v>
      </c>
      <c r="U105" s="39">
        <v>17.092649999999999</v>
      </c>
      <c r="V105" s="18">
        <v>136.74119999999996</v>
      </c>
      <c r="W105" s="39">
        <v>674.0769553763439</v>
      </c>
      <c r="X105" s="18">
        <v>351.48204462365607</v>
      </c>
    </row>
    <row r="106" spans="1:24" s="40" customFormat="1" ht="45" customHeight="1" x14ac:dyDescent="0.25">
      <c r="A106" s="29" t="s">
        <v>89</v>
      </c>
      <c r="B106" s="31" t="s">
        <v>29</v>
      </c>
      <c r="C106" s="31" t="s">
        <v>84</v>
      </c>
      <c r="D106" s="39">
        <v>537.33575537634397</v>
      </c>
      <c r="E106" s="39">
        <v>488.223244623656</v>
      </c>
      <c r="F106" s="34">
        <f t="shared" si="1"/>
        <v>1139.51</v>
      </c>
      <c r="G106" s="35">
        <v>41409</v>
      </c>
      <c r="H106" s="120">
        <v>247</v>
      </c>
      <c r="I106" s="25">
        <v>113.95100000000001</v>
      </c>
      <c r="J106" s="36">
        <v>1025.559</v>
      </c>
      <c r="K106" s="26">
        <v>0.1</v>
      </c>
      <c r="L106" s="37">
        <v>5</v>
      </c>
      <c r="M106" s="38">
        <v>17.092649999999999</v>
      </c>
      <c r="N106" s="39">
        <v>17.092649999999999</v>
      </c>
      <c r="O106" s="39">
        <v>17.092649999999999</v>
      </c>
      <c r="P106" s="39">
        <v>17.092649999999999</v>
      </c>
      <c r="Q106" s="39">
        <v>17.092649999999999</v>
      </c>
      <c r="R106" s="39">
        <v>17.092649999999999</v>
      </c>
      <c r="S106" s="39">
        <v>17.092649999999999</v>
      </c>
      <c r="T106" s="39">
        <v>17.092649999999999</v>
      </c>
      <c r="U106" s="39">
        <v>17.092649999999999</v>
      </c>
      <c r="V106" s="18">
        <v>136.74119999999996</v>
      </c>
      <c r="W106" s="39">
        <v>674.0769553763439</v>
      </c>
      <c r="X106" s="18">
        <v>351.48204462365607</v>
      </c>
    </row>
    <row r="107" spans="1:24" s="40" customFormat="1" ht="45" customHeight="1" x14ac:dyDescent="0.25">
      <c r="A107" s="29" t="s">
        <v>89</v>
      </c>
      <c r="B107" s="31" t="s">
        <v>29</v>
      </c>
      <c r="C107" s="31" t="s">
        <v>84</v>
      </c>
      <c r="D107" s="39">
        <v>537.33575537634397</v>
      </c>
      <c r="E107" s="39">
        <v>488.223244623656</v>
      </c>
      <c r="F107" s="34">
        <f t="shared" si="1"/>
        <v>1139.51</v>
      </c>
      <c r="G107" s="35">
        <v>41409</v>
      </c>
      <c r="H107" s="120">
        <v>247</v>
      </c>
      <c r="I107" s="25">
        <v>113.95100000000001</v>
      </c>
      <c r="J107" s="36">
        <v>1025.559</v>
      </c>
      <c r="K107" s="26">
        <v>0.1</v>
      </c>
      <c r="L107" s="37">
        <v>5</v>
      </c>
      <c r="M107" s="38">
        <v>17.092649999999999</v>
      </c>
      <c r="N107" s="39">
        <v>17.092649999999999</v>
      </c>
      <c r="O107" s="39">
        <v>17.092649999999999</v>
      </c>
      <c r="P107" s="39">
        <v>17.092649999999999</v>
      </c>
      <c r="Q107" s="39">
        <v>17.092649999999999</v>
      </c>
      <c r="R107" s="39">
        <v>17.092649999999999</v>
      </c>
      <c r="S107" s="39">
        <v>17.092649999999999</v>
      </c>
      <c r="T107" s="39">
        <v>17.092649999999999</v>
      </c>
      <c r="U107" s="39">
        <v>17.092649999999999</v>
      </c>
      <c r="V107" s="18">
        <v>136.74119999999996</v>
      </c>
      <c r="W107" s="39">
        <v>674.0769553763439</v>
      </c>
      <c r="X107" s="18">
        <v>351.48204462365607</v>
      </c>
    </row>
    <row r="108" spans="1:24" s="40" customFormat="1" ht="45" customHeight="1" x14ac:dyDescent="0.25">
      <c r="A108" s="29" t="s">
        <v>90</v>
      </c>
      <c r="B108" s="31" t="s">
        <v>29</v>
      </c>
      <c r="C108" s="31" t="s">
        <v>84</v>
      </c>
      <c r="D108" s="39">
        <v>537.33575537634397</v>
      </c>
      <c r="E108" s="39">
        <v>488.223244623656</v>
      </c>
      <c r="F108" s="34">
        <f t="shared" si="1"/>
        <v>1139.51</v>
      </c>
      <c r="G108" s="35">
        <v>41409</v>
      </c>
      <c r="H108" s="120">
        <v>247</v>
      </c>
      <c r="I108" s="25">
        <v>113.95100000000001</v>
      </c>
      <c r="J108" s="36">
        <v>1025.559</v>
      </c>
      <c r="K108" s="26">
        <v>0.1</v>
      </c>
      <c r="L108" s="37">
        <v>5</v>
      </c>
      <c r="M108" s="38">
        <v>17.092649999999999</v>
      </c>
      <c r="N108" s="39">
        <v>17.092649999999999</v>
      </c>
      <c r="O108" s="39">
        <v>17.092649999999999</v>
      </c>
      <c r="P108" s="39">
        <v>17.092649999999999</v>
      </c>
      <c r="Q108" s="39">
        <v>17.092649999999999</v>
      </c>
      <c r="R108" s="39">
        <v>17.092649999999999</v>
      </c>
      <c r="S108" s="39">
        <v>17.092649999999999</v>
      </c>
      <c r="T108" s="39">
        <v>17.092649999999999</v>
      </c>
      <c r="U108" s="39">
        <v>17.092649999999999</v>
      </c>
      <c r="V108" s="18">
        <v>136.74119999999996</v>
      </c>
      <c r="W108" s="39">
        <v>674.0769553763439</v>
      </c>
      <c r="X108" s="18">
        <v>351.48204462365607</v>
      </c>
    </row>
    <row r="109" spans="1:24" s="40" customFormat="1" ht="45" customHeight="1" x14ac:dyDescent="0.25">
      <c r="A109" s="29" t="s">
        <v>65</v>
      </c>
      <c r="B109" s="31" t="s">
        <v>29</v>
      </c>
      <c r="C109" s="31" t="s">
        <v>84</v>
      </c>
      <c r="D109" s="39">
        <v>537.33575537634397</v>
      </c>
      <c r="E109" s="39">
        <v>488.223244623656</v>
      </c>
      <c r="F109" s="34">
        <f t="shared" si="1"/>
        <v>1139.51</v>
      </c>
      <c r="G109" s="35">
        <v>41409</v>
      </c>
      <c r="H109" s="120">
        <v>247</v>
      </c>
      <c r="I109" s="25">
        <v>113.95100000000001</v>
      </c>
      <c r="J109" s="36">
        <v>1025.559</v>
      </c>
      <c r="K109" s="26">
        <v>0.1</v>
      </c>
      <c r="L109" s="37">
        <v>5</v>
      </c>
      <c r="M109" s="38">
        <v>17.092649999999999</v>
      </c>
      <c r="N109" s="39">
        <v>17.092649999999999</v>
      </c>
      <c r="O109" s="39">
        <v>17.092649999999999</v>
      </c>
      <c r="P109" s="39">
        <v>17.092649999999999</v>
      </c>
      <c r="Q109" s="39">
        <v>17.092649999999999</v>
      </c>
      <c r="R109" s="39">
        <v>17.092649999999999</v>
      </c>
      <c r="S109" s="39">
        <v>17.092649999999999</v>
      </c>
      <c r="T109" s="39">
        <v>17.092649999999999</v>
      </c>
      <c r="U109" s="39">
        <v>17.092649999999999</v>
      </c>
      <c r="V109" s="18">
        <v>136.74119999999996</v>
      </c>
      <c r="W109" s="39">
        <v>674.0769553763439</v>
      </c>
      <c r="X109" s="18">
        <v>351.48204462365607</v>
      </c>
    </row>
    <row r="110" spans="1:24" s="40" customFormat="1" ht="45" customHeight="1" x14ac:dyDescent="0.25">
      <c r="A110" s="21" t="s">
        <v>32</v>
      </c>
      <c r="B110" s="31" t="s">
        <v>29</v>
      </c>
      <c r="C110" s="31" t="s">
        <v>84</v>
      </c>
      <c r="D110" s="39">
        <v>537.33575537634397</v>
      </c>
      <c r="E110" s="39">
        <v>488.223244623656</v>
      </c>
      <c r="F110" s="34">
        <f t="shared" si="1"/>
        <v>1139.51</v>
      </c>
      <c r="G110" s="35">
        <v>41409</v>
      </c>
      <c r="H110" s="120">
        <v>247</v>
      </c>
      <c r="I110" s="25">
        <v>113.95100000000001</v>
      </c>
      <c r="J110" s="36">
        <v>1025.559</v>
      </c>
      <c r="K110" s="26">
        <v>0.1</v>
      </c>
      <c r="L110" s="37">
        <v>5</v>
      </c>
      <c r="M110" s="38">
        <v>17.092649999999999</v>
      </c>
      <c r="N110" s="39">
        <v>17.092649999999999</v>
      </c>
      <c r="O110" s="39">
        <v>17.092649999999999</v>
      </c>
      <c r="P110" s="39">
        <v>17.092649999999999</v>
      </c>
      <c r="Q110" s="39">
        <v>17.092649999999999</v>
      </c>
      <c r="R110" s="39">
        <v>17.092649999999999</v>
      </c>
      <c r="S110" s="39">
        <v>17.092649999999999</v>
      </c>
      <c r="T110" s="39">
        <v>17.092649999999999</v>
      </c>
      <c r="U110" s="39">
        <v>17.092649999999999</v>
      </c>
      <c r="V110" s="18">
        <v>136.74119999999996</v>
      </c>
      <c r="W110" s="39">
        <v>674.0769553763439</v>
      </c>
      <c r="X110" s="18">
        <v>351.48204462365607</v>
      </c>
    </row>
    <row r="111" spans="1:24" s="40" customFormat="1" ht="45" customHeight="1" x14ac:dyDescent="0.25">
      <c r="A111" s="21" t="s">
        <v>91</v>
      </c>
      <c r="B111" s="31" t="s">
        <v>29</v>
      </c>
      <c r="C111" s="31" t="s">
        <v>84</v>
      </c>
      <c r="D111" s="39">
        <v>537.33575537634397</v>
      </c>
      <c r="E111" s="39">
        <v>488.223244623656</v>
      </c>
      <c r="F111" s="34">
        <f t="shared" si="1"/>
        <v>1139.51</v>
      </c>
      <c r="G111" s="35">
        <v>41409</v>
      </c>
      <c r="H111" s="120">
        <v>247</v>
      </c>
      <c r="I111" s="25">
        <v>113.95100000000001</v>
      </c>
      <c r="J111" s="36">
        <v>1025.559</v>
      </c>
      <c r="K111" s="26">
        <v>0.1</v>
      </c>
      <c r="L111" s="37">
        <v>5</v>
      </c>
      <c r="M111" s="38">
        <v>17.092649999999999</v>
      </c>
      <c r="N111" s="39">
        <v>17.092649999999999</v>
      </c>
      <c r="O111" s="39">
        <v>17.092649999999999</v>
      </c>
      <c r="P111" s="39">
        <v>17.092649999999999</v>
      </c>
      <c r="Q111" s="39">
        <v>17.092649999999999</v>
      </c>
      <c r="R111" s="39">
        <v>17.092649999999999</v>
      </c>
      <c r="S111" s="39">
        <v>17.092649999999999</v>
      </c>
      <c r="T111" s="39">
        <v>17.092649999999999</v>
      </c>
      <c r="U111" s="39">
        <v>17.092649999999999</v>
      </c>
      <c r="V111" s="18">
        <v>136.74119999999996</v>
      </c>
      <c r="W111" s="39">
        <v>674.0769553763439</v>
      </c>
      <c r="X111" s="18">
        <v>351.48204462365607</v>
      </c>
    </row>
    <row r="112" spans="1:24" s="40" customFormat="1" ht="45" customHeight="1" x14ac:dyDescent="0.25">
      <c r="A112" s="21" t="s">
        <v>92</v>
      </c>
      <c r="B112" s="31" t="s">
        <v>29</v>
      </c>
      <c r="C112" s="31" t="s">
        <v>84</v>
      </c>
      <c r="D112" s="39">
        <v>537.33575537634397</v>
      </c>
      <c r="E112" s="39">
        <v>488.223244623656</v>
      </c>
      <c r="F112" s="34">
        <f t="shared" si="1"/>
        <v>1139.51</v>
      </c>
      <c r="G112" s="35">
        <v>41409</v>
      </c>
      <c r="H112" s="120">
        <v>247</v>
      </c>
      <c r="I112" s="25">
        <v>113.95100000000001</v>
      </c>
      <c r="J112" s="36">
        <v>1025.559</v>
      </c>
      <c r="K112" s="26">
        <v>0.1</v>
      </c>
      <c r="L112" s="37">
        <v>5</v>
      </c>
      <c r="M112" s="38">
        <v>17.092649999999999</v>
      </c>
      <c r="N112" s="39">
        <v>17.092649999999999</v>
      </c>
      <c r="O112" s="39">
        <v>17.092649999999999</v>
      </c>
      <c r="P112" s="39">
        <v>17.092649999999999</v>
      </c>
      <c r="Q112" s="39">
        <v>17.092649999999999</v>
      </c>
      <c r="R112" s="39">
        <v>17.092649999999999</v>
      </c>
      <c r="S112" s="39">
        <v>17.092649999999999</v>
      </c>
      <c r="T112" s="39">
        <v>17.092649999999999</v>
      </c>
      <c r="U112" s="39">
        <v>17.092649999999999</v>
      </c>
      <c r="V112" s="18">
        <v>136.74119999999996</v>
      </c>
      <c r="W112" s="39">
        <v>674.0769553763439</v>
      </c>
      <c r="X112" s="18">
        <v>351.48204462365607</v>
      </c>
    </row>
    <row r="113" spans="1:24" s="40" customFormat="1" ht="45" customHeight="1" x14ac:dyDescent="0.25">
      <c r="A113" s="29" t="s">
        <v>93</v>
      </c>
      <c r="B113" s="31" t="s">
        <v>29</v>
      </c>
      <c r="C113" s="31" t="s">
        <v>84</v>
      </c>
      <c r="D113" s="39">
        <v>537.33575537634397</v>
      </c>
      <c r="E113" s="39">
        <v>488.223244623656</v>
      </c>
      <c r="F113" s="34">
        <f t="shared" si="1"/>
        <v>1139.51</v>
      </c>
      <c r="G113" s="35">
        <v>41409</v>
      </c>
      <c r="H113" s="120">
        <v>247</v>
      </c>
      <c r="I113" s="25">
        <v>113.95100000000001</v>
      </c>
      <c r="J113" s="36">
        <v>1025.559</v>
      </c>
      <c r="K113" s="26">
        <v>0.1</v>
      </c>
      <c r="L113" s="37">
        <v>5</v>
      </c>
      <c r="M113" s="38">
        <v>17.092649999999999</v>
      </c>
      <c r="N113" s="39">
        <v>17.092649999999999</v>
      </c>
      <c r="O113" s="39">
        <v>17.092649999999999</v>
      </c>
      <c r="P113" s="39">
        <v>17.092649999999999</v>
      </c>
      <c r="Q113" s="39">
        <v>17.092649999999999</v>
      </c>
      <c r="R113" s="39">
        <v>17.092649999999999</v>
      </c>
      <c r="S113" s="39">
        <v>17.092649999999999</v>
      </c>
      <c r="T113" s="39">
        <v>17.092649999999999</v>
      </c>
      <c r="U113" s="39">
        <v>17.092649999999999</v>
      </c>
      <c r="V113" s="18">
        <v>136.74119999999996</v>
      </c>
      <c r="W113" s="39">
        <v>674.0769553763439</v>
      </c>
      <c r="X113" s="18">
        <v>351.48204462365607</v>
      </c>
    </row>
    <row r="114" spans="1:24" s="40" customFormat="1" ht="45" customHeight="1" x14ac:dyDescent="0.25">
      <c r="A114" s="29" t="s">
        <v>94</v>
      </c>
      <c r="B114" s="31" t="s">
        <v>29</v>
      </c>
      <c r="C114" s="31" t="s">
        <v>84</v>
      </c>
      <c r="D114" s="39">
        <v>537.33575537634397</v>
      </c>
      <c r="E114" s="39">
        <v>488.223244623656</v>
      </c>
      <c r="F114" s="34">
        <f t="shared" si="1"/>
        <v>1139.51</v>
      </c>
      <c r="G114" s="35">
        <v>41409</v>
      </c>
      <c r="H114" s="120">
        <v>247</v>
      </c>
      <c r="I114" s="25">
        <v>113.95100000000001</v>
      </c>
      <c r="J114" s="36">
        <v>1025.559</v>
      </c>
      <c r="K114" s="26">
        <v>0.1</v>
      </c>
      <c r="L114" s="37">
        <v>5</v>
      </c>
      <c r="M114" s="38">
        <v>17.092649999999999</v>
      </c>
      <c r="N114" s="39">
        <v>17.092649999999999</v>
      </c>
      <c r="O114" s="39">
        <v>17.092649999999999</v>
      </c>
      <c r="P114" s="39">
        <v>17.092649999999999</v>
      </c>
      <c r="Q114" s="39">
        <v>17.092649999999999</v>
      </c>
      <c r="R114" s="39">
        <v>17.092649999999999</v>
      </c>
      <c r="S114" s="39">
        <v>17.092649999999999</v>
      </c>
      <c r="T114" s="39">
        <v>17.092649999999999</v>
      </c>
      <c r="U114" s="39">
        <v>17.092649999999999</v>
      </c>
      <c r="V114" s="18">
        <v>136.74119999999996</v>
      </c>
      <c r="W114" s="39">
        <v>674.0769553763439</v>
      </c>
      <c r="X114" s="18">
        <v>351.48204462365607</v>
      </c>
    </row>
    <row r="115" spans="1:24" s="40" customFormat="1" ht="45" customHeight="1" x14ac:dyDescent="0.25">
      <c r="A115" s="29" t="s">
        <v>68</v>
      </c>
      <c r="B115" s="31" t="s">
        <v>29</v>
      </c>
      <c r="C115" s="31" t="s">
        <v>84</v>
      </c>
      <c r="D115" s="39">
        <v>537.33575537634397</v>
      </c>
      <c r="E115" s="39">
        <v>488.223244623656</v>
      </c>
      <c r="F115" s="34">
        <f t="shared" si="1"/>
        <v>1139.51</v>
      </c>
      <c r="G115" s="35">
        <v>41409</v>
      </c>
      <c r="H115" s="120">
        <v>247</v>
      </c>
      <c r="I115" s="25">
        <v>113.95100000000001</v>
      </c>
      <c r="J115" s="36">
        <v>1025.559</v>
      </c>
      <c r="K115" s="26">
        <v>0.1</v>
      </c>
      <c r="L115" s="37">
        <v>5</v>
      </c>
      <c r="M115" s="38">
        <v>17.092649999999999</v>
      </c>
      <c r="N115" s="39">
        <v>17.092649999999999</v>
      </c>
      <c r="O115" s="39">
        <v>17.092649999999999</v>
      </c>
      <c r="P115" s="39">
        <v>17.092649999999999</v>
      </c>
      <c r="Q115" s="39">
        <v>17.092649999999999</v>
      </c>
      <c r="R115" s="39">
        <v>17.092649999999999</v>
      </c>
      <c r="S115" s="39">
        <v>17.092649999999999</v>
      </c>
      <c r="T115" s="39">
        <v>17.092649999999999</v>
      </c>
      <c r="U115" s="39">
        <v>17.092649999999999</v>
      </c>
      <c r="V115" s="18">
        <v>136.74119999999996</v>
      </c>
      <c r="W115" s="39">
        <v>674.0769553763439</v>
      </c>
      <c r="X115" s="18">
        <v>351.48204462365607</v>
      </c>
    </row>
    <row r="116" spans="1:24" s="40" customFormat="1" ht="45" customHeight="1" x14ac:dyDescent="0.25">
      <c r="A116" s="29" t="s">
        <v>95</v>
      </c>
      <c r="B116" s="31" t="s">
        <v>29</v>
      </c>
      <c r="C116" s="31" t="s">
        <v>84</v>
      </c>
      <c r="D116" s="39">
        <v>537.33575537634397</v>
      </c>
      <c r="E116" s="39">
        <v>488.223244623656</v>
      </c>
      <c r="F116" s="34">
        <f t="shared" si="1"/>
        <v>1139.51</v>
      </c>
      <c r="G116" s="35">
        <v>41409</v>
      </c>
      <c r="H116" s="120">
        <v>247</v>
      </c>
      <c r="I116" s="25">
        <v>113.95100000000001</v>
      </c>
      <c r="J116" s="36">
        <v>1025.559</v>
      </c>
      <c r="K116" s="26">
        <v>0.1</v>
      </c>
      <c r="L116" s="37">
        <v>5</v>
      </c>
      <c r="M116" s="38">
        <v>17.092649999999999</v>
      </c>
      <c r="N116" s="39">
        <v>17.092649999999999</v>
      </c>
      <c r="O116" s="39">
        <v>17.092649999999999</v>
      </c>
      <c r="P116" s="39">
        <v>17.092649999999999</v>
      </c>
      <c r="Q116" s="39">
        <v>17.092649999999999</v>
      </c>
      <c r="R116" s="39">
        <v>17.092649999999999</v>
      </c>
      <c r="S116" s="39">
        <v>17.092649999999999</v>
      </c>
      <c r="T116" s="39">
        <v>17.092649999999999</v>
      </c>
      <c r="U116" s="39">
        <v>17.092649999999999</v>
      </c>
      <c r="V116" s="18">
        <v>136.74119999999996</v>
      </c>
      <c r="W116" s="39">
        <v>674.0769553763439</v>
      </c>
      <c r="X116" s="18">
        <v>351.48204462365607</v>
      </c>
    </row>
    <row r="117" spans="1:24" s="40" customFormat="1" ht="45" customHeight="1" x14ac:dyDescent="0.25">
      <c r="A117" s="29" t="s">
        <v>96</v>
      </c>
      <c r="B117" s="31" t="s">
        <v>29</v>
      </c>
      <c r="C117" s="31" t="s">
        <v>84</v>
      </c>
      <c r="D117" s="39">
        <v>537.33575537634397</v>
      </c>
      <c r="E117" s="39">
        <v>488.223244623656</v>
      </c>
      <c r="F117" s="34">
        <f t="shared" si="1"/>
        <v>1139.51</v>
      </c>
      <c r="G117" s="35">
        <v>41409</v>
      </c>
      <c r="H117" s="120">
        <v>247</v>
      </c>
      <c r="I117" s="25">
        <v>113.95100000000001</v>
      </c>
      <c r="J117" s="36">
        <v>1025.559</v>
      </c>
      <c r="K117" s="26">
        <v>0.1</v>
      </c>
      <c r="L117" s="37">
        <v>5</v>
      </c>
      <c r="M117" s="38">
        <v>17.092649999999999</v>
      </c>
      <c r="N117" s="39">
        <v>17.092649999999999</v>
      </c>
      <c r="O117" s="39">
        <v>17.092649999999999</v>
      </c>
      <c r="P117" s="39">
        <v>17.092649999999999</v>
      </c>
      <c r="Q117" s="39">
        <v>17.092649999999999</v>
      </c>
      <c r="R117" s="39">
        <v>17.092649999999999</v>
      </c>
      <c r="S117" s="39">
        <v>17.092649999999999</v>
      </c>
      <c r="T117" s="39">
        <v>17.092649999999999</v>
      </c>
      <c r="U117" s="39">
        <v>17.092649999999999</v>
      </c>
      <c r="V117" s="18">
        <v>136.74119999999996</v>
      </c>
      <c r="W117" s="39">
        <v>674.0769553763439</v>
      </c>
      <c r="X117" s="18">
        <v>351.48204462365607</v>
      </c>
    </row>
    <row r="118" spans="1:24" s="40" customFormat="1" ht="45" customHeight="1" x14ac:dyDescent="0.25">
      <c r="A118" s="29" t="s">
        <v>97</v>
      </c>
      <c r="B118" s="31" t="s">
        <v>29</v>
      </c>
      <c r="C118" s="31" t="s">
        <v>84</v>
      </c>
      <c r="D118" s="39">
        <v>537.33575537634397</v>
      </c>
      <c r="E118" s="39">
        <v>488.223244623656</v>
      </c>
      <c r="F118" s="34">
        <f t="shared" si="1"/>
        <v>1139.51</v>
      </c>
      <c r="G118" s="35">
        <v>41409</v>
      </c>
      <c r="H118" s="120">
        <v>247</v>
      </c>
      <c r="I118" s="25">
        <v>113.95100000000001</v>
      </c>
      <c r="J118" s="36">
        <v>1025.559</v>
      </c>
      <c r="K118" s="26">
        <v>0.1</v>
      </c>
      <c r="L118" s="37">
        <v>5</v>
      </c>
      <c r="M118" s="38">
        <v>17.092649999999999</v>
      </c>
      <c r="N118" s="39">
        <v>17.092649999999999</v>
      </c>
      <c r="O118" s="39">
        <v>17.092649999999999</v>
      </c>
      <c r="P118" s="39">
        <v>17.092649999999999</v>
      </c>
      <c r="Q118" s="39">
        <v>17.092649999999999</v>
      </c>
      <c r="R118" s="39">
        <v>17.092649999999999</v>
      </c>
      <c r="S118" s="39">
        <v>17.092649999999999</v>
      </c>
      <c r="T118" s="39">
        <v>17.092649999999999</v>
      </c>
      <c r="U118" s="39">
        <v>17.092649999999999</v>
      </c>
      <c r="V118" s="18">
        <v>136.74119999999996</v>
      </c>
      <c r="W118" s="39">
        <v>674.0769553763439</v>
      </c>
      <c r="X118" s="18">
        <v>351.48204462365607</v>
      </c>
    </row>
    <row r="119" spans="1:24" s="42" customFormat="1" ht="45" customHeight="1" x14ac:dyDescent="0.25">
      <c r="A119" s="29" t="s">
        <v>65</v>
      </c>
      <c r="B119" s="31" t="s">
        <v>29</v>
      </c>
      <c r="C119" s="31" t="s">
        <v>84</v>
      </c>
      <c r="D119" s="39">
        <v>537.33575537634397</v>
      </c>
      <c r="E119" s="41">
        <v>488.223244623656</v>
      </c>
      <c r="F119" s="34">
        <f t="shared" si="1"/>
        <v>1139.51</v>
      </c>
      <c r="G119" s="35">
        <v>41409</v>
      </c>
      <c r="H119" s="120">
        <v>247</v>
      </c>
      <c r="I119" s="25">
        <v>113.95100000000001</v>
      </c>
      <c r="J119" s="36">
        <v>1025.559</v>
      </c>
      <c r="K119" s="26">
        <v>0.1</v>
      </c>
      <c r="L119" s="37">
        <v>5</v>
      </c>
      <c r="M119" s="38">
        <v>17.092649999999999</v>
      </c>
      <c r="N119" s="39">
        <v>17.092649999999999</v>
      </c>
      <c r="O119" s="39">
        <v>17.092649999999999</v>
      </c>
      <c r="P119" s="39">
        <v>17.092649999999999</v>
      </c>
      <c r="Q119" s="39">
        <v>17.092649999999999</v>
      </c>
      <c r="R119" s="39">
        <v>17.092649999999999</v>
      </c>
      <c r="S119" s="39">
        <v>17.092649999999999</v>
      </c>
      <c r="T119" s="39">
        <v>17.092649999999999</v>
      </c>
      <c r="U119" s="39">
        <v>17.092649999999999</v>
      </c>
      <c r="V119" s="18">
        <v>136.74119999999996</v>
      </c>
      <c r="W119" s="41">
        <v>674.0769553763439</v>
      </c>
      <c r="X119" s="18">
        <v>351.48204462365607</v>
      </c>
    </row>
    <row r="120" spans="1:24" s="40" customFormat="1" ht="45" customHeight="1" x14ac:dyDescent="0.25">
      <c r="A120" s="29" t="s">
        <v>65</v>
      </c>
      <c r="B120" s="31" t="s">
        <v>29</v>
      </c>
      <c r="C120" s="31" t="s">
        <v>84</v>
      </c>
      <c r="D120" s="39">
        <v>537.33575537634397</v>
      </c>
      <c r="E120" s="39">
        <v>488.223244623656</v>
      </c>
      <c r="F120" s="34">
        <f t="shared" si="1"/>
        <v>1139.51</v>
      </c>
      <c r="G120" s="35">
        <v>41409</v>
      </c>
      <c r="H120" s="120">
        <v>247</v>
      </c>
      <c r="I120" s="25">
        <v>113.95100000000001</v>
      </c>
      <c r="J120" s="36">
        <v>1025.559</v>
      </c>
      <c r="K120" s="26">
        <v>0.1</v>
      </c>
      <c r="L120" s="37">
        <v>5</v>
      </c>
      <c r="M120" s="38">
        <v>17.092649999999999</v>
      </c>
      <c r="N120" s="39">
        <v>17.092649999999999</v>
      </c>
      <c r="O120" s="39">
        <v>17.092649999999999</v>
      </c>
      <c r="P120" s="39">
        <v>17.092649999999999</v>
      </c>
      <c r="Q120" s="39">
        <v>17.092649999999999</v>
      </c>
      <c r="R120" s="39">
        <v>17.092649999999999</v>
      </c>
      <c r="S120" s="39">
        <v>17.092649999999999</v>
      </c>
      <c r="T120" s="39">
        <v>17.092649999999999</v>
      </c>
      <c r="U120" s="39">
        <v>17.092649999999999</v>
      </c>
      <c r="V120" s="18">
        <v>136.74119999999996</v>
      </c>
      <c r="W120" s="39">
        <v>674.0769553763439</v>
      </c>
      <c r="X120" s="18">
        <v>351.48204462365607</v>
      </c>
    </row>
    <row r="121" spans="1:24" s="40" customFormat="1" ht="45" customHeight="1" x14ac:dyDescent="0.25">
      <c r="A121" s="29" t="s">
        <v>98</v>
      </c>
      <c r="B121" s="31" t="s">
        <v>29</v>
      </c>
      <c r="C121" s="31" t="s">
        <v>84</v>
      </c>
      <c r="D121" s="39">
        <v>537.33575537634397</v>
      </c>
      <c r="E121" s="39">
        <v>488.223244623656</v>
      </c>
      <c r="F121" s="34">
        <f t="shared" si="1"/>
        <v>1139.51</v>
      </c>
      <c r="G121" s="35">
        <v>41409</v>
      </c>
      <c r="H121" s="120">
        <v>247</v>
      </c>
      <c r="I121" s="25">
        <v>113.95100000000001</v>
      </c>
      <c r="J121" s="36">
        <v>1025.559</v>
      </c>
      <c r="K121" s="26">
        <v>0.1</v>
      </c>
      <c r="L121" s="37">
        <v>5</v>
      </c>
      <c r="M121" s="38">
        <v>17.092649999999999</v>
      </c>
      <c r="N121" s="39">
        <v>17.092649999999999</v>
      </c>
      <c r="O121" s="39">
        <v>17.092649999999999</v>
      </c>
      <c r="P121" s="39">
        <v>17.092649999999999</v>
      </c>
      <c r="Q121" s="39">
        <v>17.092649999999999</v>
      </c>
      <c r="R121" s="39">
        <v>17.092649999999999</v>
      </c>
      <c r="S121" s="39">
        <v>17.092649999999999</v>
      </c>
      <c r="T121" s="39">
        <v>17.092649999999999</v>
      </c>
      <c r="U121" s="39">
        <v>17.092649999999999</v>
      </c>
      <c r="V121" s="18">
        <v>136.74119999999996</v>
      </c>
      <c r="W121" s="39">
        <v>674.0769553763439</v>
      </c>
      <c r="X121" s="18">
        <v>351.48204462365607</v>
      </c>
    </row>
    <row r="122" spans="1:24" s="40" customFormat="1" ht="45" customHeight="1" x14ac:dyDescent="0.25">
      <c r="A122" s="29" t="s">
        <v>41</v>
      </c>
      <c r="B122" s="31" t="s">
        <v>29</v>
      </c>
      <c r="C122" s="31" t="s">
        <v>84</v>
      </c>
      <c r="D122" s="39">
        <v>537.33575537634397</v>
      </c>
      <c r="E122" s="39">
        <v>488.223244623656</v>
      </c>
      <c r="F122" s="34">
        <f t="shared" si="1"/>
        <v>1139.51</v>
      </c>
      <c r="G122" s="35">
        <v>41409</v>
      </c>
      <c r="H122" s="120">
        <v>247</v>
      </c>
      <c r="I122" s="25">
        <v>113.95100000000001</v>
      </c>
      <c r="J122" s="36">
        <v>1025.559</v>
      </c>
      <c r="K122" s="26">
        <v>0.1</v>
      </c>
      <c r="L122" s="37">
        <v>5</v>
      </c>
      <c r="M122" s="38">
        <v>17.092649999999999</v>
      </c>
      <c r="N122" s="39">
        <v>17.092649999999999</v>
      </c>
      <c r="O122" s="39">
        <v>17.092649999999999</v>
      </c>
      <c r="P122" s="39">
        <v>17.092649999999999</v>
      </c>
      <c r="Q122" s="39">
        <v>17.092649999999999</v>
      </c>
      <c r="R122" s="39">
        <v>17.092649999999999</v>
      </c>
      <c r="S122" s="39">
        <v>17.092649999999999</v>
      </c>
      <c r="T122" s="39">
        <v>17.092649999999999</v>
      </c>
      <c r="U122" s="39">
        <v>17.092649999999999</v>
      </c>
      <c r="V122" s="18">
        <v>136.74119999999996</v>
      </c>
      <c r="W122" s="39">
        <v>674.0769553763439</v>
      </c>
      <c r="X122" s="18">
        <v>351.48204462365607</v>
      </c>
    </row>
    <row r="123" spans="1:24" s="40" customFormat="1" ht="45" customHeight="1" x14ac:dyDescent="0.25">
      <c r="A123" s="29" t="s">
        <v>41</v>
      </c>
      <c r="B123" s="31" t="s">
        <v>29</v>
      </c>
      <c r="C123" s="31" t="s">
        <v>84</v>
      </c>
      <c r="D123" s="39">
        <v>537.33575537634397</v>
      </c>
      <c r="E123" s="39">
        <v>488.223244623656</v>
      </c>
      <c r="F123" s="34">
        <f t="shared" si="1"/>
        <v>1139.51</v>
      </c>
      <c r="G123" s="35">
        <v>41409</v>
      </c>
      <c r="H123" s="120">
        <v>247</v>
      </c>
      <c r="I123" s="25">
        <v>113.95100000000001</v>
      </c>
      <c r="J123" s="36">
        <v>1025.559</v>
      </c>
      <c r="K123" s="26">
        <v>0.1</v>
      </c>
      <c r="L123" s="37">
        <v>5</v>
      </c>
      <c r="M123" s="38">
        <v>17.092649999999999</v>
      </c>
      <c r="N123" s="39">
        <v>17.092649999999999</v>
      </c>
      <c r="O123" s="39">
        <v>17.092649999999999</v>
      </c>
      <c r="P123" s="39">
        <v>17.092649999999999</v>
      </c>
      <c r="Q123" s="39">
        <v>17.092649999999999</v>
      </c>
      <c r="R123" s="39">
        <v>17.092649999999999</v>
      </c>
      <c r="S123" s="39">
        <v>17.092649999999999</v>
      </c>
      <c r="T123" s="39">
        <v>17.092649999999999</v>
      </c>
      <c r="U123" s="39">
        <v>17.092649999999999</v>
      </c>
      <c r="V123" s="18">
        <v>136.74119999999996</v>
      </c>
      <c r="W123" s="39">
        <v>674.0769553763439</v>
      </c>
      <c r="X123" s="18">
        <v>351.48204462365607</v>
      </c>
    </row>
    <row r="124" spans="1:24" s="40" customFormat="1" ht="45" customHeight="1" x14ac:dyDescent="0.25">
      <c r="A124" s="29" t="s">
        <v>41</v>
      </c>
      <c r="B124" s="31" t="s">
        <v>29</v>
      </c>
      <c r="C124" s="31" t="s">
        <v>84</v>
      </c>
      <c r="D124" s="39">
        <v>537.33575537634397</v>
      </c>
      <c r="E124" s="39">
        <v>488.223244623656</v>
      </c>
      <c r="F124" s="34">
        <f t="shared" si="1"/>
        <v>1139.51</v>
      </c>
      <c r="G124" s="35">
        <v>41409</v>
      </c>
      <c r="H124" s="120">
        <v>247</v>
      </c>
      <c r="I124" s="25">
        <v>113.95100000000001</v>
      </c>
      <c r="J124" s="36">
        <v>1025.559</v>
      </c>
      <c r="K124" s="26">
        <v>0.1</v>
      </c>
      <c r="L124" s="37">
        <v>5</v>
      </c>
      <c r="M124" s="38">
        <v>17.092649999999999</v>
      </c>
      <c r="N124" s="39">
        <v>17.092649999999999</v>
      </c>
      <c r="O124" s="39">
        <v>17.092649999999999</v>
      </c>
      <c r="P124" s="39">
        <v>17.092649999999999</v>
      </c>
      <c r="Q124" s="39">
        <v>17.092649999999999</v>
      </c>
      <c r="R124" s="39">
        <v>17.092649999999999</v>
      </c>
      <c r="S124" s="39">
        <v>17.092649999999999</v>
      </c>
      <c r="T124" s="39">
        <v>17.092649999999999</v>
      </c>
      <c r="U124" s="39">
        <v>17.092649999999999</v>
      </c>
      <c r="V124" s="18">
        <v>136.74119999999996</v>
      </c>
      <c r="W124" s="39">
        <v>674.0769553763439</v>
      </c>
      <c r="X124" s="18">
        <v>351.48204462365607</v>
      </c>
    </row>
    <row r="125" spans="1:24" s="40" customFormat="1" ht="45" customHeight="1" x14ac:dyDescent="0.25">
      <c r="A125" s="29" t="s">
        <v>70</v>
      </c>
      <c r="B125" s="31" t="s">
        <v>29</v>
      </c>
      <c r="C125" s="31" t="s">
        <v>84</v>
      </c>
      <c r="D125" s="39">
        <v>537.33575537634397</v>
      </c>
      <c r="E125" s="39">
        <v>488.223244623656</v>
      </c>
      <c r="F125" s="34">
        <f t="shared" si="1"/>
        <v>1139.51</v>
      </c>
      <c r="G125" s="35">
        <v>41409</v>
      </c>
      <c r="H125" s="120">
        <v>247</v>
      </c>
      <c r="I125" s="25">
        <v>113.95100000000001</v>
      </c>
      <c r="J125" s="36">
        <v>1025.559</v>
      </c>
      <c r="K125" s="26">
        <v>0.1</v>
      </c>
      <c r="L125" s="37">
        <v>5</v>
      </c>
      <c r="M125" s="38">
        <v>17.092649999999999</v>
      </c>
      <c r="N125" s="39">
        <v>17.092649999999999</v>
      </c>
      <c r="O125" s="39">
        <v>17.092649999999999</v>
      </c>
      <c r="P125" s="39">
        <v>17.092649999999999</v>
      </c>
      <c r="Q125" s="39">
        <v>17.092649999999999</v>
      </c>
      <c r="R125" s="39">
        <v>17.092649999999999</v>
      </c>
      <c r="S125" s="39">
        <v>17.092649999999999</v>
      </c>
      <c r="T125" s="39">
        <v>17.092649999999999</v>
      </c>
      <c r="U125" s="39">
        <v>17.092649999999999</v>
      </c>
      <c r="V125" s="18">
        <v>136.74119999999996</v>
      </c>
      <c r="W125" s="39">
        <v>674.0769553763439</v>
      </c>
      <c r="X125" s="18">
        <v>351.48204462365607</v>
      </c>
    </row>
    <row r="126" spans="1:24" s="40" customFormat="1" ht="45" customHeight="1" x14ac:dyDescent="0.25">
      <c r="A126" s="29" t="s">
        <v>70</v>
      </c>
      <c r="B126" s="31" t="s">
        <v>29</v>
      </c>
      <c r="C126" s="31" t="s">
        <v>84</v>
      </c>
      <c r="D126" s="39">
        <v>537.33575537634397</v>
      </c>
      <c r="E126" s="39">
        <v>488.223244623656</v>
      </c>
      <c r="F126" s="34">
        <f t="shared" si="1"/>
        <v>1139.51</v>
      </c>
      <c r="G126" s="35">
        <v>41409</v>
      </c>
      <c r="H126" s="120">
        <v>247</v>
      </c>
      <c r="I126" s="25">
        <v>113.95100000000001</v>
      </c>
      <c r="J126" s="36">
        <v>1025.559</v>
      </c>
      <c r="K126" s="26">
        <v>0.1</v>
      </c>
      <c r="L126" s="37">
        <v>5</v>
      </c>
      <c r="M126" s="38">
        <v>17.092649999999999</v>
      </c>
      <c r="N126" s="39">
        <v>17.092649999999999</v>
      </c>
      <c r="O126" s="39">
        <v>17.092649999999999</v>
      </c>
      <c r="P126" s="39">
        <v>17.092649999999999</v>
      </c>
      <c r="Q126" s="39">
        <v>17.092649999999999</v>
      </c>
      <c r="R126" s="39">
        <v>17.092649999999999</v>
      </c>
      <c r="S126" s="39">
        <v>17.092649999999999</v>
      </c>
      <c r="T126" s="39">
        <v>17.092649999999999</v>
      </c>
      <c r="U126" s="39">
        <v>17.092649999999999</v>
      </c>
      <c r="V126" s="18">
        <v>136.74119999999996</v>
      </c>
      <c r="W126" s="39">
        <v>674.0769553763439</v>
      </c>
      <c r="X126" s="18">
        <v>351.48204462365607</v>
      </c>
    </row>
    <row r="127" spans="1:24" s="40" customFormat="1" ht="45" customHeight="1" x14ac:dyDescent="0.25">
      <c r="A127" s="29" t="s">
        <v>80</v>
      </c>
      <c r="B127" s="31" t="s">
        <v>29</v>
      </c>
      <c r="C127" s="31" t="s">
        <v>84</v>
      </c>
      <c r="D127" s="39">
        <v>537.33575537634397</v>
      </c>
      <c r="E127" s="39">
        <v>488.223244623656</v>
      </c>
      <c r="F127" s="34">
        <f t="shared" si="1"/>
        <v>1139.51</v>
      </c>
      <c r="G127" s="35">
        <v>41409</v>
      </c>
      <c r="H127" s="120">
        <v>247</v>
      </c>
      <c r="I127" s="25">
        <v>113.95100000000001</v>
      </c>
      <c r="J127" s="36">
        <v>1025.559</v>
      </c>
      <c r="K127" s="26">
        <v>0.1</v>
      </c>
      <c r="L127" s="37">
        <v>5</v>
      </c>
      <c r="M127" s="38">
        <v>17.092649999999999</v>
      </c>
      <c r="N127" s="39">
        <v>17.092649999999999</v>
      </c>
      <c r="O127" s="39">
        <v>17.092649999999999</v>
      </c>
      <c r="P127" s="39">
        <v>17.092649999999999</v>
      </c>
      <c r="Q127" s="39">
        <v>17.092649999999999</v>
      </c>
      <c r="R127" s="39">
        <v>17.092649999999999</v>
      </c>
      <c r="S127" s="39">
        <v>17.092649999999999</v>
      </c>
      <c r="T127" s="39">
        <v>17.092649999999999</v>
      </c>
      <c r="U127" s="39">
        <v>17.092649999999999</v>
      </c>
      <c r="V127" s="18">
        <v>136.74119999999996</v>
      </c>
      <c r="W127" s="39">
        <v>674.0769553763439</v>
      </c>
      <c r="X127" s="18">
        <v>351.48204462365607</v>
      </c>
    </row>
    <row r="128" spans="1:24" s="40" customFormat="1" ht="45" customHeight="1" x14ac:dyDescent="0.25">
      <c r="A128" s="29" t="s">
        <v>80</v>
      </c>
      <c r="B128" s="31" t="s">
        <v>29</v>
      </c>
      <c r="C128" s="31" t="s">
        <v>84</v>
      </c>
      <c r="D128" s="39">
        <v>537.33575537634397</v>
      </c>
      <c r="E128" s="39">
        <v>488.223244623656</v>
      </c>
      <c r="F128" s="34">
        <f t="shared" si="1"/>
        <v>1139.51</v>
      </c>
      <c r="G128" s="35">
        <v>41409</v>
      </c>
      <c r="H128" s="120">
        <v>247</v>
      </c>
      <c r="I128" s="25">
        <v>113.95100000000001</v>
      </c>
      <c r="J128" s="36">
        <v>1025.559</v>
      </c>
      <c r="K128" s="26">
        <v>0.1</v>
      </c>
      <c r="L128" s="37">
        <v>5</v>
      </c>
      <c r="M128" s="38">
        <v>17.092649999999999</v>
      </c>
      <c r="N128" s="39">
        <v>17.092649999999999</v>
      </c>
      <c r="O128" s="39">
        <v>17.092649999999999</v>
      </c>
      <c r="P128" s="39">
        <v>17.092649999999999</v>
      </c>
      <c r="Q128" s="39">
        <v>17.092649999999999</v>
      </c>
      <c r="R128" s="39">
        <v>17.092649999999999</v>
      </c>
      <c r="S128" s="39">
        <v>17.092649999999999</v>
      </c>
      <c r="T128" s="39">
        <v>17.092649999999999</v>
      </c>
      <c r="U128" s="39">
        <v>17.092649999999999</v>
      </c>
      <c r="V128" s="18">
        <v>136.74119999999996</v>
      </c>
      <c r="W128" s="39">
        <v>674.0769553763439</v>
      </c>
      <c r="X128" s="18">
        <v>351.48204462365607</v>
      </c>
    </row>
    <row r="129" spans="1:24" s="40" customFormat="1" ht="45" customHeight="1" x14ac:dyDescent="0.25">
      <c r="A129" s="29" t="s">
        <v>70</v>
      </c>
      <c r="B129" s="31" t="s">
        <v>29</v>
      </c>
      <c r="C129" s="31" t="s">
        <v>84</v>
      </c>
      <c r="D129" s="39">
        <v>537.33575537634397</v>
      </c>
      <c r="E129" s="39">
        <v>488.223244623656</v>
      </c>
      <c r="F129" s="34">
        <f t="shared" si="1"/>
        <v>1139.51</v>
      </c>
      <c r="G129" s="35">
        <v>41409</v>
      </c>
      <c r="H129" s="120">
        <v>247</v>
      </c>
      <c r="I129" s="25">
        <v>113.95100000000001</v>
      </c>
      <c r="J129" s="36">
        <v>1025.559</v>
      </c>
      <c r="K129" s="26">
        <v>0.1</v>
      </c>
      <c r="L129" s="37">
        <v>5</v>
      </c>
      <c r="M129" s="38">
        <v>17.092649999999999</v>
      </c>
      <c r="N129" s="39">
        <v>17.092649999999999</v>
      </c>
      <c r="O129" s="39">
        <v>17.092649999999999</v>
      </c>
      <c r="P129" s="39">
        <v>17.092649999999999</v>
      </c>
      <c r="Q129" s="39">
        <v>17.092649999999999</v>
      </c>
      <c r="R129" s="39">
        <v>17.092649999999999</v>
      </c>
      <c r="S129" s="39">
        <v>17.092649999999999</v>
      </c>
      <c r="T129" s="39">
        <v>17.092649999999999</v>
      </c>
      <c r="U129" s="39">
        <v>17.092649999999999</v>
      </c>
      <c r="V129" s="18">
        <v>136.74119999999996</v>
      </c>
      <c r="W129" s="39">
        <v>674.0769553763439</v>
      </c>
      <c r="X129" s="18">
        <v>351.48204462365607</v>
      </c>
    </row>
    <row r="130" spans="1:24" s="40" customFormat="1" ht="45" customHeight="1" x14ac:dyDescent="0.25">
      <c r="A130" s="29" t="s">
        <v>70</v>
      </c>
      <c r="B130" s="31" t="s">
        <v>29</v>
      </c>
      <c r="C130" s="31" t="s">
        <v>84</v>
      </c>
      <c r="D130" s="39">
        <v>537.33575537634397</v>
      </c>
      <c r="E130" s="39">
        <v>488.223244623656</v>
      </c>
      <c r="F130" s="34">
        <f t="shared" si="1"/>
        <v>1139.51</v>
      </c>
      <c r="G130" s="35">
        <v>41409</v>
      </c>
      <c r="H130" s="120">
        <v>247</v>
      </c>
      <c r="I130" s="25">
        <v>113.95100000000001</v>
      </c>
      <c r="J130" s="36">
        <v>1025.559</v>
      </c>
      <c r="K130" s="26">
        <v>0.1</v>
      </c>
      <c r="L130" s="37">
        <v>5</v>
      </c>
      <c r="M130" s="38">
        <v>17.092649999999999</v>
      </c>
      <c r="N130" s="39">
        <v>17.092649999999999</v>
      </c>
      <c r="O130" s="39">
        <v>17.092649999999999</v>
      </c>
      <c r="P130" s="39">
        <v>17.092649999999999</v>
      </c>
      <c r="Q130" s="39">
        <v>17.092649999999999</v>
      </c>
      <c r="R130" s="39">
        <v>17.092649999999999</v>
      </c>
      <c r="S130" s="39">
        <v>17.092649999999999</v>
      </c>
      <c r="T130" s="39">
        <v>17.092649999999999</v>
      </c>
      <c r="U130" s="39">
        <v>17.092649999999999</v>
      </c>
      <c r="V130" s="18">
        <v>136.74119999999996</v>
      </c>
      <c r="W130" s="39">
        <v>674.0769553763439</v>
      </c>
      <c r="X130" s="18">
        <v>351.48204462365607</v>
      </c>
    </row>
    <row r="131" spans="1:24" s="40" customFormat="1" ht="45" customHeight="1" x14ac:dyDescent="0.25">
      <c r="A131" s="29" t="s">
        <v>99</v>
      </c>
      <c r="B131" s="31" t="s">
        <v>29</v>
      </c>
      <c r="C131" s="31" t="s">
        <v>84</v>
      </c>
      <c r="D131" s="39">
        <v>537.33575537634397</v>
      </c>
      <c r="E131" s="39">
        <v>488.223244623656</v>
      </c>
      <c r="F131" s="34">
        <f t="shared" si="1"/>
        <v>1139.51</v>
      </c>
      <c r="G131" s="35">
        <v>41409</v>
      </c>
      <c r="H131" s="120">
        <v>247</v>
      </c>
      <c r="I131" s="25">
        <v>113.95100000000001</v>
      </c>
      <c r="J131" s="36">
        <v>1025.559</v>
      </c>
      <c r="K131" s="26">
        <v>0.1</v>
      </c>
      <c r="L131" s="37">
        <v>5</v>
      </c>
      <c r="M131" s="38">
        <v>17.092649999999999</v>
      </c>
      <c r="N131" s="39">
        <v>17.092649999999999</v>
      </c>
      <c r="O131" s="39">
        <v>17.092649999999999</v>
      </c>
      <c r="P131" s="39">
        <v>17.092649999999999</v>
      </c>
      <c r="Q131" s="39">
        <v>17.092649999999999</v>
      </c>
      <c r="R131" s="39">
        <v>17.092649999999999</v>
      </c>
      <c r="S131" s="39">
        <v>17.092649999999999</v>
      </c>
      <c r="T131" s="39">
        <v>17.092649999999999</v>
      </c>
      <c r="U131" s="39">
        <v>17.092649999999999</v>
      </c>
      <c r="V131" s="18">
        <v>136.74119999999996</v>
      </c>
      <c r="W131" s="39">
        <v>674.0769553763439</v>
      </c>
      <c r="X131" s="18">
        <v>351.48204462365607</v>
      </c>
    </row>
    <row r="132" spans="1:24" s="40" customFormat="1" ht="45" customHeight="1" x14ac:dyDescent="0.25">
      <c r="A132" s="29" t="s">
        <v>96</v>
      </c>
      <c r="B132" s="31" t="s">
        <v>29</v>
      </c>
      <c r="C132" s="31" t="s">
        <v>84</v>
      </c>
      <c r="D132" s="39">
        <v>537.33575537634397</v>
      </c>
      <c r="E132" s="39">
        <v>488.223244623656</v>
      </c>
      <c r="F132" s="34">
        <f t="shared" si="1"/>
        <v>1139.51</v>
      </c>
      <c r="G132" s="35">
        <v>41409</v>
      </c>
      <c r="H132" s="120">
        <v>247</v>
      </c>
      <c r="I132" s="25">
        <v>113.95100000000001</v>
      </c>
      <c r="J132" s="36">
        <v>1025.559</v>
      </c>
      <c r="K132" s="26">
        <v>0.1</v>
      </c>
      <c r="L132" s="37">
        <v>5</v>
      </c>
      <c r="M132" s="38">
        <v>17.092649999999999</v>
      </c>
      <c r="N132" s="39">
        <v>17.092649999999999</v>
      </c>
      <c r="O132" s="39">
        <v>17.092649999999999</v>
      </c>
      <c r="P132" s="39">
        <v>17.092649999999999</v>
      </c>
      <c r="Q132" s="39">
        <v>17.092649999999999</v>
      </c>
      <c r="R132" s="39">
        <v>17.092649999999999</v>
      </c>
      <c r="S132" s="39">
        <v>17.092649999999999</v>
      </c>
      <c r="T132" s="39">
        <v>17.092649999999999</v>
      </c>
      <c r="U132" s="39">
        <v>17.092649999999999</v>
      </c>
      <c r="V132" s="18">
        <v>136.74119999999996</v>
      </c>
      <c r="W132" s="39">
        <v>674.0769553763439</v>
      </c>
      <c r="X132" s="18">
        <v>351.48204462365607</v>
      </c>
    </row>
    <row r="133" spans="1:24" s="40" customFormat="1" ht="45" customHeight="1" x14ac:dyDescent="0.25">
      <c r="A133" s="29" t="s">
        <v>100</v>
      </c>
      <c r="B133" s="31" t="s">
        <v>29</v>
      </c>
      <c r="C133" s="31" t="s">
        <v>84</v>
      </c>
      <c r="D133" s="39">
        <v>537.33575537634397</v>
      </c>
      <c r="E133" s="39">
        <v>488.223244623656</v>
      </c>
      <c r="F133" s="34">
        <f t="shared" si="1"/>
        <v>1139.51</v>
      </c>
      <c r="G133" s="35">
        <v>41409</v>
      </c>
      <c r="H133" s="120">
        <v>247</v>
      </c>
      <c r="I133" s="25">
        <v>113.95100000000001</v>
      </c>
      <c r="J133" s="36">
        <v>1025.559</v>
      </c>
      <c r="K133" s="26">
        <v>0.1</v>
      </c>
      <c r="L133" s="37">
        <v>5</v>
      </c>
      <c r="M133" s="38">
        <v>17.092649999999999</v>
      </c>
      <c r="N133" s="39">
        <v>17.092649999999999</v>
      </c>
      <c r="O133" s="39">
        <v>17.092649999999999</v>
      </c>
      <c r="P133" s="39">
        <v>17.092649999999999</v>
      </c>
      <c r="Q133" s="39">
        <v>17.092649999999999</v>
      </c>
      <c r="R133" s="39">
        <v>17.092649999999999</v>
      </c>
      <c r="S133" s="39">
        <v>17.092649999999999</v>
      </c>
      <c r="T133" s="39">
        <v>17.092649999999999</v>
      </c>
      <c r="U133" s="39">
        <v>17.092649999999999</v>
      </c>
      <c r="V133" s="18">
        <v>136.74119999999996</v>
      </c>
      <c r="W133" s="39">
        <v>674.0769553763439</v>
      </c>
      <c r="X133" s="18">
        <v>351.48204462365607</v>
      </c>
    </row>
    <row r="134" spans="1:24" s="40" customFormat="1" ht="45" customHeight="1" x14ac:dyDescent="0.25">
      <c r="A134" s="29" t="s">
        <v>44</v>
      </c>
      <c r="B134" s="31" t="s">
        <v>29</v>
      </c>
      <c r="C134" s="31" t="s">
        <v>84</v>
      </c>
      <c r="D134" s="39">
        <v>537.33575537634397</v>
      </c>
      <c r="E134" s="39">
        <v>488.223244623656</v>
      </c>
      <c r="F134" s="34">
        <f t="shared" si="1"/>
        <v>1139.51</v>
      </c>
      <c r="G134" s="35">
        <v>41409</v>
      </c>
      <c r="H134" s="120">
        <v>247</v>
      </c>
      <c r="I134" s="25">
        <v>113.95100000000001</v>
      </c>
      <c r="J134" s="36">
        <v>1025.559</v>
      </c>
      <c r="K134" s="26">
        <v>0.1</v>
      </c>
      <c r="L134" s="37">
        <v>5</v>
      </c>
      <c r="M134" s="38">
        <v>17.092649999999999</v>
      </c>
      <c r="N134" s="39">
        <v>17.092649999999999</v>
      </c>
      <c r="O134" s="39">
        <v>17.092649999999999</v>
      </c>
      <c r="P134" s="39">
        <v>17.092649999999999</v>
      </c>
      <c r="Q134" s="39">
        <v>17.092649999999999</v>
      </c>
      <c r="R134" s="39">
        <v>17.092649999999999</v>
      </c>
      <c r="S134" s="39">
        <v>17.092649999999999</v>
      </c>
      <c r="T134" s="39">
        <v>17.092649999999999</v>
      </c>
      <c r="U134" s="39">
        <v>17.092649999999999</v>
      </c>
      <c r="V134" s="18">
        <v>136.74119999999996</v>
      </c>
      <c r="W134" s="39">
        <v>674.0769553763439</v>
      </c>
      <c r="X134" s="18">
        <v>351.48204462365607</v>
      </c>
    </row>
    <row r="135" spans="1:24" s="40" customFormat="1" ht="45" customHeight="1" x14ac:dyDescent="0.25">
      <c r="A135" s="29" t="s">
        <v>44</v>
      </c>
      <c r="B135" s="31" t="s">
        <v>29</v>
      </c>
      <c r="C135" s="31" t="s">
        <v>84</v>
      </c>
      <c r="D135" s="39">
        <v>537.33575537634397</v>
      </c>
      <c r="E135" s="39">
        <v>488.223244623656</v>
      </c>
      <c r="F135" s="34">
        <f t="shared" si="1"/>
        <v>1139.51</v>
      </c>
      <c r="G135" s="35">
        <v>41409</v>
      </c>
      <c r="H135" s="120">
        <v>247</v>
      </c>
      <c r="I135" s="25">
        <v>113.95100000000001</v>
      </c>
      <c r="J135" s="36">
        <v>1025.559</v>
      </c>
      <c r="K135" s="26">
        <v>0.1</v>
      </c>
      <c r="L135" s="37">
        <v>5</v>
      </c>
      <c r="M135" s="38">
        <v>17.092649999999999</v>
      </c>
      <c r="N135" s="39">
        <v>17.092649999999999</v>
      </c>
      <c r="O135" s="39">
        <v>17.092649999999999</v>
      </c>
      <c r="P135" s="39">
        <v>17.092649999999999</v>
      </c>
      <c r="Q135" s="39">
        <v>17.092649999999999</v>
      </c>
      <c r="R135" s="39">
        <v>17.092649999999999</v>
      </c>
      <c r="S135" s="39">
        <v>17.092649999999999</v>
      </c>
      <c r="T135" s="39">
        <v>17.092649999999999</v>
      </c>
      <c r="U135" s="39">
        <v>17.092649999999999</v>
      </c>
      <c r="V135" s="18">
        <v>136.74119999999996</v>
      </c>
      <c r="W135" s="39">
        <v>674.0769553763439</v>
      </c>
      <c r="X135" s="18">
        <v>351.48204462365607</v>
      </c>
    </row>
    <row r="136" spans="1:24" s="40" customFormat="1" ht="45" customHeight="1" x14ac:dyDescent="0.25">
      <c r="A136" s="29" t="s">
        <v>101</v>
      </c>
      <c r="B136" s="31" t="s">
        <v>29</v>
      </c>
      <c r="C136" s="31" t="s">
        <v>84</v>
      </c>
      <c r="D136" s="39">
        <v>537.33575537634397</v>
      </c>
      <c r="E136" s="39">
        <v>488.223244623656</v>
      </c>
      <c r="F136" s="34">
        <f t="shared" si="1"/>
        <v>1139.51</v>
      </c>
      <c r="G136" s="35">
        <v>41409</v>
      </c>
      <c r="H136" s="120">
        <v>247</v>
      </c>
      <c r="I136" s="25">
        <v>113.95100000000001</v>
      </c>
      <c r="J136" s="36">
        <v>1025.559</v>
      </c>
      <c r="K136" s="26">
        <v>0.1</v>
      </c>
      <c r="L136" s="37">
        <v>5</v>
      </c>
      <c r="M136" s="38">
        <v>17.092649999999999</v>
      </c>
      <c r="N136" s="39">
        <v>17.092649999999999</v>
      </c>
      <c r="O136" s="39">
        <v>17.092649999999999</v>
      </c>
      <c r="P136" s="39">
        <v>17.092649999999999</v>
      </c>
      <c r="Q136" s="39">
        <v>17.092649999999999</v>
      </c>
      <c r="R136" s="39">
        <v>17.092649999999999</v>
      </c>
      <c r="S136" s="39">
        <v>17.092649999999999</v>
      </c>
      <c r="T136" s="39">
        <v>17.092649999999999</v>
      </c>
      <c r="U136" s="39">
        <v>17.092649999999999</v>
      </c>
      <c r="V136" s="18">
        <v>136.74119999999996</v>
      </c>
      <c r="W136" s="39">
        <v>674.0769553763439</v>
      </c>
      <c r="X136" s="18">
        <v>351.48204462365607</v>
      </c>
    </row>
    <row r="137" spans="1:24" s="40" customFormat="1" ht="45" customHeight="1" x14ac:dyDescent="0.25">
      <c r="A137" s="29" t="s">
        <v>44</v>
      </c>
      <c r="B137" s="31" t="s">
        <v>29</v>
      </c>
      <c r="C137" s="31" t="s">
        <v>84</v>
      </c>
      <c r="D137" s="39">
        <v>537.33575537634397</v>
      </c>
      <c r="E137" s="39">
        <v>488.223244623656</v>
      </c>
      <c r="F137" s="34">
        <f t="shared" si="1"/>
        <v>1139.51</v>
      </c>
      <c r="G137" s="35">
        <v>41409</v>
      </c>
      <c r="H137" s="120">
        <v>247</v>
      </c>
      <c r="I137" s="25">
        <v>113.95100000000001</v>
      </c>
      <c r="J137" s="36">
        <v>1025.559</v>
      </c>
      <c r="K137" s="26">
        <v>0.1</v>
      </c>
      <c r="L137" s="37">
        <v>5</v>
      </c>
      <c r="M137" s="38">
        <v>17.092649999999999</v>
      </c>
      <c r="N137" s="39">
        <v>17.092649999999999</v>
      </c>
      <c r="O137" s="39">
        <v>17.092649999999999</v>
      </c>
      <c r="P137" s="39">
        <v>17.092649999999999</v>
      </c>
      <c r="Q137" s="39">
        <v>17.092649999999999</v>
      </c>
      <c r="R137" s="39">
        <v>17.092649999999999</v>
      </c>
      <c r="S137" s="39">
        <v>17.092649999999999</v>
      </c>
      <c r="T137" s="39">
        <v>17.092649999999999</v>
      </c>
      <c r="U137" s="39">
        <v>17.092649999999999</v>
      </c>
      <c r="V137" s="18">
        <v>136.74119999999996</v>
      </c>
      <c r="W137" s="39">
        <v>674.0769553763439</v>
      </c>
      <c r="X137" s="18">
        <v>351.48204462365607</v>
      </c>
    </row>
    <row r="138" spans="1:24" s="40" customFormat="1" ht="45" customHeight="1" x14ac:dyDescent="0.25">
      <c r="A138" s="29" t="s">
        <v>72</v>
      </c>
      <c r="B138" s="31" t="s">
        <v>29</v>
      </c>
      <c r="C138" s="31" t="s">
        <v>84</v>
      </c>
      <c r="D138" s="39">
        <v>537.33575537634397</v>
      </c>
      <c r="E138" s="39">
        <v>488.223244623656</v>
      </c>
      <c r="F138" s="34">
        <f t="shared" si="1"/>
        <v>1139.51</v>
      </c>
      <c r="G138" s="35">
        <v>41409</v>
      </c>
      <c r="H138" s="120">
        <v>247</v>
      </c>
      <c r="I138" s="25">
        <v>113.95100000000001</v>
      </c>
      <c r="J138" s="36">
        <v>1025.559</v>
      </c>
      <c r="K138" s="26">
        <v>0.1</v>
      </c>
      <c r="L138" s="37">
        <v>5</v>
      </c>
      <c r="M138" s="38">
        <v>17.092649999999999</v>
      </c>
      <c r="N138" s="39">
        <v>17.092649999999999</v>
      </c>
      <c r="O138" s="39">
        <v>17.092649999999999</v>
      </c>
      <c r="P138" s="39">
        <v>17.092649999999999</v>
      </c>
      <c r="Q138" s="39">
        <v>17.092649999999999</v>
      </c>
      <c r="R138" s="39">
        <v>17.092649999999999</v>
      </c>
      <c r="S138" s="39">
        <v>17.092649999999999</v>
      </c>
      <c r="T138" s="39">
        <v>17.092649999999999</v>
      </c>
      <c r="U138" s="39">
        <v>17.092649999999999</v>
      </c>
      <c r="V138" s="18">
        <v>136.74119999999996</v>
      </c>
      <c r="W138" s="39">
        <v>674.0769553763439</v>
      </c>
      <c r="X138" s="18">
        <v>351.48204462365607</v>
      </c>
    </row>
    <row r="139" spans="1:24" s="40" customFormat="1" ht="45" customHeight="1" x14ac:dyDescent="0.25">
      <c r="A139" s="29" t="s">
        <v>102</v>
      </c>
      <c r="B139" s="31" t="s">
        <v>29</v>
      </c>
      <c r="C139" s="31" t="s">
        <v>103</v>
      </c>
      <c r="D139" s="39">
        <v>595.97954408602152</v>
      </c>
      <c r="E139" s="39">
        <v>542.62845591397843</v>
      </c>
      <c r="F139" s="34">
        <f>1213.86+51.26</f>
        <v>1265.1199999999999</v>
      </c>
      <c r="G139" s="35">
        <v>41410</v>
      </c>
      <c r="H139" s="121">
        <v>157</v>
      </c>
      <c r="I139" s="25">
        <v>126.512</v>
      </c>
      <c r="J139" s="36">
        <v>1138.6079999999999</v>
      </c>
      <c r="K139" s="26">
        <v>0.1</v>
      </c>
      <c r="L139" s="37">
        <v>5</v>
      </c>
      <c r="M139" s="38">
        <v>18.976800000000001</v>
      </c>
      <c r="N139" s="39">
        <v>18.976800000000001</v>
      </c>
      <c r="O139" s="39">
        <v>18.976800000000001</v>
      </c>
      <c r="P139" s="39">
        <v>18.976800000000001</v>
      </c>
      <c r="Q139" s="39">
        <v>18.976800000000001</v>
      </c>
      <c r="R139" s="39">
        <v>18.976800000000001</v>
      </c>
      <c r="S139" s="39">
        <v>18.976800000000001</v>
      </c>
      <c r="T139" s="39">
        <v>18.976800000000001</v>
      </c>
      <c r="U139" s="39">
        <v>18.976800000000001</v>
      </c>
      <c r="V139" s="18">
        <v>151.81440000000001</v>
      </c>
      <c r="W139" s="39">
        <v>747.7939440860215</v>
      </c>
      <c r="X139" s="18">
        <v>390.81405591397845</v>
      </c>
    </row>
    <row r="140" spans="1:24" s="40" customFormat="1" ht="45" customHeight="1" x14ac:dyDescent="0.25">
      <c r="A140" s="29" t="s">
        <v>104</v>
      </c>
      <c r="B140" s="31" t="s">
        <v>29</v>
      </c>
      <c r="C140" s="31" t="s">
        <v>103</v>
      </c>
      <c r="D140" s="39">
        <v>595.97954408602152</v>
      </c>
      <c r="E140" s="39">
        <v>542.62845591397843</v>
      </c>
      <c r="F140" s="34">
        <f t="shared" ref="F140:F162" si="2">1213.86+51.26</f>
        <v>1265.1199999999999</v>
      </c>
      <c r="G140" s="35">
        <v>41410</v>
      </c>
      <c r="H140" s="121">
        <v>157</v>
      </c>
      <c r="I140" s="25">
        <v>126.512</v>
      </c>
      <c r="J140" s="36">
        <v>1138.6079999999999</v>
      </c>
      <c r="K140" s="26">
        <v>0.1</v>
      </c>
      <c r="L140" s="37">
        <v>5</v>
      </c>
      <c r="M140" s="38">
        <v>18.976800000000001</v>
      </c>
      <c r="N140" s="39">
        <v>18.976800000000001</v>
      </c>
      <c r="O140" s="39">
        <v>18.976800000000001</v>
      </c>
      <c r="P140" s="39">
        <v>18.976800000000001</v>
      </c>
      <c r="Q140" s="39">
        <v>18.976800000000001</v>
      </c>
      <c r="R140" s="39">
        <v>18.976800000000001</v>
      </c>
      <c r="S140" s="39">
        <v>18.976800000000001</v>
      </c>
      <c r="T140" s="39">
        <v>18.976800000000001</v>
      </c>
      <c r="U140" s="39">
        <v>18.976800000000001</v>
      </c>
      <c r="V140" s="18">
        <v>151.81440000000001</v>
      </c>
      <c r="W140" s="39">
        <v>747.7939440860215</v>
      </c>
      <c r="X140" s="18">
        <v>390.81405591397845</v>
      </c>
    </row>
    <row r="141" spans="1:24" s="40" customFormat="1" ht="45" customHeight="1" x14ac:dyDescent="0.25">
      <c r="A141" s="21" t="s">
        <v>32</v>
      </c>
      <c r="B141" s="31" t="s">
        <v>29</v>
      </c>
      <c r="C141" s="31" t="s">
        <v>103</v>
      </c>
      <c r="D141" s="39">
        <v>595.97954408602152</v>
      </c>
      <c r="E141" s="39">
        <v>542.62845591397843</v>
      </c>
      <c r="F141" s="34">
        <f t="shared" si="2"/>
        <v>1265.1199999999999</v>
      </c>
      <c r="G141" s="35">
        <v>41410</v>
      </c>
      <c r="H141" s="121">
        <v>157</v>
      </c>
      <c r="I141" s="25">
        <v>126.512</v>
      </c>
      <c r="J141" s="36">
        <v>1138.6079999999999</v>
      </c>
      <c r="K141" s="26">
        <v>0.1</v>
      </c>
      <c r="L141" s="37">
        <v>5</v>
      </c>
      <c r="M141" s="38">
        <v>18.976800000000001</v>
      </c>
      <c r="N141" s="39">
        <v>18.976800000000001</v>
      </c>
      <c r="O141" s="39">
        <v>18.976800000000001</v>
      </c>
      <c r="P141" s="39">
        <v>18.976800000000001</v>
      </c>
      <c r="Q141" s="39">
        <v>18.976800000000001</v>
      </c>
      <c r="R141" s="39">
        <v>18.976800000000001</v>
      </c>
      <c r="S141" s="39">
        <v>18.976800000000001</v>
      </c>
      <c r="T141" s="39">
        <v>18.976800000000001</v>
      </c>
      <c r="U141" s="39">
        <v>18.976800000000001</v>
      </c>
      <c r="V141" s="18">
        <v>151.81440000000001</v>
      </c>
      <c r="W141" s="39">
        <v>747.7939440860215</v>
      </c>
      <c r="X141" s="18">
        <v>390.81405591397845</v>
      </c>
    </row>
    <row r="142" spans="1:24" s="40" customFormat="1" ht="45" customHeight="1" x14ac:dyDescent="0.25">
      <c r="A142" s="29" t="s">
        <v>105</v>
      </c>
      <c r="B142" s="31" t="s">
        <v>29</v>
      </c>
      <c r="C142" s="31" t="s">
        <v>103</v>
      </c>
      <c r="D142" s="39">
        <v>595.97954408602152</v>
      </c>
      <c r="E142" s="39">
        <v>542.62845591397843</v>
      </c>
      <c r="F142" s="34">
        <f t="shared" si="2"/>
        <v>1265.1199999999999</v>
      </c>
      <c r="G142" s="35">
        <v>41410</v>
      </c>
      <c r="H142" s="121">
        <v>157</v>
      </c>
      <c r="I142" s="25">
        <v>126.512</v>
      </c>
      <c r="J142" s="36">
        <v>1138.6079999999999</v>
      </c>
      <c r="K142" s="26">
        <v>0.1</v>
      </c>
      <c r="L142" s="37">
        <v>5</v>
      </c>
      <c r="M142" s="38">
        <v>18.976800000000001</v>
      </c>
      <c r="N142" s="39">
        <v>18.976800000000001</v>
      </c>
      <c r="O142" s="39">
        <v>18.976800000000001</v>
      </c>
      <c r="P142" s="39">
        <v>18.976800000000001</v>
      </c>
      <c r="Q142" s="39">
        <v>18.976800000000001</v>
      </c>
      <c r="R142" s="39">
        <v>18.976800000000001</v>
      </c>
      <c r="S142" s="39">
        <v>18.976800000000001</v>
      </c>
      <c r="T142" s="39">
        <v>18.976800000000001</v>
      </c>
      <c r="U142" s="39">
        <v>18.976800000000001</v>
      </c>
      <c r="V142" s="18">
        <v>151.81440000000001</v>
      </c>
      <c r="W142" s="39">
        <v>747.7939440860215</v>
      </c>
      <c r="X142" s="18">
        <v>390.81405591397845</v>
      </c>
    </row>
    <row r="143" spans="1:24" s="40" customFormat="1" ht="45" customHeight="1" x14ac:dyDescent="0.25">
      <c r="A143" s="29" t="s">
        <v>93</v>
      </c>
      <c r="B143" s="31" t="s">
        <v>29</v>
      </c>
      <c r="C143" s="31" t="s">
        <v>103</v>
      </c>
      <c r="D143" s="39">
        <v>595.97954408602152</v>
      </c>
      <c r="E143" s="39">
        <v>542.62845591397843</v>
      </c>
      <c r="F143" s="34">
        <f t="shared" si="2"/>
        <v>1265.1199999999999</v>
      </c>
      <c r="G143" s="35">
        <v>41410</v>
      </c>
      <c r="H143" s="121">
        <v>157</v>
      </c>
      <c r="I143" s="25">
        <v>126.512</v>
      </c>
      <c r="J143" s="36">
        <v>1138.6079999999999</v>
      </c>
      <c r="K143" s="26">
        <v>0.1</v>
      </c>
      <c r="L143" s="37">
        <v>5</v>
      </c>
      <c r="M143" s="38">
        <v>18.976800000000001</v>
      </c>
      <c r="N143" s="39">
        <v>18.976800000000001</v>
      </c>
      <c r="O143" s="39">
        <v>18.976800000000001</v>
      </c>
      <c r="P143" s="39">
        <v>18.976800000000001</v>
      </c>
      <c r="Q143" s="39">
        <v>18.976800000000001</v>
      </c>
      <c r="R143" s="39">
        <v>18.976800000000001</v>
      </c>
      <c r="S143" s="39">
        <v>18.976800000000001</v>
      </c>
      <c r="T143" s="39">
        <v>18.976800000000001</v>
      </c>
      <c r="U143" s="39">
        <v>18.976800000000001</v>
      </c>
      <c r="V143" s="18">
        <v>151.81440000000001</v>
      </c>
      <c r="W143" s="39">
        <v>747.7939440860215</v>
      </c>
      <c r="X143" s="18">
        <v>390.81405591397845</v>
      </c>
    </row>
    <row r="144" spans="1:24" s="40" customFormat="1" ht="45" customHeight="1" x14ac:dyDescent="0.25">
      <c r="A144" s="29" t="s">
        <v>106</v>
      </c>
      <c r="B144" s="31" t="s">
        <v>29</v>
      </c>
      <c r="C144" s="31" t="s">
        <v>103</v>
      </c>
      <c r="D144" s="39">
        <v>595.97954408602152</v>
      </c>
      <c r="E144" s="39">
        <v>542.62845591397843</v>
      </c>
      <c r="F144" s="34">
        <f t="shared" si="2"/>
        <v>1265.1199999999999</v>
      </c>
      <c r="G144" s="35">
        <v>41410</v>
      </c>
      <c r="H144" s="121">
        <v>157</v>
      </c>
      <c r="I144" s="25">
        <v>126.512</v>
      </c>
      <c r="J144" s="36">
        <v>1138.6079999999999</v>
      </c>
      <c r="K144" s="26">
        <v>0.1</v>
      </c>
      <c r="L144" s="37">
        <v>5</v>
      </c>
      <c r="M144" s="38">
        <v>18.976800000000001</v>
      </c>
      <c r="N144" s="39">
        <v>18.976800000000001</v>
      </c>
      <c r="O144" s="39">
        <v>18.976800000000001</v>
      </c>
      <c r="P144" s="39">
        <v>18.976800000000001</v>
      </c>
      <c r="Q144" s="39">
        <v>18.976800000000001</v>
      </c>
      <c r="R144" s="39">
        <v>18.976800000000001</v>
      </c>
      <c r="S144" s="39">
        <v>18.976800000000001</v>
      </c>
      <c r="T144" s="39">
        <v>18.976800000000001</v>
      </c>
      <c r="U144" s="39">
        <v>18.976800000000001</v>
      </c>
      <c r="V144" s="18">
        <v>151.81440000000001</v>
      </c>
      <c r="W144" s="39">
        <v>747.7939440860215</v>
      </c>
      <c r="X144" s="18">
        <v>390.81405591397845</v>
      </c>
    </row>
    <row r="145" spans="1:24" s="40" customFormat="1" ht="45" customHeight="1" x14ac:dyDescent="0.25">
      <c r="A145" s="29" t="s">
        <v>107</v>
      </c>
      <c r="B145" s="31" t="s">
        <v>29</v>
      </c>
      <c r="C145" s="31" t="s">
        <v>103</v>
      </c>
      <c r="D145" s="39">
        <v>595.97954408602152</v>
      </c>
      <c r="E145" s="39">
        <v>542.62845591397843</v>
      </c>
      <c r="F145" s="34">
        <f t="shared" si="2"/>
        <v>1265.1199999999999</v>
      </c>
      <c r="G145" s="35">
        <v>41410</v>
      </c>
      <c r="H145" s="121">
        <v>157</v>
      </c>
      <c r="I145" s="25">
        <v>126.512</v>
      </c>
      <c r="J145" s="36">
        <v>1138.6079999999999</v>
      </c>
      <c r="K145" s="26">
        <v>0.1</v>
      </c>
      <c r="L145" s="37">
        <v>5</v>
      </c>
      <c r="M145" s="38">
        <v>18.976800000000001</v>
      </c>
      <c r="N145" s="39">
        <v>18.976800000000001</v>
      </c>
      <c r="O145" s="39">
        <v>18.976800000000001</v>
      </c>
      <c r="P145" s="39">
        <v>18.976800000000001</v>
      </c>
      <c r="Q145" s="39">
        <v>18.976800000000001</v>
      </c>
      <c r="R145" s="39">
        <v>18.976800000000001</v>
      </c>
      <c r="S145" s="39">
        <v>18.976800000000001</v>
      </c>
      <c r="T145" s="39">
        <v>18.976800000000001</v>
      </c>
      <c r="U145" s="39">
        <v>18.976800000000001</v>
      </c>
      <c r="V145" s="18">
        <v>151.81440000000001</v>
      </c>
      <c r="W145" s="39">
        <v>747.7939440860215</v>
      </c>
      <c r="X145" s="18">
        <v>390.81405591397845</v>
      </c>
    </row>
    <row r="146" spans="1:24" s="40" customFormat="1" ht="45" customHeight="1" x14ac:dyDescent="0.25">
      <c r="A146" s="29" t="s">
        <v>108</v>
      </c>
      <c r="B146" s="31" t="s">
        <v>29</v>
      </c>
      <c r="C146" s="31" t="s">
        <v>103</v>
      </c>
      <c r="D146" s="39">
        <v>595.97954408602152</v>
      </c>
      <c r="E146" s="39">
        <v>542.62845591397843</v>
      </c>
      <c r="F146" s="34">
        <f t="shared" si="2"/>
        <v>1265.1199999999999</v>
      </c>
      <c r="G146" s="35">
        <v>41410</v>
      </c>
      <c r="H146" s="121">
        <v>157</v>
      </c>
      <c r="I146" s="25">
        <v>126.512</v>
      </c>
      <c r="J146" s="36">
        <v>1138.6079999999999</v>
      </c>
      <c r="K146" s="26">
        <v>0.1</v>
      </c>
      <c r="L146" s="37">
        <v>5</v>
      </c>
      <c r="M146" s="38">
        <v>18.976800000000001</v>
      </c>
      <c r="N146" s="39">
        <v>18.976800000000001</v>
      </c>
      <c r="O146" s="39">
        <v>18.976800000000001</v>
      </c>
      <c r="P146" s="39">
        <v>18.976800000000001</v>
      </c>
      <c r="Q146" s="39">
        <v>18.976800000000001</v>
      </c>
      <c r="R146" s="39">
        <v>18.976800000000001</v>
      </c>
      <c r="S146" s="39">
        <v>18.976800000000001</v>
      </c>
      <c r="T146" s="39">
        <v>18.976800000000001</v>
      </c>
      <c r="U146" s="39">
        <v>18.976800000000001</v>
      </c>
      <c r="V146" s="18">
        <v>151.81440000000001</v>
      </c>
      <c r="W146" s="39">
        <v>747.7939440860215</v>
      </c>
      <c r="X146" s="18">
        <v>390.81405591397845</v>
      </c>
    </row>
    <row r="147" spans="1:24" s="40" customFormat="1" ht="45" customHeight="1" x14ac:dyDescent="0.25">
      <c r="A147" s="29" t="s">
        <v>108</v>
      </c>
      <c r="B147" s="31" t="s">
        <v>29</v>
      </c>
      <c r="C147" s="31" t="s">
        <v>103</v>
      </c>
      <c r="D147" s="39">
        <v>595.97954408602152</v>
      </c>
      <c r="E147" s="39">
        <v>542.62845591397843</v>
      </c>
      <c r="F147" s="34">
        <f t="shared" si="2"/>
        <v>1265.1199999999999</v>
      </c>
      <c r="G147" s="35">
        <v>41410</v>
      </c>
      <c r="H147" s="120">
        <v>157</v>
      </c>
      <c r="I147" s="25">
        <v>126.512</v>
      </c>
      <c r="J147" s="36">
        <v>1138.6079999999999</v>
      </c>
      <c r="K147" s="26">
        <v>0.1</v>
      </c>
      <c r="L147" s="37">
        <v>5</v>
      </c>
      <c r="M147" s="38">
        <v>18.976800000000001</v>
      </c>
      <c r="N147" s="39">
        <v>18.976800000000001</v>
      </c>
      <c r="O147" s="39">
        <v>18.976800000000001</v>
      </c>
      <c r="P147" s="39">
        <v>18.976800000000001</v>
      </c>
      <c r="Q147" s="39">
        <v>18.976800000000001</v>
      </c>
      <c r="R147" s="39">
        <v>18.976800000000001</v>
      </c>
      <c r="S147" s="39">
        <v>18.976800000000001</v>
      </c>
      <c r="T147" s="39">
        <v>18.976800000000001</v>
      </c>
      <c r="U147" s="39">
        <v>18.976800000000001</v>
      </c>
      <c r="V147" s="18">
        <v>151.81440000000001</v>
      </c>
      <c r="W147" s="39">
        <v>747.7939440860215</v>
      </c>
      <c r="X147" s="18">
        <v>390.81405591397845</v>
      </c>
    </row>
    <row r="148" spans="1:24" s="40" customFormat="1" ht="45" customHeight="1" x14ac:dyDescent="0.25">
      <c r="A148" s="29" t="s">
        <v>80</v>
      </c>
      <c r="B148" s="31" t="s">
        <v>29</v>
      </c>
      <c r="C148" s="31" t="s">
        <v>103</v>
      </c>
      <c r="D148" s="39">
        <v>595.97954408602152</v>
      </c>
      <c r="E148" s="39">
        <v>542.62845591397843</v>
      </c>
      <c r="F148" s="34">
        <f t="shared" si="2"/>
        <v>1265.1199999999999</v>
      </c>
      <c r="G148" s="35">
        <v>41410</v>
      </c>
      <c r="H148" s="120">
        <v>157</v>
      </c>
      <c r="I148" s="25">
        <v>126.512</v>
      </c>
      <c r="J148" s="36">
        <v>1138.6079999999999</v>
      </c>
      <c r="K148" s="26">
        <v>0.1</v>
      </c>
      <c r="L148" s="37">
        <v>5</v>
      </c>
      <c r="M148" s="38">
        <v>18.976800000000001</v>
      </c>
      <c r="N148" s="39">
        <v>18.976800000000001</v>
      </c>
      <c r="O148" s="39">
        <v>18.976800000000001</v>
      </c>
      <c r="P148" s="39">
        <v>18.976800000000001</v>
      </c>
      <c r="Q148" s="39">
        <v>18.976800000000001</v>
      </c>
      <c r="R148" s="39">
        <v>18.976800000000001</v>
      </c>
      <c r="S148" s="39">
        <v>18.976800000000001</v>
      </c>
      <c r="T148" s="39">
        <v>18.976800000000001</v>
      </c>
      <c r="U148" s="39">
        <v>18.976800000000001</v>
      </c>
      <c r="V148" s="18">
        <v>151.81440000000001</v>
      </c>
      <c r="W148" s="39">
        <v>747.7939440860215</v>
      </c>
      <c r="X148" s="18">
        <v>390.81405591397845</v>
      </c>
    </row>
    <row r="149" spans="1:24" s="40" customFormat="1" ht="45" customHeight="1" x14ac:dyDescent="0.25">
      <c r="A149" s="29" t="s">
        <v>70</v>
      </c>
      <c r="B149" s="31" t="s">
        <v>29</v>
      </c>
      <c r="C149" s="31" t="s">
        <v>103</v>
      </c>
      <c r="D149" s="39">
        <v>595.97954408602152</v>
      </c>
      <c r="E149" s="39">
        <v>542.62845591397843</v>
      </c>
      <c r="F149" s="34">
        <f t="shared" si="2"/>
        <v>1265.1199999999999</v>
      </c>
      <c r="G149" s="35">
        <v>41410</v>
      </c>
      <c r="H149" s="120">
        <v>157</v>
      </c>
      <c r="I149" s="25">
        <v>126.512</v>
      </c>
      <c r="J149" s="36">
        <v>1138.6079999999999</v>
      </c>
      <c r="K149" s="26">
        <v>0.1</v>
      </c>
      <c r="L149" s="37">
        <v>5</v>
      </c>
      <c r="M149" s="38">
        <v>18.976800000000001</v>
      </c>
      <c r="N149" s="39">
        <v>18.976800000000001</v>
      </c>
      <c r="O149" s="39">
        <v>18.976800000000001</v>
      </c>
      <c r="P149" s="39">
        <v>18.976800000000001</v>
      </c>
      <c r="Q149" s="39">
        <v>18.976800000000001</v>
      </c>
      <c r="R149" s="39">
        <v>18.976800000000001</v>
      </c>
      <c r="S149" s="39">
        <v>18.976800000000001</v>
      </c>
      <c r="T149" s="39">
        <v>18.976800000000001</v>
      </c>
      <c r="U149" s="39">
        <v>18.976800000000001</v>
      </c>
      <c r="V149" s="18">
        <v>151.81440000000001</v>
      </c>
      <c r="W149" s="39">
        <v>747.7939440860215</v>
      </c>
      <c r="X149" s="18">
        <v>390.81405591397845</v>
      </c>
    </row>
    <row r="150" spans="1:24" s="40" customFormat="1" ht="45" customHeight="1" x14ac:dyDescent="0.25">
      <c r="A150" s="29" t="s">
        <v>70</v>
      </c>
      <c r="B150" s="31" t="s">
        <v>29</v>
      </c>
      <c r="C150" s="31" t="s">
        <v>103</v>
      </c>
      <c r="D150" s="39">
        <v>595.97954408602152</v>
      </c>
      <c r="E150" s="39">
        <v>542.62845591397843</v>
      </c>
      <c r="F150" s="34">
        <f t="shared" si="2"/>
        <v>1265.1199999999999</v>
      </c>
      <c r="G150" s="35">
        <v>41410</v>
      </c>
      <c r="H150" s="120">
        <v>157</v>
      </c>
      <c r="I150" s="25">
        <v>126.512</v>
      </c>
      <c r="J150" s="36">
        <v>1138.6079999999999</v>
      </c>
      <c r="K150" s="26">
        <v>0.1</v>
      </c>
      <c r="L150" s="37">
        <v>5</v>
      </c>
      <c r="M150" s="38">
        <v>18.976800000000001</v>
      </c>
      <c r="N150" s="39">
        <v>18.976800000000001</v>
      </c>
      <c r="O150" s="39">
        <v>18.976800000000001</v>
      </c>
      <c r="P150" s="39">
        <v>18.976800000000001</v>
      </c>
      <c r="Q150" s="39">
        <v>18.976800000000001</v>
      </c>
      <c r="R150" s="39">
        <v>18.976800000000001</v>
      </c>
      <c r="S150" s="39">
        <v>18.976800000000001</v>
      </c>
      <c r="T150" s="39">
        <v>18.976800000000001</v>
      </c>
      <c r="U150" s="39">
        <v>18.976800000000001</v>
      </c>
      <c r="V150" s="18">
        <v>151.81440000000001</v>
      </c>
      <c r="W150" s="39">
        <v>747.7939440860215</v>
      </c>
      <c r="X150" s="18">
        <v>390.81405591397845</v>
      </c>
    </row>
    <row r="151" spans="1:24" s="40" customFormat="1" ht="45" customHeight="1" x14ac:dyDescent="0.25">
      <c r="A151" s="29" t="s">
        <v>109</v>
      </c>
      <c r="B151" s="31" t="s">
        <v>29</v>
      </c>
      <c r="C151" s="31" t="s">
        <v>103</v>
      </c>
      <c r="D151" s="39">
        <v>595.97954408602152</v>
      </c>
      <c r="E151" s="39">
        <v>542.62845591397843</v>
      </c>
      <c r="F151" s="34">
        <f t="shared" si="2"/>
        <v>1265.1199999999999</v>
      </c>
      <c r="G151" s="35">
        <v>41410</v>
      </c>
      <c r="H151" s="120">
        <v>157</v>
      </c>
      <c r="I151" s="25">
        <v>126.512</v>
      </c>
      <c r="J151" s="36">
        <v>1138.6079999999999</v>
      </c>
      <c r="K151" s="26">
        <v>0.1</v>
      </c>
      <c r="L151" s="37">
        <v>5</v>
      </c>
      <c r="M151" s="38">
        <v>18.976800000000001</v>
      </c>
      <c r="N151" s="39">
        <v>18.976800000000001</v>
      </c>
      <c r="O151" s="39">
        <v>18.976800000000001</v>
      </c>
      <c r="P151" s="39">
        <v>18.976800000000001</v>
      </c>
      <c r="Q151" s="39">
        <v>18.976800000000001</v>
      </c>
      <c r="R151" s="39">
        <v>18.976800000000001</v>
      </c>
      <c r="S151" s="39">
        <v>18.976800000000001</v>
      </c>
      <c r="T151" s="39">
        <v>18.976800000000001</v>
      </c>
      <c r="U151" s="39">
        <v>18.976800000000001</v>
      </c>
      <c r="V151" s="18">
        <v>151.81440000000001</v>
      </c>
      <c r="W151" s="39">
        <v>747.7939440860215</v>
      </c>
      <c r="X151" s="18">
        <v>390.81405591397845</v>
      </c>
    </row>
    <row r="152" spans="1:24" s="40" customFormat="1" ht="45" customHeight="1" x14ac:dyDescent="0.25">
      <c r="A152" s="29" t="s">
        <v>110</v>
      </c>
      <c r="B152" s="31" t="s">
        <v>29</v>
      </c>
      <c r="C152" s="31" t="s">
        <v>103</v>
      </c>
      <c r="D152" s="39">
        <v>595.97954408602152</v>
      </c>
      <c r="E152" s="39">
        <v>542.62845591397843</v>
      </c>
      <c r="F152" s="34">
        <f t="shared" si="2"/>
        <v>1265.1199999999999</v>
      </c>
      <c r="G152" s="35">
        <v>41410</v>
      </c>
      <c r="H152" s="120">
        <v>157</v>
      </c>
      <c r="I152" s="25">
        <v>126.512</v>
      </c>
      <c r="J152" s="36">
        <v>1138.6079999999999</v>
      </c>
      <c r="K152" s="26">
        <v>0.1</v>
      </c>
      <c r="L152" s="37">
        <v>5</v>
      </c>
      <c r="M152" s="38">
        <v>18.976800000000001</v>
      </c>
      <c r="N152" s="39">
        <v>18.976800000000001</v>
      </c>
      <c r="O152" s="39">
        <v>18.976800000000001</v>
      </c>
      <c r="P152" s="39">
        <v>18.976800000000001</v>
      </c>
      <c r="Q152" s="39">
        <v>18.976800000000001</v>
      </c>
      <c r="R152" s="39">
        <v>18.976800000000001</v>
      </c>
      <c r="S152" s="39">
        <v>18.976800000000001</v>
      </c>
      <c r="T152" s="39">
        <v>18.976800000000001</v>
      </c>
      <c r="U152" s="39">
        <v>18.976800000000001</v>
      </c>
      <c r="V152" s="18">
        <v>151.81440000000001</v>
      </c>
      <c r="W152" s="39">
        <v>747.7939440860215</v>
      </c>
      <c r="X152" s="18">
        <v>390.81405591397845</v>
      </c>
    </row>
    <row r="153" spans="1:24" s="40" customFormat="1" ht="45" customHeight="1" x14ac:dyDescent="0.25">
      <c r="A153" s="29" t="s">
        <v>111</v>
      </c>
      <c r="B153" s="31" t="s">
        <v>29</v>
      </c>
      <c r="C153" s="31" t="s">
        <v>103</v>
      </c>
      <c r="D153" s="39">
        <v>595.97954408602152</v>
      </c>
      <c r="E153" s="39">
        <v>542.62845591397843</v>
      </c>
      <c r="F153" s="34">
        <f t="shared" si="2"/>
        <v>1265.1199999999999</v>
      </c>
      <c r="G153" s="35">
        <v>41410</v>
      </c>
      <c r="H153" s="120">
        <v>157</v>
      </c>
      <c r="I153" s="25">
        <v>126.512</v>
      </c>
      <c r="J153" s="36">
        <v>1138.6079999999999</v>
      </c>
      <c r="K153" s="26">
        <v>0.1</v>
      </c>
      <c r="L153" s="37">
        <v>5</v>
      </c>
      <c r="M153" s="38">
        <v>18.976800000000001</v>
      </c>
      <c r="N153" s="39">
        <v>18.976800000000001</v>
      </c>
      <c r="O153" s="39">
        <v>18.976800000000001</v>
      </c>
      <c r="P153" s="39">
        <v>18.976800000000001</v>
      </c>
      <c r="Q153" s="39">
        <v>18.976800000000001</v>
      </c>
      <c r="R153" s="39">
        <v>18.976800000000001</v>
      </c>
      <c r="S153" s="39">
        <v>18.976800000000001</v>
      </c>
      <c r="T153" s="39">
        <v>18.976800000000001</v>
      </c>
      <c r="U153" s="39">
        <v>18.976800000000001</v>
      </c>
      <c r="V153" s="18">
        <v>151.81440000000001</v>
      </c>
      <c r="W153" s="39">
        <v>747.7939440860215</v>
      </c>
      <c r="X153" s="18">
        <v>390.81405591397845</v>
      </c>
    </row>
    <row r="154" spans="1:24" s="40" customFormat="1" ht="45" customHeight="1" x14ac:dyDescent="0.25">
      <c r="A154" s="29" t="s">
        <v>56</v>
      </c>
      <c r="B154" s="31" t="s">
        <v>29</v>
      </c>
      <c r="C154" s="31" t="s">
        <v>103</v>
      </c>
      <c r="D154" s="39">
        <v>595.97954408602152</v>
      </c>
      <c r="E154" s="39">
        <v>542.62845591397843</v>
      </c>
      <c r="F154" s="34">
        <f t="shared" si="2"/>
        <v>1265.1199999999999</v>
      </c>
      <c r="G154" s="35">
        <v>41410</v>
      </c>
      <c r="H154" s="120">
        <v>157</v>
      </c>
      <c r="I154" s="25">
        <v>126.512</v>
      </c>
      <c r="J154" s="36">
        <v>1138.6079999999999</v>
      </c>
      <c r="K154" s="26">
        <v>0.1</v>
      </c>
      <c r="L154" s="37">
        <v>5</v>
      </c>
      <c r="M154" s="38">
        <v>18.976800000000001</v>
      </c>
      <c r="N154" s="39">
        <v>18.976800000000001</v>
      </c>
      <c r="O154" s="39">
        <v>18.976800000000001</v>
      </c>
      <c r="P154" s="39">
        <v>18.976800000000001</v>
      </c>
      <c r="Q154" s="39">
        <v>18.976800000000001</v>
      </c>
      <c r="R154" s="39">
        <v>18.976800000000001</v>
      </c>
      <c r="S154" s="39">
        <v>18.976800000000001</v>
      </c>
      <c r="T154" s="39">
        <v>18.976800000000001</v>
      </c>
      <c r="U154" s="39">
        <v>18.976800000000001</v>
      </c>
      <c r="V154" s="18">
        <v>151.81440000000001</v>
      </c>
      <c r="W154" s="39">
        <v>747.7939440860215</v>
      </c>
      <c r="X154" s="18">
        <v>390.81405591397845</v>
      </c>
    </row>
    <row r="155" spans="1:24" s="40" customFormat="1" ht="45" customHeight="1" x14ac:dyDescent="0.25">
      <c r="A155" s="29" t="s">
        <v>112</v>
      </c>
      <c r="B155" s="30" t="s">
        <v>29</v>
      </c>
      <c r="C155" s="31" t="s">
        <v>103</v>
      </c>
      <c r="D155" s="39">
        <v>595.97954408602152</v>
      </c>
      <c r="E155" s="39">
        <v>542.62845591397843</v>
      </c>
      <c r="F155" s="34">
        <f t="shared" si="2"/>
        <v>1265.1199999999999</v>
      </c>
      <c r="G155" s="35">
        <v>41410</v>
      </c>
      <c r="H155" s="120">
        <v>157</v>
      </c>
      <c r="I155" s="25">
        <v>126.512</v>
      </c>
      <c r="J155" s="36">
        <v>1138.6079999999999</v>
      </c>
      <c r="K155" s="26">
        <v>0.1</v>
      </c>
      <c r="L155" s="37">
        <v>5</v>
      </c>
      <c r="M155" s="38">
        <v>18.976800000000001</v>
      </c>
      <c r="N155" s="39">
        <v>18.976800000000001</v>
      </c>
      <c r="O155" s="39">
        <v>18.976800000000001</v>
      </c>
      <c r="P155" s="39">
        <v>18.976800000000001</v>
      </c>
      <c r="Q155" s="39">
        <v>18.976800000000001</v>
      </c>
      <c r="R155" s="39">
        <v>18.976800000000001</v>
      </c>
      <c r="S155" s="39">
        <v>18.976800000000001</v>
      </c>
      <c r="T155" s="39">
        <v>18.976800000000001</v>
      </c>
      <c r="U155" s="39">
        <v>18.976800000000001</v>
      </c>
      <c r="V155" s="18">
        <v>151.81440000000001</v>
      </c>
      <c r="W155" s="39">
        <v>747.7939440860215</v>
      </c>
      <c r="X155" s="18">
        <v>390.81405591397845</v>
      </c>
    </row>
    <row r="156" spans="1:24" s="40" customFormat="1" ht="45" customHeight="1" x14ac:dyDescent="0.25">
      <c r="A156" s="29" t="s">
        <v>113</v>
      </c>
      <c r="B156" s="31" t="s">
        <v>29</v>
      </c>
      <c r="C156" s="31" t="s">
        <v>103</v>
      </c>
      <c r="D156" s="39">
        <v>595.97954408602152</v>
      </c>
      <c r="E156" s="39">
        <v>542.62845591397843</v>
      </c>
      <c r="F156" s="34">
        <f t="shared" si="2"/>
        <v>1265.1199999999999</v>
      </c>
      <c r="G156" s="35">
        <v>41410</v>
      </c>
      <c r="H156" s="120">
        <v>157</v>
      </c>
      <c r="I156" s="25">
        <v>126.512</v>
      </c>
      <c r="J156" s="36">
        <v>1138.6079999999999</v>
      </c>
      <c r="K156" s="26">
        <v>0.1</v>
      </c>
      <c r="L156" s="37">
        <v>5</v>
      </c>
      <c r="M156" s="38">
        <v>18.976800000000001</v>
      </c>
      <c r="N156" s="39">
        <v>18.976800000000001</v>
      </c>
      <c r="O156" s="39">
        <v>18.976800000000001</v>
      </c>
      <c r="P156" s="39">
        <v>18.976800000000001</v>
      </c>
      <c r="Q156" s="39">
        <v>18.976800000000001</v>
      </c>
      <c r="R156" s="39">
        <v>18.976800000000001</v>
      </c>
      <c r="S156" s="39">
        <v>18.976800000000001</v>
      </c>
      <c r="T156" s="39">
        <v>18.976800000000001</v>
      </c>
      <c r="U156" s="39">
        <v>18.976800000000001</v>
      </c>
      <c r="V156" s="18">
        <v>151.81440000000001</v>
      </c>
      <c r="W156" s="39">
        <v>747.7939440860215</v>
      </c>
      <c r="X156" s="18">
        <v>390.81405591397845</v>
      </c>
    </row>
    <row r="157" spans="1:24" s="40" customFormat="1" ht="45" customHeight="1" x14ac:dyDescent="0.25">
      <c r="A157" s="29" t="s">
        <v>113</v>
      </c>
      <c r="B157" s="31" t="s">
        <v>29</v>
      </c>
      <c r="C157" s="31" t="s">
        <v>103</v>
      </c>
      <c r="D157" s="39">
        <v>595.97954408602152</v>
      </c>
      <c r="E157" s="39">
        <v>542.62845591397843</v>
      </c>
      <c r="F157" s="34">
        <f t="shared" si="2"/>
        <v>1265.1199999999999</v>
      </c>
      <c r="G157" s="35">
        <v>41410</v>
      </c>
      <c r="H157" s="120">
        <v>157</v>
      </c>
      <c r="I157" s="25">
        <v>126.512</v>
      </c>
      <c r="J157" s="36">
        <v>1138.6079999999999</v>
      </c>
      <c r="K157" s="26">
        <v>0.1</v>
      </c>
      <c r="L157" s="37">
        <v>5</v>
      </c>
      <c r="M157" s="38">
        <v>18.976800000000001</v>
      </c>
      <c r="N157" s="39">
        <v>18.976800000000001</v>
      </c>
      <c r="O157" s="39">
        <v>18.976800000000001</v>
      </c>
      <c r="P157" s="39">
        <v>18.976800000000001</v>
      </c>
      <c r="Q157" s="39">
        <v>18.976800000000001</v>
      </c>
      <c r="R157" s="39">
        <v>18.976800000000001</v>
      </c>
      <c r="S157" s="39">
        <v>18.976800000000001</v>
      </c>
      <c r="T157" s="39">
        <v>18.976800000000001</v>
      </c>
      <c r="U157" s="39">
        <v>18.976800000000001</v>
      </c>
      <c r="V157" s="18">
        <v>151.81440000000001</v>
      </c>
      <c r="W157" s="39">
        <v>747.7939440860215</v>
      </c>
      <c r="X157" s="18">
        <v>390.81405591397845</v>
      </c>
    </row>
    <row r="158" spans="1:24" s="40" customFormat="1" ht="45" customHeight="1" x14ac:dyDescent="0.25">
      <c r="A158" s="29" t="s">
        <v>114</v>
      </c>
      <c r="B158" s="31" t="s">
        <v>29</v>
      </c>
      <c r="C158" s="31" t="s">
        <v>103</v>
      </c>
      <c r="D158" s="39">
        <v>595.97954408602152</v>
      </c>
      <c r="E158" s="39">
        <v>542.62845591397843</v>
      </c>
      <c r="F158" s="34">
        <f t="shared" si="2"/>
        <v>1265.1199999999999</v>
      </c>
      <c r="G158" s="35">
        <v>41410</v>
      </c>
      <c r="H158" s="120">
        <v>157</v>
      </c>
      <c r="I158" s="25">
        <v>126.512</v>
      </c>
      <c r="J158" s="36">
        <v>1138.6079999999999</v>
      </c>
      <c r="K158" s="26">
        <v>0.1</v>
      </c>
      <c r="L158" s="37">
        <v>5</v>
      </c>
      <c r="M158" s="38">
        <v>18.976800000000001</v>
      </c>
      <c r="N158" s="39">
        <v>18.976800000000001</v>
      </c>
      <c r="O158" s="39">
        <v>18.976800000000001</v>
      </c>
      <c r="P158" s="39">
        <v>18.976800000000001</v>
      </c>
      <c r="Q158" s="39">
        <v>18.976800000000001</v>
      </c>
      <c r="R158" s="39">
        <v>18.976800000000001</v>
      </c>
      <c r="S158" s="39">
        <v>18.976800000000001</v>
      </c>
      <c r="T158" s="39">
        <v>18.976800000000001</v>
      </c>
      <c r="U158" s="39">
        <v>18.976800000000001</v>
      </c>
      <c r="V158" s="18">
        <v>151.81440000000001</v>
      </c>
      <c r="W158" s="39">
        <v>747.7939440860215</v>
      </c>
      <c r="X158" s="18">
        <v>390.81405591397845</v>
      </c>
    </row>
    <row r="159" spans="1:24" s="40" customFormat="1" ht="45" customHeight="1" x14ac:dyDescent="0.25">
      <c r="A159" s="29" t="s">
        <v>115</v>
      </c>
      <c r="B159" s="31" t="s">
        <v>29</v>
      </c>
      <c r="C159" s="31" t="s">
        <v>103</v>
      </c>
      <c r="D159" s="39">
        <v>595.97954408602152</v>
      </c>
      <c r="E159" s="39">
        <v>542.62845591397843</v>
      </c>
      <c r="F159" s="34">
        <f t="shared" si="2"/>
        <v>1265.1199999999999</v>
      </c>
      <c r="G159" s="35">
        <v>41410</v>
      </c>
      <c r="H159" s="120">
        <v>157</v>
      </c>
      <c r="I159" s="25">
        <v>126.512</v>
      </c>
      <c r="J159" s="36">
        <v>1138.6079999999999</v>
      </c>
      <c r="K159" s="26">
        <v>0.1</v>
      </c>
      <c r="L159" s="37">
        <v>5</v>
      </c>
      <c r="M159" s="38">
        <v>18.976800000000001</v>
      </c>
      <c r="N159" s="39">
        <v>18.976800000000001</v>
      </c>
      <c r="O159" s="39">
        <v>18.976800000000001</v>
      </c>
      <c r="P159" s="39">
        <v>18.976800000000001</v>
      </c>
      <c r="Q159" s="39">
        <v>18.976800000000001</v>
      </c>
      <c r="R159" s="39">
        <v>18.976800000000001</v>
      </c>
      <c r="S159" s="39">
        <v>18.976800000000001</v>
      </c>
      <c r="T159" s="39">
        <v>18.976800000000001</v>
      </c>
      <c r="U159" s="39">
        <v>18.976800000000001</v>
      </c>
      <c r="V159" s="18">
        <v>151.81440000000001</v>
      </c>
      <c r="W159" s="39">
        <v>747.7939440860215</v>
      </c>
      <c r="X159" s="18">
        <v>390.81405591397845</v>
      </c>
    </row>
    <row r="160" spans="1:24" s="40" customFormat="1" ht="45" customHeight="1" x14ac:dyDescent="0.25">
      <c r="A160" s="29" t="s">
        <v>94</v>
      </c>
      <c r="B160" s="31" t="s">
        <v>29</v>
      </c>
      <c r="C160" s="31" t="s">
        <v>103</v>
      </c>
      <c r="D160" s="39">
        <v>595.97954408602152</v>
      </c>
      <c r="E160" s="39">
        <v>542.62845591397843</v>
      </c>
      <c r="F160" s="34">
        <f t="shared" si="2"/>
        <v>1265.1199999999999</v>
      </c>
      <c r="G160" s="35">
        <v>41410</v>
      </c>
      <c r="H160" s="120">
        <v>157</v>
      </c>
      <c r="I160" s="25">
        <v>126.512</v>
      </c>
      <c r="J160" s="36">
        <v>1138.6079999999999</v>
      </c>
      <c r="K160" s="26">
        <v>0.1</v>
      </c>
      <c r="L160" s="37">
        <v>5</v>
      </c>
      <c r="M160" s="38">
        <v>18.976800000000001</v>
      </c>
      <c r="N160" s="39">
        <v>18.976800000000001</v>
      </c>
      <c r="O160" s="39">
        <v>18.976800000000001</v>
      </c>
      <c r="P160" s="39">
        <v>18.976800000000001</v>
      </c>
      <c r="Q160" s="39">
        <v>18.976800000000001</v>
      </c>
      <c r="R160" s="39">
        <v>18.976800000000001</v>
      </c>
      <c r="S160" s="39">
        <v>18.976800000000001</v>
      </c>
      <c r="T160" s="39">
        <v>18.976800000000001</v>
      </c>
      <c r="U160" s="39">
        <v>18.976800000000001</v>
      </c>
      <c r="V160" s="18">
        <v>151.81440000000001</v>
      </c>
      <c r="W160" s="39">
        <v>747.7939440860215</v>
      </c>
      <c r="X160" s="18">
        <v>390.81405591397845</v>
      </c>
    </row>
    <row r="161" spans="1:24" s="40" customFormat="1" ht="45" customHeight="1" x14ac:dyDescent="0.25">
      <c r="A161" s="29" t="s">
        <v>116</v>
      </c>
      <c r="B161" s="31" t="s">
        <v>29</v>
      </c>
      <c r="C161" s="31" t="s">
        <v>103</v>
      </c>
      <c r="D161" s="39">
        <v>595.97954408602152</v>
      </c>
      <c r="E161" s="39">
        <v>542.62845591397843</v>
      </c>
      <c r="F161" s="34">
        <f t="shared" si="2"/>
        <v>1265.1199999999999</v>
      </c>
      <c r="G161" s="35">
        <v>41410</v>
      </c>
      <c r="H161" s="120">
        <v>157</v>
      </c>
      <c r="I161" s="25">
        <v>126.512</v>
      </c>
      <c r="J161" s="36">
        <v>1138.6079999999999</v>
      </c>
      <c r="K161" s="26">
        <v>0.1</v>
      </c>
      <c r="L161" s="37">
        <v>5</v>
      </c>
      <c r="M161" s="38">
        <v>18.976800000000001</v>
      </c>
      <c r="N161" s="39">
        <v>18.976800000000001</v>
      </c>
      <c r="O161" s="39">
        <v>18.976800000000001</v>
      </c>
      <c r="P161" s="39">
        <v>18.976800000000001</v>
      </c>
      <c r="Q161" s="39">
        <v>18.976800000000001</v>
      </c>
      <c r="R161" s="39">
        <v>18.976800000000001</v>
      </c>
      <c r="S161" s="39">
        <v>18.976800000000001</v>
      </c>
      <c r="T161" s="39">
        <v>18.976800000000001</v>
      </c>
      <c r="U161" s="39">
        <v>18.976800000000001</v>
      </c>
      <c r="V161" s="18">
        <v>151.81440000000001</v>
      </c>
      <c r="W161" s="39">
        <v>747.7939440860215</v>
      </c>
      <c r="X161" s="18">
        <v>390.81405591397845</v>
      </c>
    </row>
    <row r="162" spans="1:24" s="40" customFormat="1" ht="45" customHeight="1" x14ac:dyDescent="0.25">
      <c r="A162" s="29" t="s">
        <v>70</v>
      </c>
      <c r="B162" s="31" t="s">
        <v>29</v>
      </c>
      <c r="C162" s="31" t="s">
        <v>103</v>
      </c>
      <c r="D162" s="39">
        <v>595.97954408602152</v>
      </c>
      <c r="E162" s="39">
        <v>542.62845591397843</v>
      </c>
      <c r="F162" s="34">
        <f t="shared" si="2"/>
        <v>1265.1199999999999</v>
      </c>
      <c r="G162" s="35">
        <v>41410</v>
      </c>
      <c r="H162" s="120">
        <v>157</v>
      </c>
      <c r="I162" s="25">
        <v>126.512</v>
      </c>
      <c r="J162" s="36">
        <v>1138.6079999999999</v>
      </c>
      <c r="K162" s="26">
        <v>0.1</v>
      </c>
      <c r="L162" s="37">
        <v>5</v>
      </c>
      <c r="M162" s="38">
        <v>18.976800000000001</v>
      </c>
      <c r="N162" s="39">
        <v>18.976800000000001</v>
      </c>
      <c r="O162" s="39">
        <v>18.976800000000001</v>
      </c>
      <c r="P162" s="39">
        <v>18.976800000000001</v>
      </c>
      <c r="Q162" s="39">
        <v>18.976800000000001</v>
      </c>
      <c r="R162" s="39">
        <v>18.976800000000001</v>
      </c>
      <c r="S162" s="39">
        <v>18.976800000000001</v>
      </c>
      <c r="T162" s="39">
        <v>18.976800000000001</v>
      </c>
      <c r="U162" s="39">
        <v>18.976800000000001</v>
      </c>
      <c r="V162" s="18">
        <v>151.81440000000001</v>
      </c>
      <c r="W162" s="39">
        <v>747.7939440860215</v>
      </c>
      <c r="X162" s="18">
        <v>390.81405591397845</v>
      </c>
    </row>
    <row r="163" spans="1:24" s="40" customFormat="1" ht="45" customHeight="1" x14ac:dyDescent="0.25">
      <c r="A163" s="21" t="s">
        <v>93</v>
      </c>
      <c r="B163" s="31" t="s">
        <v>29</v>
      </c>
      <c r="C163" s="31" t="s">
        <v>117</v>
      </c>
      <c r="D163" s="39">
        <v>7419.2557333333352</v>
      </c>
      <c r="E163" s="39">
        <v>6769.9282666666659</v>
      </c>
      <c r="F163" s="34">
        <v>15765.76</v>
      </c>
      <c r="G163" s="35">
        <v>41411</v>
      </c>
      <c r="H163" s="120">
        <v>361</v>
      </c>
      <c r="I163" s="25">
        <v>1576.576</v>
      </c>
      <c r="J163" s="36">
        <v>14189.184000000001</v>
      </c>
      <c r="K163" s="26">
        <v>0.1</v>
      </c>
      <c r="L163" s="37">
        <v>5</v>
      </c>
      <c r="M163" s="38">
        <v>236.48640000000003</v>
      </c>
      <c r="N163" s="39">
        <v>236.48640000000003</v>
      </c>
      <c r="O163" s="39">
        <v>236.48640000000003</v>
      </c>
      <c r="P163" s="39">
        <v>236.48640000000003</v>
      </c>
      <c r="Q163" s="39">
        <v>236.48640000000003</v>
      </c>
      <c r="R163" s="39">
        <v>236.48640000000003</v>
      </c>
      <c r="S163" s="39">
        <v>236.48640000000003</v>
      </c>
      <c r="T163" s="39">
        <v>236.48640000000003</v>
      </c>
      <c r="U163" s="39">
        <v>236.48640000000003</v>
      </c>
      <c r="V163" s="18">
        <v>1891.8912000000003</v>
      </c>
      <c r="W163" s="39">
        <v>9311.1469333333353</v>
      </c>
      <c r="X163" s="18">
        <v>4878.0370666666659</v>
      </c>
    </row>
    <row r="164" spans="1:24" ht="42.75" customHeight="1" x14ac:dyDescent="0.25">
      <c r="A164" s="29" t="s">
        <v>72</v>
      </c>
      <c r="B164" s="30" t="s">
        <v>29</v>
      </c>
      <c r="C164" s="43" t="s">
        <v>118</v>
      </c>
      <c r="D164" s="44">
        <v>364.56655000000012</v>
      </c>
      <c r="E164" s="44">
        <v>229.40644999999995</v>
      </c>
      <c r="F164" s="34">
        <f>219.99*3</f>
        <v>659.97</v>
      </c>
      <c r="G164" s="35">
        <v>41246</v>
      </c>
      <c r="H164" s="120" t="s">
        <v>82</v>
      </c>
      <c r="I164" s="25">
        <v>65.997</v>
      </c>
      <c r="J164" s="36">
        <v>593.97300000000007</v>
      </c>
      <c r="K164" s="26">
        <v>0.1</v>
      </c>
      <c r="L164" s="37">
        <v>5</v>
      </c>
      <c r="M164" s="38">
        <v>9.8995500000000014</v>
      </c>
      <c r="N164" s="39">
        <v>9.8995500000000014</v>
      </c>
      <c r="O164" s="39">
        <v>9.8995500000000014</v>
      </c>
      <c r="P164" s="39">
        <v>9.8995500000000014</v>
      </c>
      <c r="Q164" s="39">
        <v>9.8995500000000014</v>
      </c>
      <c r="R164" s="39">
        <v>9.8995500000000014</v>
      </c>
      <c r="S164" s="39">
        <v>9.8995500000000014</v>
      </c>
      <c r="T164" s="39">
        <v>9.8995500000000014</v>
      </c>
      <c r="U164" s="39">
        <v>9.8995500000000014</v>
      </c>
      <c r="V164" s="18">
        <v>79.196400000000025</v>
      </c>
      <c r="W164" s="39">
        <v>443.76295000000016</v>
      </c>
      <c r="X164" s="18">
        <v>150.21004999999991</v>
      </c>
    </row>
    <row r="165" spans="1:24" ht="42.75" customHeight="1" x14ac:dyDescent="0.25">
      <c r="A165" s="29" t="s">
        <v>119</v>
      </c>
      <c r="B165" s="30" t="s">
        <v>29</v>
      </c>
      <c r="C165" s="43" t="s">
        <v>120</v>
      </c>
      <c r="D165" s="44">
        <v>587.22399999999993</v>
      </c>
      <c r="E165" s="44">
        <v>845.03600000000006</v>
      </c>
      <c r="F165" s="34">
        <f>1540+51.4</f>
        <v>1591.4</v>
      </c>
      <c r="G165" s="35">
        <v>41621</v>
      </c>
      <c r="H165" s="120">
        <v>3748</v>
      </c>
      <c r="I165" s="25">
        <v>159.14000000000001</v>
      </c>
      <c r="J165" s="36">
        <v>1432.26</v>
      </c>
      <c r="K165" s="26">
        <v>0.1</v>
      </c>
      <c r="L165" s="37">
        <v>5</v>
      </c>
      <c r="M165" s="38">
        <v>23.870999999999999</v>
      </c>
      <c r="N165" s="39">
        <v>23.870999999999999</v>
      </c>
      <c r="O165" s="39">
        <v>23.870999999999999</v>
      </c>
      <c r="P165" s="39">
        <v>23.870999999999999</v>
      </c>
      <c r="Q165" s="39">
        <v>23.870999999999999</v>
      </c>
      <c r="R165" s="39">
        <v>23.870999999999999</v>
      </c>
      <c r="S165" s="39">
        <v>23.870999999999999</v>
      </c>
      <c r="T165" s="39">
        <v>23.870999999999999</v>
      </c>
      <c r="U165" s="39">
        <v>23.870999999999999</v>
      </c>
      <c r="V165" s="18">
        <v>190.96800000000002</v>
      </c>
      <c r="W165" s="39">
        <v>778.19200000000001</v>
      </c>
      <c r="X165" s="18">
        <v>654.06799999999998</v>
      </c>
    </row>
    <row r="166" spans="1:24" ht="42.75" customHeight="1" x14ac:dyDescent="0.25">
      <c r="A166" s="29" t="s">
        <v>121</v>
      </c>
      <c r="B166" s="30" t="s">
        <v>29</v>
      </c>
      <c r="C166" s="43" t="s">
        <v>122</v>
      </c>
      <c r="D166" s="44">
        <v>498.48400000000004</v>
      </c>
      <c r="E166" s="44">
        <v>717.32600000000014</v>
      </c>
      <c r="F166" s="34">
        <f>1299.5+51.4</f>
        <v>1350.9</v>
      </c>
      <c r="G166" s="35">
        <v>41621</v>
      </c>
      <c r="H166" s="120">
        <v>3748</v>
      </c>
      <c r="I166" s="25">
        <v>135.09</v>
      </c>
      <c r="J166" s="36">
        <v>1215.8100000000002</v>
      </c>
      <c r="K166" s="26">
        <v>0.1</v>
      </c>
      <c r="L166" s="37">
        <v>5</v>
      </c>
      <c r="M166" s="38">
        <v>20.263500000000004</v>
      </c>
      <c r="N166" s="39">
        <v>20.263500000000004</v>
      </c>
      <c r="O166" s="39">
        <v>20.263500000000004</v>
      </c>
      <c r="P166" s="39">
        <v>20.263500000000004</v>
      </c>
      <c r="Q166" s="39">
        <v>20.263500000000004</v>
      </c>
      <c r="R166" s="39">
        <v>20.263500000000004</v>
      </c>
      <c r="S166" s="39">
        <v>20.263500000000004</v>
      </c>
      <c r="T166" s="39">
        <v>20.263500000000004</v>
      </c>
      <c r="U166" s="39">
        <v>20.263500000000004</v>
      </c>
      <c r="V166" s="18">
        <v>162.10800000000003</v>
      </c>
      <c r="W166" s="39">
        <v>660.5920000000001</v>
      </c>
      <c r="X166" s="18">
        <v>555.21800000000007</v>
      </c>
    </row>
    <row r="167" spans="1:24" ht="42.75" customHeight="1" x14ac:dyDescent="0.25">
      <c r="A167" s="29" t="s">
        <v>123</v>
      </c>
      <c r="B167" s="30" t="s">
        <v>29</v>
      </c>
      <c r="C167" s="43" t="s">
        <v>122</v>
      </c>
      <c r="D167" s="44">
        <v>498.48400000000004</v>
      </c>
      <c r="E167" s="44">
        <v>717.32600000000014</v>
      </c>
      <c r="F167" s="34">
        <f t="shared" ref="F167:F184" si="3">1299.5+51.4</f>
        <v>1350.9</v>
      </c>
      <c r="G167" s="35">
        <v>41621</v>
      </c>
      <c r="H167" s="120">
        <v>3748</v>
      </c>
      <c r="I167" s="25">
        <v>135.09</v>
      </c>
      <c r="J167" s="36">
        <v>1215.8100000000002</v>
      </c>
      <c r="K167" s="26">
        <v>0.1</v>
      </c>
      <c r="L167" s="37">
        <v>5</v>
      </c>
      <c r="M167" s="38">
        <v>20.263500000000004</v>
      </c>
      <c r="N167" s="39">
        <v>20.263500000000004</v>
      </c>
      <c r="O167" s="39">
        <v>20.263500000000004</v>
      </c>
      <c r="P167" s="39">
        <v>20.263500000000004</v>
      </c>
      <c r="Q167" s="39">
        <v>20.263500000000004</v>
      </c>
      <c r="R167" s="39">
        <v>20.263500000000004</v>
      </c>
      <c r="S167" s="39">
        <v>20.263500000000004</v>
      </c>
      <c r="T167" s="39">
        <v>20.263500000000004</v>
      </c>
      <c r="U167" s="39">
        <v>20.263500000000004</v>
      </c>
      <c r="V167" s="18">
        <v>162.10800000000003</v>
      </c>
      <c r="W167" s="39">
        <v>660.5920000000001</v>
      </c>
      <c r="X167" s="18">
        <v>555.21800000000007</v>
      </c>
    </row>
    <row r="168" spans="1:24" ht="42.75" customHeight="1" x14ac:dyDescent="0.25">
      <c r="A168" s="29" t="s">
        <v>123</v>
      </c>
      <c r="B168" s="30" t="s">
        <v>29</v>
      </c>
      <c r="C168" s="43" t="s">
        <v>122</v>
      </c>
      <c r="D168" s="44">
        <v>498.48400000000004</v>
      </c>
      <c r="E168" s="44">
        <v>717.32600000000014</v>
      </c>
      <c r="F168" s="34">
        <f t="shared" si="3"/>
        <v>1350.9</v>
      </c>
      <c r="G168" s="35">
        <v>41621</v>
      </c>
      <c r="H168" s="120">
        <v>3748</v>
      </c>
      <c r="I168" s="25">
        <v>135.09</v>
      </c>
      <c r="J168" s="36">
        <v>1215.8100000000002</v>
      </c>
      <c r="K168" s="26">
        <v>0.1</v>
      </c>
      <c r="L168" s="37">
        <v>5</v>
      </c>
      <c r="M168" s="38">
        <v>20.263500000000004</v>
      </c>
      <c r="N168" s="39">
        <v>20.263500000000004</v>
      </c>
      <c r="O168" s="39">
        <v>20.263500000000004</v>
      </c>
      <c r="P168" s="39">
        <v>20.263500000000004</v>
      </c>
      <c r="Q168" s="39">
        <v>20.263500000000004</v>
      </c>
      <c r="R168" s="39">
        <v>20.263500000000004</v>
      </c>
      <c r="S168" s="39">
        <v>20.263500000000004</v>
      </c>
      <c r="T168" s="39">
        <v>20.263500000000004</v>
      </c>
      <c r="U168" s="39">
        <v>20.263500000000004</v>
      </c>
      <c r="V168" s="18">
        <v>162.10800000000003</v>
      </c>
      <c r="W168" s="39">
        <v>660.5920000000001</v>
      </c>
      <c r="X168" s="18">
        <v>555.21800000000007</v>
      </c>
    </row>
    <row r="169" spans="1:24" ht="42.75" customHeight="1" x14ac:dyDescent="0.25">
      <c r="A169" s="29" t="s">
        <v>124</v>
      </c>
      <c r="B169" s="30" t="s">
        <v>29</v>
      </c>
      <c r="C169" s="43" t="s">
        <v>122</v>
      </c>
      <c r="D169" s="44">
        <v>498.48400000000004</v>
      </c>
      <c r="E169" s="44">
        <v>717.32600000000014</v>
      </c>
      <c r="F169" s="34">
        <f t="shared" si="3"/>
        <v>1350.9</v>
      </c>
      <c r="G169" s="35">
        <v>41621</v>
      </c>
      <c r="H169" s="120">
        <v>3748</v>
      </c>
      <c r="I169" s="25">
        <v>135.09</v>
      </c>
      <c r="J169" s="36">
        <v>1215.8100000000002</v>
      </c>
      <c r="K169" s="26">
        <v>0.1</v>
      </c>
      <c r="L169" s="37">
        <v>5</v>
      </c>
      <c r="M169" s="38">
        <v>20.263500000000004</v>
      </c>
      <c r="N169" s="39">
        <v>20.263500000000004</v>
      </c>
      <c r="O169" s="39">
        <v>20.263500000000004</v>
      </c>
      <c r="P169" s="39">
        <v>20.263500000000004</v>
      </c>
      <c r="Q169" s="39">
        <v>20.263500000000004</v>
      </c>
      <c r="R169" s="39">
        <v>20.263500000000004</v>
      </c>
      <c r="S169" s="39">
        <v>20.263500000000004</v>
      </c>
      <c r="T169" s="39">
        <v>20.263500000000004</v>
      </c>
      <c r="U169" s="39">
        <v>20.263500000000004</v>
      </c>
      <c r="V169" s="18">
        <v>162.10800000000003</v>
      </c>
      <c r="W169" s="39">
        <v>660.5920000000001</v>
      </c>
      <c r="X169" s="18">
        <v>555.21800000000007</v>
      </c>
    </row>
    <row r="170" spans="1:24" ht="42.75" customHeight="1" x14ac:dyDescent="0.25">
      <c r="A170" s="29" t="s">
        <v>125</v>
      </c>
      <c r="B170" s="30" t="s">
        <v>29</v>
      </c>
      <c r="C170" s="43" t="s">
        <v>122</v>
      </c>
      <c r="D170" s="44">
        <v>498.48400000000004</v>
      </c>
      <c r="E170" s="44">
        <v>717.32600000000014</v>
      </c>
      <c r="F170" s="34">
        <f t="shared" si="3"/>
        <v>1350.9</v>
      </c>
      <c r="G170" s="35">
        <v>41621</v>
      </c>
      <c r="H170" s="120">
        <v>3748</v>
      </c>
      <c r="I170" s="25">
        <v>135.09</v>
      </c>
      <c r="J170" s="36">
        <v>1215.8100000000002</v>
      </c>
      <c r="K170" s="26">
        <v>0.1</v>
      </c>
      <c r="L170" s="37">
        <v>5</v>
      </c>
      <c r="M170" s="38">
        <v>20.263500000000004</v>
      </c>
      <c r="N170" s="39">
        <v>20.263500000000004</v>
      </c>
      <c r="O170" s="39">
        <v>20.263500000000004</v>
      </c>
      <c r="P170" s="39">
        <v>20.263500000000004</v>
      </c>
      <c r="Q170" s="39">
        <v>20.263500000000004</v>
      </c>
      <c r="R170" s="39">
        <v>20.263500000000004</v>
      </c>
      <c r="S170" s="39">
        <v>20.263500000000004</v>
      </c>
      <c r="T170" s="39">
        <v>20.263500000000004</v>
      </c>
      <c r="U170" s="39">
        <v>20.263500000000004</v>
      </c>
      <c r="V170" s="18">
        <v>162.10800000000003</v>
      </c>
      <c r="W170" s="39">
        <v>660.5920000000001</v>
      </c>
      <c r="X170" s="18">
        <v>555.21800000000007</v>
      </c>
    </row>
    <row r="171" spans="1:24" ht="42.75" customHeight="1" x14ac:dyDescent="0.25">
      <c r="A171" s="29" t="s">
        <v>126</v>
      </c>
      <c r="B171" s="30" t="s">
        <v>29</v>
      </c>
      <c r="C171" s="43" t="s">
        <v>122</v>
      </c>
      <c r="D171" s="44">
        <v>498.48400000000004</v>
      </c>
      <c r="E171" s="44">
        <v>717.32600000000014</v>
      </c>
      <c r="F171" s="34">
        <f t="shared" si="3"/>
        <v>1350.9</v>
      </c>
      <c r="G171" s="35">
        <v>41621</v>
      </c>
      <c r="H171" s="120">
        <v>3748</v>
      </c>
      <c r="I171" s="25">
        <v>135.09</v>
      </c>
      <c r="J171" s="36">
        <v>1215.8100000000002</v>
      </c>
      <c r="K171" s="26">
        <v>0.1</v>
      </c>
      <c r="L171" s="37">
        <v>5</v>
      </c>
      <c r="M171" s="38">
        <v>20.263500000000004</v>
      </c>
      <c r="N171" s="39">
        <v>20.263500000000004</v>
      </c>
      <c r="O171" s="39">
        <v>20.263500000000004</v>
      </c>
      <c r="P171" s="39">
        <v>20.263500000000004</v>
      </c>
      <c r="Q171" s="39">
        <v>20.263500000000004</v>
      </c>
      <c r="R171" s="39">
        <v>20.263500000000004</v>
      </c>
      <c r="S171" s="39">
        <v>20.263500000000004</v>
      </c>
      <c r="T171" s="39">
        <v>20.263500000000004</v>
      </c>
      <c r="U171" s="39">
        <v>20.263500000000004</v>
      </c>
      <c r="V171" s="18">
        <v>162.10800000000003</v>
      </c>
      <c r="W171" s="39">
        <v>660.5920000000001</v>
      </c>
      <c r="X171" s="18">
        <v>555.21800000000007</v>
      </c>
    </row>
    <row r="172" spans="1:24" ht="42.75" customHeight="1" x14ac:dyDescent="0.25">
      <c r="A172" s="43" t="s">
        <v>127</v>
      </c>
      <c r="B172" s="30" t="s">
        <v>29</v>
      </c>
      <c r="C172" s="43" t="s">
        <v>122</v>
      </c>
      <c r="D172" s="44">
        <v>498.48400000000004</v>
      </c>
      <c r="E172" s="44">
        <v>717.32600000000014</v>
      </c>
      <c r="F172" s="34">
        <f t="shared" si="3"/>
        <v>1350.9</v>
      </c>
      <c r="G172" s="35">
        <v>41621</v>
      </c>
      <c r="H172" s="120">
        <v>3748</v>
      </c>
      <c r="I172" s="25">
        <v>135.09</v>
      </c>
      <c r="J172" s="36">
        <v>1215.8100000000002</v>
      </c>
      <c r="K172" s="26">
        <v>0.1</v>
      </c>
      <c r="L172" s="37">
        <v>5</v>
      </c>
      <c r="M172" s="38">
        <v>20.263500000000004</v>
      </c>
      <c r="N172" s="39">
        <v>20.263500000000004</v>
      </c>
      <c r="O172" s="39">
        <v>20.263500000000004</v>
      </c>
      <c r="P172" s="39">
        <v>20.263500000000004</v>
      </c>
      <c r="Q172" s="39">
        <v>20.263500000000004</v>
      </c>
      <c r="R172" s="39">
        <v>20.263500000000004</v>
      </c>
      <c r="S172" s="39">
        <v>20.263500000000004</v>
      </c>
      <c r="T172" s="39">
        <v>20.263500000000004</v>
      </c>
      <c r="U172" s="39">
        <v>20.263500000000004</v>
      </c>
      <c r="V172" s="18">
        <v>162.10800000000003</v>
      </c>
      <c r="W172" s="39">
        <v>660.5920000000001</v>
      </c>
      <c r="X172" s="18">
        <v>555.21800000000007</v>
      </c>
    </row>
    <row r="173" spans="1:24" ht="42.75" customHeight="1" x14ac:dyDescent="0.25">
      <c r="A173" s="29" t="s">
        <v>68</v>
      </c>
      <c r="B173" s="30" t="s">
        <v>29</v>
      </c>
      <c r="C173" s="43" t="s">
        <v>122</v>
      </c>
      <c r="D173" s="44">
        <v>498.48400000000004</v>
      </c>
      <c r="E173" s="44">
        <v>717.32600000000014</v>
      </c>
      <c r="F173" s="34">
        <f t="shared" si="3"/>
        <v>1350.9</v>
      </c>
      <c r="G173" s="35">
        <v>41621</v>
      </c>
      <c r="H173" s="120">
        <v>3748</v>
      </c>
      <c r="I173" s="25">
        <v>135.09</v>
      </c>
      <c r="J173" s="36">
        <v>1215.8100000000002</v>
      </c>
      <c r="K173" s="26">
        <v>0.1</v>
      </c>
      <c r="L173" s="37">
        <v>5</v>
      </c>
      <c r="M173" s="38">
        <v>20.263500000000004</v>
      </c>
      <c r="N173" s="39">
        <v>20.263500000000004</v>
      </c>
      <c r="O173" s="39">
        <v>20.263500000000004</v>
      </c>
      <c r="P173" s="39">
        <v>20.263500000000004</v>
      </c>
      <c r="Q173" s="39">
        <v>20.263500000000004</v>
      </c>
      <c r="R173" s="39">
        <v>20.263500000000004</v>
      </c>
      <c r="S173" s="39">
        <v>20.263500000000004</v>
      </c>
      <c r="T173" s="39">
        <v>20.263500000000004</v>
      </c>
      <c r="U173" s="39">
        <v>20.263500000000004</v>
      </c>
      <c r="V173" s="18">
        <v>162.10800000000003</v>
      </c>
      <c r="W173" s="39">
        <v>660.5920000000001</v>
      </c>
      <c r="X173" s="18">
        <v>555.21800000000007</v>
      </c>
    </row>
    <row r="174" spans="1:24" ht="42.75" customHeight="1" x14ac:dyDescent="0.25">
      <c r="A174" s="29" t="s">
        <v>70</v>
      </c>
      <c r="B174" s="30" t="s">
        <v>29</v>
      </c>
      <c r="C174" s="43" t="s">
        <v>122</v>
      </c>
      <c r="D174" s="44">
        <v>498.48400000000004</v>
      </c>
      <c r="E174" s="44">
        <v>717.32600000000014</v>
      </c>
      <c r="F174" s="34">
        <f t="shared" si="3"/>
        <v>1350.9</v>
      </c>
      <c r="G174" s="35">
        <v>41621</v>
      </c>
      <c r="H174" s="120">
        <v>3748</v>
      </c>
      <c r="I174" s="25">
        <v>135.09</v>
      </c>
      <c r="J174" s="36">
        <v>1215.8100000000002</v>
      </c>
      <c r="K174" s="26">
        <v>0.1</v>
      </c>
      <c r="L174" s="37">
        <v>5</v>
      </c>
      <c r="M174" s="38">
        <v>20.263500000000004</v>
      </c>
      <c r="N174" s="39">
        <v>20.263500000000004</v>
      </c>
      <c r="O174" s="39">
        <v>20.263500000000004</v>
      </c>
      <c r="P174" s="39">
        <v>20.263500000000004</v>
      </c>
      <c r="Q174" s="39">
        <v>20.263500000000004</v>
      </c>
      <c r="R174" s="39">
        <v>20.263500000000004</v>
      </c>
      <c r="S174" s="39">
        <v>20.263500000000004</v>
      </c>
      <c r="T174" s="39">
        <v>20.263500000000004</v>
      </c>
      <c r="U174" s="39">
        <v>20.263500000000004</v>
      </c>
      <c r="V174" s="18">
        <v>162.10800000000003</v>
      </c>
      <c r="W174" s="39">
        <v>660.5920000000001</v>
      </c>
      <c r="X174" s="18">
        <v>555.21800000000007</v>
      </c>
    </row>
    <row r="175" spans="1:24" ht="42.75" customHeight="1" x14ac:dyDescent="0.25">
      <c r="A175" s="29" t="s">
        <v>70</v>
      </c>
      <c r="B175" s="30" t="s">
        <v>29</v>
      </c>
      <c r="C175" s="43" t="s">
        <v>122</v>
      </c>
      <c r="D175" s="44">
        <v>498.48400000000004</v>
      </c>
      <c r="E175" s="44">
        <v>717.32600000000014</v>
      </c>
      <c r="F175" s="34">
        <f t="shared" si="3"/>
        <v>1350.9</v>
      </c>
      <c r="G175" s="35">
        <v>41621</v>
      </c>
      <c r="H175" s="120">
        <v>3748</v>
      </c>
      <c r="I175" s="25">
        <v>135.09</v>
      </c>
      <c r="J175" s="36">
        <v>1215.8100000000002</v>
      </c>
      <c r="K175" s="26">
        <v>0.1</v>
      </c>
      <c r="L175" s="37">
        <v>5</v>
      </c>
      <c r="M175" s="38">
        <v>20.263500000000004</v>
      </c>
      <c r="N175" s="39">
        <v>20.263500000000004</v>
      </c>
      <c r="O175" s="39">
        <v>20.263500000000004</v>
      </c>
      <c r="P175" s="39">
        <v>20.263500000000004</v>
      </c>
      <c r="Q175" s="39">
        <v>20.263500000000004</v>
      </c>
      <c r="R175" s="39">
        <v>20.263500000000004</v>
      </c>
      <c r="S175" s="39">
        <v>20.263500000000004</v>
      </c>
      <c r="T175" s="39">
        <v>20.263500000000004</v>
      </c>
      <c r="U175" s="39">
        <v>20.263500000000004</v>
      </c>
      <c r="V175" s="18">
        <v>162.10800000000003</v>
      </c>
      <c r="W175" s="39">
        <v>660.5920000000001</v>
      </c>
      <c r="X175" s="18">
        <v>555.21800000000007</v>
      </c>
    </row>
    <row r="176" spans="1:24" ht="42.75" customHeight="1" x14ac:dyDescent="0.25">
      <c r="A176" s="29" t="s">
        <v>128</v>
      </c>
      <c r="B176" s="30" t="s">
        <v>29</v>
      </c>
      <c r="C176" s="43" t="s">
        <v>122</v>
      </c>
      <c r="D176" s="44">
        <v>498.48400000000004</v>
      </c>
      <c r="E176" s="44">
        <v>717.32600000000014</v>
      </c>
      <c r="F176" s="34">
        <f t="shared" si="3"/>
        <v>1350.9</v>
      </c>
      <c r="G176" s="35">
        <v>41621</v>
      </c>
      <c r="H176" s="120">
        <v>3748</v>
      </c>
      <c r="I176" s="25">
        <v>135.09</v>
      </c>
      <c r="J176" s="36">
        <v>1215.8100000000002</v>
      </c>
      <c r="K176" s="26">
        <v>0.1</v>
      </c>
      <c r="L176" s="37">
        <v>5</v>
      </c>
      <c r="M176" s="38">
        <v>20.263500000000004</v>
      </c>
      <c r="N176" s="39">
        <v>20.263500000000004</v>
      </c>
      <c r="O176" s="39">
        <v>20.263500000000004</v>
      </c>
      <c r="P176" s="39">
        <v>20.263500000000004</v>
      </c>
      <c r="Q176" s="39">
        <v>20.263500000000004</v>
      </c>
      <c r="R176" s="39">
        <v>20.263500000000004</v>
      </c>
      <c r="S176" s="39">
        <v>20.263500000000004</v>
      </c>
      <c r="T176" s="39">
        <v>20.263500000000004</v>
      </c>
      <c r="U176" s="39">
        <v>20.263500000000004</v>
      </c>
      <c r="V176" s="18">
        <v>162.10800000000003</v>
      </c>
      <c r="W176" s="39">
        <v>660.5920000000001</v>
      </c>
      <c r="X176" s="18">
        <v>555.21800000000007</v>
      </c>
    </row>
    <row r="177" spans="1:24" ht="42.75" customHeight="1" x14ac:dyDescent="0.25">
      <c r="A177" s="29" t="s">
        <v>101</v>
      </c>
      <c r="B177" s="30" t="s">
        <v>29</v>
      </c>
      <c r="C177" s="43" t="s">
        <v>122</v>
      </c>
      <c r="D177" s="44">
        <v>498.48400000000004</v>
      </c>
      <c r="E177" s="44">
        <v>717.32600000000014</v>
      </c>
      <c r="F177" s="34">
        <f t="shared" si="3"/>
        <v>1350.9</v>
      </c>
      <c r="G177" s="35">
        <v>41621</v>
      </c>
      <c r="H177" s="120">
        <v>3748</v>
      </c>
      <c r="I177" s="25">
        <v>135.09</v>
      </c>
      <c r="J177" s="36">
        <v>1215.8100000000002</v>
      </c>
      <c r="K177" s="26">
        <v>0.1</v>
      </c>
      <c r="L177" s="37">
        <v>5</v>
      </c>
      <c r="M177" s="38">
        <v>20.263500000000004</v>
      </c>
      <c r="N177" s="39">
        <v>20.263500000000004</v>
      </c>
      <c r="O177" s="39">
        <v>20.263500000000004</v>
      </c>
      <c r="P177" s="39">
        <v>20.263500000000004</v>
      </c>
      <c r="Q177" s="39">
        <v>20.263500000000004</v>
      </c>
      <c r="R177" s="39">
        <v>20.263500000000004</v>
      </c>
      <c r="S177" s="39">
        <v>20.263500000000004</v>
      </c>
      <c r="T177" s="39">
        <v>20.263500000000004</v>
      </c>
      <c r="U177" s="39">
        <v>20.263500000000004</v>
      </c>
      <c r="V177" s="18">
        <v>162.10800000000003</v>
      </c>
      <c r="W177" s="39">
        <v>660.5920000000001</v>
      </c>
      <c r="X177" s="18">
        <v>555.21800000000007</v>
      </c>
    </row>
    <row r="178" spans="1:24" ht="42.75" customHeight="1" x14ac:dyDescent="0.25">
      <c r="A178" s="29" t="s">
        <v>56</v>
      </c>
      <c r="B178" s="30" t="s">
        <v>29</v>
      </c>
      <c r="C178" s="43" t="s">
        <v>122</v>
      </c>
      <c r="D178" s="44">
        <v>498.48400000000004</v>
      </c>
      <c r="E178" s="44">
        <v>717.32600000000014</v>
      </c>
      <c r="F178" s="34">
        <f t="shared" si="3"/>
        <v>1350.9</v>
      </c>
      <c r="G178" s="35">
        <v>41621</v>
      </c>
      <c r="H178" s="120">
        <v>3748</v>
      </c>
      <c r="I178" s="25">
        <v>135.09</v>
      </c>
      <c r="J178" s="36">
        <v>1215.8100000000002</v>
      </c>
      <c r="K178" s="26">
        <v>0.1</v>
      </c>
      <c r="L178" s="37">
        <v>5</v>
      </c>
      <c r="M178" s="38">
        <v>20.263500000000004</v>
      </c>
      <c r="N178" s="39">
        <v>20.263500000000004</v>
      </c>
      <c r="O178" s="39">
        <v>20.263500000000004</v>
      </c>
      <c r="P178" s="39">
        <v>20.263500000000004</v>
      </c>
      <c r="Q178" s="39">
        <v>20.263500000000004</v>
      </c>
      <c r="R178" s="39">
        <v>20.263500000000004</v>
      </c>
      <c r="S178" s="39">
        <v>20.263500000000004</v>
      </c>
      <c r="T178" s="39">
        <v>20.263500000000004</v>
      </c>
      <c r="U178" s="39">
        <v>20.263500000000004</v>
      </c>
      <c r="V178" s="18">
        <v>162.10800000000003</v>
      </c>
      <c r="W178" s="39">
        <v>660.5920000000001</v>
      </c>
      <c r="X178" s="18">
        <v>555.21800000000007</v>
      </c>
    </row>
    <row r="179" spans="1:24" ht="42.75" customHeight="1" x14ac:dyDescent="0.25">
      <c r="A179" s="29" t="s">
        <v>56</v>
      </c>
      <c r="B179" s="30" t="s">
        <v>29</v>
      </c>
      <c r="C179" s="43" t="s">
        <v>122</v>
      </c>
      <c r="D179" s="44">
        <v>498.48400000000004</v>
      </c>
      <c r="E179" s="44">
        <v>717.32600000000014</v>
      </c>
      <c r="F179" s="34">
        <f t="shared" si="3"/>
        <v>1350.9</v>
      </c>
      <c r="G179" s="35">
        <v>41621</v>
      </c>
      <c r="H179" s="120">
        <v>3748</v>
      </c>
      <c r="I179" s="25">
        <v>135.09</v>
      </c>
      <c r="J179" s="36">
        <v>1215.8100000000002</v>
      </c>
      <c r="K179" s="26">
        <v>0.1</v>
      </c>
      <c r="L179" s="37">
        <v>5</v>
      </c>
      <c r="M179" s="38">
        <v>20.263500000000004</v>
      </c>
      <c r="N179" s="39">
        <v>20.263500000000004</v>
      </c>
      <c r="O179" s="39">
        <v>20.263500000000004</v>
      </c>
      <c r="P179" s="39">
        <v>20.263500000000004</v>
      </c>
      <c r="Q179" s="39">
        <v>20.263500000000004</v>
      </c>
      <c r="R179" s="39">
        <v>20.263500000000004</v>
      </c>
      <c r="S179" s="39">
        <v>20.263500000000004</v>
      </c>
      <c r="T179" s="39">
        <v>20.263500000000004</v>
      </c>
      <c r="U179" s="39">
        <v>20.263500000000004</v>
      </c>
      <c r="V179" s="18">
        <v>162.10800000000003</v>
      </c>
      <c r="W179" s="39">
        <v>660.5920000000001</v>
      </c>
      <c r="X179" s="18">
        <v>555.21800000000007</v>
      </c>
    </row>
    <row r="180" spans="1:24" ht="42.75" customHeight="1" x14ac:dyDescent="0.25">
      <c r="A180" s="29" t="s">
        <v>129</v>
      </c>
      <c r="B180" s="30" t="s">
        <v>29</v>
      </c>
      <c r="C180" s="43" t="s">
        <v>122</v>
      </c>
      <c r="D180" s="44">
        <v>498.48400000000004</v>
      </c>
      <c r="E180" s="44">
        <v>717.32600000000014</v>
      </c>
      <c r="F180" s="34">
        <f t="shared" si="3"/>
        <v>1350.9</v>
      </c>
      <c r="G180" s="35">
        <v>41621</v>
      </c>
      <c r="H180" s="120">
        <v>3748</v>
      </c>
      <c r="I180" s="25">
        <v>135.09</v>
      </c>
      <c r="J180" s="36">
        <v>1215.8100000000002</v>
      </c>
      <c r="K180" s="26">
        <v>0.1</v>
      </c>
      <c r="L180" s="37">
        <v>5</v>
      </c>
      <c r="M180" s="38">
        <v>20.263500000000004</v>
      </c>
      <c r="N180" s="39">
        <v>20.263500000000004</v>
      </c>
      <c r="O180" s="39">
        <v>20.263500000000004</v>
      </c>
      <c r="P180" s="39">
        <v>20.263500000000004</v>
      </c>
      <c r="Q180" s="39">
        <v>20.263500000000004</v>
      </c>
      <c r="R180" s="39">
        <v>20.263500000000004</v>
      </c>
      <c r="S180" s="39">
        <v>20.263500000000004</v>
      </c>
      <c r="T180" s="39">
        <v>20.263500000000004</v>
      </c>
      <c r="U180" s="39">
        <v>20.263500000000004</v>
      </c>
      <c r="V180" s="18">
        <v>162.10800000000003</v>
      </c>
      <c r="W180" s="39">
        <v>660.5920000000001</v>
      </c>
      <c r="X180" s="18">
        <v>555.21800000000007</v>
      </c>
    </row>
    <row r="181" spans="1:24" ht="42.75" customHeight="1" x14ac:dyDescent="0.25">
      <c r="A181" s="29" t="s">
        <v>70</v>
      </c>
      <c r="B181" s="30" t="s">
        <v>29</v>
      </c>
      <c r="C181" s="43" t="s">
        <v>122</v>
      </c>
      <c r="D181" s="44">
        <v>498.48400000000004</v>
      </c>
      <c r="E181" s="44">
        <v>717.32600000000014</v>
      </c>
      <c r="F181" s="34">
        <f t="shared" si="3"/>
        <v>1350.9</v>
      </c>
      <c r="G181" s="35">
        <v>41621</v>
      </c>
      <c r="H181" s="120">
        <v>3748</v>
      </c>
      <c r="I181" s="25">
        <v>135.09</v>
      </c>
      <c r="J181" s="36">
        <v>1215.8100000000002</v>
      </c>
      <c r="K181" s="26">
        <v>0.1</v>
      </c>
      <c r="L181" s="37">
        <v>5</v>
      </c>
      <c r="M181" s="38">
        <v>20.263500000000004</v>
      </c>
      <c r="N181" s="39">
        <v>20.263500000000004</v>
      </c>
      <c r="O181" s="39">
        <v>20.263500000000004</v>
      </c>
      <c r="P181" s="39">
        <v>20.263500000000004</v>
      </c>
      <c r="Q181" s="39">
        <v>20.263500000000004</v>
      </c>
      <c r="R181" s="39">
        <v>20.263500000000004</v>
      </c>
      <c r="S181" s="39">
        <v>20.263500000000004</v>
      </c>
      <c r="T181" s="39">
        <v>20.263500000000004</v>
      </c>
      <c r="U181" s="39">
        <v>20.263500000000004</v>
      </c>
      <c r="V181" s="18">
        <v>162.10800000000003</v>
      </c>
      <c r="W181" s="39">
        <v>660.5920000000001</v>
      </c>
      <c r="X181" s="18">
        <v>555.21800000000007</v>
      </c>
    </row>
    <row r="182" spans="1:24" ht="42.75" customHeight="1" x14ac:dyDescent="0.25">
      <c r="A182" s="29" t="s">
        <v>130</v>
      </c>
      <c r="B182" s="30" t="s">
        <v>29</v>
      </c>
      <c r="C182" s="43" t="s">
        <v>122</v>
      </c>
      <c r="D182" s="44">
        <v>498.48400000000004</v>
      </c>
      <c r="E182" s="44">
        <v>717.32600000000014</v>
      </c>
      <c r="F182" s="34">
        <f t="shared" si="3"/>
        <v>1350.9</v>
      </c>
      <c r="G182" s="35">
        <v>41621</v>
      </c>
      <c r="H182" s="120">
        <v>3748</v>
      </c>
      <c r="I182" s="25">
        <v>135.09</v>
      </c>
      <c r="J182" s="36">
        <v>1215.8100000000002</v>
      </c>
      <c r="K182" s="26">
        <v>0.1</v>
      </c>
      <c r="L182" s="37">
        <v>5</v>
      </c>
      <c r="M182" s="38">
        <v>20.263500000000004</v>
      </c>
      <c r="N182" s="39">
        <v>20.263500000000004</v>
      </c>
      <c r="O182" s="39">
        <v>20.263500000000004</v>
      </c>
      <c r="P182" s="39">
        <v>20.263500000000004</v>
      </c>
      <c r="Q182" s="39">
        <v>20.263500000000004</v>
      </c>
      <c r="R182" s="39">
        <v>20.263500000000004</v>
      </c>
      <c r="S182" s="39">
        <v>20.263500000000004</v>
      </c>
      <c r="T182" s="39">
        <v>20.263500000000004</v>
      </c>
      <c r="U182" s="39">
        <v>20.263500000000004</v>
      </c>
      <c r="V182" s="18">
        <v>162.10800000000003</v>
      </c>
      <c r="W182" s="39">
        <v>660.5920000000001</v>
      </c>
      <c r="X182" s="18">
        <v>555.21800000000007</v>
      </c>
    </row>
    <row r="183" spans="1:24" ht="42.75" customHeight="1" x14ac:dyDescent="0.25">
      <c r="A183" s="29" t="s">
        <v>70</v>
      </c>
      <c r="B183" s="30" t="s">
        <v>29</v>
      </c>
      <c r="C183" s="43" t="s">
        <v>122</v>
      </c>
      <c r="D183" s="44">
        <v>498.48400000000004</v>
      </c>
      <c r="E183" s="44">
        <v>717.32600000000014</v>
      </c>
      <c r="F183" s="34">
        <f t="shared" si="3"/>
        <v>1350.9</v>
      </c>
      <c r="G183" s="35">
        <v>41621</v>
      </c>
      <c r="H183" s="120">
        <v>3748</v>
      </c>
      <c r="I183" s="25">
        <v>135.09</v>
      </c>
      <c r="J183" s="36">
        <v>1215.8100000000002</v>
      </c>
      <c r="K183" s="26">
        <v>0.1</v>
      </c>
      <c r="L183" s="37">
        <v>5</v>
      </c>
      <c r="M183" s="38">
        <v>20.263500000000004</v>
      </c>
      <c r="N183" s="39">
        <v>20.263500000000004</v>
      </c>
      <c r="O183" s="39">
        <v>20.263500000000004</v>
      </c>
      <c r="P183" s="39">
        <v>20.263500000000004</v>
      </c>
      <c r="Q183" s="39">
        <v>20.263500000000004</v>
      </c>
      <c r="R183" s="39">
        <v>20.263500000000004</v>
      </c>
      <c r="S183" s="39">
        <v>20.263500000000004</v>
      </c>
      <c r="T183" s="39">
        <v>20.263500000000004</v>
      </c>
      <c r="U183" s="39">
        <v>20.263500000000004</v>
      </c>
      <c r="V183" s="18">
        <v>162.10800000000003</v>
      </c>
      <c r="W183" s="39">
        <v>660.5920000000001</v>
      </c>
      <c r="X183" s="18">
        <v>555.21800000000007</v>
      </c>
    </row>
    <row r="184" spans="1:24" ht="42.75" customHeight="1" x14ac:dyDescent="0.25">
      <c r="A184" s="29" t="s">
        <v>131</v>
      </c>
      <c r="B184" s="30" t="s">
        <v>29</v>
      </c>
      <c r="C184" s="43" t="s">
        <v>122</v>
      </c>
      <c r="D184" s="44">
        <v>498.48400000000004</v>
      </c>
      <c r="E184" s="44">
        <v>717.32600000000014</v>
      </c>
      <c r="F184" s="34">
        <f t="shared" si="3"/>
        <v>1350.9</v>
      </c>
      <c r="G184" s="35">
        <v>41621</v>
      </c>
      <c r="H184" s="120" t="s">
        <v>197</v>
      </c>
      <c r="I184" s="25">
        <v>135.09</v>
      </c>
      <c r="J184" s="36">
        <v>1215.8100000000002</v>
      </c>
      <c r="K184" s="26">
        <v>0.1</v>
      </c>
      <c r="L184" s="37">
        <v>5</v>
      </c>
      <c r="M184" s="38">
        <v>20.263500000000004</v>
      </c>
      <c r="N184" s="39">
        <v>20.263500000000004</v>
      </c>
      <c r="O184" s="39">
        <v>20.263500000000004</v>
      </c>
      <c r="P184" s="39">
        <v>20.263500000000004</v>
      </c>
      <c r="Q184" s="39">
        <v>20.263500000000004</v>
      </c>
      <c r="R184" s="39">
        <v>20.263500000000004</v>
      </c>
      <c r="S184" s="39">
        <v>20.263500000000004</v>
      </c>
      <c r="T184" s="39">
        <v>20.263500000000004</v>
      </c>
      <c r="U184" s="39">
        <v>20.263500000000004</v>
      </c>
      <c r="V184" s="18">
        <v>162.10800000000003</v>
      </c>
      <c r="W184" s="39">
        <v>660.5920000000001</v>
      </c>
      <c r="X184" s="18">
        <v>555.21800000000007</v>
      </c>
    </row>
    <row r="185" spans="1:24" s="40" customFormat="1" ht="42.75" customHeight="1" x14ac:dyDescent="0.25">
      <c r="A185" s="29" t="s">
        <v>60</v>
      </c>
      <c r="B185" s="30" t="s">
        <v>29</v>
      </c>
      <c r="C185" s="45" t="s">
        <v>132</v>
      </c>
      <c r="D185" s="32">
        <v>744.81040000000007</v>
      </c>
      <c r="E185" s="32">
        <v>1049.9156</v>
      </c>
      <c r="F185" s="34">
        <v>1994.14</v>
      </c>
      <c r="G185" s="35">
        <v>41612</v>
      </c>
      <c r="H185" s="120" t="s">
        <v>133</v>
      </c>
      <c r="I185" s="25">
        <v>199.41400000000002</v>
      </c>
      <c r="J185" s="36">
        <v>1794.7260000000001</v>
      </c>
      <c r="K185" s="26">
        <v>0.1</v>
      </c>
      <c r="L185" s="37">
        <v>5</v>
      </c>
      <c r="M185" s="38">
        <v>29.912100000000002</v>
      </c>
      <c r="N185" s="39">
        <v>29.912100000000002</v>
      </c>
      <c r="O185" s="39">
        <v>29.912100000000002</v>
      </c>
      <c r="P185" s="39">
        <v>29.912100000000002</v>
      </c>
      <c r="Q185" s="39">
        <v>29.912100000000002</v>
      </c>
      <c r="R185" s="39">
        <v>29.912100000000002</v>
      </c>
      <c r="S185" s="39">
        <v>29.912100000000002</v>
      </c>
      <c r="T185" s="39">
        <v>29.912100000000002</v>
      </c>
      <c r="U185" s="39">
        <v>29.912100000000002</v>
      </c>
      <c r="V185" s="18">
        <v>239.29680000000005</v>
      </c>
      <c r="W185" s="39">
        <v>984.10720000000015</v>
      </c>
      <c r="X185" s="18">
        <v>810.61879999999996</v>
      </c>
    </row>
    <row r="186" spans="1:24" s="40" customFormat="1" ht="42.75" customHeight="1" x14ac:dyDescent="0.25">
      <c r="A186" s="29" t="s">
        <v>36</v>
      </c>
      <c r="B186" s="30" t="s">
        <v>29</v>
      </c>
      <c r="C186" s="45" t="s">
        <v>134</v>
      </c>
      <c r="D186" s="32">
        <v>344.76440000000002</v>
      </c>
      <c r="E186" s="32">
        <v>810.8896000000002</v>
      </c>
      <c r="F186" s="34">
        <f>1231.41+52.65</f>
        <v>1284.0600000000002</v>
      </c>
      <c r="G186" s="35">
        <v>41824</v>
      </c>
      <c r="H186" s="120" t="s">
        <v>135</v>
      </c>
      <c r="I186" s="47">
        <v>128.40600000000003</v>
      </c>
      <c r="J186" s="36">
        <v>1155.6540000000002</v>
      </c>
      <c r="K186" s="48">
        <v>0.1</v>
      </c>
      <c r="L186" s="37">
        <v>5</v>
      </c>
      <c r="M186" s="38">
        <v>19.260900000000003</v>
      </c>
      <c r="N186" s="39">
        <v>19.260900000000003</v>
      </c>
      <c r="O186" s="39">
        <v>19.260900000000003</v>
      </c>
      <c r="P186" s="39">
        <v>19.260900000000003</v>
      </c>
      <c r="Q186" s="39">
        <v>19.260900000000003</v>
      </c>
      <c r="R186" s="39">
        <v>19.260900000000003</v>
      </c>
      <c r="S186" s="39">
        <v>19.260900000000003</v>
      </c>
      <c r="T186" s="39">
        <v>19.260900000000003</v>
      </c>
      <c r="U186" s="38">
        <v>19.260900000000003</v>
      </c>
      <c r="V186" s="18">
        <v>154.08720000000002</v>
      </c>
      <c r="W186" s="39">
        <v>498.85160000000008</v>
      </c>
      <c r="X186" s="18">
        <v>656.80240000000015</v>
      </c>
    </row>
    <row r="187" spans="1:24" s="40" customFormat="1" ht="42.75" customHeight="1" x14ac:dyDescent="0.25">
      <c r="A187" s="29" t="s">
        <v>36</v>
      </c>
      <c r="B187" s="30" t="s">
        <v>29</v>
      </c>
      <c r="C187" s="45" t="s">
        <v>134</v>
      </c>
      <c r="D187" s="32">
        <v>344.76440000000002</v>
      </c>
      <c r="E187" s="32">
        <v>810.8896000000002</v>
      </c>
      <c r="F187" s="34">
        <f t="shared" ref="F187:F217" si="4">1231.41+52.65</f>
        <v>1284.0600000000002</v>
      </c>
      <c r="G187" s="35">
        <v>41824</v>
      </c>
      <c r="H187" s="120" t="s">
        <v>135</v>
      </c>
      <c r="I187" s="47">
        <v>128.40600000000003</v>
      </c>
      <c r="J187" s="36">
        <v>1155.6540000000002</v>
      </c>
      <c r="K187" s="48">
        <v>0.1</v>
      </c>
      <c r="L187" s="37">
        <v>5</v>
      </c>
      <c r="M187" s="38">
        <v>19.260900000000003</v>
      </c>
      <c r="N187" s="39">
        <v>19.260900000000003</v>
      </c>
      <c r="O187" s="39">
        <v>19.260900000000003</v>
      </c>
      <c r="P187" s="39">
        <v>19.260900000000003</v>
      </c>
      <c r="Q187" s="39">
        <v>19.260900000000003</v>
      </c>
      <c r="R187" s="39">
        <v>19.260900000000003</v>
      </c>
      <c r="S187" s="39">
        <v>19.260900000000003</v>
      </c>
      <c r="T187" s="39">
        <v>19.260900000000003</v>
      </c>
      <c r="U187" s="38">
        <v>19.260900000000003</v>
      </c>
      <c r="V187" s="18">
        <v>154.08720000000002</v>
      </c>
      <c r="W187" s="39">
        <v>498.85160000000008</v>
      </c>
      <c r="X187" s="18">
        <v>656.80240000000015</v>
      </c>
    </row>
    <row r="188" spans="1:24" s="40" customFormat="1" ht="42.75" customHeight="1" x14ac:dyDescent="0.25">
      <c r="A188" s="29" t="s">
        <v>39</v>
      </c>
      <c r="B188" s="30" t="s">
        <v>29</v>
      </c>
      <c r="C188" s="45" t="s">
        <v>134</v>
      </c>
      <c r="D188" s="32">
        <v>344.76440000000002</v>
      </c>
      <c r="E188" s="32">
        <v>810.8896000000002</v>
      </c>
      <c r="F188" s="34">
        <f t="shared" si="4"/>
        <v>1284.0600000000002</v>
      </c>
      <c r="G188" s="35">
        <v>41824</v>
      </c>
      <c r="H188" s="120" t="s">
        <v>135</v>
      </c>
      <c r="I188" s="47">
        <v>128.40600000000003</v>
      </c>
      <c r="J188" s="36">
        <v>1155.6540000000002</v>
      </c>
      <c r="K188" s="48">
        <v>0.1</v>
      </c>
      <c r="L188" s="37">
        <v>5</v>
      </c>
      <c r="M188" s="38">
        <v>19.260900000000003</v>
      </c>
      <c r="N188" s="39">
        <v>19.260900000000003</v>
      </c>
      <c r="O188" s="39">
        <v>19.260900000000003</v>
      </c>
      <c r="P188" s="39">
        <v>19.260900000000003</v>
      </c>
      <c r="Q188" s="39">
        <v>19.260900000000003</v>
      </c>
      <c r="R188" s="39">
        <v>19.260900000000003</v>
      </c>
      <c r="S188" s="39">
        <v>19.260900000000003</v>
      </c>
      <c r="T188" s="39">
        <v>19.260900000000003</v>
      </c>
      <c r="U188" s="38">
        <v>19.260900000000003</v>
      </c>
      <c r="V188" s="18">
        <v>154.08720000000002</v>
      </c>
      <c r="W188" s="39">
        <v>498.85160000000008</v>
      </c>
      <c r="X188" s="18">
        <v>656.80240000000015</v>
      </c>
    </row>
    <row r="189" spans="1:24" s="40" customFormat="1" ht="42.75" customHeight="1" x14ac:dyDescent="0.25">
      <c r="A189" s="29" t="s">
        <v>39</v>
      </c>
      <c r="B189" s="30" t="s">
        <v>29</v>
      </c>
      <c r="C189" s="45" t="s">
        <v>134</v>
      </c>
      <c r="D189" s="32">
        <v>344.76440000000002</v>
      </c>
      <c r="E189" s="32">
        <v>810.8896000000002</v>
      </c>
      <c r="F189" s="34">
        <f t="shared" si="4"/>
        <v>1284.0600000000002</v>
      </c>
      <c r="G189" s="35">
        <v>41824</v>
      </c>
      <c r="H189" s="120" t="s">
        <v>135</v>
      </c>
      <c r="I189" s="47">
        <v>128.40600000000003</v>
      </c>
      <c r="J189" s="36">
        <v>1155.6540000000002</v>
      </c>
      <c r="K189" s="48">
        <v>0.1</v>
      </c>
      <c r="L189" s="37">
        <v>5</v>
      </c>
      <c r="M189" s="38">
        <v>19.260900000000003</v>
      </c>
      <c r="N189" s="39">
        <v>19.260900000000003</v>
      </c>
      <c r="O189" s="39">
        <v>19.260900000000003</v>
      </c>
      <c r="P189" s="39">
        <v>19.260900000000003</v>
      </c>
      <c r="Q189" s="39">
        <v>19.260900000000003</v>
      </c>
      <c r="R189" s="39">
        <v>19.260900000000003</v>
      </c>
      <c r="S189" s="39">
        <v>19.260900000000003</v>
      </c>
      <c r="T189" s="39">
        <v>19.260900000000003</v>
      </c>
      <c r="U189" s="38">
        <v>19.260900000000003</v>
      </c>
      <c r="V189" s="18">
        <v>154.08720000000002</v>
      </c>
      <c r="W189" s="39">
        <v>498.85160000000008</v>
      </c>
      <c r="X189" s="18">
        <v>656.80240000000015</v>
      </c>
    </row>
    <row r="190" spans="1:24" s="40" customFormat="1" ht="42.75" customHeight="1" x14ac:dyDescent="0.25">
      <c r="A190" s="29" t="s">
        <v>41</v>
      </c>
      <c r="B190" s="30" t="s">
        <v>29</v>
      </c>
      <c r="C190" s="45" t="s">
        <v>134</v>
      </c>
      <c r="D190" s="32">
        <v>344.76440000000002</v>
      </c>
      <c r="E190" s="32">
        <v>810.8896000000002</v>
      </c>
      <c r="F190" s="34">
        <f t="shared" si="4"/>
        <v>1284.0600000000002</v>
      </c>
      <c r="G190" s="35">
        <v>41824</v>
      </c>
      <c r="H190" s="120" t="s">
        <v>135</v>
      </c>
      <c r="I190" s="47">
        <v>128.40600000000003</v>
      </c>
      <c r="J190" s="36">
        <v>1155.6540000000002</v>
      </c>
      <c r="K190" s="48">
        <v>0.1</v>
      </c>
      <c r="L190" s="37">
        <v>5</v>
      </c>
      <c r="M190" s="38">
        <v>19.260900000000003</v>
      </c>
      <c r="N190" s="39">
        <v>19.260900000000003</v>
      </c>
      <c r="O190" s="39">
        <v>19.260900000000003</v>
      </c>
      <c r="P190" s="39">
        <v>19.260900000000003</v>
      </c>
      <c r="Q190" s="39">
        <v>19.260900000000003</v>
      </c>
      <c r="R190" s="39">
        <v>19.260900000000003</v>
      </c>
      <c r="S190" s="39">
        <v>19.260900000000003</v>
      </c>
      <c r="T190" s="39">
        <v>19.260900000000003</v>
      </c>
      <c r="U190" s="38">
        <v>19.260900000000003</v>
      </c>
      <c r="V190" s="18">
        <v>154.08720000000002</v>
      </c>
      <c r="W190" s="39">
        <v>498.85160000000008</v>
      </c>
      <c r="X190" s="18">
        <v>656.80240000000015</v>
      </c>
    </row>
    <row r="191" spans="1:24" s="40" customFormat="1" ht="42.75" customHeight="1" x14ac:dyDescent="0.25">
      <c r="A191" s="29" t="s">
        <v>43</v>
      </c>
      <c r="B191" s="30" t="s">
        <v>29</v>
      </c>
      <c r="C191" s="45" t="s">
        <v>134</v>
      </c>
      <c r="D191" s="32">
        <v>344.76440000000002</v>
      </c>
      <c r="E191" s="32">
        <v>810.8896000000002</v>
      </c>
      <c r="F191" s="34">
        <f t="shared" si="4"/>
        <v>1284.0600000000002</v>
      </c>
      <c r="G191" s="35">
        <v>41824</v>
      </c>
      <c r="H191" s="120" t="s">
        <v>135</v>
      </c>
      <c r="I191" s="47">
        <v>128.40600000000003</v>
      </c>
      <c r="J191" s="36">
        <v>1155.6540000000002</v>
      </c>
      <c r="K191" s="48">
        <v>0.1</v>
      </c>
      <c r="L191" s="37">
        <v>5</v>
      </c>
      <c r="M191" s="38">
        <v>19.260900000000003</v>
      </c>
      <c r="N191" s="39">
        <v>19.260900000000003</v>
      </c>
      <c r="O191" s="39">
        <v>19.260900000000003</v>
      </c>
      <c r="P191" s="39">
        <v>19.260900000000003</v>
      </c>
      <c r="Q191" s="39">
        <v>19.260900000000003</v>
      </c>
      <c r="R191" s="39">
        <v>19.260900000000003</v>
      </c>
      <c r="S191" s="39">
        <v>19.260900000000003</v>
      </c>
      <c r="T191" s="39">
        <v>19.260900000000003</v>
      </c>
      <c r="U191" s="38">
        <v>19.260900000000003</v>
      </c>
      <c r="V191" s="18">
        <v>154.08720000000002</v>
      </c>
      <c r="W191" s="39">
        <v>498.85160000000008</v>
      </c>
      <c r="X191" s="18">
        <v>656.80240000000015</v>
      </c>
    </row>
    <row r="192" spans="1:24" s="40" customFormat="1" ht="42.75" customHeight="1" x14ac:dyDescent="0.25">
      <c r="A192" s="29" t="s">
        <v>136</v>
      </c>
      <c r="B192" s="30" t="s">
        <v>29</v>
      </c>
      <c r="C192" s="45" t="s">
        <v>134</v>
      </c>
      <c r="D192" s="32">
        <v>344.76440000000002</v>
      </c>
      <c r="E192" s="32">
        <v>810.8896000000002</v>
      </c>
      <c r="F192" s="34">
        <f t="shared" si="4"/>
        <v>1284.0600000000002</v>
      </c>
      <c r="G192" s="35">
        <v>41824</v>
      </c>
      <c r="H192" s="120" t="s">
        <v>135</v>
      </c>
      <c r="I192" s="47">
        <v>128.40600000000003</v>
      </c>
      <c r="J192" s="36">
        <v>1155.6540000000002</v>
      </c>
      <c r="K192" s="48">
        <v>0.1</v>
      </c>
      <c r="L192" s="37">
        <v>5</v>
      </c>
      <c r="M192" s="38">
        <v>19.260900000000003</v>
      </c>
      <c r="N192" s="39">
        <v>19.260900000000003</v>
      </c>
      <c r="O192" s="39">
        <v>19.260900000000003</v>
      </c>
      <c r="P192" s="39">
        <v>19.260900000000003</v>
      </c>
      <c r="Q192" s="39">
        <v>19.260900000000003</v>
      </c>
      <c r="R192" s="39">
        <v>19.260900000000003</v>
      </c>
      <c r="S192" s="39">
        <v>19.260900000000003</v>
      </c>
      <c r="T192" s="39">
        <v>19.260900000000003</v>
      </c>
      <c r="U192" s="38">
        <v>19.260900000000003</v>
      </c>
      <c r="V192" s="18">
        <v>154.08720000000002</v>
      </c>
      <c r="W192" s="39">
        <v>498.85160000000008</v>
      </c>
      <c r="X192" s="18">
        <v>656.80240000000015</v>
      </c>
    </row>
    <row r="193" spans="1:24" s="40" customFormat="1" ht="42.75" customHeight="1" x14ac:dyDescent="0.25">
      <c r="A193" s="29" t="s">
        <v>31</v>
      </c>
      <c r="B193" s="30" t="s">
        <v>29</v>
      </c>
      <c r="C193" s="45" t="s">
        <v>134</v>
      </c>
      <c r="D193" s="32">
        <v>344.76440000000002</v>
      </c>
      <c r="E193" s="32">
        <v>810.8896000000002</v>
      </c>
      <c r="F193" s="34">
        <f t="shared" si="4"/>
        <v>1284.0600000000002</v>
      </c>
      <c r="G193" s="35">
        <v>41824</v>
      </c>
      <c r="H193" s="120" t="s">
        <v>135</v>
      </c>
      <c r="I193" s="47">
        <v>128.40600000000003</v>
      </c>
      <c r="J193" s="36">
        <v>1155.6540000000002</v>
      </c>
      <c r="K193" s="48">
        <v>0.1</v>
      </c>
      <c r="L193" s="37">
        <v>5</v>
      </c>
      <c r="M193" s="38">
        <v>19.260900000000003</v>
      </c>
      <c r="N193" s="39">
        <v>19.260900000000003</v>
      </c>
      <c r="O193" s="39">
        <v>19.260900000000003</v>
      </c>
      <c r="P193" s="39">
        <v>19.260900000000003</v>
      </c>
      <c r="Q193" s="39">
        <v>19.260900000000003</v>
      </c>
      <c r="R193" s="39">
        <v>19.260900000000003</v>
      </c>
      <c r="S193" s="39">
        <v>19.260900000000003</v>
      </c>
      <c r="T193" s="39">
        <v>19.260900000000003</v>
      </c>
      <c r="U193" s="38">
        <v>19.260900000000003</v>
      </c>
      <c r="V193" s="18">
        <v>154.08720000000002</v>
      </c>
      <c r="W193" s="39">
        <v>498.85160000000008</v>
      </c>
      <c r="X193" s="18">
        <v>656.80240000000015</v>
      </c>
    </row>
    <row r="194" spans="1:24" s="40" customFormat="1" ht="42.75" customHeight="1" x14ac:dyDescent="0.25">
      <c r="A194" s="29" t="s">
        <v>31</v>
      </c>
      <c r="B194" s="30" t="s">
        <v>29</v>
      </c>
      <c r="C194" s="45" t="s">
        <v>134</v>
      </c>
      <c r="D194" s="32">
        <v>344.76440000000002</v>
      </c>
      <c r="E194" s="32">
        <v>810.8896000000002</v>
      </c>
      <c r="F194" s="34">
        <f t="shared" si="4"/>
        <v>1284.0600000000002</v>
      </c>
      <c r="G194" s="35">
        <v>41824</v>
      </c>
      <c r="H194" s="120" t="s">
        <v>135</v>
      </c>
      <c r="I194" s="47">
        <v>128.40600000000003</v>
      </c>
      <c r="J194" s="36">
        <v>1155.6540000000002</v>
      </c>
      <c r="K194" s="48">
        <v>0.1</v>
      </c>
      <c r="L194" s="37">
        <v>5</v>
      </c>
      <c r="M194" s="38">
        <v>19.260900000000003</v>
      </c>
      <c r="N194" s="39">
        <v>19.260900000000003</v>
      </c>
      <c r="O194" s="39">
        <v>19.260900000000003</v>
      </c>
      <c r="P194" s="39">
        <v>19.260900000000003</v>
      </c>
      <c r="Q194" s="39">
        <v>19.260900000000003</v>
      </c>
      <c r="R194" s="39">
        <v>19.260900000000003</v>
      </c>
      <c r="S194" s="39">
        <v>19.260900000000003</v>
      </c>
      <c r="T194" s="39">
        <v>19.260900000000003</v>
      </c>
      <c r="U194" s="38">
        <v>19.260900000000003</v>
      </c>
      <c r="V194" s="18">
        <v>154.08720000000002</v>
      </c>
      <c r="W194" s="39">
        <v>498.85160000000008</v>
      </c>
      <c r="X194" s="18">
        <v>656.80240000000015</v>
      </c>
    </row>
    <row r="195" spans="1:24" s="40" customFormat="1" ht="42.75" customHeight="1" x14ac:dyDescent="0.25">
      <c r="A195" s="29" t="s">
        <v>137</v>
      </c>
      <c r="B195" s="30" t="s">
        <v>29</v>
      </c>
      <c r="C195" s="45" t="s">
        <v>134</v>
      </c>
      <c r="D195" s="32">
        <v>344.76440000000002</v>
      </c>
      <c r="E195" s="32">
        <v>810.8896000000002</v>
      </c>
      <c r="F195" s="34">
        <f t="shared" si="4"/>
        <v>1284.0600000000002</v>
      </c>
      <c r="G195" s="35">
        <v>41824</v>
      </c>
      <c r="H195" s="120" t="s">
        <v>135</v>
      </c>
      <c r="I195" s="47">
        <v>128.40600000000003</v>
      </c>
      <c r="J195" s="36">
        <v>1155.6540000000002</v>
      </c>
      <c r="K195" s="48">
        <v>0.1</v>
      </c>
      <c r="L195" s="37">
        <v>5</v>
      </c>
      <c r="M195" s="38">
        <v>19.260900000000003</v>
      </c>
      <c r="N195" s="39">
        <v>19.260900000000003</v>
      </c>
      <c r="O195" s="39">
        <v>19.260900000000003</v>
      </c>
      <c r="P195" s="39">
        <v>19.260900000000003</v>
      </c>
      <c r="Q195" s="39">
        <v>19.260900000000003</v>
      </c>
      <c r="R195" s="39">
        <v>19.260900000000003</v>
      </c>
      <c r="S195" s="39">
        <v>19.260900000000003</v>
      </c>
      <c r="T195" s="39">
        <v>19.260900000000003</v>
      </c>
      <c r="U195" s="38">
        <v>19.260900000000003</v>
      </c>
      <c r="V195" s="18">
        <v>154.08720000000002</v>
      </c>
      <c r="W195" s="39">
        <v>498.85160000000008</v>
      </c>
      <c r="X195" s="18">
        <v>656.80240000000015</v>
      </c>
    </row>
    <row r="196" spans="1:24" s="40" customFormat="1" ht="42.75" customHeight="1" x14ac:dyDescent="0.25">
      <c r="A196" s="29" t="s">
        <v>44</v>
      </c>
      <c r="B196" s="30" t="s">
        <v>29</v>
      </c>
      <c r="C196" s="45" t="s">
        <v>134</v>
      </c>
      <c r="D196" s="32">
        <v>344.76440000000002</v>
      </c>
      <c r="E196" s="32">
        <v>810.8896000000002</v>
      </c>
      <c r="F196" s="34">
        <f t="shared" si="4"/>
        <v>1284.0600000000002</v>
      </c>
      <c r="G196" s="35">
        <v>41824</v>
      </c>
      <c r="H196" s="120" t="s">
        <v>135</v>
      </c>
      <c r="I196" s="47">
        <v>128.40600000000003</v>
      </c>
      <c r="J196" s="36">
        <v>1155.6540000000002</v>
      </c>
      <c r="K196" s="48">
        <v>0.1</v>
      </c>
      <c r="L196" s="37">
        <v>5</v>
      </c>
      <c r="M196" s="38">
        <v>19.260900000000003</v>
      </c>
      <c r="N196" s="39">
        <v>19.260900000000003</v>
      </c>
      <c r="O196" s="39">
        <v>19.260900000000003</v>
      </c>
      <c r="P196" s="39">
        <v>19.260900000000003</v>
      </c>
      <c r="Q196" s="39">
        <v>19.260900000000003</v>
      </c>
      <c r="R196" s="39">
        <v>19.260900000000003</v>
      </c>
      <c r="S196" s="39">
        <v>19.260900000000003</v>
      </c>
      <c r="T196" s="39">
        <v>19.260900000000003</v>
      </c>
      <c r="U196" s="38">
        <v>19.260900000000003</v>
      </c>
      <c r="V196" s="18">
        <v>154.08720000000002</v>
      </c>
      <c r="W196" s="39">
        <v>498.85160000000008</v>
      </c>
      <c r="X196" s="18">
        <v>656.80240000000015</v>
      </c>
    </row>
    <row r="197" spans="1:24" s="40" customFormat="1" ht="42.75" customHeight="1" x14ac:dyDescent="0.25">
      <c r="A197" s="29" t="s">
        <v>86</v>
      </c>
      <c r="B197" s="30" t="s">
        <v>29</v>
      </c>
      <c r="C197" s="45" t="s">
        <v>134</v>
      </c>
      <c r="D197" s="32">
        <v>344.76440000000002</v>
      </c>
      <c r="E197" s="32">
        <v>810.8896000000002</v>
      </c>
      <c r="F197" s="34">
        <f t="shared" si="4"/>
        <v>1284.0600000000002</v>
      </c>
      <c r="G197" s="35">
        <v>41824</v>
      </c>
      <c r="H197" s="120" t="s">
        <v>135</v>
      </c>
      <c r="I197" s="47">
        <v>128.40600000000003</v>
      </c>
      <c r="J197" s="36">
        <v>1155.6540000000002</v>
      </c>
      <c r="K197" s="48">
        <v>0.1</v>
      </c>
      <c r="L197" s="37">
        <v>5</v>
      </c>
      <c r="M197" s="38">
        <v>19.260900000000003</v>
      </c>
      <c r="N197" s="39">
        <v>19.260900000000003</v>
      </c>
      <c r="O197" s="39">
        <v>19.260900000000003</v>
      </c>
      <c r="P197" s="39">
        <v>19.260900000000003</v>
      </c>
      <c r="Q197" s="39">
        <v>19.260900000000003</v>
      </c>
      <c r="R197" s="39">
        <v>19.260900000000003</v>
      </c>
      <c r="S197" s="39">
        <v>19.260900000000003</v>
      </c>
      <c r="T197" s="39">
        <v>19.260900000000003</v>
      </c>
      <c r="U197" s="38">
        <v>19.260900000000003</v>
      </c>
      <c r="V197" s="18">
        <v>154.08720000000002</v>
      </c>
      <c r="W197" s="39">
        <v>498.85160000000008</v>
      </c>
      <c r="X197" s="18">
        <v>656.80240000000015</v>
      </c>
    </row>
    <row r="198" spans="1:24" s="40" customFormat="1" ht="42.75" customHeight="1" x14ac:dyDescent="0.25">
      <c r="A198" s="29" t="s">
        <v>28</v>
      </c>
      <c r="B198" s="30" t="s">
        <v>29</v>
      </c>
      <c r="C198" s="45" t="s">
        <v>134</v>
      </c>
      <c r="D198" s="32">
        <v>344.76440000000002</v>
      </c>
      <c r="E198" s="32">
        <v>810.8896000000002</v>
      </c>
      <c r="F198" s="34">
        <f t="shared" si="4"/>
        <v>1284.0600000000002</v>
      </c>
      <c r="G198" s="35">
        <v>41824</v>
      </c>
      <c r="H198" s="120" t="s">
        <v>135</v>
      </c>
      <c r="I198" s="47">
        <v>128.40600000000003</v>
      </c>
      <c r="J198" s="36">
        <v>1155.6540000000002</v>
      </c>
      <c r="K198" s="48">
        <v>0.1</v>
      </c>
      <c r="L198" s="37">
        <v>5</v>
      </c>
      <c r="M198" s="38">
        <v>19.260900000000003</v>
      </c>
      <c r="N198" s="39">
        <v>19.260900000000003</v>
      </c>
      <c r="O198" s="39">
        <v>19.260900000000003</v>
      </c>
      <c r="P198" s="39">
        <v>19.260900000000003</v>
      </c>
      <c r="Q198" s="39">
        <v>19.260900000000003</v>
      </c>
      <c r="R198" s="39">
        <v>19.260900000000003</v>
      </c>
      <c r="S198" s="39">
        <v>19.260900000000003</v>
      </c>
      <c r="T198" s="39">
        <v>19.260900000000003</v>
      </c>
      <c r="U198" s="38">
        <v>19.260900000000003</v>
      </c>
      <c r="V198" s="18">
        <v>154.08720000000002</v>
      </c>
      <c r="W198" s="39">
        <v>498.85160000000008</v>
      </c>
      <c r="X198" s="18">
        <v>656.80240000000015</v>
      </c>
    </row>
    <row r="199" spans="1:24" s="40" customFormat="1" ht="42.75" customHeight="1" x14ac:dyDescent="0.25">
      <c r="A199" s="29" t="s">
        <v>136</v>
      </c>
      <c r="B199" s="30" t="s">
        <v>29</v>
      </c>
      <c r="C199" s="45" t="s">
        <v>134</v>
      </c>
      <c r="D199" s="32">
        <v>344.76440000000002</v>
      </c>
      <c r="E199" s="32">
        <v>810.8896000000002</v>
      </c>
      <c r="F199" s="34">
        <f t="shared" si="4"/>
        <v>1284.0600000000002</v>
      </c>
      <c r="G199" s="35">
        <v>41824</v>
      </c>
      <c r="H199" s="120" t="s">
        <v>135</v>
      </c>
      <c r="I199" s="47">
        <v>128.40600000000003</v>
      </c>
      <c r="J199" s="36">
        <v>1155.6540000000002</v>
      </c>
      <c r="K199" s="48">
        <v>0.1</v>
      </c>
      <c r="L199" s="37">
        <v>5</v>
      </c>
      <c r="M199" s="38">
        <v>19.260900000000003</v>
      </c>
      <c r="N199" s="39">
        <v>19.260900000000003</v>
      </c>
      <c r="O199" s="39">
        <v>19.260900000000003</v>
      </c>
      <c r="P199" s="39">
        <v>19.260900000000003</v>
      </c>
      <c r="Q199" s="39">
        <v>19.260900000000003</v>
      </c>
      <c r="R199" s="39">
        <v>19.260900000000003</v>
      </c>
      <c r="S199" s="39">
        <v>19.260900000000003</v>
      </c>
      <c r="T199" s="39">
        <v>19.260900000000003</v>
      </c>
      <c r="U199" s="38">
        <v>19.260900000000003</v>
      </c>
      <c r="V199" s="18">
        <v>154.08720000000002</v>
      </c>
      <c r="W199" s="39">
        <v>498.85160000000008</v>
      </c>
      <c r="X199" s="18">
        <v>656.80240000000015</v>
      </c>
    </row>
    <row r="200" spans="1:24" s="40" customFormat="1" ht="42.75" customHeight="1" x14ac:dyDescent="0.25">
      <c r="A200" s="29" t="s">
        <v>47</v>
      </c>
      <c r="B200" s="30" t="s">
        <v>29</v>
      </c>
      <c r="C200" s="45" t="s">
        <v>134</v>
      </c>
      <c r="D200" s="32">
        <v>344.76440000000002</v>
      </c>
      <c r="E200" s="32">
        <v>810.8896000000002</v>
      </c>
      <c r="F200" s="34">
        <f t="shared" si="4"/>
        <v>1284.0600000000002</v>
      </c>
      <c r="G200" s="35">
        <v>41824</v>
      </c>
      <c r="H200" s="120" t="s">
        <v>135</v>
      </c>
      <c r="I200" s="47">
        <v>128.40600000000003</v>
      </c>
      <c r="J200" s="36">
        <v>1155.6540000000002</v>
      </c>
      <c r="K200" s="48">
        <v>0.1</v>
      </c>
      <c r="L200" s="37">
        <v>5</v>
      </c>
      <c r="M200" s="38">
        <v>19.260900000000003</v>
      </c>
      <c r="N200" s="39">
        <v>19.260900000000003</v>
      </c>
      <c r="O200" s="39">
        <v>19.260900000000003</v>
      </c>
      <c r="P200" s="39">
        <v>19.260900000000003</v>
      </c>
      <c r="Q200" s="39">
        <v>19.260900000000003</v>
      </c>
      <c r="R200" s="39">
        <v>19.260900000000003</v>
      </c>
      <c r="S200" s="39">
        <v>19.260900000000003</v>
      </c>
      <c r="T200" s="39">
        <v>19.260900000000003</v>
      </c>
      <c r="U200" s="38">
        <v>19.260900000000003</v>
      </c>
      <c r="V200" s="18">
        <v>154.08720000000002</v>
      </c>
      <c r="W200" s="39">
        <v>498.85160000000008</v>
      </c>
      <c r="X200" s="18">
        <v>656.80240000000015</v>
      </c>
    </row>
    <row r="201" spans="1:24" s="40" customFormat="1" ht="42.75" customHeight="1" x14ac:dyDescent="0.25">
      <c r="A201" s="29" t="s">
        <v>46</v>
      </c>
      <c r="B201" s="30" t="s">
        <v>29</v>
      </c>
      <c r="C201" s="45" t="s">
        <v>134</v>
      </c>
      <c r="D201" s="32">
        <v>344.76440000000002</v>
      </c>
      <c r="E201" s="32">
        <v>810.8896000000002</v>
      </c>
      <c r="F201" s="34">
        <f t="shared" si="4"/>
        <v>1284.0600000000002</v>
      </c>
      <c r="G201" s="35">
        <v>41824</v>
      </c>
      <c r="H201" s="120" t="s">
        <v>135</v>
      </c>
      <c r="I201" s="47">
        <v>128.40600000000003</v>
      </c>
      <c r="J201" s="36">
        <v>1155.6540000000002</v>
      </c>
      <c r="K201" s="48">
        <v>0.1</v>
      </c>
      <c r="L201" s="37">
        <v>5</v>
      </c>
      <c r="M201" s="38">
        <v>19.260900000000003</v>
      </c>
      <c r="N201" s="39">
        <v>19.260900000000003</v>
      </c>
      <c r="O201" s="39">
        <v>19.260900000000003</v>
      </c>
      <c r="P201" s="39">
        <v>19.260900000000003</v>
      </c>
      <c r="Q201" s="39">
        <v>19.260900000000003</v>
      </c>
      <c r="R201" s="39">
        <v>19.260900000000003</v>
      </c>
      <c r="S201" s="39">
        <v>19.260900000000003</v>
      </c>
      <c r="T201" s="39">
        <v>19.260900000000003</v>
      </c>
      <c r="U201" s="38">
        <v>19.260900000000003</v>
      </c>
      <c r="V201" s="18">
        <v>154.08720000000002</v>
      </c>
      <c r="W201" s="39">
        <v>498.85160000000008</v>
      </c>
      <c r="X201" s="18">
        <v>656.80240000000015</v>
      </c>
    </row>
    <row r="202" spans="1:24" s="40" customFormat="1" ht="42.75" customHeight="1" x14ac:dyDescent="0.25">
      <c r="A202" s="29" t="s">
        <v>138</v>
      </c>
      <c r="B202" s="30" t="s">
        <v>29</v>
      </c>
      <c r="C202" s="45" t="s">
        <v>134</v>
      </c>
      <c r="D202" s="32">
        <v>344.76440000000002</v>
      </c>
      <c r="E202" s="32">
        <v>810.8896000000002</v>
      </c>
      <c r="F202" s="34">
        <f t="shared" si="4"/>
        <v>1284.0600000000002</v>
      </c>
      <c r="G202" s="35">
        <v>41824</v>
      </c>
      <c r="H202" s="120" t="s">
        <v>135</v>
      </c>
      <c r="I202" s="47">
        <v>128.40600000000003</v>
      </c>
      <c r="J202" s="36">
        <v>1155.6540000000002</v>
      </c>
      <c r="K202" s="48">
        <v>0.1</v>
      </c>
      <c r="L202" s="37">
        <v>5</v>
      </c>
      <c r="M202" s="38">
        <v>19.260900000000003</v>
      </c>
      <c r="N202" s="39">
        <v>19.260900000000003</v>
      </c>
      <c r="O202" s="39">
        <v>19.260900000000003</v>
      </c>
      <c r="P202" s="39">
        <v>19.260900000000003</v>
      </c>
      <c r="Q202" s="39">
        <v>19.260900000000003</v>
      </c>
      <c r="R202" s="39">
        <v>19.260900000000003</v>
      </c>
      <c r="S202" s="39">
        <v>19.260900000000003</v>
      </c>
      <c r="T202" s="39">
        <v>19.260900000000003</v>
      </c>
      <c r="U202" s="38">
        <v>19.260900000000003</v>
      </c>
      <c r="V202" s="18">
        <v>154.08720000000002</v>
      </c>
      <c r="W202" s="39">
        <v>498.85160000000008</v>
      </c>
      <c r="X202" s="18">
        <v>656.80240000000015</v>
      </c>
    </row>
    <row r="203" spans="1:24" s="40" customFormat="1" ht="42.75" customHeight="1" x14ac:dyDescent="0.25">
      <c r="A203" s="29" t="s">
        <v>139</v>
      </c>
      <c r="B203" s="30" t="s">
        <v>29</v>
      </c>
      <c r="C203" s="45" t="s">
        <v>134</v>
      </c>
      <c r="D203" s="32">
        <v>344.76440000000002</v>
      </c>
      <c r="E203" s="32">
        <v>810.8896000000002</v>
      </c>
      <c r="F203" s="34">
        <f t="shared" si="4"/>
        <v>1284.0600000000002</v>
      </c>
      <c r="G203" s="35">
        <v>41824</v>
      </c>
      <c r="H203" s="120" t="s">
        <v>135</v>
      </c>
      <c r="I203" s="47">
        <v>128.40600000000003</v>
      </c>
      <c r="J203" s="36">
        <v>1155.6540000000002</v>
      </c>
      <c r="K203" s="48">
        <v>0.1</v>
      </c>
      <c r="L203" s="37">
        <v>5</v>
      </c>
      <c r="M203" s="38">
        <v>19.260900000000003</v>
      </c>
      <c r="N203" s="39">
        <v>19.260900000000003</v>
      </c>
      <c r="O203" s="39">
        <v>19.260900000000003</v>
      </c>
      <c r="P203" s="39">
        <v>19.260900000000003</v>
      </c>
      <c r="Q203" s="39">
        <v>19.260900000000003</v>
      </c>
      <c r="R203" s="39">
        <v>19.260900000000003</v>
      </c>
      <c r="S203" s="39">
        <v>19.260900000000003</v>
      </c>
      <c r="T203" s="39">
        <v>19.260900000000003</v>
      </c>
      <c r="U203" s="38">
        <v>19.260900000000003</v>
      </c>
      <c r="V203" s="18">
        <v>154.08720000000002</v>
      </c>
      <c r="W203" s="39">
        <v>498.85160000000008</v>
      </c>
      <c r="X203" s="18">
        <v>656.80240000000015</v>
      </c>
    </row>
    <row r="204" spans="1:24" s="40" customFormat="1" ht="42.75" customHeight="1" x14ac:dyDescent="0.25">
      <c r="A204" s="29" t="s">
        <v>44</v>
      </c>
      <c r="B204" s="30" t="s">
        <v>29</v>
      </c>
      <c r="C204" s="45" t="s">
        <v>134</v>
      </c>
      <c r="D204" s="32">
        <v>344.76440000000002</v>
      </c>
      <c r="E204" s="32">
        <v>810.8896000000002</v>
      </c>
      <c r="F204" s="34">
        <f t="shared" si="4"/>
        <v>1284.0600000000002</v>
      </c>
      <c r="G204" s="35">
        <v>41824</v>
      </c>
      <c r="H204" s="120" t="s">
        <v>135</v>
      </c>
      <c r="I204" s="47">
        <v>128.40600000000003</v>
      </c>
      <c r="J204" s="36">
        <v>1155.6540000000002</v>
      </c>
      <c r="K204" s="48">
        <v>0.1</v>
      </c>
      <c r="L204" s="37">
        <v>5</v>
      </c>
      <c r="M204" s="38">
        <v>19.260900000000003</v>
      </c>
      <c r="N204" s="39">
        <v>19.260900000000003</v>
      </c>
      <c r="O204" s="39">
        <v>19.260900000000003</v>
      </c>
      <c r="P204" s="39">
        <v>19.260900000000003</v>
      </c>
      <c r="Q204" s="39">
        <v>19.260900000000003</v>
      </c>
      <c r="R204" s="39">
        <v>19.260900000000003</v>
      </c>
      <c r="S204" s="39">
        <v>19.260900000000003</v>
      </c>
      <c r="T204" s="39">
        <v>19.260900000000003</v>
      </c>
      <c r="U204" s="38">
        <v>19.260900000000003</v>
      </c>
      <c r="V204" s="18">
        <v>154.08720000000002</v>
      </c>
      <c r="W204" s="39">
        <v>498.85160000000008</v>
      </c>
      <c r="X204" s="18">
        <v>656.80240000000015</v>
      </c>
    </row>
    <row r="205" spans="1:24" s="40" customFormat="1" ht="42.75" customHeight="1" x14ac:dyDescent="0.25">
      <c r="A205" s="29" t="s">
        <v>140</v>
      </c>
      <c r="B205" s="30" t="s">
        <v>29</v>
      </c>
      <c r="C205" s="45" t="s">
        <v>134</v>
      </c>
      <c r="D205" s="32">
        <v>344.76440000000002</v>
      </c>
      <c r="E205" s="32">
        <v>810.8896000000002</v>
      </c>
      <c r="F205" s="34">
        <f t="shared" si="4"/>
        <v>1284.0600000000002</v>
      </c>
      <c r="G205" s="35">
        <v>41824</v>
      </c>
      <c r="H205" s="120" t="s">
        <v>135</v>
      </c>
      <c r="I205" s="47">
        <v>128.40600000000003</v>
      </c>
      <c r="J205" s="36">
        <v>1155.6540000000002</v>
      </c>
      <c r="K205" s="48">
        <v>0.1</v>
      </c>
      <c r="L205" s="37">
        <v>5</v>
      </c>
      <c r="M205" s="38">
        <v>19.260900000000003</v>
      </c>
      <c r="N205" s="39">
        <v>19.260900000000003</v>
      </c>
      <c r="O205" s="39">
        <v>19.260900000000003</v>
      </c>
      <c r="P205" s="39">
        <v>19.260900000000003</v>
      </c>
      <c r="Q205" s="39">
        <v>19.260900000000003</v>
      </c>
      <c r="R205" s="39">
        <v>19.260900000000003</v>
      </c>
      <c r="S205" s="39">
        <v>19.260900000000003</v>
      </c>
      <c r="T205" s="39">
        <v>19.260900000000003</v>
      </c>
      <c r="U205" s="38">
        <v>19.260900000000003</v>
      </c>
      <c r="V205" s="18">
        <v>154.08720000000002</v>
      </c>
      <c r="W205" s="39">
        <v>498.85160000000008</v>
      </c>
      <c r="X205" s="18">
        <v>656.80240000000015</v>
      </c>
    </row>
    <row r="206" spans="1:24" s="40" customFormat="1" ht="42.75" customHeight="1" x14ac:dyDescent="0.25">
      <c r="A206" s="29" t="s">
        <v>141</v>
      </c>
      <c r="B206" s="30" t="s">
        <v>29</v>
      </c>
      <c r="C206" s="45" t="s">
        <v>134</v>
      </c>
      <c r="D206" s="32">
        <v>344.76440000000002</v>
      </c>
      <c r="E206" s="32">
        <v>810.8896000000002</v>
      </c>
      <c r="F206" s="34">
        <f t="shared" si="4"/>
        <v>1284.0600000000002</v>
      </c>
      <c r="G206" s="35">
        <v>41824</v>
      </c>
      <c r="H206" s="120" t="s">
        <v>135</v>
      </c>
      <c r="I206" s="47">
        <v>128.40600000000003</v>
      </c>
      <c r="J206" s="36">
        <v>1155.6540000000002</v>
      </c>
      <c r="K206" s="48">
        <v>0.1</v>
      </c>
      <c r="L206" s="37">
        <v>5</v>
      </c>
      <c r="M206" s="38">
        <v>19.260900000000003</v>
      </c>
      <c r="N206" s="39">
        <v>19.260900000000003</v>
      </c>
      <c r="O206" s="39">
        <v>19.260900000000003</v>
      </c>
      <c r="P206" s="39">
        <v>19.260900000000003</v>
      </c>
      <c r="Q206" s="39">
        <v>19.260900000000003</v>
      </c>
      <c r="R206" s="39">
        <v>19.260900000000003</v>
      </c>
      <c r="S206" s="39">
        <v>19.260900000000003</v>
      </c>
      <c r="T206" s="39">
        <v>19.260900000000003</v>
      </c>
      <c r="U206" s="38">
        <v>19.260900000000003</v>
      </c>
      <c r="V206" s="18">
        <v>154.08720000000002</v>
      </c>
      <c r="W206" s="39">
        <v>498.85160000000008</v>
      </c>
      <c r="X206" s="18">
        <v>656.80240000000015</v>
      </c>
    </row>
    <row r="207" spans="1:24" s="40" customFormat="1" ht="42.75" customHeight="1" x14ac:dyDescent="0.25">
      <c r="A207" s="29" t="s">
        <v>138</v>
      </c>
      <c r="B207" s="30" t="s">
        <v>29</v>
      </c>
      <c r="C207" s="45" t="s">
        <v>134</v>
      </c>
      <c r="D207" s="32">
        <v>344.76440000000002</v>
      </c>
      <c r="E207" s="32">
        <v>810.8896000000002</v>
      </c>
      <c r="F207" s="34">
        <f t="shared" si="4"/>
        <v>1284.0600000000002</v>
      </c>
      <c r="G207" s="35">
        <v>41824</v>
      </c>
      <c r="H207" s="120" t="s">
        <v>135</v>
      </c>
      <c r="I207" s="47">
        <v>128.40600000000003</v>
      </c>
      <c r="J207" s="36">
        <v>1155.6540000000002</v>
      </c>
      <c r="K207" s="48">
        <v>0.1</v>
      </c>
      <c r="L207" s="37">
        <v>5</v>
      </c>
      <c r="M207" s="38">
        <v>19.260900000000003</v>
      </c>
      <c r="N207" s="39">
        <v>19.260900000000003</v>
      </c>
      <c r="O207" s="39">
        <v>19.260900000000003</v>
      </c>
      <c r="P207" s="39">
        <v>19.260900000000003</v>
      </c>
      <c r="Q207" s="39">
        <v>19.260900000000003</v>
      </c>
      <c r="R207" s="39">
        <v>19.260900000000003</v>
      </c>
      <c r="S207" s="39">
        <v>19.260900000000003</v>
      </c>
      <c r="T207" s="39">
        <v>19.260900000000003</v>
      </c>
      <c r="U207" s="38">
        <v>19.260900000000003</v>
      </c>
      <c r="V207" s="18">
        <v>154.08720000000002</v>
      </c>
      <c r="W207" s="39">
        <v>498.85160000000008</v>
      </c>
      <c r="X207" s="18">
        <v>656.80240000000015</v>
      </c>
    </row>
    <row r="208" spans="1:24" s="40" customFormat="1" ht="42.75" customHeight="1" x14ac:dyDescent="0.25">
      <c r="A208" s="29" t="s">
        <v>46</v>
      </c>
      <c r="B208" s="30" t="s">
        <v>29</v>
      </c>
      <c r="C208" s="45" t="s">
        <v>134</v>
      </c>
      <c r="D208" s="32">
        <v>344.76440000000002</v>
      </c>
      <c r="E208" s="32">
        <v>810.8896000000002</v>
      </c>
      <c r="F208" s="34">
        <f t="shared" si="4"/>
        <v>1284.0600000000002</v>
      </c>
      <c r="G208" s="35">
        <v>41824</v>
      </c>
      <c r="H208" s="120" t="s">
        <v>135</v>
      </c>
      <c r="I208" s="47">
        <v>128.40600000000003</v>
      </c>
      <c r="J208" s="36">
        <v>1155.6540000000002</v>
      </c>
      <c r="K208" s="48">
        <v>0.1</v>
      </c>
      <c r="L208" s="37">
        <v>5</v>
      </c>
      <c r="M208" s="38">
        <v>19.260900000000003</v>
      </c>
      <c r="N208" s="39">
        <v>19.260900000000003</v>
      </c>
      <c r="O208" s="39">
        <v>19.260900000000003</v>
      </c>
      <c r="P208" s="39">
        <v>19.260900000000003</v>
      </c>
      <c r="Q208" s="39">
        <v>19.260900000000003</v>
      </c>
      <c r="R208" s="39">
        <v>19.260900000000003</v>
      </c>
      <c r="S208" s="39">
        <v>19.260900000000003</v>
      </c>
      <c r="T208" s="39">
        <v>19.260900000000003</v>
      </c>
      <c r="U208" s="38">
        <v>19.260900000000003</v>
      </c>
      <c r="V208" s="18">
        <v>154.08720000000002</v>
      </c>
      <c r="W208" s="39">
        <v>498.85160000000008</v>
      </c>
      <c r="X208" s="18">
        <v>656.80240000000015</v>
      </c>
    </row>
    <row r="209" spans="1:24" s="40" customFormat="1" ht="42.75" customHeight="1" x14ac:dyDescent="0.25">
      <c r="A209" s="29" t="s">
        <v>101</v>
      </c>
      <c r="B209" s="30" t="s">
        <v>29</v>
      </c>
      <c r="C209" s="45" t="s">
        <v>134</v>
      </c>
      <c r="D209" s="32">
        <v>344.76440000000002</v>
      </c>
      <c r="E209" s="32">
        <v>810.8896000000002</v>
      </c>
      <c r="F209" s="34">
        <f t="shared" si="4"/>
        <v>1284.0600000000002</v>
      </c>
      <c r="G209" s="35">
        <v>41824</v>
      </c>
      <c r="H209" s="120" t="s">
        <v>135</v>
      </c>
      <c r="I209" s="47">
        <v>128.40600000000003</v>
      </c>
      <c r="J209" s="36">
        <v>1155.6540000000002</v>
      </c>
      <c r="K209" s="48">
        <v>0.1</v>
      </c>
      <c r="L209" s="37">
        <v>5</v>
      </c>
      <c r="M209" s="38">
        <v>19.260900000000003</v>
      </c>
      <c r="N209" s="39">
        <v>19.260900000000003</v>
      </c>
      <c r="O209" s="39">
        <v>19.260900000000003</v>
      </c>
      <c r="P209" s="39">
        <v>19.260900000000003</v>
      </c>
      <c r="Q209" s="39">
        <v>19.260900000000003</v>
      </c>
      <c r="R209" s="39">
        <v>19.260900000000003</v>
      </c>
      <c r="S209" s="39">
        <v>19.260900000000003</v>
      </c>
      <c r="T209" s="39">
        <v>19.260900000000003</v>
      </c>
      <c r="U209" s="38">
        <v>19.260900000000003</v>
      </c>
      <c r="V209" s="18">
        <v>154.08720000000002</v>
      </c>
      <c r="W209" s="39">
        <v>498.85160000000008</v>
      </c>
      <c r="X209" s="18">
        <v>656.80240000000015</v>
      </c>
    </row>
    <row r="210" spans="1:24" s="40" customFormat="1" ht="42.75" customHeight="1" x14ac:dyDescent="0.25">
      <c r="A210" s="29" t="s">
        <v>38</v>
      </c>
      <c r="B210" s="30" t="s">
        <v>29</v>
      </c>
      <c r="C210" s="45" t="s">
        <v>134</v>
      </c>
      <c r="D210" s="32">
        <v>344.76440000000002</v>
      </c>
      <c r="E210" s="32">
        <v>810.8896000000002</v>
      </c>
      <c r="F210" s="34">
        <f t="shared" si="4"/>
        <v>1284.0600000000002</v>
      </c>
      <c r="G210" s="35">
        <v>41824</v>
      </c>
      <c r="H210" s="120" t="s">
        <v>135</v>
      </c>
      <c r="I210" s="47">
        <v>128.40600000000003</v>
      </c>
      <c r="J210" s="36">
        <v>1155.6540000000002</v>
      </c>
      <c r="K210" s="48">
        <v>0.1</v>
      </c>
      <c r="L210" s="37">
        <v>5</v>
      </c>
      <c r="M210" s="38">
        <v>19.260900000000003</v>
      </c>
      <c r="N210" s="39">
        <v>19.260900000000003</v>
      </c>
      <c r="O210" s="39">
        <v>19.260900000000003</v>
      </c>
      <c r="P210" s="39">
        <v>19.260900000000003</v>
      </c>
      <c r="Q210" s="39">
        <v>19.260900000000003</v>
      </c>
      <c r="R210" s="39">
        <v>19.260900000000003</v>
      </c>
      <c r="S210" s="39">
        <v>19.260900000000003</v>
      </c>
      <c r="T210" s="39">
        <v>19.260900000000003</v>
      </c>
      <c r="U210" s="38">
        <v>19.260900000000003</v>
      </c>
      <c r="V210" s="18">
        <v>154.08720000000002</v>
      </c>
      <c r="W210" s="39">
        <v>498.85160000000008</v>
      </c>
      <c r="X210" s="18">
        <v>656.80240000000015</v>
      </c>
    </row>
    <row r="211" spans="1:24" s="40" customFormat="1" ht="42.75" customHeight="1" x14ac:dyDescent="0.25">
      <c r="A211" s="29" t="s">
        <v>89</v>
      </c>
      <c r="B211" s="30" t="s">
        <v>29</v>
      </c>
      <c r="C211" s="45" t="s">
        <v>134</v>
      </c>
      <c r="D211" s="32">
        <v>344.76440000000002</v>
      </c>
      <c r="E211" s="32">
        <v>810.8896000000002</v>
      </c>
      <c r="F211" s="34">
        <f t="shared" si="4"/>
        <v>1284.0600000000002</v>
      </c>
      <c r="G211" s="35">
        <v>41824</v>
      </c>
      <c r="H211" s="120" t="s">
        <v>135</v>
      </c>
      <c r="I211" s="47">
        <v>128.40600000000003</v>
      </c>
      <c r="J211" s="36">
        <v>1155.6540000000002</v>
      </c>
      <c r="K211" s="48">
        <v>0.1</v>
      </c>
      <c r="L211" s="37">
        <v>5</v>
      </c>
      <c r="M211" s="38">
        <v>19.260900000000003</v>
      </c>
      <c r="N211" s="39">
        <v>19.260900000000003</v>
      </c>
      <c r="O211" s="39">
        <v>19.260900000000003</v>
      </c>
      <c r="P211" s="39">
        <v>19.260900000000003</v>
      </c>
      <c r="Q211" s="39">
        <v>19.260900000000003</v>
      </c>
      <c r="R211" s="39">
        <v>19.260900000000003</v>
      </c>
      <c r="S211" s="39">
        <v>19.260900000000003</v>
      </c>
      <c r="T211" s="39">
        <v>19.260900000000003</v>
      </c>
      <c r="U211" s="38">
        <v>19.260900000000003</v>
      </c>
      <c r="V211" s="18">
        <v>154.08720000000002</v>
      </c>
      <c r="W211" s="39">
        <v>498.85160000000008</v>
      </c>
      <c r="X211" s="18">
        <v>656.80240000000015</v>
      </c>
    </row>
    <row r="212" spans="1:24" s="40" customFormat="1" ht="42.75" customHeight="1" x14ac:dyDescent="0.25">
      <c r="A212" s="29" t="s">
        <v>38</v>
      </c>
      <c r="B212" s="30" t="s">
        <v>29</v>
      </c>
      <c r="C212" s="45" t="s">
        <v>134</v>
      </c>
      <c r="D212" s="32">
        <v>344.76440000000002</v>
      </c>
      <c r="E212" s="32">
        <v>810.8896000000002</v>
      </c>
      <c r="F212" s="34">
        <f t="shared" si="4"/>
        <v>1284.0600000000002</v>
      </c>
      <c r="G212" s="35">
        <v>41824</v>
      </c>
      <c r="H212" s="120" t="s">
        <v>135</v>
      </c>
      <c r="I212" s="47">
        <v>128.40600000000003</v>
      </c>
      <c r="J212" s="36">
        <v>1155.6540000000002</v>
      </c>
      <c r="K212" s="48">
        <v>0.1</v>
      </c>
      <c r="L212" s="37">
        <v>5</v>
      </c>
      <c r="M212" s="38">
        <v>19.260900000000003</v>
      </c>
      <c r="N212" s="39">
        <v>19.260900000000003</v>
      </c>
      <c r="O212" s="39">
        <v>19.260900000000003</v>
      </c>
      <c r="P212" s="39">
        <v>19.260900000000003</v>
      </c>
      <c r="Q212" s="39">
        <v>19.260900000000003</v>
      </c>
      <c r="R212" s="39">
        <v>19.260900000000003</v>
      </c>
      <c r="S212" s="39">
        <v>19.260900000000003</v>
      </c>
      <c r="T212" s="39">
        <v>19.260900000000003</v>
      </c>
      <c r="U212" s="38">
        <v>19.260900000000003</v>
      </c>
      <c r="V212" s="18">
        <v>154.08720000000002</v>
      </c>
      <c r="W212" s="39">
        <v>498.85160000000008</v>
      </c>
      <c r="X212" s="18">
        <v>656.80240000000015</v>
      </c>
    </row>
    <row r="213" spans="1:24" s="40" customFormat="1" ht="42.75" customHeight="1" x14ac:dyDescent="0.25">
      <c r="A213" s="29" t="s">
        <v>56</v>
      </c>
      <c r="B213" s="30" t="s">
        <v>29</v>
      </c>
      <c r="C213" s="45" t="s">
        <v>134</v>
      </c>
      <c r="D213" s="32">
        <v>344.76440000000002</v>
      </c>
      <c r="E213" s="32">
        <v>810.8896000000002</v>
      </c>
      <c r="F213" s="34">
        <f t="shared" si="4"/>
        <v>1284.0600000000002</v>
      </c>
      <c r="G213" s="35">
        <v>41824</v>
      </c>
      <c r="H213" s="120" t="s">
        <v>135</v>
      </c>
      <c r="I213" s="47">
        <v>128.40600000000003</v>
      </c>
      <c r="J213" s="36">
        <v>1155.6540000000002</v>
      </c>
      <c r="K213" s="48">
        <v>0.1</v>
      </c>
      <c r="L213" s="37">
        <v>5</v>
      </c>
      <c r="M213" s="38">
        <v>19.260900000000003</v>
      </c>
      <c r="N213" s="39">
        <v>19.260900000000003</v>
      </c>
      <c r="O213" s="39">
        <v>19.260900000000003</v>
      </c>
      <c r="P213" s="39">
        <v>19.260900000000003</v>
      </c>
      <c r="Q213" s="39">
        <v>19.260900000000003</v>
      </c>
      <c r="R213" s="39">
        <v>19.260900000000003</v>
      </c>
      <c r="S213" s="39">
        <v>19.260900000000003</v>
      </c>
      <c r="T213" s="39">
        <v>19.260900000000003</v>
      </c>
      <c r="U213" s="38">
        <v>19.260900000000003</v>
      </c>
      <c r="V213" s="18">
        <v>154.08720000000002</v>
      </c>
      <c r="W213" s="39">
        <v>498.85160000000008</v>
      </c>
      <c r="X213" s="18">
        <v>656.80240000000015</v>
      </c>
    </row>
    <row r="214" spans="1:24" s="40" customFormat="1" ht="42.75" customHeight="1" x14ac:dyDescent="0.25">
      <c r="A214" s="29" t="s">
        <v>45</v>
      </c>
      <c r="B214" s="30" t="s">
        <v>29</v>
      </c>
      <c r="C214" s="45" t="s">
        <v>134</v>
      </c>
      <c r="D214" s="32">
        <v>344.76440000000002</v>
      </c>
      <c r="E214" s="32">
        <v>810.8896000000002</v>
      </c>
      <c r="F214" s="34">
        <f t="shared" si="4"/>
        <v>1284.0600000000002</v>
      </c>
      <c r="G214" s="35">
        <v>41824</v>
      </c>
      <c r="H214" s="120" t="s">
        <v>135</v>
      </c>
      <c r="I214" s="47">
        <v>128.40600000000003</v>
      </c>
      <c r="J214" s="36">
        <v>1155.6540000000002</v>
      </c>
      <c r="K214" s="48">
        <v>0.1</v>
      </c>
      <c r="L214" s="37">
        <v>5</v>
      </c>
      <c r="M214" s="38">
        <v>19.260900000000003</v>
      </c>
      <c r="N214" s="39">
        <v>19.260900000000003</v>
      </c>
      <c r="O214" s="39">
        <v>19.260900000000003</v>
      </c>
      <c r="P214" s="39">
        <v>19.260900000000003</v>
      </c>
      <c r="Q214" s="39">
        <v>19.260900000000003</v>
      </c>
      <c r="R214" s="39">
        <v>19.260900000000003</v>
      </c>
      <c r="S214" s="39">
        <v>19.260900000000003</v>
      </c>
      <c r="T214" s="39">
        <v>19.260900000000003</v>
      </c>
      <c r="U214" s="38">
        <v>19.260900000000003</v>
      </c>
      <c r="V214" s="18">
        <v>154.08720000000002</v>
      </c>
      <c r="W214" s="39">
        <v>498.85160000000008</v>
      </c>
      <c r="X214" s="18">
        <v>656.80240000000015</v>
      </c>
    </row>
    <row r="215" spans="1:24" s="40" customFormat="1" ht="42.75" customHeight="1" x14ac:dyDescent="0.25">
      <c r="A215" s="29" t="s">
        <v>139</v>
      </c>
      <c r="B215" s="30" t="s">
        <v>29</v>
      </c>
      <c r="C215" s="45" t="s">
        <v>134</v>
      </c>
      <c r="D215" s="32">
        <v>344.76440000000002</v>
      </c>
      <c r="E215" s="32">
        <v>810.8896000000002</v>
      </c>
      <c r="F215" s="34">
        <f t="shared" si="4"/>
        <v>1284.0600000000002</v>
      </c>
      <c r="G215" s="35">
        <v>41824</v>
      </c>
      <c r="H215" s="120" t="s">
        <v>135</v>
      </c>
      <c r="I215" s="47">
        <v>128.40600000000003</v>
      </c>
      <c r="J215" s="36">
        <v>1155.6540000000002</v>
      </c>
      <c r="K215" s="48">
        <v>0.1</v>
      </c>
      <c r="L215" s="37">
        <v>5</v>
      </c>
      <c r="M215" s="38">
        <v>19.260900000000003</v>
      </c>
      <c r="N215" s="39">
        <v>19.260900000000003</v>
      </c>
      <c r="O215" s="39">
        <v>19.260900000000003</v>
      </c>
      <c r="P215" s="39">
        <v>19.260900000000003</v>
      </c>
      <c r="Q215" s="39">
        <v>19.260900000000003</v>
      </c>
      <c r="R215" s="39">
        <v>19.260900000000003</v>
      </c>
      <c r="S215" s="39">
        <v>19.260900000000003</v>
      </c>
      <c r="T215" s="39">
        <v>19.260900000000003</v>
      </c>
      <c r="U215" s="38">
        <v>19.260900000000003</v>
      </c>
      <c r="V215" s="18">
        <v>154.08720000000002</v>
      </c>
      <c r="W215" s="39">
        <v>498.85160000000008</v>
      </c>
      <c r="X215" s="18">
        <v>656.80240000000015</v>
      </c>
    </row>
    <row r="216" spans="1:24" s="40" customFormat="1" ht="42.75" customHeight="1" x14ac:dyDescent="0.25">
      <c r="A216" s="29" t="s">
        <v>142</v>
      </c>
      <c r="B216" s="30" t="s">
        <v>29</v>
      </c>
      <c r="C216" s="45" t="s">
        <v>134</v>
      </c>
      <c r="D216" s="32">
        <v>344.76440000000002</v>
      </c>
      <c r="E216" s="32">
        <v>810.8896000000002</v>
      </c>
      <c r="F216" s="34">
        <f t="shared" si="4"/>
        <v>1284.0600000000002</v>
      </c>
      <c r="G216" s="35">
        <v>41824</v>
      </c>
      <c r="H216" s="120" t="s">
        <v>135</v>
      </c>
      <c r="I216" s="47">
        <v>128.40600000000003</v>
      </c>
      <c r="J216" s="36">
        <v>1155.6540000000002</v>
      </c>
      <c r="K216" s="48">
        <v>0.1</v>
      </c>
      <c r="L216" s="37">
        <v>5</v>
      </c>
      <c r="M216" s="38">
        <v>19.260900000000003</v>
      </c>
      <c r="N216" s="39">
        <v>19.260900000000003</v>
      </c>
      <c r="O216" s="39">
        <v>19.260900000000003</v>
      </c>
      <c r="P216" s="39">
        <v>19.260900000000003</v>
      </c>
      <c r="Q216" s="39">
        <v>19.260900000000003</v>
      </c>
      <c r="R216" s="39">
        <v>19.260900000000003</v>
      </c>
      <c r="S216" s="39">
        <v>19.260900000000003</v>
      </c>
      <c r="T216" s="39">
        <v>19.260900000000003</v>
      </c>
      <c r="U216" s="38">
        <v>19.260900000000003</v>
      </c>
      <c r="V216" s="18">
        <v>154.08720000000002</v>
      </c>
      <c r="W216" s="39">
        <v>498.85160000000008</v>
      </c>
      <c r="X216" s="18">
        <v>656.80240000000015</v>
      </c>
    </row>
    <row r="217" spans="1:24" s="40" customFormat="1" ht="42.75" customHeight="1" x14ac:dyDescent="0.25">
      <c r="A217" s="29" t="s">
        <v>43</v>
      </c>
      <c r="B217" s="30" t="s">
        <v>29</v>
      </c>
      <c r="C217" s="45" t="s">
        <v>134</v>
      </c>
      <c r="D217" s="32">
        <v>344.76440000000002</v>
      </c>
      <c r="E217" s="32">
        <v>810.8896000000002</v>
      </c>
      <c r="F217" s="34">
        <f t="shared" si="4"/>
        <v>1284.0600000000002</v>
      </c>
      <c r="G217" s="35">
        <v>41824</v>
      </c>
      <c r="H217" s="120" t="s">
        <v>135</v>
      </c>
      <c r="I217" s="47">
        <v>128.40600000000003</v>
      </c>
      <c r="J217" s="36">
        <v>1155.6540000000002</v>
      </c>
      <c r="K217" s="48">
        <v>0.1</v>
      </c>
      <c r="L217" s="37">
        <v>5</v>
      </c>
      <c r="M217" s="38">
        <v>19.260900000000003</v>
      </c>
      <c r="N217" s="39">
        <v>19.260900000000003</v>
      </c>
      <c r="O217" s="39">
        <v>19.260900000000003</v>
      </c>
      <c r="P217" s="39">
        <v>19.260900000000003</v>
      </c>
      <c r="Q217" s="39">
        <v>19.260900000000003</v>
      </c>
      <c r="R217" s="39">
        <v>19.260900000000003</v>
      </c>
      <c r="S217" s="39">
        <v>19.260900000000003</v>
      </c>
      <c r="T217" s="39">
        <v>19.260900000000003</v>
      </c>
      <c r="U217" s="38">
        <v>19.260900000000003</v>
      </c>
      <c r="V217" s="18">
        <v>154.08720000000002</v>
      </c>
      <c r="W217" s="39">
        <v>498.85160000000008</v>
      </c>
      <c r="X217" s="18">
        <v>656.80240000000015</v>
      </c>
    </row>
    <row r="218" spans="1:24" s="40" customFormat="1" ht="99.75" customHeight="1" x14ac:dyDescent="0.25">
      <c r="A218" s="29" t="s">
        <v>85</v>
      </c>
      <c r="B218" s="30" t="s">
        <v>29</v>
      </c>
      <c r="C218" s="45" t="s">
        <v>143</v>
      </c>
      <c r="D218" s="32">
        <v>641.86919999999998</v>
      </c>
      <c r="E218" s="32">
        <v>1509.6527999999998</v>
      </c>
      <c r="F218" s="34">
        <v>2390.58</v>
      </c>
      <c r="G218" s="35">
        <v>41824</v>
      </c>
      <c r="H218" s="120" t="s">
        <v>135</v>
      </c>
      <c r="I218" s="47">
        <v>239.05799999999999</v>
      </c>
      <c r="J218" s="36">
        <v>2151.5219999999999</v>
      </c>
      <c r="K218" s="48">
        <v>0.1</v>
      </c>
      <c r="L218" s="37">
        <v>5</v>
      </c>
      <c r="M218" s="38">
        <v>35.858699999999999</v>
      </c>
      <c r="N218" s="39">
        <v>35.858699999999999</v>
      </c>
      <c r="O218" s="39">
        <v>35.858699999999999</v>
      </c>
      <c r="P218" s="39">
        <v>35.858699999999999</v>
      </c>
      <c r="Q218" s="39">
        <v>35.858699999999999</v>
      </c>
      <c r="R218" s="39">
        <v>35.858699999999999</v>
      </c>
      <c r="S218" s="39">
        <v>35.858699999999999</v>
      </c>
      <c r="T218" s="39">
        <v>35.858699999999999</v>
      </c>
      <c r="U218" s="39">
        <v>35.858699999999999</v>
      </c>
      <c r="V218" s="18">
        <v>286.86959999999999</v>
      </c>
      <c r="W218" s="39">
        <v>928.73879999999997</v>
      </c>
      <c r="X218" s="18">
        <v>1222.7831999999999</v>
      </c>
    </row>
    <row r="219" spans="1:24" s="40" customFormat="1" ht="64.5" customHeight="1" x14ac:dyDescent="0.25">
      <c r="A219" s="29" t="s">
        <v>144</v>
      </c>
      <c r="B219" s="30" t="s">
        <v>29</v>
      </c>
      <c r="C219" s="45" t="s">
        <v>145</v>
      </c>
      <c r="D219" s="32">
        <v>641.86919999999998</v>
      </c>
      <c r="E219" s="32">
        <v>1509.6527999999998</v>
      </c>
      <c r="F219" s="34">
        <v>2390.58</v>
      </c>
      <c r="G219" s="35">
        <v>41824</v>
      </c>
      <c r="H219" s="120" t="s">
        <v>135</v>
      </c>
      <c r="I219" s="47">
        <v>239.05799999999999</v>
      </c>
      <c r="J219" s="36">
        <v>2151.5219999999999</v>
      </c>
      <c r="K219" s="48">
        <v>0.1</v>
      </c>
      <c r="L219" s="37">
        <v>5</v>
      </c>
      <c r="M219" s="38">
        <v>35.858699999999999</v>
      </c>
      <c r="N219" s="39">
        <v>35.858699999999999</v>
      </c>
      <c r="O219" s="39">
        <v>35.858699999999999</v>
      </c>
      <c r="P219" s="39">
        <v>35.858699999999999</v>
      </c>
      <c r="Q219" s="39">
        <v>35.858699999999999</v>
      </c>
      <c r="R219" s="39">
        <v>35.858699999999999</v>
      </c>
      <c r="S219" s="39">
        <v>35.858699999999999</v>
      </c>
      <c r="T219" s="39">
        <v>35.858699999999999</v>
      </c>
      <c r="U219" s="39">
        <v>35.858699999999999</v>
      </c>
      <c r="V219" s="18">
        <v>286.86959999999999</v>
      </c>
      <c r="W219" s="39">
        <v>928.73879999999997</v>
      </c>
      <c r="X219" s="18">
        <v>1222.7831999999999</v>
      </c>
    </row>
    <row r="220" spans="1:24" s="40" customFormat="1" ht="100.5" customHeight="1" x14ac:dyDescent="0.25">
      <c r="A220" s="29" t="s">
        <v>51</v>
      </c>
      <c r="B220" s="30" t="s">
        <v>29</v>
      </c>
      <c r="C220" s="45" t="s">
        <v>146</v>
      </c>
      <c r="D220" s="32">
        <v>641.86919999999998</v>
      </c>
      <c r="E220" s="32">
        <v>1509.6527999999998</v>
      </c>
      <c r="F220" s="34">
        <v>2390.58</v>
      </c>
      <c r="G220" s="35">
        <v>41824</v>
      </c>
      <c r="H220" s="120" t="s">
        <v>135</v>
      </c>
      <c r="I220" s="47">
        <v>239.05799999999999</v>
      </c>
      <c r="J220" s="36">
        <v>2151.5219999999999</v>
      </c>
      <c r="K220" s="48">
        <v>0.1</v>
      </c>
      <c r="L220" s="37">
        <v>5</v>
      </c>
      <c r="M220" s="38">
        <v>35.858699999999999</v>
      </c>
      <c r="N220" s="39">
        <v>35.858699999999999</v>
      </c>
      <c r="O220" s="39">
        <v>35.858699999999999</v>
      </c>
      <c r="P220" s="39">
        <v>35.858699999999999</v>
      </c>
      <c r="Q220" s="39">
        <v>35.858699999999999</v>
      </c>
      <c r="R220" s="39">
        <v>35.858699999999999</v>
      </c>
      <c r="S220" s="39">
        <v>35.858699999999999</v>
      </c>
      <c r="T220" s="39">
        <v>35.858699999999999</v>
      </c>
      <c r="U220" s="39">
        <v>35.858699999999999</v>
      </c>
      <c r="V220" s="18">
        <v>286.86959999999999</v>
      </c>
      <c r="W220" s="39">
        <v>928.73879999999997</v>
      </c>
      <c r="X220" s="18">
        <v>1222.7831999999999</v>
      </c>
    </row>
    <row r="221" spans="1:24" s="40" customFormat="1" ht="65.25" customHeight="1" x14ac:dyDescent="0.25">
      <c r="A221" s="29" t="s">
        <v>139</v>
      </c>
      <c r="B221" s="30" t="s">
        <v>29</v>
      </c>
      <c r="C221" s="45" t="s">
        <v>147</v>
      </c>
      <c r="D221" s="32">
        <v>641.86919999999998</v>
      </c>
      <c r="E221" s="32">
        <v>1509.6527999999998</v>
      </c>
      <c r="F221" s="34">
        <v>2390.58</v>
      </c>
      <c r="G221" s="35">
        <v>41824</v>
      </c>
      <c r="H221" s="120" t="s">
        <v>135</v>
      </c>
      <c r="I221" s="47">
        <v>239.05799999999999</v>
      </c>
      <c r="J221" s="36">
        <v>2151.5219999999999</v>
      </c>
      <c r="K221" s="48">
        <v>0.1</v>
      </c>
      <c r="L221" s="37">
        <v>5</v>
      </c>
      <c r="M221" s="38">
        <v>35.858699999999999</v>
      </c>
      <c r="N221" s="39">
        <v>35.858699999999999</v>
      </c>
      <c r="O221" s="39">
        <v>35.858699999999999</v>
      </c>
      <c r="P221" s="39">
        <v>35.858699999999999</v>
      </c>
      <c r="Q221" s="39">
        <v>35.858699999999999</v>
      </c>
      <c r="R221" s="39">
        <v>35.858699999999999</v>
      </c>
      <c r="S221" s="39">
        <v>35.858699999999999</v>
      </c>
      <c r="T221" s="39">
        <v>35.858699999999999</v>
      </c>
      <c r="U221" s="39">
        <v>35.858699999999999</v>
      </c>
      <c r="V221" s="18">
        <v>286.86959999999999</v>
      </c>
      <c r="W221" s="39">
        <v>928.73879999999997</v>
      </c>
      <c r="X221" s="18">
        <v>1222.7831999999999</v>
      </c>
    </row>
    <row r="222" spans="1:24" s="40" customFormat="1" ht="42.75" customHeight="1" x14ac:dyDescent="0.25">
      <c r="A222" s="29" t="s">
        <v>148</v>
      </c>
      <c r="B222" s="30" t="s">
        <v>29</v>
      </c>
      <c r="C222" s="45" t="s">
        <v>149</v>
      </c>
      <c r="D222" s="32">
        <v>641.86919999999998</v>
      </c>
      <c r="E222" s="32">
        <v>1509.6527999999998</v>
      </c>
      <c r="F222" s="34">
        <v>2390.58</v>
      </c>
      <c r="G222" s="35">
        <v>41824</v>
      </c>
      <c r="H222" s="120" t="s">
        <v>135</v>
      </c>
      <c r="I222" s="47">
        <v>239.05799999999999</v>
      </c>
      <c r="J222" s="36">
        <v>2151.5219999999999</v>
      </c>
      <c r="K222" s="48">
        <v>0.1</v>
      </c>
      <c r="L222" s="37">
        <v>5</v>
      </c>
      <c r="M222" s="38">
        <v>35.858699999999999</v>
      </c>
      <c r="N222" s="39">
        <v>35.858699999999999</v>
      </c>
      <c r="O222" s="39">
        <v>35.858699999999999</v>
      </c>
      <c r="P222" s="39">
        <v>35.858699999999999</v>
      </c>
      <c r="Q222" s="39">
        <v>35.858699999999999</v>
      </c>
      <c r="R222" s="39">
        <v>35.858699999999999</v>
      </c>
      <c r="S222" s="39">
        <v>35.858699999999999</v>
      </c>
      <c r="T222" s="39">
        <v>35.858699999999999</v>
      </c>
      <c r="U222" s="39">
        <v>35.858699999999999</v>
      </c>
      <c r="V222" s="18">
        <v>286.86959999999999</v>
      </c>
      <c r="W222" s="39">
        <v>928.73879999999997</v>
      </c>
      <c r="X222" s="18">
        <v>1222.7831999999999</v>
      </c>
    </row>
    <row r="223" spans="1:24" s="40" customFormat="1" ht="42.75" customHeight="1" x14ac:dyDescent="0.25">
      <c r="A223" s="29" t="s">
        <v>139</v>
      </c>
      <c r="B223" s="30" t="s">
        <v>29</v>
      </c>
      <c r="C223" s="45" t="s">
        <v>149</v>
      </c>
      <c r="D223" s="32">
        <v>641.86919999999998</v>
      </c>
      <c r="E223" s="32">
        <v>1509.6527999999998</v>
      </c>
      <c r="F223" s="34">
        <v>2390.58</v>
      </c>
      <c r="G223" s="35">
        <v>41824</v>
      </c>
      <c r="H223" s="120" t="s">
        <v>135</v>
      </c>
      <c r="I223" s="47">
        <v>239.05799999999999</v>
      </c>
      <c r="J223" s="36">
        <v>2151.5219999999999</v>
      </c>
      <c r="K223" s="48">
        <v>0.1</v>
      </c>
      <c r="L223" s="37">
        <v>5</v>
      </c>
      <c r="M223" s="38">
        <v>35.858699999999999</v>
      </c>
      <c r="N223" s="39">
        <v>35.858699999999999</v>
      </c>
      <c r="O223" s="39">
        <v>35.858699999999999</v>
      </c>
      <c r="P223" s="39">
        <v>35.858699999999999</v>
      </c>
      <c r="Q223" s="39">
        <v>35.858699999999999</v>
      </c>
      <c r="R223" s="39">
        <v>35.858699999999999</v>
      </c>
      <c r="S223" s="39">
        <v>35.858699999999999</v>
      </c>
      <c r="T223" s="39">
        <v>35.858699999999999</v>
      </c>
      <c r="U223" s="39">
        <v>35.858699999999999</v>
      </c>
      <c r="V223" s="18">
        <v>286.86959999999999</v>
      </c>
      <c r="W223" s="39">
        <v>928.73879999999997</v>
      </c>
      <c r="X223" s="18">
        <v>1222.7831999999999</v>
      </c>
    </row>
    <row r="224" spans="1:24" s="40" customFormat="1" ht="42.75" customHeight="1" x14ac:dyDescent="0.25">
      <c r="A224" s="29" t="s">
        <v>56</v>
      </c>
      <c r="B224" s="30" t="s">
        <v>29</v>
      </c>
      <c r="C224" s="45" t="s">
        <v>150</v>
      </c>
      <c r="D224" s="32">
        <v>2092.3548000000005</v>
      </c>
      <c r="E224" s="32">
        <v>4921.1381999999994</v>
      </c>
      <c r="F224" s="34">
        <v>7792.77</v>
      </c>
      <c r="G224" s="35">
        <v>41824</v>
      </c>
      <c r="H224" s="120" t="s">
        <v>135</v>
      </c>
      <c r="I224" s="47">
        <v>779.27700000000004</v>
      </c>
      <c r="J224" s="36">
        <v>7013.4930000000004</v>
      </c>
      <c r="K224" s="48">
        <v>0.1</v>
      </c>
      <c r="L224" s="37">
        <v>5</v>
      </c>
      <c r="M224" s="38">
        <v>116.89155000000001</v>
      </c>
      <c r="N224" s="39">
        <v>116.89155000000001</v>
      </c>
      <c r="O224" s="39">
        <v>116.89155000000001</v>
      </c>
      <c r="P224" s="39">
        <v>116.89155000000001</v>
      </c>
      <c r="Q224" s="39">
        <v>116.89155000000001</v>
      </c>
      <c r="R224" s="39">
        <v>116.89155000000001</v>
      </c>
      <c r="S224" s="39">
        <v>116.89155000000001</v>
      </c>
      <c r="T224" s="39">
        <v>116.89155000000001</v>
      </c>
      <c r="U224" s="39">
        <v>116.89155000000001</v>
      </c>
      <c r="V224" s="18">
        <v>935.13240000000019</v>
      </c>
      <c r="W224" s="39">
        <v>3027.4872000000005</v>
      </c>
      <c r="X224" s="18">
        <v>3986.0057999999999</v>
      </c>
    </row>
    <row r="225" spans="1:24" s="40" customFormat="1" ht="42.75" customHeight="1" x14ac:dyDescent="0.25">
      <c r="A225" s="29" t="s">
        <v>56</v>
      </c>
      <c r="B225" s="30" t="s">
        <v>29</v>
      </c>
      <c r="C225" s="45" t="s">
        <v>151</v>
      </c>
      <c r="D225" s="32">
        <v>4022.0972000000002</v>
      </c>
      <c r="E225" s="32">
        <v>9535.5298000000003</v>
      </c>
      <c r="F225" s="34">
        <v>15064.03</v>
      </c>
      <c r="G225" s="35">
        <v>41827</v>
      </c>
      <c r="H225" s="120">
        <v>6847</v>
      </c>
      <c r="I225" s="47">
        <v>1506.4030000000002</v>
      </c>
      <c r="J225" s="36">
        <v>13557.627</v>
      </c>
      <c r="K225" s="48">
        <v>0.1</v>
      </c>
      <c r="L225" s="37">
        <v>5</v>
      </c>
      <c r="M225" s="38">
        <v>225.96045000000001</v>
      </c>
      <c r="N225" s="39">
        <v>225.96045000000001</v>
      </c>
      <c r="O225" s="39">
        <v>225.96045000000001</v>
      </c>
      <c r="P225" s="39">
        <v>225.96045000000001</v>
      </c>
      <c r="Q225" s="39">
        <v>225.96045000000001</v>
      </c>
      <c r="R225" s="39">
        <v>225.96045000000001</v>
      </c>
      <c r="S225" s="39">
        <v>225.96045000000001</v>
      </c>
      <c r="T225" s="39">
        <v>225.96045000000001</v>
      </c>
      <c r="U225" s="39">
        <v>225.96045000000001</v>
      </c>
      <c r="V225" s="18">
        <v>1807.6836000000001</v>
      </c>
      <c r="W225" s="39">
        <v>5829.7808000000005</v>
      </c>
      <c r="X225" s="18">
        <v>7727.8462</v>
      </c>
    </row>
    <row r="226" spans="1:24" s="40" customFormat="1" ht="42.75" customHeight="1" x14ac:dyDescent="0.25">
      <c r="A226" s="29" t="s">
        <v>56</v>
      </c>
      <c r="B226" s="30" t="s">
        <v>29</v>
      </c>
      <c r="C226" s="45" t="s">
        <v>151</v>
      </c>
      <c r="D226" s="32">
        <v>4022.0972000000002</v>
      </c>
      <c r="E226" s="32">
        <v>9535.5298000000003</v>
      </c>
      <c r="F226" s="34">
        <v>15064.03</v>
      </c>
      <c r="G226" s="35">
        <v>41827</v>
      </c>
      <c r="H226" s="120">
        <v>6847</v>
      </c>
      <c r="I226" s="47">
        <v>1506.4030000000002</v>
      </c>
      <c r="J226" s="36">
        <v>13557.627</v>
      </c>
      <c r="K226" s="48">
        <v>0.1</v>
      </c>
      <c r="L226" s="37">
        <v>5</v>
      </c>
      <c r="M226" s="38">
        <v>225.96045000000001</v>
      </c>
      <c r="N226" s="39">
        <v>225.96045000000001</v>
      </c>
      <c r="O226" s="39">
        <v>225.96045000000001</v>
      </c>
      <c r="P226" s="39">
        <v>225.96045000000001</v>
      </c>
      <c r="Q226" s="39">
        <v>225.96045000000001</v>
      </c>
      <c r="R226" s="39">
        <v>225.96045000000001</v>
      </c>
      <c r="S226" s="39">
        <v>225.96045000000001</v>
      </c>
      <c r="T226" s="39">
        <v>225.96045000000001</v>
      </c>
      <c r="U226" s="39">
        <v>225.96045000000001</v>
      </c>
      <c r="V226" s="18">
        <v>1807.6836000000001</v>
      </c>
      <c r="W226" s="39">
        <v>5829.7808000000005</v>
      </c>
      <c r="X226" s="18">
        <v>7727.8462</v>
      </c>
    </row>
    <row r="227" spans="1:24" s="40" customFormat="1" ht="42.75" customHeight="1" x14ac:dyDescent="0.25">
      <c r="A227" s="29" t="s">
        <v>56</v>
      </c>
      <c r="B227" s="30" t="s">
        <v>29</v>
      </c>
      <c r="C227" s="45" t="s">
        <v>152</v>
      </c>
      <c r="D227" s="32">
        <v>4027.2275999999993</v>
      </c>
      <c r="E227" s="32">
        <v>9547.6883999999991</v>
      </c>
      <c r="F227" s="34">
        <v>15083.24</v>
      </c>
      <c r="G227" s="35">
        <v>41827</v>
      </c>
      <c r="H227" s="120" t="s">
        <v>198</v>
      </c>
      <c r="I227" s="47">
        <v>1508.3240000000001</v>
      </c>
      <c r="J227" s="36">
        <v>13574.915999999999</v>
      </c>
      <c r="K227" s="48">
        <v>0.1</v>
      </c>
      <c r="L227" s="37">
        <v>5</v>
      </c>
      <c r="M227" s="38">
        <v>226.24859999999998</v>
      </c>
      <c r="N227" s="39">
        <v>226.24859999999998</v>
      </c>
      <c r="O227" s="39">
        <v>226.24859999999998</v>
      </c>
      <c r="P227" s="39">
        <v>226.24859999999998</v>
      </c>
      <c r="Q227" s="39">
        <v>226.24859999999998</v>
      </c>
      <c r="R227" s="39">
        <v>226.24859999999998</v>
      </c>
      <c r="S227" s="39">
        <v>226.24859999999998</v>
      </c>
      <c r="T227" s="39">
        <v>226.24859999999998</v>
      </c>
      <c r="U227" s="39">
        <v>226.24859999999998</v>
      </c>
      <c r="V227" s="18">
        <v>1809.9887999999996</v>
      </c>
      <c r="W227" s="39">
        <v>5837.2163999999993</v>
      </c>
      <c r="X227" s="18">
        <v>7737.6995999999999</v>
      </c>
    </row>
    <row r="228" spans="1:24" s="40" customFormat="1" ht="42.75" customHeight="1" x14ac:dyDescent="0.25">
      <c r="A228" s="29" t="s">
        <v>56</v>
      </c>
      <c r="B228" s="30" t="s">
        <v>29</v>
      </c>
      <c r="C228" s="45" t="s">
        <v>153</v>
      </c>
      <c r="D228" s="32">
        <v>5225.9151999999995</v>
      </c>
      <c r="E228" s="32">
        <v>12389.541799999999</v>
      </c>
      <c r="F228" s="34">
        <v>19572.73</v>
      </c>
      <c r="G228" s="35">
        <v>41827</v>
      </c>
      <c r="H228" s="120">
        <v>6847</v>
      </c>
      <c r="I228" s="47">
        <v>1957.2730000000001</v>
      </c>
      <c r="J228" s="36">
        <v>17615.456999999999</v>
      </c>
      <c r="K228" s="48">
        <v>0.1</v>
      </c>
      <c r="L228" s="37">
        <v>5</v>
      </c>
      <c r="M228" s="38">
        <v>293.59094999999996</v>
      </c>
      <c r="N228" s="39">
        <v>293.59094999999996</v>
      </c>
      <c r="O228" s="39">
        <v>293.59094999999996</v>
      </c>
      <c r="P228" s="39">
        <v>293.59094999999996</v>
      </c>
      <c r="Q228" s="39">
        <v>293.59094999999996</v>
      </c>
      <c r="R228" s="39">
        <v>293.59094999999996</v>
      </c>
      <c r="S228" s="39">
        <v>293.59094999999996</v>
      </c>
      <c r="T228" s="39">
        <v>293.59094999999996</v>
      </c>
      <c r="U228" s="39">
        <v>293.59094999999996</v>
      </c>
      <c r="V228" s="18">
        <v>2348.7275999999997</v>
      </c>
      <c r="W228" s="39">
        <v>7574.6427999999996</v>
      </c>
      <c r="X228" s="18">
        <v>10040.814199999999</v>
      </c>
    </row>
    <row r="229" spans="1:24" s="40" customFormat="1" ht="97.5" customHeight="1" x14ac:dyDescent="0.25">
      <c r="A229" s="29" t="s">
        <v>56</v>
      </c>
      <c r="B229" s="31" t="s">
        <v>29</v>
      </c>
      <c r="C229" s="45" t="s">
        <v>154</v>
      </c>
      <c r="D229" s="32">
        <v>1323.9090000000001</v>
      </c>
      <c r="E229" s="32">
        <v>3138.6869999999994</v>
      </c>
      <c r="F229" s="34">
        <v>4958.4399999999996</v>
      </c>
      <c r="G229" s="35">
        <v>41827</v>
      </c>
      <c r="H229" s="120" t="s">
        <v>198</v>
      </c>
      <c r="I229" s="47">
        <v>495.84399999999999</v>
      </c>
      <c r="J229" s="36">
        <v>4462.5959999999995</v>
      </c>
      <c r="K229" s="48">
        <v>0.1</v>
      </c>
      <c r="L229" s="37">
        <v>5</v>
      </c>
      <c r="M229" s="38">
        <v>74.376599999999996</v>
      </c>
      <c r="N229" s="39">
        <v>74.376599999999996</v>
      </c>
      <c r="O229" s="39">
        <v>74.376599999999996</v>
      </c>
      <c r="P229" s="39">
        <v>74.376599999999996</v>
      </c>
      <c r="Q229" s="39">
        <v>74.376599999999996</v>
      </c>
      <c r="R229" s="39">
        <v>74.376599999999996</v>
      </c>
      <c r="S229" s="39">
        <v>74.376599999999996</v>
      </c>
      <c r="T229" s="39">
        <v>74.376599999999996</v>
      </c>
      <c r="U229" s="39">
        <v>74.376599999999996</v>
      </c>
      <c r="V229" s="18">
        <v>595.01279999999997</v>
      </c>
      <c r="W229" s="39">
        <v>1918.9218000000001</v>
      </c>
      <c r="X229" s="18">
        <v>2543.6741999999995</v>
      </c>
    </row>
    <row r="230" spans="1:24" s="49" customFormat="1" ht="71.25" customHeight="1" x14ac:dyDescent="0.25">
      <c r="A230" s="50" t="s">
        <v>89</v>
      </c>
      <c r="B230" s="30" t="s">
        <v>29</v>
      </c>
      <c r="C230" s="51" t="s">
        <v>155</v>
      </c>
      <c r="D230" s="32">
        <v>147.12869999999998</v>
      </c>
      <c r="E230" s="32">
        <v>989.51729999999998</v>
      </c>
      <c r="F230" s="52">
        <f>1164.56+98.38</f>
        <v>1262.94</v>
      </c>
      <c r="G230" s="53">
        <v>42132</v>
      </c>
      <c r="H230" s="120" t="s">
        <v>156</v>
      </c>
      <c r="I230" s="54">
        <v>126.29400000000001</v>
      </c>
      <c r="J230" s="55">
        <v>1136.646</v>
      </c>
      <c r="K230" s="56">
        <v>0.1</v>
      </c>
      <c r="L230" s="30">
        <v>5</v>
      </c>
      <c r="M230" s="57">
        <v>18.944099999999999</v>
      </c>
      <c r="N230" s="58">
        <v>18.944099999999999</v>
      </c>
      <c r="O230" s="58">
        <v>18.944099999999999</v>
      </c>
      <c r="P230" s="58">
        <v>18.944099999999999</v>
      </c>
      <c r="Q230" s="58">
        <v>37.888199999999998</v>
      </c>
      <c r="R230" s="58">
        <v>18.944099999999999</v>
      </c>
      <c r="S230" s="58">
        <v>18.944099999999999</v>
      </c>
      <c r="T230" s="58">
        <v>18.944099999999999</v>
      </c>
      <c r="U230" s="58">
        <v>18.944099999999999</v>
      </c>
      <c r="V230" s="18">
        <v>170.49689999999995</v>
      </c>
      <c r="W230" s="39">
        <v>317.62559999999996</v>
      </c>
      <c r="X230" s="18">
        <v>819.0204</v>
      </c>
    </row>
    <row r="231" spans="1:24" s="49" customFormat="1" ht="71.25" customHeight="1" x14ac:dyDescent="0.25">
      <c r="A231" s="50" t="s">
        <v>157</v>
      </c>
      <c r="B231" s="30" t="s">
        <v>29</v>
      </c>
      <c r="C231" s="51" t="s">
        <v>155</v>
      </c>
      <c r="D231" s="32">
        <v>147.12869999999998</v>
      </c>
      <c r="E231" s="32">
        <v>989.51729999999998</v>
      </c>
      <c r="F231" s="52">
        <f t="shared" ref="F231:F263" si="5">1164.56+98.38</f>
        <v>1262.94</v>
      </c>
      <c r="G231" s="53">
        <v>42132</v>
      </c>
      <c r="H231" s="120" t="s">
        <v>156</v>
      </c>
      <c r="I231" s="54">
        <v>126.29400000000001</v>
      </c>
      <c r="J231" s="55">
        <v>1136.646</v>
      </c>
      <c r="K231" s="56">
        <v>0.1</v>
      </c>
      <c r="L231" s="30">
        <v>5</v>
      </c>
      <c r="M231" s="57">
        <v>18.944099999999999</v>
      </c>
      <c r="N231" s="58">
        <v>18.944099999999999</v>
      </c>
      <c r="O231" s="58">
        <v>18.944099999999999</v>
      </c>
      <c r="P231" s="58">
        <v>18.944099999999999</v>
      </c>
      <c r="Q231" s="58">
        <v>37.888199999999998</v>
      </c>
      <c r="R231" s="58">
        <v>18.944099999999999</v>
      </c>
      <c r="S231" s="58">
        <v>18.944099999999999</v>
      </c>
      <c r="T231" s="58">
        <v>18.944099999999999</v>
      </c>
      <c r="U231" s="58">
        <v>18.944099999999999</v>
      </c>
      <c r="V231" s="18">
        <v>170.49689999999995</v>
      </c>
      <c r="W231" s="39">
        <v>317.62559999999996</v>
      </c>
      <c r="X231" s="18">
        <v>819.0204</v>
      </c>
    </row>
    <row r="232" spans="1:24" s="49" customFormat="1" ht="71.25" customHeight="1" x14ac:dyDescent="0.25">
      <c r="A232" s="50" t="s">
        <v>38</v>
      </c>
      <c r="B232" s="30" t="s">
        <v>29</v>
      </c>
      <c r="C232" s="51" t="s">
        <v>155</v>
      </c>
      <c r="D232" s="32">
        <v>147.12869999999998</v>
      </c>
      <c r="E232" s="32">
        <v>989.51729999999998</v>
      </c>
      <c r="F232" s="52">
        <f t="shared" si="5"/>
        <v>1262.94</v>
      </c>
      <c r="G232" s="53">
        <v>42132</v>
      </c>
      <c r="H232" s="120" t="s">
        <v>156</v>
      </c>
      <c r="I232" s="54">
        <v>126.29400000000001</v>
      </c>
      <c r="J232" s="55">
        <v>1136.646</v>
      </c>
      <c r="K232" s="56">
        <v>0.1</v>
      </c>
      <c r="L232" s="30">
        <v>5</v>
      </c>
      <c r="M232" s="57">
        <v>18.944099999999999</v>
      </c>
      <c r="N232" s="58">
        <v>18.944099999999999</v>
      </c>
      <c r="O232" s="58">
        <v>18.944099999999999</v>
      </c>
      <c r="P232" s="58">
        <v>18.944099999999999</v>
      </c>
      <c r="Q232" s="58">
        <v>37.888199999999998</v>
      </c>
      <c r="R232" s="58">
        <v>18.944099999999999</v>
      </c>
      <c r="S232" s="58">
        <v>18.944099999999999</v>
      </c>
      <c r="T232" s="58">
        <v>18.944099999999999</v>
      </c>
      <c r="U232" s="58">
        <v>18.944099999999999</v>
      </c>
      <c r="V232" s="18">
        <v>170.49689999999995</v>
      </c>
      <c r="W232" s="39">
        <v>317.62559999999996</v>
      </c>
      <c r="X232" s="18">
        <v>819.0204</v>
      </c>
    </row>
    <row r="233" spans="1:24" s="49" customFormat="1" ht="71.25" customHeight="1" x14ac:dyDescent="0.25">
      <c r="A233" s="50" t="s">
        <v>38</v>
      </c>
      <c r="B233" s="30" t="s">
        <v>29</v>
      </c>
      <c r="C233" s="51" t="s">
        <v>155</v>
      </c>
      <c r="D233" s="32">
        <v>147.12869999999998</v>
      </c>
      <c r="E233" s="32">
        <v>989.51729999999998</v>
      </c>
      <c r="F233" s="52">
        <f t="shared" si="5"/>
        <v>1262.94</v>
      </c>
      <c r="G233" s="53">
        <v>42132</v>
      </c>
      <c r="H233" s="120" t="s">
        <v>156</v>
      </c>
      <c r="I233" s="54">
        <v>126.29400000000001</v>
      </c>
      <c r="J233" s="55">
        <v>1136.646</v>
      </c>
      <c r="K233" s="56">
        <v>0.1</v>
      </c>
      <c r="L233" s="30">
        <v>5</v>
      </c>
      <c r="M233" s="57">
        <v>18.944099999999999</v>
      </c>
      <c r="N233" s="58">
        <v>18.944099999999999</v>
      </c>
      <c r="O233" s="58">
        <v>18.944099999999999</v>
      </c>
      <c r="P233" s="58">
        <v>18.944099999999999</v>
      </c>
      <c r="Q233" s="58">
        <v>37.888199999999998</v>
      </c>
      <c r="R233" s="58">
        <v>18.944099999999999</v>
      </c>
      <c r="S233" s="58">
        <v>18.944099999999999</v>
      </c>
      <c r="T233" s="58">
        <v>18.944099999999999</v>
      </c>
      <c r="U233" s="58">
        <v>18.944099999999999</v>
      </c>
      <c r="V233" s="18">
        <v>170.49689999999995</v>
      </c>
      <c r="W233" s="39">
        <v>317.62559999999996</v>
      </c>
      <c r="X233" s="18">
        <v>819.0204</v>
      </c>
    </row>
    <row r="234" spans="1:24" s="49" customFormat="1" ht="71.25" customHeight="1" x14ac:dyDescent="0.25">
      <c r="A234" s="46" t="s">
        <v>158</v>
      </c>
      <c r="B234" s="30" t="s">
        <v>29</v>
      </c>
      <c r="C234" s="51" t="s">
        <v>155</v>
      </c>
      <c r="D234" s="32">
        <v>147.12869999999998</v>
      </c>
      <c r="E234" s="32">
        <v>989.51729999999998</v>
      </c>
      <c r="F234" s="52">
        <f t="shared" si="5"/>
        <v>1262.94</v>
      </c>
      <c r="G234" s="53">
        <v>42132</v>
      </c>
      <c r="H234" s="120" t="s">
        <v>156</v>
      </c>
      <c r="I234" s="54">
        <v>126.29400000000001</v>
      </c>
      <c r="J234" s="55">
        <v>1136.646</v>
      </c>
      <c r="K234" s="56">
        <v>0.1</v>
      </c>
      <c r="L234" s="30">
        <v>5</v>
      </c>
      <c r="M234" s="57">
        <v>18.944099999999999</v>
      </c>
      <c r="N234" s="58">
        <v>18.944099999999999</v>
      </c>
      <c r="O234" s="58">
        <v>18.944099999999999</v>
      </c>
      <c r="P234" s="58">
        <v>18.944099999999999</v>
      </c>
      <c r="Q234" s="58">
        <v>37.888199999999998</v>
      </c>
      <c r="R234" s="58">
        <v>18.944099999999999</v>
      </c>
      <c r="S234" s="58">
        <v>18.944099999999999</v>
      </c>
      <c r="T234" s="58">
        <v>18.944099999999999</v>
      </c>
      <c r="U234" s="58">
        <v>18.944099999999999</v>
      </c>
      <c r="V234" s="18">
        <v>170.49689999999995</v>
      </c>
      <c r="W234" s="39">
        <v>317.62559999999996</v>
      </c>
      <c r="X234" s="18">
        <v>819.0204</v>
      </c>
    </row>
    <row r="235" spans="1:24" s="49" customFormat="1" ht="71.25" customHeight="1" x14ac:dyDescent="0.25">
      <c r="A235" s="50" t="s">
        <v>159</v>
      </c>
      <c r="B235" s="30" t="s">
        <v>29</v>
      </c>
      <c r="C235" s="51" t="s">
        <v>155</v>
      </c>
      <c r="D235" s="32">
        <v>147.12869999999998</v>
      </c>
      <c r="E235" s="32">
        <v>989.51729999999998</v>
      </c>
      <c r="F235" s="52">
        <f t="shared" si="5"/>
        <v>1262.94</v>
      </c>
      <c r="G235" s="53">
        <v>42132</v>
      </c>
      <c r="H235" s="120" t="s">
        <v>156</v>
      </c>
      <c r="I235" s="54">
        <v>126.29400000000001</v>
      </c>
      <c r="J235" s="55">
        <v>1136.646</v>
      </c>
      <c r="K235" s="56">
        <v>0.1</v>
      </c>
      <c r="L235" s="30">
        <v>5</v>
      </c>
      <c r="M235" s="57">
        <v>18.944099999999999</v>
      </c>
      <c r="N235" s="58">
        <v>18.944099999999999</v>
      </c>
      <c r="O235" s="58">
        <v>18.944099999999999</v>
      </c>
      <c r="P235" s="58">
        <v>18.944099999999999</v>
      </c>
      <c r="Q235" s="58">
        <v>37.888199999999998</v>
      </c>
      <c r="R235" s="58">
        <v>18.944099999999999</v>
      </c>
      <c r="S235" s="58">
        <v>18.944099999999999</v>
      </c>
      <c r="T235" s="58">
        <v>18.944099999999999</v>
      </c>
      <c r="U235" s="58">
        <v>18.944099999999999</v>
      </c>
      <c r="V235" s="18">
        <v>170.49689999999995</v>
      </c>
      <c r="W235" s="39">
        <v>317.62559999999996</v>
      </c>
      <c r="X235" s="18">
        <v>819.0204</v>
      </c>
    </row>
    <row r="236" spans="1:24" s="49" customFormat="1" ht="71.25" customHeight="1" x14ac:dyDescent="0.25">
      <c r="A236" s="50" t="s">
        <v>38</v>
      </c>
      <c r="B236" s="30" t="s">
        <v>29</v>
      </c>
      <c r="C236" s="51" t="s">
        <v>155</v>
      </c>
      <c r="D236" s="32">
        <v>147.12869999999998</v>
      </c>
      <c r="E236" s="32">
        <v>989.51729999999998</v>
      </c>
      <c r="F236" s="52">
        <f t="shared" si="5"/>
        <v>1262.94</v>
      </c>
      <c r="G236" s="53">
        <v>42132</v>
      </c>
      <c r="H236" s="120" t="s">
        <v>156</v>
      </c>
      <c r="I236" s="54">
        <v>126.29400000000001</v>
      </c>
      <c r="J236" s="55">
        <v>1136.646</v>
      </c>
      <c r="K236" s="56">
        <v>0.1</v>
      </c>
      <c r="L236" s="30">
        <v>5</v>
      </c>
      <c r="M236" s="57">
        <v>18.944099999999999</v>
      </c>
      <c r="N236" s="58">
        <v>18.944099999999999</v>
      </c>
      <c r="O236" s="58">
        <v>18.944099999999999</v>
      </c>
      <c r="P236" s="58">
        <v>18.944099999999999</v>
      </c>
      <c r="Q236" s="58">
        <v>37.888199999999998</v>
      </c>
      <c r="R236" s="58">
        <v>18.944099999999999</v>
      </c>
      <c r="S236" s="58">
        <v>18.944099999999999</v>
      </c>
      <c r="T236" s="58">
        <v>18.944099999999999</v>
      </c>
      <c r="U236" s="58">
        <v>18.944099999999999</v>
      </c>
      <c r="V236" s="18">
        <v>170.49689999999995</v>
      </c>
      <c r="W236" s="39">
        <v>317.62559999999996</v>
      </c>
      <c r="X236" s="18">
        <v>819.0204</v>
      </c>
    </row>
    <row r="237" spans="1:24" s="49" customFormat="1" ht="71.25" customHeight="1" x14ac:dyDescent="0.25">
      <c r="A237" s="50" t="s">
        <v>86</v>
      </c>
      <c r="B237" s="30" t="s">
        <v>29</v>
      </c>
      <c r="C237" s="51" t="s">
        <v>155</v>
      </c>
      <c r="D237" s="32">
        <v>147.12869999999998</v>
      </c>
      <c r="E237" s="32">
        <v>989.51729999999998</v>
      </c>
      <c r="F237" s="52">
        <f t="shared" si="5"/>
        <v>1262.94</v>
      </c>
      <c r="G237" s="53">
        <v>42132</v>
      </c>
      <c r="H237" s="120" t="s">
        <v>156</v>
      </c>
      <c r="I237" s="54">
        <v>126.29400000000001</v>
      </c>
      <c r="J237" s="55">
        <v>1136.646</v>
      </c>
      <c r="K237" s="56">
        <v>0.1</v>
      </c>
      <c r="L237" s="30">
        <v>5</v>
      </c>
      <c r="M237" s="57">
        <v>18.944099999999999</v>
      </c>
      <c r="N237" s="58">
        <v>18.944099999999999</v>
      </c>
      <c r="O237" s="58">
        <v>18.944099999999999</v>
      </c>
      <c r="P237" s="58">
        <v>18.944099999999999</v>
      </c>
      <c r="Q237" s="58">
        <v>37.888199999999998</v>
      </c>
      <c r="R237" s="58">
        <v>18.944099999999999</v>
      </c>
      <c r="S237" s="58">
        <v>18.944099999999999</v>
      </c>
      <c r="T237" s="58">
        <v>18.944099999999999</v>
      </c>
      <c r="U237" s="58">
        <v>18.944099999999999</v>
      </c>
      <c r="V237" s="18">
        <v>170.49689999999995</v>
      </c>
      <c r="W237" s="39">
        <v>317.62559999999996</v>
      </c>
      <c r="X237" s="18">
        <v>819.0204</v>
      </c>
    </row>
    <row r="238" spans="1:24" s="49" customFormat="1" ht="71.25" customHeight="1" x14ac:dyDescent="0.25">
      <c r="A238" s="50" t="s">
        <v>28</v>
      </c>
      <c r="B238" s="30" t="s">
        <v>29</v>
      </c>
      <c r="C238" s="45" t="s">
        <v>155</v>
      </c>
      <c r="D238" s="32">
        <v>147.12869999999998</v>
      </c>
      <c r="E238" s="32">
        <v>989.51729999999998</v>
      </c>
      <c r="F238" s="52">
        <f t="shared" si="5"/>
        <v>1262.94</v>
      </c>
      <c r="G238" s="53">
        <v>42132</v>
      </c>
      <c r="H238" s="120" t="s">
        <v>156</v>
      </c>
      <c r="I238" s="54">
        <v>126.29400000000001</v>
      </c>
      <c r="J238" s="55">
        <v>1136.646</v>
      </c>
      <c r="K238" s="56">
        <v>0.1</v>
      </c>
      <c r="L238" s="30">
        <v>5</v>
      </c>
      <c r="M238" s="57">
        <v>18.944099999999999</v>
      </c>
      <c r="N238" s="58">
        <v>18.944099999999999</v>
      </c>
      <c r="O238" s="58">
        <v>18.944099999999999</v>
      </c>
      <c r="P238" s="58">
        <v>18.944099999999999</v>
      </c>
      <c r="Q238" s="58">
        <v>37.888199999999998</v>
      </c>
      <c r="R238" s="58">
        <v>18.944099999999999</v>
      </c>
      <c r="S238" s="58">
        <v>18.944099999999999</v>
      </c>
      <c r="T238" s="58">
        <v>18.944099999999999</v>
      </c>
      <c r="U238" s="58">
        <v>18.944099999999999</v>
      </c>
      <c r="V238" s="18">
        <v>170.49689999999995</v>
      </c>
      <c r="W238" s="39">
        <v>317.62559999999996</v>
      </c>
      <c r="X238" s="18">
        <v>819.0204</v>
      </c>
    </row>
    <row r="239" spans="1:24" s="49" customFormat="1" ht="71.25" customHeight="1" x14ac:dyDescent="0.25">
      <c r="A239" s="50" t="s">
        <v>46</v>
      </c>
      <c r="B239" s="30" t="s">
        <v>29</v>
      </c>
      <c r="C239" s="51" t="s">
        <v>155</v>
      </c>
      <c r="D239" s="32">
        <v>147.12869999999998</v>
      </c>
      <c r="E239" s="32">
        <v>989.51729999999998</v>
      </c>
      <c r="F239" s="52">
        <f t="shared" si="5"/>
        <v>1262.94</v>
      </c>
      <c r="G239" s="53">
        <v>42132</v>
      </c>
      <c r="H239" s="120" t="s">
        <v>156</v>
      </c>
      <c r="I239" s="54">
        <v>126.29400000000001</v>
      </c>
      <c r="J239" s="55">
        <v>1136.646</v>
      </c>
      <c r="K239" s="56">
        <v>0.1</v>
      </c>
      <c r="L239" s="30">
        <v>5</v>
      </c>
      <c r="M239" s="57">
        <v>18.944099999999999</v>
      </c>
      <c r="N239" s="58">
        <v>18.944099999999999</v>
      </c>
      <c r="O239" s="58">
        <v>18.944099999999999</v>
      </c>
      <c r="P239" s="58">
        <v>18.944099999999999</v>
      </c>
      <c r="Q239" s="58">
        <v>37.888199999999998</v>
      </c>
      <c r="R239" s="58">
        <v>18.944099999999999</v>
      </c>
      <c r="S239" s="58">
        <v>18.944099999999999</v>
      </c>
      <c r="T239" s="58">
        <v>18.944099999999999</v>
      </c>
      <c r="U239" s="58">
        <v>18.944099999999999</v>
      </c>
      <c r="V239" s="18">
        <v>170.49689999999995</v>
      </c>
      <c r="W239" s="39">
        <v>317.62559999999996</v>
      </c>
      <c r="X239" s="18">
        <v>819.0204</v>
      </c>
    </row>
    <row r="240" spans="1:24" s="49" customFormat="1" ht="71.25" customHeight="1" x14ac:dyDescent="0.25">
      <c r="A240" s="50" t="s">
        <v>160</v>
      </c>
      <c r="B240" s="30" t="s">
        <v>29</v>
      </c>
      <c r="C240" s="51" t="s">
        <v>155</v>
      </c>
      <c r="D240" s="32">
        <v>147.12869999999998</v>
      </c>
      <c r="E240" s="32">
        <v>989.51729999999998</v>
      </c>
      <c r="F240" s="52">
        <f t="shared" si="5"/>
        <v>1262.94</v>
      </c>
      <c r="G240" s="53">
        <v>42132</v>
      </c>
      <c r="H240" s="120" t="s">
        <v>156</v>
      </c>
      <c r="I240" s="54">
        <v>126.29400000000001</v>
      </c>
      <c r="J240" s="55">
        <v>1136.646</v>
      </c>
      <c r="K240" s="56">
        <v>0.1</v>
      </c>
      <c r="L240" s="30">
        <v>5</v>
      </c>
      <c r="M240" s="57">
        <v>18.944099999999999</v>
      </c>
      <c r="N240" s="58">
        <v>18.944099999999999</v>
      </c>
      <c r="O240" s="58">
        <v>18.944099999999999</v>
      </c>
      <c r="P240" s="58">
        <v>18.944099999999999</v>
      </c>
      <c r="Q240" s="58">
        <v>37.888199999999998</v>
      </c>
      <c r="R240" s="58">
        <v>18.944099999999999</v>
      </c>
      <c r="S240" s="58">
        <v>18.944099999999999</v>
      </c>
      <c r="T240" s="58">
        <v>18.944099999999999</v>
      </c>
      <c r="U240" s="58">
        <v>18.944099999999999</v>
      </c>
      <c r="V240" s="18">
        <v>170.49689999999995</v>
      </c>
      <c r="W240" s="39">
        <v>317.62559999999996</v>
      </c>
      <c r="X240" s="18">
        <v>819.0204</v>
      </c>
    </row>
    <row r="241" spans="1:24" s="49" customFormat="1" ht="71.25" customHeight="1" x14ac:dyDescent="0.25">
      <c r="A241" s="50" t="s">
        <v>41</v>
      </c>
      <c r="B241" s="30" t="s">
        <v>29</v>
      </c>
      <c r="C241" s="51" t="s">
        <v>155</v>
      </c>
      <c r="D241" s="32">
        <v>147.12869999999998</v>
      </c>
      <c r="E241" s="32">
        <v>989.51729999999998</v>
      </c>
      <c r="F241" s="52">
        <f t="shared" si="5"/>
        <v>1262.94</v>
      </c>
      <c r="G241" s="53">
        <v>42132</v>
      </c>
      <c r="H241" s="120" t="s">
        <v>156</v>
      </c>
      <c r="I241" s="54">
        <v>126.29400000000001</v>
      </c>
      <c r="J241" s="55">
        <v>1136.646</v>
      </c>
      <c r="K241" s="56">
        <v>0.1</v>
      </c>
      <c r="L241" s="30">
        <v>5</v>
      </c>
      <c r="M241" s="57">
        <v>18.944099999999999</v>
      </c>
      <c r="N241" s="58">
        <v>18.944099999999999</v>
      </c>
      <c r="O241" s="58">
        <v>18.944099999999999</v>
      </c>
      <c r="P241" s="58">
        <v>18.944099999999999</v>
      </c>
      <c r="Q241" s="58">
        <v>37.888199999999998</v>
      </c>
      <c r="R241" s="58">
        <v>18.944099999999999</v>
      </c>
      <c r="S241" s="58">
        <v>18.944099999999999</v>
      </c>
      <c r="T241" s="58">
        <v>18.944099999999999</v>
      </c>
      <c r="U241" s="58">
        <v>18.944099999999999</v>
      </c>
      <c r="V241" s="18">
        <v>170.49689999999995</v>
      </c>
      <c r="W241" s="39">
        <v>317.62559999999996</v>
      </c>
      <c r="X241" s="18">
        <v>819.0204</v>
      </c>
    </row>
    <row r="242" spans="1:24" s="49" customFormat="1" ht="71.25" customHeight="1" x14ac:dyDescent="0.25">
      <c r="A242" s="60" t="s">
        <v>47</v>
      </c>
      <c r="B242" s="30" t="s">
        <v>29</v>
      </c>
      <c r="C242" s="51" t="s">
        <v>155</v>
      </c>
      <c r="D242" s="32">
        <v>147.12869999999998</v>
      </c>
      <c r="E242" s="32">
        <v>989.51729999999998</v>
      </c>
      <c r="F242" s="52">
        <f t="shared" si="5"/>
        <v>1262.94</v>
      </c>
      <c r="G242" s="53">
        <v>42132</v>
      </c>
      <c r="H242" s="120" t="s">
        <v>156</v>
      </c>
      <c r="I242" s="54">
        <v>126.29400000000001</v>
      </c>
      <c r="J242" s="55">
        <v>1136.646</v>
      </c>
      <c r="K242" s="56">
        <v>0.1</v>
      </c>
      <c r="L242" s="30">
        <v>5</v>
      </c>
      <c r="M242" s="57">
        <v>18.944099999999999</v>
      </c>
      <c r="N242" s="58">
        <v>18.944099999999999</v>
      </c>
      <c r="O242" s="58">
        <v>18.944099999999999</v>
      </c>
      <c r="P242" s="58">
        <v>18.944099999999999</v>
      </c>
      <c r="Q242" s="58">
        <v>37.888199999999998</v>
      </c>
      <c r="R242" s="58">
        <v>18.944099999999999</v>
      </c>
      <c r="S242" s="58">
        <v>18.944099999999999</v>
      </c>
      <c r="T242" s="58">
        <v>18.944099999999999</v>
      </c>
      <c r="U242" s="58">
        <v>18.944099999999999</v>
      </c>
      <c r="V242" s="18">
        <v>170.49689999999995</v>
      </c>
      <c r="W242" s="39">
        <v>317.62559999999996</v>
      </c>
      <c r="X242" s="18">
        <v>819.0204</v>
      </c>
    </row>
    <row r="243" spans="1:24" s="49" customFormat="1" ht="71.25" customHeight="1" x14ac:dyDescent="0.25">
      <c r="A243" s="50" t="s">
        <v>161</v>
      </c>
      <c r="B243" s="30" t="s">
        <v>29</v>
      </c>
      <c r="C243" s="51" t="s">
        <v>155</v>
      </c>
      <c r="D243" s="32">
        <v>147.12869999999998</v>
      </c>
      <c r="E243" s="32">
        <v>989.51729999999998</v>
      </c>
      <c r="F243" s="52">
        <f t="shared" si="5"/>
        <v>1262.94</v>
      </c>
      <c r="G243" s="53">
        <v>42132</v>
      </c>
      <c r="H243" s="120" t="s">
        <v>156</v>
      </c>
      <c r="I243" s="54">
        <v>126.29400000000001</v>
      </c>
      <c r="J243" s="55">
        <v>1136.646</v>
      </c>
      <c r="K243" s="56">
        <v>0.1</v>
      </c>
      <c r="L243" s="30">
        <v>5</v>
      </c>
      <c r="M243" s="57">
        <v>18.944099999999999</v>
      </c>
      <c r="N243" s="58">
        <v>18.944099999999999</v>
      </c>
      <c r="O243" s="58">
        <v>18.944099999999999</v>
      </c>
      <c r="P243" s="58">
        <v>18.944099999999999</v>
      </c>
      <c r="Q243" s="58">
        <v>37.888199999999998</v>
      </c>
      <c r="R243" s="58">
        <v>18.944099999999999</v>
      </c>
      <c r="S243" s="58">
        <v>18.944099999999999</v>
      </c>
      <c r="T243" s="58">
        <v>18.944099999999999</v>
      </c>
      <c r="U243" s="58">
        <v>18.944099999999999</v>
      </c>
      <c r="V243" s="18">
        <v>170.49689999999995</v>
      </c>
      <c r="W243" s="39">
        <v>317.62559999999996</v>
      </c>
      <c r="X243" s="18">
        <v>819.0204</v>
      </c>
    </row>
    <row r="244" spans="1:24" s="49" customFormat="1" ht="71.25" customHeight="1" x14ac:dyDescent="0.25">
      <c r="A244" s="50" t="s">
        <v>136</v>
      </c>
      <c r="B244" s="30" t="s">
        <v>29</v>
      </c>
      <c r="C244" s="51" t="s">
        <v>155</v>
      </c>
      <c r="D244" s="32">
        <v>147.12869999999998</v>
      </c>
      <c r="E244" s="32">
        <v>989.51729999999998</v>
      </c>
      <c r="F244" s="52">
        <f t="shared" si="5"/>
        <v>1262.94</v>
      </c>
      <c r="G244" s="53">
        <v>42132</v>
      </c>
      <c r="H244" s="120" t="s">
        <v>156</v>
      </c>
      <c r="I244" s="54">
        <v>126.29400000000001</v>
      </c>
      <c r="J244" s="55">
        <v>1136.646</v>
      </c>
      <c r="K244" s="56">
        <v>0.1</v>
      </c>
      <c r="L244" s="30">
        <v>5</v>
      </c>
      <c r="M244" s="57">
        <v>18.944099999999999</v>
      </c>
      <c r="N244" s="58">
        <v>18.944099999999999</v>
      </c>
      <c r="O244" s="58">
        <v>18.944099999999999</v>
      </c>
      <c r="P244" s="58">
        <v>18.944099999999999</v>
      </c>
      <c r="Q244" s="58">
        <v>37.888199999999998</v>
      </c>
      <c r="R244" s="58">
        <v>18.944099999999999</v>
      </c>
      <c r="S244" s="58">
        <v>18.944099999999999</v>
      </c>
      <c r="T244" s="58">
        <v>18.944099999999999</v>
      </c>
      <c r="U244" s="58">
        <v>18.944099999999999</v>
      </c>
      <c r="V244" s="18">
        <v>170.49689999999995</v>
      </c>
      <c r="W244" s="39">
        <v>317.62559999999996</v>
      </c>
      <c r="X244" s="18">
        <v>819.0204</v>
      </c>
    </row>
    <row r="245" spans="1:24" s="49" customFormat="1" ht="71.25" customHeight="1" x14ac:dyDescent="0.25">
      <c r="A245" s="50" t="s">
        <v>162</v>
      </c>
      <c r="B245" s="30" t="s">
        <v>29</v>
      </c>
      <c r="C245" s="51" t="s">
        <v>155</v>
      </c>
      <c r="D245" s="32">
        <v>147.12869999999998</v>
      </c>
      <c r="E245" s="32">
        <v>989.51729999999998</v>
      </c>
      <c r="F245" s="52">
        <f t="shared" si="5"/>
        <v>1262.94</v>
      </c>
      <c r="G245" s="53">
        <v>42132</v>
      </c>
      <c r="H245" s="120" t="s">
        <v>156</v>
      </c>
      <c r="I245" s="54">
        <v>126.29400000000001</v>
      </c>
      <c r="J245" s="55">
        <v>1136.646</v>
      </c>
      <c r="K245" s="56">
        <v>0.1</v>
      </c>
      <c r="L245" s="30">
        <v>5</v>
      </c>
      <c r="M245" s="57">
        <v>18.944099999999999</v>
      </c>
      <c r="N245" s="58">
        <v>18.944099999999999</v>
      </c>
      <c r="O245" s="58">
        <v>18.944099999999999</v>
      </c>
      <c r="P245" s="58">
        <v>18.944099999999999</v>
      </c>
      <c r="Q245" s="58">
        <v>37.888199999999998</v>
      </c>
      <c r="R245" s="58">
        <v>18.944099999999999</v>
      </c>
      <c r="S245" s="58">
        <v>18.944099999999999</v>
      </c>
      <c r="T245" s="58">
        <v>18.944099999999999</v>
      </c>
      <c r="U245" s="58">
        <v>18.944099999999999</v>
      </c>
      <c r="V245" s="18">
        <v>170.49689999999995</v>
      </c>
      <c r="W245" s="39">
        <v>317.62559999999996</v>
      </c>
      <c r="X245" s="18">
        <v>819.0204</v>
      </c>
    </row>
    <row r="246" spans="1:24" s="49" customFormat="1" ht="71.25" customHeight="1" x14ac:dyDescent="0.25">
      <c r="A246" s="50" t="s">
        <v>160</v>
      </c>
      <c r="B246" s="30" t="s">
        <v>29</v>
      </c>
      <c r="C246" s="51" t="s">
        <v>155</v>
      </c>
      <c r="D246" s="32">
        <v>147.12869999999998</v>
      </c>
      <c r="E246" s="32">
        <v>989.51729999999998</v>
      </c>
      <c r="F246" s="52">
        <f t="shared" si="5"/>
        <v>1262.94</v>
      </c>
      <c r="G246" s="53">
        <v>42132</v>
      </c>
      <c r="H246" s="120" t="s">
        <v>156</v>
      </c>
      <c r="I246" s="54">
        <v>126.29400000000001</v>
      </c>
      <c r="J246" s="55">
        <v>1136.646</v>
      </c>
      <c r="K246" s="56">
        <v>0.1</v>
      </c>
      <c r="L246" s="30">
        <v>5</v>
      </c>
      <c r="M246" s="57">
        <v>18.944099999999999</v>
      </c>
      <c r="N246" s="58">
        <v>18.944099999999999</v>
      </c>
      <c r="O246" s="58">
        <v>18.944099999999999</v>
      </c>
      <c r="P246" s="58">
        <v>18.944099999999999</v>
      </c>
      <c r="Q246" s="58">
        <v>37.888199999999998</v>
      </c>
      <c r="R246" s="58">
        <v>18.944099999999999</v>
      </c>
      <c r="S246" s="58">
        <v>18.944099999999999</v>
      </c>
      <c r="T246" s="58">
        <v>18.944099999999999</v>
      </c>
      <c r="U246" s="58">
        <v>18.944099999999999</v>
      </c>
      <c r="V246" s="18">
        <v>170.49689999999995</v>
      </c>
      <c r="W246" s="39">
        <v>317.62559999999996</v>
      </c>
      <c r="X246" s="18">
        <v>819.0204</v>
      </c>
    </row>
    <row r="247" spans="1:24" s="49" customFormat="1" ht="71.25" customHeight="1" x14ac:dyDescent="0.25">
      <c r="A247" s="50" t="s">
        <v>138</v>
      </c>
      <c r="B247" s="30" t="s">
        <v>29</v>
      </c>
      <c r="C247" s="51" t="s">
        <v>155</v>
      </c>
      <c r="D247" s="32">
        <v>147.12869999999998</v>
      </c>
      <c r="E247" s="32">
        <v>989.51729999999998</v>
      </c>
      <c r="F247" s="52">
        <f t="shared" si="5"/>
        <v>1262.94</v>
      </c>
      <c r="G247" s="53">
        <v>42132</v>
      </c>
      <c r="H247" s="120" t="s">
        <v>156</v>
      </c>
      <c r="I247" s="54">
        <v>126.29400000000001</v>
      </c>
      <c r="J247" s="55">
        <v>1136.646</v>
      </c>
      <c r="K247" s="56">
        <v>0.1</v>
      </c>
      <c r="L247" s="30">
        <v>5</v>
      </c>
      <c r="M247" s="57">
        <v>18.944099999999999</v>
      </c>
      <c r="N247" s="58">
        <v>18.944099999999999</v>
      </c>
      <c r="O247" s="58">
        <v>18.944099999999999</v>
      </c>
      <c r="P247" s="58">
        <v>18.944099999999999</v>
      </c>
      <c r="Q247" s="58">
        <v>37.888199999999998</v>
      </c>
      <c r="R247" s="58">
        <v>18.944099999999999</v>
      </c>
      <c r="S247" s="58">
        <v>18.944099999999999</v>
      </c>
      <c r="T247" s="58">
        <v>18.944099999999999</v>
      </c>
      <c r="U247" s="58">
        <v>18.944099999999999</v>
      </c>
      <c r="V247" s="18">
        <v>170.49689999999995</v>
      </c>
      <c r="W247" s="39">
        <v>317.62559999999996</v>
      </c>
      <c r="X247" s="18">
        <v>819.0204</v>
      </c>
    </row>
    <row r="248" spans="1:24" s="49" customFormat="1" ht="71.25" customHeight="1" x14ac:dyDescent="0.25">
      <c r="A248" s="50" t="s">
        <v>39</v>
      </c>
      <c r="B248" s="30" t="s">
        <v>29</v>
      </c>
      <c r="C248" s="51" t="s">
        <v>155</v>
      </c>
      <c r="D248" s="32">
        <v>147.12869999999998</v>
      </c>
      <c r="E248" s="32">
        <v>989.51729999999998</v>
      </c>
      <c r="F248" s="52">
        <f t="shared" si="5"/>
        <v>1262.94</v>
      </c>
      <c r="G248" s="53">
        <v>42132</v>
      </c>
      <c r="H248" s="120" t="s">
        <v>156</v>
      </c>
      <c r="I248" s="54">
        <v>126.29400000000001</v>
      </c>
      <c r="J248" s="55">
        <v>1136.646</v>
      </c>
      <c r="K248" s="56">
        <v>0.1</v>
      </c>
      <c r="L248" s="30">
        <v>5</v>
      </c>
      <c r="M248" s="57">
        <v>18.944099999999999</v>
      </c>
      <c r="N248" s="58">
        <v>18.944099999999999</v>
      </c>
      <c r="O248" s="58">
        <v>18.944099999999999</v>
      </c>
      <c r="P248" s="58">
        <v>18.944099999999999</v>
      </c>
      <c r="Q248" s="58">
        <v>37.888199999999998</v>
      </c>
      <c r="R248" s="58">
        <v>18.944099999999999</v>
      </c>
      <c r="S248" s="58">
        <v>18.944099999999999</v>
      </c>
      <c r="T248" s="58">
        <v>18.944099999999999</v>
      </c>
      <c r="U248" s="58">
        <v>18.944099999999999</v>
      </c>
      <c r="V248" s="18">
        <v>170.49689999999995</v>
      </c>
      <c r="W248" s="39">
        <v>317.62559999999996</v>
      </c>
      <c r="X248" s="18">
        <v>819.0204</v>
      </c>
    </row>
    <row r="249" spans="1:24" s="49" customFormat="1" ht="71.25" customHeight="1" x14ac:dyDescent="0.25">
      <c r="A249" s="50" t="s">
        <v>39</v>
      </c>
      <c r="B249" s="30" t="s">
        <v>29</v>
      </c>
      <c r="C249" s="51" t="s">
        <v>155</v>
      </c>
      <c r="D249" s="32">
        <v>147.12869999999998</v>
      </c>
      <c r="E249" s="32">
        <v>989.51729999999998</v>
      </c>
      <c r="F249" s="52">
        <f t="shared" si="5"/>
        <v>1262.94</v>
      </c>
      <c r="G249" s="53">
        <v>42132</v>
      </c>
      <c r="H249" s="120" t="s">
        <v>156</v>
      </c>
      <c r="I249" s="54">
        <v>126.29400000000001</v>
      </c>
      <c r="J249" s="55">
        <v>1136.646</v>
      </c>
      <c r="K249" s="56">
        <v>0.1</v>
      </c>
      <c r="L249" s="30">
        <v>5</v>
      </c>
      <c r="M249" s="57">
        <v>18.944099999999999</v>
      </c>
      <c r="N249" s="58">
        <v>18.944099999999999</v>
      </c>
      <c r="O249" s="58">
        <v>18.944099999999999</v>
      </c>
      <c r="P249" s="58">
        <v>18.944099999999999</v>
      </c>
      <c r="Q249" s="58">
        <v>37.888199999999998</v>
      </c>
      <c r="R249" s="58">
        <v>18.944099999999999</v>
      </c>
      <c r="S249" s="58">
        <v>18.944099999999999</v>
      </c>
      <c r="T249" s="58">
        <v>18.944099999999999</v>
      </c>
      <c r="U249" s="58">
        <v>18.944099999999999</v>
      </c>
      <c r="V249" s="18">
        <v>170.49689999999995</v>
      </c>
      <c r="W249" s="39">
        <v>317.62559999999996</v>
      </c>
      <c r="X249" s="18">
        <v>819.0204</v>
      </c>
    </row>
    <row r="250" spans="1:24" s="49" customFormat="1" ht="71.25" customHeight="1" x14ac:dyDescent="0.25">
      <c r="A250" s="50" t="s">
        <v>163</v>
      </c>
      <c r="B250" s="30" t="s">
        <v>29</v>
      </c>
      <c r="C250" s="51" t="s">
        <v>155</v>
      </c>
      <c r="D250" s="32">
        <v>147.12869999999998</v>
      </c>
      <c r="E250" s="32">
        <v>989.51729999999998</v>
      </c>
      <c r="F250" s="52">
        <f t="shared" si="5"/>
        <v>1262.94</v>
      </c>
      <c r="G250" s="53">
        <v>42132</v>
      </c>
      <c r="H250" s="120" t="s">
        <v>156</v>
      </c>
      <c r="I250" s="54">
        <v>126.29400000000001</v>
      </c>
      <c r="J250" s="55">
        <v>1136.646</v>
      </c>
      <c r="K250" s="56">
        <v>0.1</v>
      </c>
      <c r="L250" s="30">
        <v>5</v>
      </c>
      <c r="M250" s="57">
        <v>18.944099999999999</v>
      </c>
      <c r="N250" s="58">
        <v>18.944099999999999</v>
      </c>
      <c r="O250" s="58">
        <v>18.944099999999999</v>
      </c>
      <c r="P250" s="58">
        <v>18.944099999999999</v>
      </c>
      <c r="Q250" s="58">
        <v>37.888199999999998</v>
      </c>
      <c r="R250" s="58">
        <v>18.944099999999999</v>
      </c>
      <c r="S250" s="58">
        <v>18.944099999999999</v>
      </c>
      <c r="T250" s="58">
        <v>18.944099999999999</v>
      </c>
      <c r="U250" s="58">
        <v>18.944099999999999</v>
      </c>
      <c r="V250" s="18">
        <v>170.49689999999995</v>
      </c>
      <c r="W250" s="39">
        <v>317.62559999999996</v>
      </c>
      <c r="X250" s="18">
        <v>819.0204</v>
      </c>
    </row>
    <row r="251" spans="1:24" s="49" customFormat="1" ht="71.25" customHeight="1" x14ac:dyDescent="0.25">
      <c r="A251" s="50" t="s">
        <v>164</v>
      </c>
      <c r="B251" s="30" t="s">
        <v>29</v>
      </c>
      <c r="C251" s="51" t="s">
        <v>155</v>
      </c>
      <c r="D251" s="32">
        <v>147.12869999999998</v>
      </c>
      <c r="E251" s="32">
        <v>989.51729999999998</v>
      </c>
      <c r="F251" s="52">
        <f t="shared" si="5"/>
        <v>1262.94</v>
      </c>
      <c r="G251" s="53">
        <v>42132</v>
      </c>
      <c r="H251" s="120" t="s">
        <v>156</v>
      </c>
      <c r="I251" s="54">
        <v>126.29400000000001</v>
      </c>
      <c r="J251" s="55">
        <v>1136.646</v>
      </c>
      <c r="K251" s="56">
        <v>0.1</v>
      </c>
      <c r="L251" s="30">
        <v>5</v>
      </c>
      <c r="M251" s="57">
        <v>18.944099999999999</v>
      </c>
      <c r="N251" s="58">
        <v>18.944099999999999</v>
      </c>
      <c r="O251" s="58">
        <v>18.944099999999999</v>
      </c>
      <c r="P251" s="58">
        <v>18.944099999999999</v>
      </c>
      <c r="Q251" s="58">
        <v>37.888199999999998</v>
      </c>
      <c r="R251" s="58">
        <v>18.944099999999999</v>
      </c>
      <c r="S251" s="58">
        <v>18.944099999999999</v>
      </c>
      <c r="T251" s="58">
        <v>18.944099999999999</v>
      </c>
      <c r="U251" s="58">
        <v>18.944099999999999</v>
      </c>
      <c r="V251" s="18">
        <v>170.49689999999995</v>
      </c>
      <c r="W251" s="39">
        <v>317.62559999999996</v>
      </c>
      <c r="X251" s="18">
        <v>819.0204</v>
      </c>
    </row>
    <row r="252" spans="1:24" s="49" customFormat="1" ht="71.25" customHeight="1" x14ac:dyDescent="0.25">
      <c r="A252" s="50" t="s">
        <v>162</v>
      </c>
      <c r="B252" s="30" t="s">
        <v>29</v>
      </c>
      <c r="C252" s="51" t="s">
        <v>155</v>
      </c>
      <c r="D252" s="32">
        <v>147.12869999999998</v>
      </c>
      <c r="E252" s="32">
        <v>989.51729999999998</v>
      </c>
      <c r="F252" s="52">
        <f t="shared" si="5"/>
        <v>1262.94</v>
      </c>
      <c r="G252" s="53">
        <v>42132</v>
      </c>
      <c r="H252" s="120" t="s">
        <v>156</v>
      </c>
      <c r="I252" s="54">
        <v>126.29400000000001</v>
      </c>
      <c r="J252" s="55">
        <v>1136.646</v>
      </c>
      <c r="K252" s="56">
        <v>0.1</v>
      </c>
      <c r="L252" s="30">
        <v>5</v>
      </c>
      <c r="M252" s="57">
        <v>18.944099999999999</v>
      </c>
      <c r="N252" s="58">
        <v>18.944099999999999</v>
      </c>
      <c r="O252" s="58">
        <v>18.944099999999999</v>
      </c>
      <c r="P252" s="58">
        <v>18.944099999999999</v>
      </c>
      <c r="Q252" s="58">
        <v>37.888199999999998</v>
      </c>
      <c r="R252" s="58">
        <v>18.944099999999999</v>
      </c>
      <c r="S252" s="58">
        <v>18.944099999999999</v>
      </c>
      <c r="T252" s="58">
        <v>18.944099999999999</v>
      </c>
      <c r="U252" s="58">
        <v>18.944099999999999</v>
      </c>
      <c r="V252" s="18">
        <v>170.49689999999995</v>
      </c>
      <c r="W252" s="39">
        <v>317.62559999999996</v>
      </c>
      <c r="X252" s="18">
        <v>819.0204</v>
      </c>
    </row>
    <row r="253" spans="1:24" s="49" customFormat="1" ht="71.25" customHeight="1" x14ac:dyDescent="0.25">
      <c r="A253" s="50" t="s">
        <v>165</v>
      </c>
      <c r="B253" s="30" t="s">
        <v>29</v>
      </c>
      <c r="C253" s="51" t="s">
        <v>155</v>
      </c>
      <c r="D253" s="32">
        <v>147.12869999999998</v>
      </c>
      <c r="E253" s="32">
        <v>989.51729999999998</v>
      </c>
      <c r="F253" s="52">
        <f t="shared" si="5"/>
        <v>1262.94</v>
      </c>
      <c r="G253" s="53">
        <v>42132</v>
      </c>
      <c r="H253" s="120" t="s">
        <v>156</v>
      </c>
      <c r="I253" s="54">
        <v>126.29400000000001</v>
      </c>
      <c r="J253" s="55">
        <v>1136.646</v>
      </c>
      <c r="K253" s="56">
        <v>0.1</v>
      </c>
      <c r="L253" s="30">
        <v>5</v>
      </c>
      <c r="M253" s="57">
        <v>18.944099999999999</v>
      </c>
      <c r="N253" s="58">
        <v>18.944099999999999</v>
      </c>
      <c r="O253" s="58">
        <v>18.944099999999999</v>
      </c>
      <c r="P253" s="58">
        <v>18.944099999999999</v>
      </c>
      <c r="Q253" s="58">
        <v>37.888199999999998</v>
      </c>
      <c r="R253" s="58">
        <v>18.944099999999999</v>
      </c>
      <c r="S253" s="58">
        <v>18.944099999999999</v>
      </c>
      <c r="T253" s="58">
        <v>18.944099999999999</v>
      </c>
      <c r="U253" s="58">
        <v>18.944099999999999</v>
      </c>
      <c r="V253" s="18">
        <v>170.49689999999995</v>
      </c>
      <c r="W253" s="39">
        <v>317.62559999999996</v>
      </c>
      <c r="X253" s="18">
        <v>819.0204</v>
      </c>
    </row>
    <row r="254" spans="1:24" s="49" customFormat="1" ht="71.25" customHeight="1" x14ac:dyDescent="0.25">
      <c r="A254" s="50" t="s">
        <v>52</v>
      </c>
      <c r="B254" s="30" t="s">
        <v>29</v>
      </c>
      <c r="C254" s="51" t="s">
        <v>155</v>
      </c>
      <c r="D254" s="32">
        <v>147.12869999999998</v>
      </c>
      <c r="E254" s="32">
        <v>989.51729999999998</v>
      </c>
      <c r="F254" s="52">
        <f t="shared" si="5"/>
        <v>1262.94</v>
      </c>
      <c r="G254" s="53">
        <v>42132</v>
      </c>
      <c r="H254" s="120" t="s">
        <v>156</v>
      </c>
      <c r="I254" s="54">
        <v>126.29400000000001</v>
      </c>
      <c r="J254" s="55">
        <v>1136.646</v>
      </c>
      <c r="K254" s="56">
        <v>0.1</v>
      </c>
      <c r="L254" s="30">
        <v>5</v>
      </c>
      <c r="M254" s="57">
        <v>18.944099999999999</v>
      </c>
      <c r="N254" s="58">
        <v>18.944099999999999</v>
      </c>
      <c r="O254" s="58">
        <v>18.944099999999999</v>
      </c>
      <c r="P254" s="58">
        <v>18.944099999999999</v>
      </c>
      <c r="Q254" s="58">
        <v>37.888199999999998</v>
      </c>
      <c r="R254" s="58">
        <v>18.944099999999999</v>
      </c>
      <c r="S254" s="58">
        <v>18.944099999999999</v>
      </c>
      <c r="T254" s="58">
        <v>18.944099999999999</v>
      </c>
      <c r="U254" s="58">
        <v>18.944099999999999</v>
      </c>
      <c r="V254" s="18">
        <v>170.49689999999995</v>
      </c>
      <c r="W254" s="39">
        <v>317.62559999999996</v>
      </c>
      <c r="X254" s="18">
        <v>819.0204</v>
      </c>
    </row>
    <row r="255" spans="1:24" s="49" customFormat="1" ht="71.25" customHeight="1" x14ac:dyDescent="0.25">
      <c r="A255" s="50" t="s">
        <v>138</v>
      </c>
      <c r="B255" s="30" t="s">
        <v>29</v>
      </c>
      <c r="C255" s="51" t="s">
        <v>155</v>
      </c>
      <c r="D255" s="32">
        <v>147.12869999999998</v>
      </c>
      <c r="E255" s="32">
        <v>989.51729999999998</v>
      </c>
      <c r="F255" s="52">
        <f t="shared" si="5"/>
        <v>1262.94</v>
      </c>
      <c r="G255" s="53">
        <v>42132</v>
      </c>
      <c r="H255" s="120" t="s">
        <v>156</v>
      </c>
      <c r="I255" s="54">
        <v>126.29400000000001</v>
      </c>
      <c r="J255" s="55">
        <v>1136.646</v>
      </c>
      <c r="K255" s="56">
        <v>0.1</v>
      </c>
      <c r="L255" s="30">
        <v>5</v>
      </c>
      <c r="M255" s="57">
        <v>18.944099999999999</v>
      </c>
      <c r="N255" s="58">
        <v>18.944099999999999</v>
      </c>
      <c r="O255" s="58">
        <v>18.944099999999999</v>
      </c>
      <c r="P255" s="58">
        <v>18.944099999999999</v>
      </c>
      <c r="Q255" s="58">
        <v>37.888199999999998</v>
      </c>
      <c r="R255" s="58">
        <v>18.944099999999999</v>
      </c>
      <c r="S255" s="58">
        <v>18.944099999999999</v>
      </c>
      <c r="T255" s="58">
        <v>18.944099999999999</v>
      </c>
      <c r="U255" s="58">
        <v>18.944099999999999</v>
      </c>
      <c r="V255" s="18">
        <v>170.49689999999995</v>
      </c>
      <c r="W255" s="39">
        <v>317.62559999999996</v>
      </c>
      <c r="X255" s="18">
        <v>819.0204</v>
      </c>
    </row>
    <row r="256" spans="1:24" s="49" customFormat="1" ht="71.25" customHeight="1" x14ac:dyDescent="0.25">
      <c r="A256" s="50" t="s">
        <v>160</v>
      </c>
      <c r="B256" s="30" t="s">
        <v>29</v>
      </c>
      <c r="C256" s="51" t="s">
        <v>155</v>
      </c>
      <c r="D256" s="32">
        <v>147.12869999999998</v>
      </c>
      <c r="E256" s="32">
        <v>989.51729999999998</v>
      </c>
      <c r="F256" s="52">
        <f t="shared" si="5"/>
        <v>1262.94</v>
      </c>
      <c r="G256" s="53">
        <v>42132</v>
      </c>
      <c r="H256" s="120" t="s">
        <v>156</v>
      </c>
      <c r="I256" s="54">
        <v>126.29400000000001</v>
      </c>
      <c r="J256" s="55">
        <v>1136.646</v>
      </c>
      <c r="K256" s="56">
        <v>0.1</v>
      </c>
      <c r="L256" s="30">
        <v>5</v>
      </c>
      <c r="M256" s="57">
        <v>18.944099999999999</v>
      </c>
      <c r="N256" s="58">
        <v>18.944099999999999</v>
      </c>
      <c r="O256" s="58">
        <v>18.944099999999999</v>
      </c>
      <c r="P256" s="58">
        <v>18.944099999999999</v>
      </c>
      <c r="Q256" s="58">
        <v>37.888199999999998</v>
      </c>
      <c r="R256" s="58">
        <v>18.944099999999999</v>
      </c>
      <c r="S256" s="58">
        <v>18.944099999999999</v>
      </c>
      <c r="T256" s="58">
        <v>18.944099999999999</v>
      </c>
      <c r="U256" s="58">
        <v>18.944099999999999</v>
      </c>
      <c r="V256" s="18">
        <v>170.49689999999995</v>
      </c>
      <c r="W256" s="39">
        <v>317.62559999999996</v>
      </c>
      <c r="X256" s="18">
        <v>819.0204</v>
      </c>
    </row>
    <row r="257" spans="1:24" s="49" customFormat="1" ht="71.25" customHeight="1" x14ac:dyDescent="0.25">
      <c r="A257" s="50" t="s">
        <v>162</v>
      </c>
      <c r="B257" s="30" t="s">
        <v>29</v>
      </c>
      <c r="C257" s="51" t="s">
        <v>155</v>
      </c>
      <c r="D257" s="32">
        <v>147.12869999999998</v>
      </c>
      <c r="E257" s="32">
        <v>989.51729999999998</v>
      </c>
      <c r="F257" s="52">
        <f t="shared" si="5"/>
        <v>1262.94</v>
      </c>
      <c r="G257" s="53">
        <v>42132</v>
      </c>
      <c r="H257" s="120" t="s">
        <v>156</v>
      </c>
      <c r="I257" s="54">
        <v>126.29400000000001</v>
      </c>
      <c r="J257" s="55">
        <v>1136.646</v>
      </c>
      <c r="K257" s="56">
        <v>0.1</v>
      </c>
      <c r="L257" s="30">
        <v>5</v>
      </c>
      <c r="M257" s="57">
        <v>18.944099999999999</v>
      </c>
      <c r="N257" s="58">
        <v>18.944099999999999</v>
      </c>
      <c r="O257" s="58">
        <v>18.944099999999999</v>
      </c>
      <c r="P257" s="58">
        <v>18.944099999999999</v>
      </c>
      <c r="Q257" s="58">
        <v>37.888199999999998</v>
      </c>
      <c r="R257" s="58">
        <v>18.944099999999999</v>
      </c>
      <c r="S257" s="58">
        <v>18.944099999999999</v>
      </c>
      <c r="T257" s="58">
        <v>18.944099999999999</v>
      </c>
      <c r="U257" s="58">
        <v>18.944099999999999</v>
      </c>
      <c r="V257" s="18">
        <v>170.49689999999995</v>
      </c>
      <c r="W257" s="39">
        <v>317.62559999999996</v>
      </c>
      <c r="X257" s="18">
        <v>819.0204</v>
      </c>
    </row>
    <row r="258" spans="1:24" s="49" customFormat="1" ht="71.25" customHeight="1" x14ac:dyDescent="0.25">
      <c r="A258" s="50" t="s">
        <v>166</v>
      </c>
      <c r="B258" s="30" t="s">
        <v>29</v>
      </c>
      <c r="C258" s="51" t="s">
        <v>155</v>
      </c>
      <c r="D258" s="32">
        <v>147.12869999999998</v>
      </c>
      <c r="E258" s="32">
        <v>989.51729999999998</v>
      </c>
      <c r="F258" s="52">
        <f t="shared" si="5"/>
        <v>1262.94</v>
      </c>
      <c r="G258" s="53">
        <v>42132</v>
      </c>
      <c r="H258" s="120" t="s">
        <v>156</v>
      </c>
      <c r="I258" s="54">
        <v>126.29400000000001</v>
      </c>
      <c r="J258" s="55">
        <v>1136.646</v>
      </c>
      <c r="K258" s="56">
        <v>0.1</v>
      </c>
      <c r="L258" s="30">
        <v>5</v>
      </c>
      <c r="M258" s="57">
        <v>18.944099999999999</v>
      </c>
      <c r="N258" s="58">
        <v>18.944099999999999</v>
      </c>
      <c r="O258" s="58">
        <v>18.944099999999999</v>
      </c>
      <c r="P258" s="58">
        <v>18.944099999999999</v>
      </c>
      <c r="Q258" s="58">
        <v>37.888199999999998</v>
      </c>
      <c r="R258" s="58">
        <v>18.944099999999999</v>
      </c>
      <c r="S258" s="58">
        <v>18.944099999999999</v>
      </c>
      <c r="T258" s="58">
        <v>18.944099999999999</v>
      </c>
      <c r="U258" s="58">
        <v>18.944099999999999</v>
      </c>
      <c r="V258" s="18">
        <v>170.49689999999995</v>
      </c>
      <c r="W258" s="39">
        <v>317.62559999999996</v>
      </c>
      <c r="X258" s="18">
        <v>819.0204</v>
      </c>
    </row>
    <row r="259" spans="1:24" s="49" customFormat="1" ht="71.25" customHeight="1" x14ac:dyDescent="0.25">
      <c r="A259" s="50" t="s">
        <v>167</v>
      </c>
      <c r="B259" s="30" t="s">
        <v>29</v>
      </c>
      <c r="C259" s="51" t="s">
        <v>155</v>
      </c>
      <c r="D259" s="32">
        <v>147.12869999999998</v>
      </c>
      <c r="E259" s="32">
        <v>989.51729999999998</v>
      </c>
      <c r="F259" s="52">
        <f t="shared" si="5"/>
        <v>1262.94</v>
      </c>
      <c r="G259" s="53">
        <v>42132</v>
      </c>
      <c r="H259" s="120" t="s">
        <v>156</v>
      </c>
      <c r="I259" s="54">
        <v>126.29400000000001</v>
      </c>
      <c r="J259" s="55">
        <v>1136.646</v>
      </c>
      <c r="K259" s="56">
        <v>0.1</v>
      </c>
      <c r="L259" s="30">
        <v>5</v>
      </c>
      <c r="M259" s="57">
        <v>18.944099999999999</v>
      </c>
      <c r="N259" s="58">
        <v>18.944099999999999</v>
      </c>
      <c r="O259" s="58">
        <v>18.944099999999999</v>
      </c>
      <c r="P259" s="58">
        <v>18.944099999999999</v>
      </c>
      <c r="Q259" s="58">
        <v>37.888199999999998</v>
      </c>
      <c r="R259" s="58">
        <v>18.944099999999999</v>
      </c>
      <c r="S259" s="58">
        <v>18.944099999999999</v>
      </c>
      <c r="T259" s="58">
        <v>18.944099999999999</v>
      </c>
      <c r="U259" s="58">
        <v>18.944099999999999</v>
      </c>
      <c r="V259" s="18">
        <v>170.49689999999995</v>
      </c>
      <c r="W259" s="39">
        <v>317.62559999999996</v>
      </c>
      <c r="X259" s="18">
        <v>819.0204</v>
      </c>
    </row>
    <row r="260" spans="1:24" s="49" customFormat="1" ht="71.25" customHeight="1" x14ac:dyDescent="0.25">
      <c r="A260" s="50" t="s">
        <v>46</v>
      </c>
      <c r="B260" s="30" t="s">
        <v>29</v>
      </c>
      <c r="C260" s="51" t="s">
        <v>155</v>
      </c>
      <c r="D260" s="32">
        <v>147.12869999999998</v>
      </c>
      <c r="E260" s="32">
        <v>989.51729999999998</v>
      </c>
      <c r="F260" s="52">
        <f t="shared" si="5"/>
        <v>1262.94</v>
      </c>
      <c r="G260" s="53">
        <v>42132</v>
      </c>
      <c r="H260" s="120" t="s">
        <v>156</v>
      </c>
      <c r="I260" s="54">
        <v>126.29400000000001</v>
      </c>
      <c r="J260" s="55">
        <v>1136.646</v>
      </c>
      <c r="K260" s="56">
        <v>0.1</v>
      </c>
      <c r="L260" s="30">
        <v>5</v>
      </c>
      <c r="M260" s="57">
        <v>18.944099999999999</v>
      </c>
      <c r="N260" s="58">
        <v>18.944099999999999</v>
      </c>
      <c r="O260" s="58">
        <v>18.944099999999999</v>
      </c>
      <c r="P260" s="58">
        <v>18.944099999999999</v>
      </c>
      <c r="Q260" s="58">
        <v>37.888199999999998</v>
      </c>
      <c r="R260" s="58">
        <v>18.944099999999999</v>
      </c>
      <c r="S260" s="58">
        <v>18.944099999999999</v>
      </c>
      <c r="T260" s="58">
        <v>18.944099999999999</v>
      </c>
      <c r="U260" s="58">
        <v>18.944099999999999</v>
      </c>
      <c r="V260" s="18">
        <v>170.49689999999995</v>
      </c>
      <c r="W260" s="39">
        <v>317.62559999999996</v>
      </c>
      <c r="X260" s="18">
        <v>819.0204</v>
      </c>
    </row>
    <row r="261" spans="1:24" s="49" customFormat="1" ht="71.25" customHeight="1" x14ac:dyDescent="0.25">
      <c r="A261" s="50" t="s">
        <v>168</v>
      </c>
      <c r="B261" s="30" t="s">
        <v>29</v>
      </c>
      <c r="C261" s="51" t="s">
        <v>155</v>
      </c>
      <c r="D261" s="32">
        <v>147.12869999999998</v>
      </c>
      <c r="E261" s="32">
        <v>989.51729999999998</v>
      </c>
      <c r="F261" s="52">
        <f t="shared" si="5"/>
        <v>1262.94</v>
      </c>
      <c r="G261" s="53">
        <v>42132</v>
      </c>
      <c r="H261" s="120" t="s">
        <v>156</v>
      </c>
      <c r="I261" s="54">
        <v>126.29400000000001</v>
      </c>
      <c r="J261" s="55">
        <v>1136.646</v>
      </c>
      <c r="K261" s="56">
        <v>0.1</v>
      </c>
      <c r="L261" s="30">
        <v>5</v>
      </c>
      <c r="M261" s="57">
        <v>18.944099999999999</v>
      </c>
      <c r="N261" s="58">
        <v>18.944099999999999</v>
      </c>
      <c r="O261" s="58">
        <v>18.944099999999999</v>
      </c>
      <c r="P261" s="58">
        <v>18.944099999999999</v>
      </c>
      <c r="Q261" s="58">
        <v>37.888199999999998</v>
      </c>
      <c r="R261" s="58">
        <v>18.944099999999999</v>
      </c>
      <c r="S261" s="58">
        <v>18.944099999999999</v>
      </c>
      <c r="T261" s="58">
        <v>18.944099999999999</v>
      </c>
      <c r="U261" s="58">
        <v>18.944099999999999</v>
      </c>
      <c r="V261" s="18">
        <v>170.49689999999995</v>
      </c>
      <c r="W261" s="39">
        <v>317.62559999999996</v>
      </c>
      <c r="X261" s="18">
        <v>819.0204</v>
      </c>
    </row>
    <row r="262" spans="1:24" s="49" customFormat="1" ht="71.25" customHeight="1" x14ac:dyDescent="0.25">
      <c r="A262" s="50" t="s">
        <v>138</v>
      </c>
      <c r="B262" s="30" t="s">
        <v>29</v>
      </c>
      <c r="C262" s="51" t="s">
        <v>155</v>
      </c>
      <c r="D262" s="32">
        <v>147.12869999999998</v>
      </c>
      <c r="E262" s="32">
        <v>989.51729999999998</v>
      </c>
      <c r="F262" s="52">
        <f t="shared" si="5"/>
        <v>1262.94</v>
      </c>
      <c r="G262" s="53">
        <v>42132</v>
      </c>
      <c r="H262" s="120" t="s">
        <v>156</v>
      </c>
      <c r="I262" s="54">
        <v>126.29400000000001</v>
      </c>
      <c r="J262" s="55">
        <v>1136.646</v>
      </c>
      <c r="K262" s="56">
        <v>0.1</v>
      </c>
      <c r="L262" s="30">
        <v>5</v>
      </c>
      <c r="M262" s="57">
        <v>18.944099999999999</v>
      </c>
      <c r="N262" s="58">
        <v>18.944099999999999</v>
      </c>
      <c r="O262" s="58">
        <v>18.944099999999999</v>
      </c>
      <c r="P262" s="58">
        <v>18.944099999999999</v>
      </c>
      <c r="Q262" s="58">
        <v>37.888199999999998</v>
      </c>
      <c r="R262" s="58">
        <v>18.944099999999999</v>
      </c>
      <c r="S262" s="58">
        <v>18.944099999999999</v>
      </c>
      <c r="T262" s="58">
        <v>18.944099999999999</v>
      </c>
      <c r="U262" s="58">
        <v>18.944099999999999</v>
      </c>
      <c r="V262" s="18">
        <v>170.49689999999995</v>
      </c>
      <c r="W262" s="39">
        <v>317.62559999999996</v>
      </c>
      <c r="X262" s="18">
        <v>819.0204</v>
      </c>
    </row>
    <row r="263" spans="1:24" s="49" customFormat="1" ht="71.25" customHeight="1" x14ac:dyDescent="0.25">
      <c r="A263" s="50" t="s">
        <v>31</v>
      </c>
      <c r="B263" s="30" t="s">
        <v>29</v>
      </c>
      <c r="C263" s="51" t="s">
        <v>155</v>
      </c>
      <c r="D263" s="32">
        <v>147.12869999999998</v>
      </c>
      <c r="E263" s="32">
        <v>989.51729999999998</v>
      </c>
      <c r="F263" s="52">
        <f t="shared" si="5"/>
        <v>1262.94</v>
      </c>
      <c r="G263" s="53">
        <v>42132</v>
      </c>
      <c r="H263" s="120" t="s">
        <v>156</v>
      </c>
      <c r="I263" s="54">
        <v>126.29400000000001</v>
      </c>
      <c r="J263" s="55">
        <v>1136.646</v>
      </c>
      <c r="K263" s="56">
        <v>0.1</v>
      </c>
      <c r="L263" s="30">
        <v>5</v>
      </c>
      <c r="M263" s="57">
        <v>18.944099999999999</v>
      </c>
      <c r="N263" s="58">
        <v>18.944099999999999</v>
      </c>
      <c r="O263" s="58">
        <v>18.944099999999999</v>
      </c>
      <c r="P263" s="58">
        <v>18.944099999999999</v>
      </c>
      <c r="Q263" s="58">
        <v>37.888199999999998</v>
      </c>
      <c r="R263" s="58">
        <v>18.944099999999999</v>
      </c>
      <c r="S263" s="58">
        <v>18.944099999999999</v>
      </c>
      <c r="T263" s="58">
        <v>18.944099999999999</v>
      </c>
      <c r="U263" s="58">
        <v>18.944099999999999</v>
      </c>
      <c r="V263" s="18">
        <v>170.49689999999995</v>
      </c>
      <c r="W263" s="39">
        <v>317.62559999999996</v>
      </c>
      <c r="X263" s="18">
        <v>819.0204</v>
      </c>
    </row>
    <row r="264" spans="1:24" s="49" customFormat="1" ht="71.25" customHeight="1" x14ac:dyDescent="0.25">
      <c r="A264" s="50" t="s">
        <v>56</v>
      </c>
      <c r="B264" s="30" t="s">
        <v>29</v>
      </c>
      <c r="C264" s="51" t="s">
        <v>169</v>
      </c>
      <c r="D264" s="32">
        <v>454.82839999999993</v>
      </c>
      <c r="E264" s="32">
        <v>3058.8436000000002</v>
      </c>
      <c r="F264" s="52">
        <v>3904.08</v>
      </c>
      <c r="G264" s="53">
        <v>42132</v>
      </c>
      <c r="H264" s="120" t="s">
        <v>170</v>
      </c>
      <c r="I264" s="54">
        <v>390.40800000000002</v>
      </c>
      <c r="J264" s="55">
        <v>3513.672</v>
      </c>
      <c r="K264" s="56">
        <v>0.1</v>
      </c>
      <c r="L264" s="30">
        <v>5</v>
      </c>
      <c r="M264" s="57">
        <v>58.561199999999999</v>
      </c>
      <c r="N264" s="58">
        <v>58.561199999999999</v>
      </c>
      <c r="O264" s="58">
        <v>58.561199999999999</v>
      </c>
      <c r="P264" s="58">
        <v>58.561199999999999</v>
      </c>
      <c r="Q264" s="58">
        <v>117.1224</v>
      </c>
      <c r="R264" s="58">
        <v>58.561199999999999</v>
      </c>
      <c r="S264" s="58">
        <v>58.561199999999999</v>
      </c>
      <c r="T264" s="58">
        <v>58.561199999999999</v>
      </c>
      <c r="U264" s="58">
        <v>58.561199999999999</v>
      </c>
      <c r="V264" s="18">
        <v>527.05079999999998</v>
      </c>
      <c r="W264" s="39">
        <v>981.87919999999986</v>
      </c>
      <c r="X264" s="18">
        <v>2531.7928000000002</v>
      </c>
    </row>
    <row r="265" spans="1:24" s="49" customFormat="1" ht="71.25" customHeight="1" x14ac:dyDescent="0.25">
      <c r="A265" s="50" t="s">
        <v>56</v>
      </c>
      <c r="B265" s="30" t="s">
        <v>29</v>
      </c>
      <c r="C265" s="51" t="s">
        <v>169</v>
      </c>
      <c r="D265" s="32">
        <v>454.82839999999993</v>
      </c>
      <c r="E265" s="32">
        <v>3058.8436000000002</v>
      </c>
      <c r="F265" s="52">
        <v>3904.08</v>
      </c>
      <c r="G265" s="53">
        <v>42132</v>
      </c>
      <c r="H265" s="120" t="s">
        <v>170</v>
      </c>
      <c r="I265" s="54">
        <v>390.40800000000002</v>
      </c>
      <c r="J265" s="55">
        <v>3513.672</v>
      </c>
      <c r="K265" s="56">
        <v>0.1</v>
      </c>
      <c r="L265" s="30">
        <v>5</v>
      </c>
      <c r="M265" s="57">
        <v>58.561199999999999</v>
      </c>
      <c r="N265" s="58">
        <v>58.561199999999999</v>
      </c>
      <c r="O265" s="58">
        <v>58.561199999999999</v>
      </c>
      <c r="P265" s="58">
        <v>58.561199999999999</v>
      </c>
      <c r="Q265" s="58">
        <v>117.1224</v>
      </c>
      <c r="R265" s="58">
        <v>58.561199999999999</v>
      </c>
      <c r="S265" s="58">
        <v>58.561199999999999</v>
      </c>
      <c r="T265" s="58">
        <v>58.561199999999999</v>
      </c>
      <c r="U265" s="58">
        <v>58.561199999999999</v>
      </c>
      <c r="V265" s="18">
        <v>527.05079999999998</v>
      </c>
      <c r="W265" s="39">
        <v>981.87919999999986</v>
      </c>
      <c r="X265" s="18">
        <v>2531.7928000000002</v>
      </c>
    </row>
    <row r="266" spans="1:24" s="49" customFormat="1" ht="71.25" customHeight="1" x14ac:dyDescent="0.25">
      <c r="A266" s="50" t="s">
        <v>56</v>
      </c>
      <c r="B266" s="30" t="s">
        <v>29</v>
      </c>
      <c r="C266" s="51" t="s">
        <v>171</v>
      </c>
      <c r="D266" s="32">
        <v>554.44765000000007</v>
      </c>
      <c r="E266" s="32">
        <v>3710.5893500000002</v>
      </c>
      <c r="F266" s="52">
        <v>4738.93</v>
      </c>
      <c r="G266" s="53">
        <v>42131</v>
      </c>
      <c r="H266" s="120" t="s">
        <v>172</v>
      </c>
      <c r="I266" s="54">
        <v>473.89300000000003</v>
      </c>
      <c r="J266" s="55">
        <v>4265.0370000000003</v>
      </c>
      <c r="K266" s="56">
        <v>0.1</v>
      </c>
      <c r="L266" s="30">
        <v>5</v>
      </c>
      <c r="M266" s="57">
        <v>71.083950000000002</v>
      </c>
      <c r="N266" s="58">
        <v>71.083950000000002</v>
      </c>
      <c r="O266" s="58">
        <v>71.083950000000002</v>
      </c>
      <c r="P266" s="58">
        <v>71.083950000000002</v>
      </c>
      <c r="Q266" s="58">
        <v>142.1679</v>
      </c>
      <c r="R266" s="58">
        <v>71.083950000000002</v>
      </c>
      <c r="S266" s="58">
        <v>71.083950000000002</v>
      </c>
      <c r="T266" s="58">
        <v>71.083950000000002</v>
      </c>
      <c r="U266" s="58">
        <v>71.083950000000002</v>
      </c>
      <c r="V266" s="18">
        <v>639.75554999999997</v>
      </c>
      <c r="W266" s="39">
        <v>1194.2031999999999</v>
      </c>
      <c r="X266" s="18">
        <v>3070.8338000000003</v>
      </c>
    </row>
    <row r="267" spans="1:24" s="49" customFormat="1" ht="71.25" customHeight="1" x14ac:dyDescent="0.25">
      <c r="A267" s="50" t="s">
        <v>41</v>
      </c>
      <c r="B267" s="30" t="s">
        <v>29</v>
      </c>
      <c r="C267" s="51" t="s">
        <v>173</v>
      </c>
      <c r="D267" s="32">
        <v>16.809999999999999</v>
      </c>
      <c r="E267" s="32">
        <v>1026.29</v>
      </c>
      <c r="F267" s="52">
        <v>1159</v>
      </c>
      <c r="G267" s="53">
        <v>42340</v>
      </c>
      <c r="H267" s="120">
        <v>184</v>
      </c>
      <c r="I267" s="54">
        <v>115.9</v>
      </c>
      <c r="J267" s="55">
        <v>1043.0999999999999</v>
      </c>
      <c r="K267" s="56">
        <v>0.1</v>
      </c>
      <c r="L267" s="30">
        <v>5</v>
      </c>
      <c r="M267" s="57">
        <v>17.384999999999998</v>
      </c>
      <c r="N267" s="58">
        <v>17.384999999999998</v>
      </c>
      <c r="O267" s="58">
        <v>17.384999999999998</v>
      </c>
      <c r="P267" s="58">
        <v>17.384999999999998</v>
      </c>
      <c r="Q267" s="58">
        <v>34.769999999999996</v>
      </c>
      <c r="R267" s="58">
        <v>17.384999999999998</v>
      </c>
      <c r="S267" s="58">
        <v>17.384999999999998</v>
      </c>
      <c r="T267" s="58">
        <v>17.384999999999998</v>
      </c>
      <c r="U267" s="58">
        <v>17.384999999999998</v>
      </c>
      <c r="V267" s="18">
        <v>156.46499999999995</v>
      </c>
      <c r="W267" s="39">
        <v>173.27499999999995</v>
      </c>
      <c r="X267" s="18">
        <v>869.82499999999993</v>
      </c>
    </row>
    <row r="268" spans="1:24" s="49" customFormat="1" ht="71.25" customHeight="1" x14ac:dyDescent="0.25">
      <c r="A268" s="50" t="s">
        <v>38</v>
      </c>
      <c r="B268" s="30" t="s">
        <v>29</v>
      </c>
      <c r="C268" s="51" t="s">
        <v>173</v>
      </c>
      <c r="D268" s="32">
        <v>16.809999999999999</v>
      </c>
      <c r="E268" s="32">
        <v>1026.29</v>
      </c>
      <c r="F268" s="52">
        <v>1159</v>
      </c>
      <c r="G268" s="53">
        <v>42340</v>
      </c>
      <c r="H268" s="120">
        <v>184</v>
      </c>
      <c r="I268" s="54">
        <v>115.9</v>
      </c>
      <c r="J268" s="55">
        <v>1043.0999999999999</v>
      </c>
      <c r="K268" s="56">
        <v>0.1</v>
      </c>
      <c r="L268" s="30">
        <v>5</v>
      </c>
      <c r="M268" s="57">
        <v>17.384999999999998</v>
      </c>
      <c r="N268" s="57">
        <v>17.384999999999998</v>
      </c>
      <c r="O268" s="18">
        <v>17.384999999999998</v>
      </c>
      <c r="P268" s="39">
        <v>17.384999999999998</v>
      </c>
      <c r="Q268" s="58">
        <v>34.769999999999996</v>
      </c>
      <c r="R268" s="88">
        <v>17.384999999999998</v>
      </c>
      <c r="S268" s="88">
        <v>17.384999999999998</v>
      </c>
      <c r="T268" s="88">
        <v>17.384999999999998</v>
      </c>
      <c r="U268" s="88">
        <v>17.384999999999998</v>
      </c>
      <c r="V268" s="84">
        <v>156.46499999999995</v>
      </c>
      <c r="W268" s="84">
        <v>173.27499999999995</v>
      </c>
      <c r="X268" s="84">
        <v>869.82499999999993</v>
      </c>
    </row>
    <row r="269" spans="1:24" s="49" customFormat="1" ht="71.25" customHeight="1" x14ac:dyDescent="0.25">
      <c r="A269" s="50" t="s">
        <v>38</v>
      </c>
      <c r="B269" s="30" t="s">
        <v>29</v>
      </c>
      <c r="C269" s="51" t="s">
        <v>173</v>
      </c>
      <c r="D269" s="32">
        <v>16.809999999999999</v>
      </c>
      <c r="E269" s="32">
        <v>1026.29</v>
      </c>
      <c r="F269" s="52">
        <v>1159</v>
      </c>
      <c r="G269" s="53">
        <v>42340</v>
      </c>
      <c r="H269" s="120">
        <v>184</v>
      </c>
      <c r="I269" s="54">
        <v>115.9</v>
      </c>
      <c r="J269" s="55">
        <v>1043.0999999999999</v>
      </c>
      <c r="K269" s="56">
        <v>0.1</v>
      </c>
      <c r="L269" s="30">
        <v>5</v>
      </c>
      <c r="M269" s="57">
        <v>17.384999999999998</v>
      </c>
      <c r="N269" s="84">
        <v>17.384999999999998</v>
      </c>
      <c r="O269" s="84">
        <v>17.384999999999998</v>
      </c>
      <c r="P269" s="84">
        <v>17.384999999999998</v>
      </c>
      <c r="Q269" s="58">
        <v>34.769999999999996</v>
      </c>
      <c r="R269" s="84">
        <v>17.384999999999998</v>
      </c>
      <c r="S269" s="84">
        <v>17.384999999999998</v>
      </c>
      <c r="T269" s="84">
        <v>17.384999999999998</v>
      </c>
      <c r="U269" s="84">
        <v>17.384999999999998</v>
      </c>
      <c r="V269" s="84">
        <v>156.46499999999995</v>
      </c>
      <c r="W269" s="84">
        <v>173.27499999999995</v>
      </c>
      <c r="X269" s="84">
        <v>869.82499999999993</v>
      </c>
    </row>
    <row r="270" spans="1:24" s="49" customFormat="1" ht="71.25" customHeight="1" x14ac:dyDescent="0.25">
      <c r="A270" s="50" t="s">
        <v>44</v>
      </c>
      <c r="B270" s="30" t="s">
        <v>29</v>
      </c>
      <c r="C270" s="51" t="s">
        <v>173</v>
      </c>
      <c r="D270" s="32">
        <v>16.809999999999999</v>
      </c>
      <c r="E270" s="32">
        <v>1026.29</v>
      </c>
      <c r="F270" s="52">
        <v>1159</v>
      </c>
      <c r="G270" s="53">
        <v>42340</v>
      </c>
      <c r="H270" s="120">
        <v>184</v>
      </c>
      <c r="I270" s="54">
        <v>115.9</v>
      </c>
      <c r="J270" s="55">
        <v>1043.0999999999999</v>
      </c>
      <c r="K270" s="56">
        <v>0.1</v>
      </c>
      <c r="L270" s="30">
        <v>5</v>
      </c>
      <c r="M270" s="57">
        <v>17.384999999999998</v>
      </c>
      <c r="N270" s="58">
        <v>17.384999999999998</v>
      </c>
      <c r="O270" s="58">
        <v>17.384999999999998</v>
      </c>
      <c r="P270" s="58">
        <v>17.384999999999998</v>
      </c>
      <c r="Q270" s="58">
        <v>34.769999999999996</v>
      </c>
      <c r="R270" s="58">
        <v>17.384999999999998</v>
      </c>
      <c r="S270" s="58">
        <v>17.384999999999998</v>
      </c>
      <c r="T270" s="58">
        <v>17.384999999999998</v>
      </c>
      <c r="U270" s="58">
        <v>17.384999999999998</v>
      </c>
      <c r="V270" s="18">
        <v>156.46499999999995</v>
      </c>
      <c r="W270" s="39">
        <v>173.27499999999995</v>
      </c>
      <c r="X270" s="18">
        <v>869.82499999999993</v>
      </c>
    </row>
    <row r="271" spans="1:24" s="49" customFormat="1" ht="71.25" customHeight="1" x14ac:dyDescent="0.25">
      <c r="A271" s="50" t="s">
        <v>44</v>
      </c>
      <c r="B271" s="30" t="s">
        <v>29</v>
      </c>
      <c r="C271" s="51" t="s">
        <v>173</v>
      </c>
      <c r="D271" s="32">
        <v>16.809999999999999</v>
      </c>
      <c r="E271" s="32">
        <v>1026.29</v>
      </c>
      <c r="F271" s="52">
        <v>1159</v>
      </c>
      <c r="G271" s="53">
        <v>42340</v>
      </c>
      <c r="H271" s="120">
        <v>184</v>
      </c>
      <c r="I271" s="54">
        <v>115.9</v>
      </c>
      <c r="J271" s="55">
        <v>1043.0999999999999</v>
      </c>
      <c r="K271" s="56">
        <v>0.1</v>
      </c>
      <c r="L271" s="30">
        <v>5</v>
      </c>
      <c r="M271" s="57">
        <v>17.384999999999998</v>
      </c>
      <c r="N271" s="58">
        <v>17.384999999999998</v>
      </c>
      <c r="O271" s="58">
        <v>17.384999999999998</v>
      </c>
      <c r="P271" s="58">
        <v>17.384999999999998</v>
      </c>
      <c r="Q271" s="58">
        <v>34.769999999999996</v>
      </c>
      <c r="R271" s="58">
        <v>17.384999999999998</v>
      </c>
      <c r="S271" s="58">
        <v>17.384999999999998</v>
      </c>
      <c r="T271" s="58">
        <v>17.384999999999998</v>
      </c>
      <c r="U271" s="58">
        <v>17.384999999999998</v>
      </c>
      <c r="V271" s="18">
        <v>156.46499999999995</v>
      </c>
      <c r="W271" s="39">
        <v>173.27499999999995</v>
      </c>
      <c r="X271" s="18">
        <v>869.82499999999993</v>
      </c>
    </row>
    <row r="272" spans="1:24" s="49" customFormat="1" ht="71.25" customHeight="1" x14ac:dyDescent="0.25">
      <c r="A272" s="50" t="s">
        <v>138</v>
      </c>
      <c r="B272" s="30" t="s">
        <v>29</v>
      </c>
      <c r="C272" s="51" t="s">
        <v>173</v>
      </c>
      <c r="D272" s="32">
        <v>16.809999999999999</v>
      </c>
      <c r="E272" s="32">
        <v>1026.29</v>
      </c>
      <c r="F272" s="52">
        <v>1159</v>
      </c>
      <c r="G272" s="53">
        <v>42340</v>
      </c>
      <c r="H272" s="120">
        <v>184</v>
      </c>
      <c r="I272" s="54">
        <v>115.9</v>
      </c>
      <c r="J272" s="55">
        <v>1043.0999999999999</v>
      </c>
      <c r="K272" s="56">
        <v>0.1</v>
      </c>
      <c r="L272" s="30">
        <v>5</v>
      </c>
      <c r="M272" s="57">
        <v>17.384999999999998</v>
      </c>
      <c r="N272" s="58">
        <v>17.384999999999998</v>
      </c>
      <c r="O272" s="58">
        <v>17.384999999999998</v>
      </c>
      <c r="P272" s="58">
        <v>17.384999999999998</v>
      </c>
      <c r="Q272" s="58">
        <v>34.769999999999996</v>
      </c>
      <c r="R272" s="58">
        <v>17.384999999999998</v>
      </c>
      <c r="S272" s="58">
        <v>17.384999999999998</v>
      </c>
      <c r="T272" s="58">
        <v>17.384999999999998</v>
      </c>
      <c r="U272" s="58">
        <v>17.384999999999998</v>
      </c>
      <c r="V272" s="18">
        <v>156.46499999999995</v>
      </c>
      <c r="W272" s="39">
        <v>173.27499999999995</v>
      </c>
      <c r="X272" s="18">
        <v>869.82499999999993</v>
      </c>
    </row>
    <row r="273" spans="1:24" s="49" customFormat="1" ht="71.25" customHeight="1" x14ac:dyDescent="0.25">
      <c r="A273" s="50" t="s">
        <v>138</v>
      </c>
      <c r="B273" s="30" t="s">
        <v>29</v>
      </c>
      <c r="C273" s="51" t="s">
        <v>173</v>
      </c>
      <c r="D273" s="32">
        <v>16.809999999999999</v>
      </c>
      <c r="E273" s="32">
        <v>1026.29</v>
      </c>
      <c r="F273" s="52">
        <v>1159</v>
      </c>
      <c r="G273" s="53">
        <v>42340</v>
      </c>
      <c r="H273" s="120">
        <v>184</v>
      </c>
      <c r="I273" s="54">
        <v>115.9</v>
      </c>
      <c r="J273" s="55">
        <v>1043.0999999999999</v>
      </c>
      <c r="K273" s="56">
        <v>0.1</v>
      </c>
      <c r="L273" s="30">
        <v>5</v>
      </c>
      <c r="M273" s="57">
        <v>17.384999999999998</v>
      </c>
      <c r="N273" s="58">
        <v>17.384999999999998</v>
      </c>
      <c r="O273" s="58">
        <v>17.384999999999998</v>
      </c>
      <c r="P273" s="58">
        <v>17.384999999999998</v>
      </c>
      <c r="Q273" s="58">
        <v>34.769999999999996</v>
      </c>
      <c r="R273" s="58">
        <v>17.384999999999998</v>
      </c>
      <c r="S273" s="58">
        <v>17.384999999999998</v>
      </c>
      <c r="T273" s="58">
        <v>17.384999999999998</v>
      </c>
      <c r="U273" s="58">
        <v>17.384999999999998</v>
      </c>
      <c r="V273" s="18">
        <v>156.46499999999995</v>
      </c>
      <c r="W273" s="39">
        <v>173.27499999999995</v>
      </c>
      <c r="X273" s="18">
        <v>869.82499999999993</v>
      </c>
    </row>
    <row r="274" spans="1:24" s="49" customFormat="1" ht="71.25" customHeight="1" x14ac:dyDescent="0.25">
      <c r="A274" s="50" t="s">
        <v>43</v>
      </c>
      <c r="B274" s="30" t="s">
        <v>29</v>
      </c>
      <c r="C274" s="51" t="s">
        <v>173</v>
      </c>
      <c r="D274" s="32">
        <v>16.809999999999999</v>
      </c>
      <c r="E274" s="32">
        <v>1026.29</v>
      </c>
      <c r="F274" s="52">
        <v>1159</v>
      </c>
      <c r="G274" s="53">
        <v>42340</v>
      </c>
      <c r="H274" s="120">
        <v>184</v>
      </c>
      <c r="I274" s="54">
        <v>115.9</v>
      </c>
      <c r="J274" s="55">
        <v>1043.0999999999999</v>
      </c>
      <c r="K274" s="56">
        <v>0.1</v>
      </c>
      <c r="L274" s="30">
        <v>5</v>
      </c>
      <c r="M274" s="57">
        <v>17.384999999999998</v>
      </c>
      <c r="N274" s="58">
        <v>17.384999999999998</v>
      </c>
      <c r="O274" s="58">
        <v>17.384999999999998</v>
      </c>
      <c r="P274" s="58">
        <v>17.384999999999998</v>
      </c>
      <c r="Q274" s="58">
        <v>34.769999999999996</v>
      </c>
      <c r="R274" s="58">
        <v>17.384999999999998</v>
      </c>
      <c r="S274" s="58">
        <v>17.384999999999998</v>
      </c>
      <c r="T274" s="58">
        <v>17.384999999999998</v>
      </c>
      <c r="U274" s="58">
        <v>17.384999999999998</v>
      </c>
      <c r="V274" s="18">
        <v>156.46499999999995</v>
      </c>
      <c r="W274" s="39">
        <v>173.27499999999995</v>
      </c>
      <c r="X274" s="18">
        <v>869.82499999999993</v>
      </c>
    </row>
    <row r="275" spans="1:24" s="49" customFormat="1" ht="71.25" customHeight="1" x14ac:dyDescent="0.25">
      <c r="A275" s="50" t="s">
        <v>46</v>
      </c>
      <c r="B275" s="30" t="s">
        <v>29</v>
      </c>
      <c r="C275" s="51" t="s">
        <v>173</v>
      </c>
      <c r="D275" s="32">
        <v>16.809999999999999</v>
      </c>
      <c r="E275" s="32">
        <v>1026.29</v>
      </c>
      <c r="F275" s="52">
        <v>1159</v>
      </c>
      <c r="G275" s="53">
        <v>42340</v>
      </c>
      <c r="H275" s="120">
        <v>184</v>
      </c>
      <c r="I275" s="54">
        <v>115.9</v>
      </c>
      <c r="J275" s="55">
        <v>1043.0999999999999</v>
      </c>
      <c r="K275" s="56">
        <v>0.1</v>
      </c>
      <c r="L275" s="30">
        <v>5</v>
      </c>
      <c r="M275" s="57">
        <v>17.384999999999998</v>
      </c>
      <c r="N275" s="58">
        <v>17.384999999999998</v>
      </c>
      <c r="O275" s="58">
        <v>17.384999999999998</v>
      </c>
      <c r="P275" s="58">
        <v>17.384999999999998</v>
      </c>
      <c r="Q275" s="58">
        <v>34.769999999999996</v>
      </c>
      <c r="R275" s="58">
        <v>17.384999999999998</v>
      </c>
      <c r="S275" s="58">
        <v>17.384999999999998</v>
      </c>
      <c r="T275" s="58">
        <v>17.384999999999998</v>
      </c>
      <c r="U275" s="58">
        <v>17.384999999999998</v>
      </c>
      <c r="V275" s="18">
        <v>156.46499999999995</v>
      </c>
      <c r="W275" s="39">
        <v>173.27499999999995</v>
      </c>
      <c r="X275" s="18">
        <v>869.82499999999993</v>
      </c>
    </row>
    <row r="276" spans="1:24" s="49" customFormat="1" ht="71.25" customHeight="1" x14ac:dyDescent="0.25">
      <c r="A276" s="50" t="s">
        <v>33</v>
      </c>
      <c r="B276" s="30" t="s">
        <v>29</v>
      </c>
      <c r="C276" s="51" t="s">
        <v>173</v>
      </c>
      <c r="D276" s="32">
        <v>16.809999999999999</v>
      </c>
      <c r="E276" s="32">
        <v>1026.29</v>
      </c>
      <c r="F276" s="52">
        <v>1159</v>
      </c>
      <c r="G276" s="53">
        <v>42340</v>
      </c>
      <c r="H276" s="120">
        <v>184</v>
      </c>
      <c r="I276" s="54">
        <v>115.9</v>
      </c>
      <c r="J276" s="55">
        <v>1043.0999999999999</v>
      </c>
      <c r="K276" s="56">
        <v>0.1</v>
      </c>
      <c r="L276" s="30">
        <v>5</v>
      </c>
      <c r="M276" s="57">
        <v>17.384999999999998</v>
      </c>
      <c r="N276" s="58">
        <v>17.384999999999998</v>
      </c>
      <c r="O276" s="58">
        <v>17.384999999999998</v>
      </c>
      <c r="P276" s="58">
        <v>17.384999999999998</v>
      </c>
      <c r="Q276" s="58">
        <v>34.769999999999996</v>
      </c>
      <c r="R276" s="58">
        <v>17.384999999999998</v>
      </c>
      <c r="S276" s="58">
        <v>17.384999999999998</v>
      </c>
      <c r="T276" s="58">
        <v>17.384999999999998</v>
      </c>
      <c r="U276" s="58">
        <v>17.384999999999998</v>
      </c>
      <c r="V276" s="18">
        <v>156.46499999999995</v>
      </c>
      <c r="W276" s="39">
        <v>173.27499999999995</v>
      </c>
      <c r="X276" s="18">
        <v>869.82499999999993</v>
      </c>
    </row>
    <row r="277" spans="1:24" s="49" customFormat="1" ht="71.25" customHeight="1" x14ac:dyDescent="0.25">
      <c r="A277" s="50" t="s">
        <v>28</v>
      </c>
      <c r="B277" s="30" t="s">
        <v>29</v>
      </c>
      <c r="C277" s="51" t="s">
        <v>173</v>
      </c>
      <c r="D277" s="32">
        <v>16.809999999999999</v>
      </c>
      <c r="E277" s="32">
        <v>1026.29</v>
      </c>
      <c r="F277" s="52">
        <v>1159</v>
      </c>
      <c r="G277" s="53">
        <v>42340</v>
      </c>
      <c r="H277" s="120">
        <v>184</v>
      </c>
      <c r="I277" s="54">
        <v>115.9</v>
      </c>
      <c r="J277" s="55">
        <v>1043.0999999999999</v>
      </c>
      <c r="K277" s="56">
        <v>0.1</v>
      </c>
      <c r="L277" s="30">
        <v>5</v>
      </c>
      <c r="M277" s="57">
        <v>17.384999999999998</v>
      </c>
      <c r="N277" s="58">
        <v>17.384999999999998</v>
      </c>
      <c r="O277" s="58">
        <v>17.384999999999998</v>
      </c>
      <c r="P277" s="58">
        <v>17.384999999999998</v>
      </c>
      <c r="Q277" s="58">
        <v>34.769999999999996</v>
      </c>
      <c r="R277" s="58">
        <v>17.384999999999998</v>
      </c>
      <c r="S277" s="58">
        <v>17.384999999999998</v>
      </c>
      <c r="T277" s="58">
        <v>17.384999999999998</v>
      </c>
      <c r="U277" s="58">
        <v>17.384999999999998</v>
      </c>
      <c r="V277" s="18">
        <v>156.46499999999995</v>
      </c>
      <c r="W277" s="39">
        <v>173.27499999999995</v>
      </c>
      <c r="X277" s="18">
        <v>869.82499999999993</v>
      </c>
    </row>
    <row r="278" spans="1:24" s="49" customFormat="1" ht="71.25" customHeight="1" x14ac:dyDescent="0.25">
      <c r="A278" s="50" t="s">
        <v>28</v>
      </c>
      <c r="B278" s="30" t="s">
        <v>29</v>
      </c>
      <c r="C278" s="51" t="s">
        <v>173</v>
      </c>
      <c r="D278" s="32">
        <v>16.809999999999999</v>
      </c>
      <c r="E278" s="32">
        <v>1026.29</v>
      </c>
      <c r="F278" s="52">
        <v>1159</v>
      </c>
      <c r="G278" s="53">
        <v>42340</v>
      </c>
      <c r="H278" s="120">
        <v>184</v>
      </c>
      <c r="I278" s="54">
        <v>115.9</v>
      </c>
      <c r="J278" s="55">
        <v>1043.0999999999999</v>
      </c>
      <c r="K278" s="56">
        <v>0.1</v>
      </c>
      <c r="L278" s="30">
        <v>5</v>
      </c>
      <c r="M278" s="57">
        <v>17.384999999999998</v>
      </c>
      <c r="N278" s="58">
        <v>17.384999999999998</v>
      </c>
      <c r="O278" s="58">
        <v>17.384999999999998</v>
      </c>
      <c r="P278" s="58">
        <v>17.384999999999998</v>
      </c>
      <c r="Q278" s="58">
        <v>34.769999999999996</v>
      </c>
      <c r="R278" s="58">
        <v>17.384999999999998</v>
      </c>
      <c r="S278" s="58">
        <v>17.384999999999998</v>
      </c>
      <c r="T278" s="58">
        <v>17.384999999999998</v>
      </c>
      <c r="U278" s="58">
        <v>17.384999999999998</v>
      </c>
      <c r="V278" s="18">
        <v>156.46499999999995</v>
      </c>
      <c r="W278" s="39">
        <v>173.27499999999995</v>
      </c>
      <c r="X278" s="18">
        <v>869.82499999999993</v>
      </c>
    </row>
    <row r="279" spans="1:24" s="49" customFormat="1" ht="71.25" customHeight="1" x14ac:dyDescent="0.25">
      <c r="A279" s="50" t="s">
        <v>39</v>
      </c>
      <c r="B279" s="30" t="s">
        <v>29</v>
      </c>
      <c r="C279" s="51" t="s">
        <v>173</v>
      </c>
      <c r="D279" s="32">
        <v>16.809999999999999</v>
      </c>
      <c r="E279" s="32">
        <v>1026.29</v>
      </c>
      <c r="F279" s="52">
        <v>1159</v>
      </c>
      <c r="G279" s="53">
        <v>42340</v>
      </c>
      <c r="H279" s="120">
        <v>184</v>
      </c>
      <c r="I279" s="54">
        <v>115.9</v>
      </c>
      <c r="J279" s="55">
        <v>1043.0999999999999</v>
      </c>
      <c r="K279" s="56">
        <v>0.1</v>
      </c>
      <c r="L279" s="30">
        <v>5</v>
      </c>
      <c r="M279" s="57">
        <v>17.384999999999998</v>
      </c>
      <c r="N279" s="58">
        <v>17.384999999999998</v>
      </c>
      <c r="O279" s="58">
        <v>17.384999999999998</v>
      </c>
      <c r="P279" s="58">
        <v>17.384999999999998</v>
      </c>
      <c r="Q279" s="58">
        <v>34.769999999999996</v>
      </c>
      <c r="R279" s="58">
        <v>17.384999999999998</v>
      </c>
      <c r="S279" s="58">
        <v>17.384999999999998</v>
      </c>
      <c r="T279" s="58">
        <v>17.384999999999998</v>
      </c>
      <c r="U279" s="58">
        <v>17.384999999999998</v>
      </c>
      <c r="V279" s="18">
        <v>156.46499999999995</v>
      </c>
      <c r="W279" s="39">
        <v>173.27499999999995</v>
      </c>
      <c r="X279" s="18">
        <v>869.82499999999993</v>
      </c>
    </row>
    <row r="280" spans="1:24" s="49" customFormat="1" ht="71.25" customHeight="1" x14ac:dyDescent="0.25">
      <c r="A280" s="50" t="s">
        <v>136</v>
      </c>
      <c r="B280" s="50" t="s">
        <v>29</v>
      </c>
      <c r="C280" s="50" t="s">
        <v>173</v>
      </c>
      <c r="D280" s="83">
        <v>16.809999999999999</v>
      </c>
      <c r="E280" s="32">
        <v>1026.29</v>
      </c>
      <c r="F280" s="52">
        <v>1159</v>
      </c>
      <c r="G280" s="53">
        <v>42340</v>
      </c>
      <c r="H280" s="120">
        <v>184</v>
      </c>
      <c r="I280" s="54">
        <v>115.9</v>
      </c>
      <c r="J280" s="55">
        <v>1043.0999999999999</v>
      </c>
      <c r="K280" s="56">
        <v>0.1</v>
      </c>
      <c r="L280" s="30">
        <v>5</v>
      </c>
      <c r="M280" s="57">
        <v>17.384999999999998</v>
      </c>
      <c r="N280" s="84">
        <v>17.384999999999998</v>
      </c>
      <c r="O280" s="84">
        <v>17.384999999999998</v>
      </c>
      <c r="P280" s="84">
        <v>17.384999999999998</v>
      </c>
      <c r="Q280" s="58">
        <v>34.769999999999996</v>
      </c>
      <c r="R280" s="84">
        <v>17.384999999999998</v>
      </c>
      <c r="S280" s="84">
        <v>17.384999999999998</v>
      </c>
      <c r="T280" s="84">
        <v>17.384999999999998</v>
      </c>
      <c r="U280" s="84">
        <v>17.384999999999998</v>
      </c>
      <c r="V280" s="84">
        <v>156.46499999999995</v>
      </c>
      <c r="W280" s="84">
        <v>173.27499999999995</v>
      </c>
      <c r="X280" s="84">
        <v>869.82499999999993</v>
      </c>
    </row>
    <row r="281" spans="1:24" s="49" customFormat="1" ht="71.25" customHeight="1" x14ac:dyDescent="0.25">
      <c r="A281" s="50" t="s">
        <v>86</v>
      </c>
      <c r="B281" s="50" t="s">
        <v>29</v>
      </c>
      <c r="C281" s="50" t="s">
        <v>173</v>
      </c>
      <c r="D281" s="83">
        <v>16.809999999999999</v>
      </c>
      <c r="E281" s="32">
        <v>1026.29</v>
      </c>
      <c r="F281" s="52">
        <v>1159</v>
      </c>
      <c r="G281" s="53">
        <v>42340</v>
      </c>
      <c r="H281" s="120">
        <v>184</v>
      </c>
      <c r="I281" s="54">
        <v>115.9</v>
      </c>
      <c r="J281" s="55">
        <v>1043.0999999999999</v>
      </c>
      <c r="K281" s="56">
        <v>0.1</v>
      </c>
      <c r="L281" s="30">
        <v>5</v>
      </c>
      <c r="M281" s="57">
        <v>17.384999999999998</v>
      </c>
      <c r="N281" s="57">
        <v>17.384999999999998</v>
      </c>
      <c r="O281" s="18">
        <v>17.384999999999998</v>
      </c>
      <c r="P281" s="39">
        <v>17.384999999999998</v>
      </c>
      <c r="Q281" s="58">
        <v>34.769999999999996</v>
      </c>
      <c r="R281" s="88">
        <v>17.384999999999998</v>
      </c>
      <c r="S281" s="88">
        <v>17.384999999999998</v>
      </c>
      <c r="T281" s="88">
        <v>17.384999999999998</v>
      </c>
      <c r="U281" s="88">
        <v>17.384999999999998</v>
      </c>
      <c r="V281" s="84">
        <v>156.46499999999995</v>
      </c>
      <c r="W281" s="84">
        <v>173.27499999999995</v>
      </c>
      <c r="X281" s="84">
        <v>869.82499999999993</v>
      </c>
    </row>
    <row r="282" spans="1:24" s="49" customFormat="1" ht="71.25" customHeight="1" x14ac:dyDescent="0.25">
      <c r="A282" s="50" t="s">
        <v>86</v>
      </c>
      <c r="B282" s="50" t="s">
        <v>29</v>
      </c>
      <c r="C282" s="50" t="s">
        <v>173</v>
      </c>
      <c r="D282" s="83">
        <v>16.809999999999999</v>
      </c>
      <c r="E282" s="32">
        <v>1026.29</v>
      </c>
      <c r="F282" s="52">
        <v>1159</v>
      </c>
      <c r="G282" s="53">
        <v>42340</v>
      </c>
      <c r="H282" s="120">
        <v>184</v>
      </c>
      <c r="I282" s="54">
        <v>115.9</v>
      </c>
      <c r="J282" s="55">
        <v>1043.0999999999999</v>
      </c>
      <c r="K282" s="56">
        <v>0.1</v>
      </c>
      <c r="L282" s="30">
        <v>5</v>
      </c>
      <c r="M282" s="57">
        <v>17.384999999999998</v>
      </c>
      <c r="N282" s="84">
        <v>17.384999999999998</v>
      </c>
      <c r="O282" s="84">
        <v>17.384999999999998</v>
      </c>
      <c r="P282" s="84">
        <v>17.384999999999998</v>
      </c>
      <c r="Q282" s="58">
        <v>34.769999999999996</v>
      </c>
      <c r="R282" s="84">
        <v>17.384999999999998</v>
      </c>
      <c r="S282" s="84">
        <v>17.384999999999998</v>
      </c>
      <c r="T282" s="84">
        <v>17.384999999999998</v>
      </c>
      <c r="U282" s="84">
        <v>17.384999999999998</v>
      </c>
      <c r="V282" s="84">
        <v>156.46499999999995</v>
      </c>
      <c r="W282" s="84">
        <v>173.27499999999995</v>
      </c>
      <c r="X282" s="84">
        <v>869.82499999999993</v>
      </c>
    </row>
    <row r="283" spans="1:24" s="49" customFormat="1" ht="71.25" customHeight="1" x14ac:dyDescent="0.25">
      <c r="A283" s="50" t="s">
        <v>47</v>
      </c>
      <c r="B283" s="50" t="s">
        <v>29</v>
      </c>
      <c r="C283" s="50" t="s">
        <v>173</v>
      </c>
      <c r="D283" s="83">
        <v>16.809999999999999</v>
      </c>
      <c r="E283" s="32">
        <v>1026.29</v>
      </c>
      <c r="F283" s="52">
        <v>1159</v>
      </c>
      <c r="G283" s="53">
        <v>42340</v>
      </c>
      <c r="H283" s="120">
        <v>184</v>
      </c>
      <c r="I283" s="54">
        <v>115.9</v>
      </c>
      <c r="J283" s="55">
        <v>1043.0999999999999</v>
      </c>
      <c r="K283" s="56">
        <v>0.1</v>
      </c>
      <c r="L283" s="30">
        <v>5</v>
      </c>
      <c r="M283" s="57">
        <v>17.384999999999998</v>
      </c>
      <c r="N283" s="84">
        <v>17.384999999999998</v>
      </c>
      <c r="O283" s="84">
        <v>17.384999999999998</v>
      </c>
      <c r="P283" s="84">
        <v>17.384999999999998</v>
      </c>
      <c r="Q283" s="58">
        <v>34.769999999999996</v>
      </c>
      <c r="R283" s="84">
        <v>17.384999999999998</v>
      </c>
      <c r="S283" s="84">
        <v>17.384999999999998</v>
      </c>
      <c r="T283" s="84">
        <v>17.384999999999998</v>
      </c>
      <c r="U283" s="84">
        <v>17.384999999999998</v>
      </c>
      <c r="V283" s="84">
        <v>156.46499999999995</v>
      </c>
      <c r="W283" s="84">
        <v>173.27499999999995</v>
      </c>
      <c r="X283" s="84">
        <v>869.82499999999993</v>
      </c>
    </row>
    <row r="284" spans="1:24" s="49" customFormat="1" ht="71.25" customHeight="1" x14ac:dyDescent="0.25">
      <c r="A284" s="50" t="s">
        <v>47</v>
      </c>
      <c r="B284" s="50" t="s">
        <v>29</v>
      </c>
      <c r="C284" s="50" t="s">
        <v>173</v>
      </c>
      <c r="D284" s="83">
        <v>16.809999999999999</v>
      </c>
      <c r="E284" s="32">
        <v>1026.29</v>
      </c>
      <c r="F284" s="52">
        <v>1159</v>
      </c>
      <c r="G284" s="53">
        <v>42340</v>
      </c>
      <c r="H284" s="120">
        <v>184</v>
      </c>
      <c r="I284" s="54">
        <v>115.9</v>
      </c>
      <c r="J284" s="55">
        <v>1043.0999999999999</v>
      </c>
      <c r="K284" s="56">
        <v>0.1</v>
      </c>
      <c r="L284" s="30">
        <v>5</v>
      </c>
      <c r="M284" s="57">
        <v>17.384999999999998</v>
      </c>
      <c r="N284" s="84">
        <v>17.384999999999998</v>
      </c>
      <c r="O284" s="84">
        <v>17.384999999999998</v>
      </c>
      <c r="P284" s="84">
        <v>17.384999999999998</v>
      </c>
      <c r="Q284" s="58">
        <v>34.769999999999996</v>
      </c>
      <c r="R284" s="84">
        <v>17.384999999999998</v>
      </c>
      <c r="S284" s="84">
        <v>17.384999999999998</v>
      </c>
      <c r="T284" s="84">
        <v>17.384999999999998</v>
      </c>
      <c r="U284" s="84">
        <v>17.384999999999998</v>
      </c>
      <c r="V284" s="84">
        <v>156.46499999999995</v>
      </c>
      <c r="W284" s="84">
        <v>173.27499999999995</v>
      </c>
      <c r="X284" s="84">
        <v>869.82499999999993</v>
      </c>
    </row>
    <row r="285" spans="1:24" s="49" customFormat="1" ht="71.25" customHeight="1" x14ac:dyDescent="0.25">
      <c r="A285" s="50" t="s">
        <v>31</v>
      </c>
      <c r="B285" s="50" t="s">
        <v>29</v>
      </c>
      <c r="C285" s="50" t="s">
        <v>173</v>
      </c>
      <c r="D285" s="83">
        <v>16.809999999999999</v>
      </c>
      <c r="E285" s="32">
        <v>1026.29</v>
      </c>
      <c r="F285" s="52">
        <v>1159</v>
      </c>
      <c r="G285" s="53">
        <v>42340</v>
      </c>
      <c r="H285" s="120">
        <v>184</v>
      </c>
      <c r="I285" s="54">
        <v>115.9</v>
      </c>
      <c r="J285" s="55">
        <v>1043.0999999999999</v>
      </c>
      <c r="K285" s="56">
        <v>0.1</v>
      </c>
      <c r="L285" s="30">
        <v>5</v>
      </c>
      <c r="M285" s="57">
        <v>17.384999999999998</v>
      </c>
      <c r="N285" s="84">
        <v>17.384999999999998</v>
      </c>
      <c r="O285" s="84">
        <v>17.384999999999998</v>
      </c>
      <c r="P285" s="84">
        <v>17.384999999999998</v>
      </c>
      <c r="Q285" s="58">
        <v>34.769999999999996</v>
      </c>
      <c r="R285" s="84">
        <v>17.384999999999998</v>
      </c>
      <c r="S285" s="84">
        <v>17.384999999999998</v>
      </c>
      <c r="T285" s="84">
        <v>17.384999999999998</v>
      </c>
      <c r="U285" s="84">
        <v>17.384999999999998</v>
      </c>
      <c r="V285" s="84">
        <v>156.46499999999995</v>
      </c>
      <c r="W285" s="84">
        <v>173.27499999999995</v>
      </c>
      <c r="X285" s="84">
        <v>869.82499999999993</v>
      </c>
    </row>
    <row r="286" spans="1:24" s="49" customFormat="1" ht="71.25" customHeight="1" x14ac:dyDescent="0.25">
      <c r="A286" s="50" t="s">
        <v>160</v>
      </c>
      <c r="B286" s="30" t="s">
        <v>29</v>
      </c>
      <c r="C286" s="51" t="s">
        <v>173</v>
      </c>
      <c r="D286" s="32">
        <v>16.809999999999999</v>
      </c>
      <c r="E286" s="32">
        <v>1026.29</v>
      </c>
      <c r="F286" s="52">
        <v>1159</v>
      </c>
      <c r="G286" s="53">
        <v>42340</v>
      </c>
      <c r="H286" s="120">
        <v>184</v>
      </c>
      <c r="I286" s="54">
        <v>115.9</v>
      </c>
      <c r="J286" s="55">
        <v>1043.0999999999999</v>
      </c>
      <c r="K286" s="56">
        <v>0.1</v>
      </c>
      <c r="L286" s="30">
        <v>5</v>
      </c>
      <c r="M286" s="57">
        <v>17.384999999999998</v>
      </c>
      <c r="N286" s="58">
        <v>17.384999999999998</v>
      </c>
      <c r="O286" s="58">
        <v>17.384999999999998</v>
      </c>
      <c r="P286" s="58">
        <v>17.384999999999998</v>
      </c>
      <c r="Q286" s="58">
        <v>34.769999999999996</v>
      </c>
      <c r="R286" s="58">
        <v>17.384999999999998</v>
      </c>
      <c r="S286" s="58">
        <v>17.384999999999998</v>
      </c>
      <c r="T286" s="58">
        <v>17.384999999999998</v>
      </c>
      <c r="U286" s="58">
        <v>17.384999999999998</v>
      </c>
      <c r="V286" s="18">
        <v>156.46499999999995</v>
      </c>
      <c r="W286" s="39">
        <v>173.27499999999995</v>
      </c>
      <c r="X286" s="18">
        <v>869.82499999999993</v>
      </c>
    </row>
    <row r="287" spans="1:24" s="49" customFormat="1" ht="71.25" customHeight="1" x14ac:dyDescent="0.25">
      <c r="A287" s="50" t="s">
        <v>160</v>
      </c>
      <c r="B287" s="30" t="s">
        <v>29</v>
      </c>
      <c r="C287" s="51" t="s">
        <v>173</v>
      </c>
      <c r="D287" s="32">
        <v>16.809999999999999</v>
      </c>
      <c r="E287" s="32">
        <v>1026.29</v>
      </c>
      <c r="F287" s="52">
        <v>1159</v>
      </c>
      <c r="G287" s="53">
        <v>42340</v>
      </c>
      <c r="H287" s="120">
        <v>184</v>
      </c>
      <c r="I287" s="54">
        <v>115.9</v>
      </c>
      <c r="J287" s="55">
        <v>1043.0999999999999</v>
      </c>
      <c r="K287" s="56">
        <v>0.1</v>
      </c>
      <c r="L287" s="30">
        <v>5</v>
      </c>
      <c r="M287" s="57">
        <v>17.384999999999998</v>
      </c>
      <c r="N287" s="58">
        <v>17.384999999999998</v>
      </c>
      <c r="O287" s="58">
        <v>17.384999999999998</v>
      </c>
      <c r="P287" s="58">
        <v>17.384999999999998</v>
      </c>
      <c r="Q287" s="58">
        <v>34.769999999999996</v>
      </c>
      <c r="R287" s="58">
        <v>17.384999999999998</v>
      </c>
      <c r="S287" s="58">
        <v>17.384999999999998</v>
      </c>
      <c r="T287" s="58">
        <v>17.384999999999998</v>
      </c>
      <c r="U287" s="58">
        <v>17.384999999999998</v>
      </c>
      <c r="V287" s="18">
        <v>156.46499999999995</v>
      </c>
      <c r="W287" s="39">
        <v>173.27499999999995</v>
      </c>
      <c r="X287" s="18">
        <v>869.82499999999993</v>
      </c>
    </row>
    <row r="288" spans="1:24" s="49" customFormat="1" ht="71.25" customHeight="1" x14ac:dyDescent="0.25">
      <c r="A288" s="50" t="s">
        <v>174</v>
      </c>
      <c r="B288" s="30" t="s">
        <v>29</v>
      </c>
      <c r="C288" s="51" t="s">
        <v>173</v>
      </c>
      <c r="D288" s="32">
        <v>16.809999999999999</v>
      </c>
      <c r="E288" s="32">
        <v>1026.29</v>
      </c>
      <c r="F288" s="52">
        <v>1159</v>
      </c>
      <c r="G288" s="53">
        <v>42340</v>
      </c>
      <c r="H288" s="120">
        <v>184</v>
      </c>
      <c r="I288" s="54">
        <v>115.9</v>
      </c>
      <c r="J288" s="55">
        <v>1043.0999999999999</v>
      </c>
      <c r="K288" s="56">
        <v>0.1</v>
      </c>
      <c r="L288" s="30">
        <v>5</v>
      </c>
      <c r="M288" s="57">
        <v>17.384999999999998</v>
      </c>
      <c r="N288" s="58">
        <v>17.384999999999998</v>
      </c>
      <c r="O288" s="58">
        <v>17.384999999999998</v>
      </c>
      <c r="P288" s="58">
        <v>17.384999999999998</v>
      </c>
      <c r="Q288" s="58">
        <v>34.769999999999996</v>
      </c>
      <c r="R288" s="58">
        <v>17.384999999999998</v>
      </c>
      <c r="S288" s="58">
        <v>17.384999999999998</v>
      </c>
      <c r="T288" s="58">
        <v>17.384999999999998</v>
      </c>
      <c r="U288" s="58">
        <v>17.384999999999998</v>
      </c>
      <c r="V288" s="18">
        <v>156.46499999999995</v>
      </c>
      <c r="W288" s="39">
        <v>173.27499999999995</v>
      </c>
      <c r="X288" s="18">
        <v>869.82499999999993</v>
      </c>
    </row>
    <row r="289" spans="1:24" s="49" customFormat="1" ht="71.25" customHeight="1" x14ac:dyDescent="0.25">
      <c r="A289" s="50" t="s">
        <v>175</v>
      </c>
      <c r="B289" s="30" t="s">
        <v>29</v>
      </c>
      <c r="C289" s="51" t="s">
        <v>173</v>
      </c>
      <c r="D289" s="32">
        <v>16.809999999999999</v>
      </c>
      <c r="E289" s="32">
        <v>1026.29</v>
      </c>
      <c r="F289" s="52">
        <v>1159</v>
      </c>
      <c r="G289" s="53">
        <v>42340</v>
      </c>
      <c r="H289" s="120">
        <v>184</v>
      </c>
      <c r="I289" s="54">
        <v>115.9</v>
      </c>
      <c r="J289" s="55">
        <v>1043.0999999999999</v>
      </c>
      <c r="K289" s="56">
        <v>0.1</v>
      </c>
      <c r="L289" s="30">
        <v>5</v>
      </c>
      <c r="M289" s="57">
        <v>17.384999999999998</v>
      </c>
      <c r="N289" s="58">
        <v>17.384999999999998</v>
      </c>
      <c r="O289" s="58">
        <v>17.384999999999998</v>
      </c>
      <c r="P289" s="58">
        <v>17.384999999999998</v>
      </c>
      <c r="Q289" s="58">
        <v>34.769999999999996</v>
      </c>
      <c r="R289" s="58">
        <v>17.384999999999998</v>
      </c>
      <c r="S289" s="58">
        <v>17.384999999999998</v>
      </c>
      <c r="T289" s="58">
        <v>17.384999999999998</v>
      </c>
      <c r="U289" s="58">
        <v>17.384999999999998</v>
      </c>
      <c r="V289" s="18">
        <v>156.46499999999995</v>
      </c>
      <c r="W289" s="39">
        <v>173.27499999999995</v>
      </c>
      <c r="X289" s="18">
        <v>869.82499999999993</v>
      </c>
    </row>
    <row r="290" spans="1:24" s="49" customFormat="1" ht="71.25" customHeight="1" x14ac:dyDescent="0.25">
      <c r="A290" s="50" t="s">
        <v>176</v>
      </c>
      <c r="B290" s="30" t="s">
        <v>29</v>
      </c>
      <c r="C290" s="51" t="s">
        <v>173</v>
      </c>
      <c r="D290" s="32">
        <v>16.809999999999999</v>
      </c>
      <c r="E290" s="32">
        <v>1026.29</v>
      </c>
      <c r="F290" s="52">
        <v>1159</v>
      </c>
      <c r="G290" s="53">
        <v>42340</v>
      </c>
      <c r="H290" s="120">
        <v>184</v>
      </c>
      <c r="I290" s="54">
        <v>115.9</v>
      </c>
      <c r="J290" s="55">
        <v>1043.0999999999999</v>
      </c>
      <c r="K290" s="56">
        <v>0.1</v>
      </c>
      <c r="L290" s="30">
        <v>5</v>
      </c>
      <c r="M290" s="57">
        <v>17.384999999999998</v>
      </c>
      <c r="N290" s="58">
        <v>17.384999999999998</v>
      </c>
      <c r="O290" s="58">
        <v>17.384999999999998</v>
      </c>
      <c r="P290" s="58">
        <v>17.384999999999998</v>
      </c>
      <c r="Q290" s="58">
        <v>34.769999999999996</v>
      </c>
      <c r="R290" s="58">
        <v>17.384999999999998</v>
      </c>
      <c r="S290" s="58">
        <v>17.384999999999998</v>
      </c>
      <c r="T290" s="58">
        <v>17.384999999999998</v>
      </c>
      <c r="U290" s="58">
        <v>17.384999999999998</v>
      </c>
      <c r="V290" s="18">
        <v>156.46499999999995</v>
      </c>
      <c r="W290" s="39">
        <v>173.27499999999995</v>
      </c>
      <c r="X290" s="18">
        <v>869.82499999999993</v>
      </c>
    </row>
    <row r="291" spans="1:24" s="49" customFormat="1" ht="71.25" customHeight="1" x14ac:dyDescent="0.25">
      <c r="A291" s="50" t="s">
        <v>177</v>
      </c>
      <c r="B291" s="30" t="s">
        <v>29</v>
      </c>
      <c r="C291" s="51" t="s">
        <v>173</v>
      </c>
      <c r="D291" s="32">
        <v>16.809999999999999</v>
      </c>
      <c r="E291" s="32">
        <v>1026.29</v>
      </c>
      <c r="F291" s="52">
        <v>1159</v>
      </c>
      <c r="G291" s="53">
        <v>42340</v>
      </c>
      <c r="H291" s="120">
        <v>184</v>
      </c>
      <c r="I291" s="54">
        <v>115.9</v>
      </c>
      <c r="J291" s="55">
        <v>1043.0999999999999</v>
      </c>
      <c r="K291" s="56">
        <v>0.1</v>
      </c>
      <c r="L291" s="30">
        <v>5</v>
      </c>
      <c r="M291" s="57">
        <v>17.384999999999998</v>
      </c>
      <c r="N291" s="58">
        <v>17.384999999999998</v>
      </c>
      <c r="O291" s="58">
        <v>17.384999999999998</v>
      </c>
      <c r="P291" s="58">
        <v>17.384999999999998</v>
      </c>
      <c r="Q291" s="58">
        <v>34.769999999999996</v>
      </c>
      <c r="R291" s="58">
        <v>17.384999999999998</v>
      </c>
      <c r="S291" s="58">
        <v>17.384999999999998</v>
      </c>
      <c r="T291" s="58">
        <v>17.384999999999998</v>
      </c>
      <c r="U291" s="58">
        <v>17.384999999999998</v>
      </c>
      <c r="V291" s="18">
        <v>156.46499999999995</v>
      </c>
      <c r="W291" s="39">
        <v>173.27499999999995</v>
      </c>
      <c r="X291" s="18">
        <v>869.82499999999993</v>
      </c>
    </row>
    <row r="292" spans="1:24" s="49" customFormat="1" ht="71.25" customHeight="1" x14ac:dyDescent="0.25">
      <c r="A292" s="50" t="s">
        <v>178</v>
      </c>
      <c r="B292" s="30" t="s">
        <v>29</v>
      </c>
      <c r="C292" s="51" t="s">
        <v>173</v>
      </c>
      <c r="D292" s="32">
        <v>16.809999999999999</v>
      </c>
      <c r="E292" s="32">
        <v>1026.29</v>
      </c>
      <c r="F292" s="52">
        <v>1159</v>
      </c>
      <c r="G292" s="53">
        <v>42340</v>
      </c>
      <c r="H292" s="120">
        <v>184</v>
      </c>
      <c r="I292" s="54">
        <v>115.9</v>
      </c>
      <c r="J292" s="55">
        <v>1043.0999999999999</v>
      </c>
      <c r="K292" s="56">
        <v>0.1</v>
      </c>
      <c r="L292" s="30">
        <v>5</v>
      </c>
      <c r="M292" s="57">
        <v>17.384999999999998</v>
      </c>
      <c r="N292" s="57">
        <v>17.384999999999998</v>
      </c>
      <c r="O292" s="18">
        <v>17.384999999999998</v>
      </c>
      <c r="P292" s="39">
        <v>17.384999999999998</v>
      </c>
      <c r="Q292" s="58">
        <v>34.769999999999996</v>
      </c>
      <c r="R292" s="88">
        <v>17.384999999999998</v>
      </c>
      <c r="S292" s="88">
        <v>17.384999999999998</v>
      </c>
      <c r="T292" s="88">
        <v>17.384999999999998</v>
      </c>
      <c r="U292" s="88">
        <v>17.384999999999998</v>
      </c>
      <c r="V292" s="84">
        <v>156.46499999999995</v>
      </c>
      <c r="W292" s="39">
        <v>173.27499999999995</v>
      </c>
      <c r="X292" s="18">
        <v>869.82499999999993</v>
      </c>
    </row>
    <row r="293" spans="1:24" s="49" customFormat="1" ht="71.25" customHeight="1" x14ac:dyDescent="0.25">
      <c r="A293" s="50" t="s">
        <v>179</v>
      </c>
      <c r="B293" s="30" t="s">
        <v>29</v>
      </c>
      <c r="C293" s="51" t="s">
        <v>173</v>
      </c>
      <c r="D293" s="32">
        <v>16.809999999999999</v>
      </c>
      <c r="E293" s="32">
        <v>1026.29</v>
      </c>
      <c r="F293" s="52">
        <v>1159</v>
      </c>
      <c r="G293" s="53">
        <v>42340</v>
      </c>
      <c r="H293" s="120">
        <v>184</v>
      </c>
      <c r="I293" s="54">
        <v>115.9</v>
      </c>
      <c r="J293" s="55">
        <v>1043.0999999999999</v>
      </c>
      <c r="K293" s="56">
        <v>0.1</v>
      </c>
      <c r="L293" s="30">
        <v>5</v>
      </c>
      <c r="M293" s="57">
        <v>17.384999999999998</v>
      </c>
      <c r="N293" s="84">
        <v>17.384999999999998</v>
      </c>
      <c r="O293" s="84">
        <v>17.384999999999998</v>
      </c>
      <c r="P293" s="84">
        <v>17.384999999999998</v>
      </c>
      <c r="Q293" s="58">
        <v>34.769999999999996</v>
      </c>
      <c r="R293" s="84">
        <v>17.384999999999998</v>
      </c>
      <c r="S293" s="84">
        <v>17.384999999999998</v>
      </c>
      <c r="T293" s="84">
        <v>17.384999999999998</v>
      </c>
      <c r="U293" s="84">
        <v>17.384999999999998</v>
      </c>
      <c r="V293" s="84">
        <v>156.46499999999995</v>
      </c>
      <c r="W293" s="39">
        <v>173.27499999999995</v>
      </c>
      <c r="X293" s="18">
        <v>869.82499999999993</v>
      </c>
    </row>
    <row r="294" spans="1:24" s="49" customFormat="1" ht="71.25" customHeight="1" x14ac:dyDescent="0.25">
      <c r="A294" s="50" t="s">
        <v>180</v>
      </c>
      <c r="B294" s="30" t="s">
        <v>29</v>
      </c>
      <c r="C294" s="51" t="s">
        <v>173</v>
      </c>
      <c r="D294" s="32">
        <v>16.809999999999999</v>
      </c>
      <c r="E294" s="32">
        <v>1026.29</v>
      </c>
      <c r="F294" s="52">
        <v>1159</v>
      </c>
      <c r="G294" s="53">
        <v>42340</v>
      </c>
      <c r="H294" s="120">
        <v>184</v>
      </c>
      <c r="I294" s="54">
        <v>115.9</v>
      </c>
      <c r="J294" s="55">
        <v>1043.0999999999999</v>
      </c>
      <c r="K294" s="56">
        <v>0.1</v>
      </c>
      <c r="L294" s="30">
        <v>5</v>
      </c>
      <c r="M294" s="57">
        <v>17.384999999999998</v>
      </c>
      <c r="N294" s="84">
        <v>17.384999999999998</v>
      </c>
      <c r="O294" s="84">
        <v>17.384999999999998</v>
      </c>
      <c r="P294" s="84">
        <v>17.384999999999998</v>
      </c>
      <c r="Q294" s="58">
        <v>34.769999999999996</v>
      </c>
      <c r="R294" s="84">
        <v>17.384999999999998</v>
      </c>
      <c r="S294" s="84">
        <v>17.384999999999998</v>
      </c>
      <c r="T294" s="84">
        <v>17.384999999999998</v>
      </c>
      <c r="U294" s="84">
        <v>17.384999999999998</v>
      </c>
      <c r="V294" s="84">
        <v>156.46499999999995</v>
      </c>
      <c r="W294" s="84">
        <v>173.27499999999995</v>
      </c>
      <c r="X294" s="84">
        <v>869.82499999999993</v>
      </c>
    </row>
    <row r="295" spans="1:24" s="49" customFormat="1" ht="71.25" customHeight="1" x14ac:dyDescent="0.25">
      <c r="A295" s="50" t="s">
        <v>181</v>
      </c>
      <c r="B295" s="30" t="s">
        <v>29</v>
      </c>
      <c r="C295" s="51" t="s">
        <v>173</v>
      </c>
      <c r="D295" s="32">
        <v>16.809999999999999</v>
      </c>
      <c r="E295" s="32">
        <v>1026.29</v>
      </c>
      <c r="F295" s="52">
        <v>1159</v>
      </c>
      <c r="G295" s="53">
        <v>42340</v>
      </c>
      <c r="H295" s="120">
        <v>184</v>
      </c>
      <c r="I295" s="54">
        <v>115.9</v>
      </c>
      <c r="J295" s="55">
        <v>1043.0999999999999</v>
      </c>
      <c r="K295" s="56">
        <v>0.1</v>
      </c>
      <c r="L295" s="30">
        <v>5</v>
      </c>
      <c r="M295" s="57">
        <v>17.384999999999998</v>
      </c>
      <c r="N295" s="58">
        <v>17.384999999999998</v>
      </c>
      <c r="O295" s="58">
        <v>17.384999999999998</v>
      </c>
      <c r="P295" s="58">
        <v>17.384999999999998</v>
      </c>
      <c r="Q295" s="58">
        <v>34.769999999999996</v>
      </c>
      <c r="R295" s="58">
        <v>17.384999999999998</v>
      </c>
      <c r="S295" s="58">
        <v>17.384999999999998</v>
      </c>
      <c r="T295" s="58">
        <v>17.384999999999998</v>
      </c>
      <c r="U295" s="58">
        <v>17.384999999999998</v>
      </c>
      <c r="V295" s="18">
        <v>156.46499999999995</v>
      </c>
      <c r="W295" s="39">
        <v>173.27499999999995</v>
      </c>
      <c r="X295" s="18">
        <v>869.82499999999993</v>
      </c>
    </row>
    <row r="296" spans="1:24" s="49" customFormat="1" ht="71.25" customHeight="1" x14ac:dyDescent="0.25">
      <c r="A296" s="50" t="s">
        <v>70</v>
      </c>
      <c r="B296" s="30" t="s">
        <v>29</v>
      </c>
      <c r="C296" s="51" t="s">
        <v>173</v>
      </c>
      <c r="D296" s="32">
        <v>16.809999999999999</v>
      </c>
      <c r="E296" s="32">
        <v>1026.29</v>
      </c>
      <c r="F296" s="52">
        <v>1159</v>
      </c>
      <c r="G296" s="53">
        <v>42340</v>
      </c>
      <c r="H296" s="120">
        <v>184</v>
      </c>
      <c r="I296" s="54">
        <v>115.9</v>
      </c>
      <c r="J296" s="55">
        <v>1043.0999999999999</v>
      </c>
      <c r="K296" s="56">
        <v>0.1</v>
      </c>
      <c r="L296" s="30">
        <v>5</v>
      </c>
      <c r="M296" s="57">
        <v>17.384999999999998</v>
      </c>
      <c r="N296" s="58">
        <v>17.384999999999998</v>
      </c>
      <c r="O296" s="58">
        <v>17.384999999999998</v>
      </c>
      <c r="P296" s="58">
        <v>17.384999999999998</v>
      </c>
      <c r="Q296" s="58">
        <v>34.769999999999996</v>
      </c>
      <c r="R296" s="58">
        <v>17.384999999999998</v>
      </c>
      <c r="S296" s="58">
        <v>17.384999999999998</v>
      </c>
      <c r="T296" s="58">
        <v>17.384999999999998</v>
      </c>
      <c r="U296" s="58">
        <v>17.384999999999998</v>
      </c>
      <c r="V296" s="18">
        <v>156.46499999999995</v>
      </c>
      <c r="W296" s="39">
        <v>173.27499999999995</v>
      </c>
      <c r="X296" s="18">
        <v>869.82499999999993</v>
      </c>
    </row>
    <row r="297" spans="1:24" s="49" customFormat="1" ht="71.25" customHeight="1" x14ac:dyDescent="0.25">
      <c r="A297" s="50" t="s">
        <v>72</v>
      </c>
      <c r="B297" s="30" t="s">
        <v>29</v>
      </c>
      <c r="C297" s="51" t="s">
        <v>173</v>
      </c>
      <c r="D297" s="32">
        <v>16.809999999999999</v>
      </c>
      <c r="E297" s="32">
        <v>1026.29</v>
      </c>
      <c r="F297" s="52">
        <v>1159</v>
      </c>
      <c r="G297" s="53">
        <v>42340</v>
      </c>
      <c r="H297" s="120">
        <v>184</v>
      </c>
      <c r="I297" s="54">
        <v>115.9</v>
      </c>
      <c r="J297" s="55">
        <v>1043.0999999999999</v>
      </c>
      <c r="K297" s="56">
        <v>0.1</v>
      </c>
      <c r="L297" s="30">
        <v>5</v>
      </c>
      <c r="M297" s="57">
        <v>17.384999999999998</v>
      </c>
      <c r="N297" s="58">
        <v>17.384999999999998</v>
      </c>
      <c r="O297" s="58">
        <v>17.384999999999998</v>
      </c>
      <c r="P297" s="58">
        <v>17.384999999999998</v>
      </c>
      <c r="Q297" s="58">
        <v>34.769999999999996</v>
      </c>
      <c r="R297" s="58">
        <v>17.384999999999998</v>
      </c>
      <c r="S297" s="58">
        <v>17.384999999999998</v>
      </c>
      <c r="T297" s="58">
        <v>17.384999999999998</v>
      </c>
      <c r="U297" s="58">
        <v>17.384999999999998</v>
      </c>
      <c r="V297" s="18">
        <v>156.46499999999995</v>
      </c>
      <c r="W297" s="39">
        <v>173.27499999999995</v>
      </c>
      <c r="X297" s="18">
        <v>869.82499999999993</v>
      </c>
    </row>
    <row r="298" spans="1:24" s="49" customFormat="1" ht="71.25" customHeight="1" x14ac:dyDescent="0.25">
      <c r="A298" s="50" t="s">
        <v>72</v>
      </c>
      <c r="B298" s="30" t="s">
        <v>29</v>
      </c>
      <c r="C298" s="51" t="s">
        <v>173</v>
      </c>
      <c r="D298" s="32">
        <v>16.809999999999999</v>
      </c>
      <c r="E298" s="32">
        <v>1026.29</v>
      </c>
      <c r="F298" s="52">
        <v>1159</v>
      </c>
      <c r="G298" s="53">
        <v>42340</v>
      </c>
      <c r="H298" s="120">
        <v>184</v>
      </c>
      <c r="I298" s="54">
        <v>115.9</v>
      </c>
      <c r="J298" s="55">
        <v>1043.0999999999999</v>
      </c>
      <c r="K298" s="56">
        <v>0.1</v>
      </c>
      <c r="L298" s="30">
        <v>5</v>
      </c>
      <c r="M298" s="57">
        <v>17.384999999999998</v>
      </c>
      <c r="N298" s="58">
        <v>17.384999999999998</v>
      </c>
      <c r="O298" s="58">
        <v>17.384999999999998</v>
      </c>
      <c r="P298" s="58">
        <v>17.384999999999998</v>
      </c>
      <c r="Q298" s="58">
        <v>34.769999999999996</v>
      </c>
      <c r="R298" s="58">
        <v>17.384999999999998</v>
      </c>
      <c r="S298" s="58">
        <v>17.384999999999998</v>
      </c>
      <c r="T298" s="58">
        <v>17.384999999999998</v>
      </c>
      <c r="U298" s="58">
        <v>17.384999999999998</v>
      </c>
      <c r="V298" s="18">
        <v>156.46499999999995</v>
      </c>
      <c r="W298" s="39">
        <v>173.27499999999995</v>
      </c>
      <c r="X298" s="18">
        <v>869.82499999999993</v>
      </c>
    </row>
    <row r="299" spans="1:24" s="49" customFormat="1" ht="71.25" customHeight="1" x14ac:dyDescent="0.25">
      <c r="A299" s="50" t="s">
        <v>72</v>
      </c>
      <c r="B299" s="30" t="s">
        <v>29</v>
      </c>
      <c r="C299" s="51" t="s">
        <v>173</v>
      </c>
      <c r="D299" s="32">
        <v>16.809999999999999</v>
      </c>
      <c r="E299" s="32">
        <v>1026.29</v>
      </c>
      <c r="F299" s="52">
        <v>1159</v>
      </c>
      <c r="G299" s="53">
        <v>42340</v>
      </c>
      <c r="H299" s="120">
        <v>184</v>
      </c>
      <c r="I299" s="54">
        <v>115.9</v>
      </c>
      <c r="J299" s="55">
        <v>1043.0999999999999</v>
      </c>
      <c r="K299" s="56">
        <v>0.1</v>
      </c>
      <c r="L299" s="30">
        <v>5</v>
      </c>
      <c r="M299" s="57">
        <v>17.384999999999998</v>
      </c>
      <c r="N299" s="58">
        <v>17.384999999999998</v>
      </c>
      <c r="O299" s="58">
        <v>17.384999999999998</v>
      </c>
      <c r="P299" s="58">
        <v>17.384999999999998</v>
      </c>
      <c r="Q299" s="58">
        <v>34.769999999999996</v>
      </c>
      <c r="R299" s="58">
        <v>17.384999999999998</v>
      </c>
      <c r="S299" s="58">
        <v>17.384999999999998</v>
      </c>
      <c r="T299" s="58">
        <v>17.384999999999998</v>
      </c>
      <c r="U299" s="58">
        <v>17.384999999999998</v>
      </c>
      <c r="V299" s="18">
        <v>156.46499999999995</v>
      </c>
      <c r="W299" s="39">
        <v>173.27499999999995</v>
      </c>
      <c r="X299" s="18">
        <v>869.82499999999993</v>
      </c>
    </row>
    <row r="300" spans="1:24" ht="39" customHeight="1" x14ac:dyDescent="0.25">
      <c r="A300" s="85" t="s">
        <v>56</v>
      </c>
      <c r="B300" s="31" t="s">
        <v>29</v>
      </c>
      <c r="C300" s="61" t="s">
        <v>182</v>
      </c>
      <c r="D300" s="66"/>
      <c r="E300" s="66"/>
      <c r="F300" s="62">
        <v>3807.78</v>
      </c>
      <c r="G300" s="63">
        <v>42534</v>
      </c>
      <c r="H300" s="120">
        <v>118</v>
      </c>
      <c r="I300" s="54">
        <v>380.77800000000002</v>
      </c>
      <c r="J300" s="55">
        <v>3427.0020000000004</v>
      </c>
      <c r="K300" s="56">
        <v>0.1</v>
      </c>
      <c r="L300" s="30">
        <v>5</v>
      </c>
      <c r="M300" s="57">
        <v>57.116700000000009</v>
      </c>
      <c r="N300" s="66"/>
      <c r="O300" s="66"/>
      <c r="P300" s="66"/>
      <c r="Q300" s="66"/>
      <c r="R300" s="66"/>
      <c r="S300" s="66">
        <v>34.270020000000002</v>
      </c>
      <c r="T300" s="89">
        <v>57.116700000000009</v>
      </c>
      <c r="U300" s="66">
        <v>57.116700000000009</v>
      </c>
      <c r="V300" s="18">
        <v>148.50342000000001</v>
      </c>
      <c r="W300" s="39">
        <v>148.50342000000001</v>
      </c>
      <c r="X300" s="18">
        <v>3278.4985800000004</v>
      </c>
    </row>
    <row r="301" spans="1:24" ht="39" customHeight="1" x14ac:dyDescent="0.25">
      <c r="A301" s="22" t="s">
        <v>136</v>
      </c>
      <c r="B301" s="31" t="s">
        <v>29</v>
      </c>
      <c r="C301" s="51" t="s">
        <v>183</v>
      </c>
      <c r="D301" s="62"/>
      <c r="E301" s="62"/>
      <c r="F301" s="62">
        <v>784.09</v>
      </c>
      <c r="G301" s="63">
        <v>42534</v>
      </c>
      <c r="H301" s="120">
        <v>118</v>
      </c>
      <c r="I301" s="54">
        <v>78.409000000000006</v>
      </c>
      <c r="J301" s="55">
        <v>705.68100000000004</v>
      </c>
      <c r="K301" s="56">
        <v>0.1</v>
      </c>
      <c r="L301" s="30">
        <v>5</v>
      </c>
      <c r="M301" s="57">
        <v>11.76135</v>
      </c>
      <c r="N301" s="64"/>
      <c r="O301" s="64"/>
      <c r="P301" s="64"/>
      <c r="Q301" s="65"/>
      <c r="R301" s="64"/>
      <c r="S301" s="66">
        <v>7.0568100000000005</v>
      </c>
      <c r="T301" s="90">
        <v>11.76135</v>
      </c>
      <c r="U301" s="64">
        <v>11.76135</v>
      </c>
      <c r="V301" s="18">
        <v>30.579509999999999</v>
      </c>
      <c r="W301" s="39">
        <v>30.579509999999999</v>
      </c>
      <c r="X301" s="18">
        <v>675.10149000000001</v>
      </c>
    </row>
    <row r="302" spans="1:24" ht="39" customHeight="1" x14ac:dyDescent="0.25">
      <c r="A302" s="22" t="s">
        <v>138</v>
      </c>
      <c r="B302" s="31" t="s">
        <v>29</v>
      </c>
      <c r="C302" s="51" t="s">
        <v>184</v>
      </c>
      <c r="D302" s="68"/>
      <c r="E302" s="68"/>
      <c r="F302" s="69">
        <v>784.09</v>
      </c>
      <c r="G302" s="63">
        <v>42534</v>
      </c>
      <c r="H302" s="120">
        <v>118</v>
      </c>
      <c r="I302" s="54">
        <v>78.409000000000006</v>
      </c>
      <c r="J302" s="55">
        <v>705.68100000000004</v>
      </c>
      <c r="K302" s="56">
        <v>0.1</v>
      </c>
      <c r="L302" s="30">
        <v>5</v>
      </c>
      <c r="M302" s="57">
        <v>11.76135</v>
      </c>
      <c r="N302" s="68"/>
      <c r="O302" s="68"/>
      <c r="P302" s="68"/>
      <c r="Q302" s="68"/>
      <c r="R302" s="68"/>
      <c r="S302" s="66">
        <v>7.0568100000000005</v>
      </c>
      <c r="T302" s="69">
        <v>11.76135</v>
      </c>
      <c r="U302" s="59">
        <v>11.76135</v>
      </c>
      <c r="V302" s="18">
        <v>30.579509999999999</v>
      </c>
      <c r="W302" s="39">
        <v>30.579509999999999</v>
      </c>
      <c r="X302" s="18">
        <v>675.10149000000001</v>
      </c>
    </row>
    <row r="303" spans="1:24" ht="39" customHeight="1" x14ac:dyDescent="0.25">
      <c r="A303" s="22" t="s">
        <v>43</v>
      </c>
      <c r="B303" s="31" t="s">
        <v>29</v>
      </c>
      <c r="C303" s="51" t="s">
        <v>185</v>
      </c>
      <c r="D303" s="68"/>
      <c r="E303" s="68"/>
      <c r="F303" s="69">
        <v>784.09</v>
      </c>
      <c r="G303" s="63">
        <v>42534</v>
      </c>
      <c r="H303" s="120">
        <v>118</v>
      </c>
      <c r="I303" s="54">
        <v>78.409000000000006</v>
      </c>
      <c r="J303" s="55">
        <v>705.68100000000004</v>
      </c>
      <c r="K303" s="56">
        <v>0.1</v>
      </c>
      <c r="L303" s="30">
        <v>5</v>
      </c>
      <c r="M303" s="57">
        <v>11.76135</v>
      </c>
      <c r="N303" s="68"/>
      <c r="O303" s="68"/>
      <c r="P303" s="68"/>
      <c r="Q303" s="68"/>
      <c r="R303" s="68"/>
      <c r="S303" s="66">
        <v>7.0568100000000005</v>
      </c>
      <c r="T303" s="69">
        <v>11.76135</v>
      </c>
      <c r="U303" s="59">
        <v>11.76135</v>
      </c>
      <c r="V303" s="18">
        <v>30.579509999999999</v>
      </c>
      <c r="W303" s="39">
        <v>30.579509999999999</v>
      </c>
      <c r="X303" s="18">
        <v>675.10149000000001</v>
      </c>
    </row>
    <row r="304" spans="1:24" ht="39" customHeight="1" x14ac:dyDescent="0.25">
      <c r="A304" s="22" t="s">
        <v>47</v>
      </c>
      <c r="B304" s="31" t="s">
        <v>29</v>
      </c>
      <c r="C304" s="51" t="s">
        <v>186</v>
      </c>
      <c r="D304" s="46"/>
      <c r="E304" s="86"/>
      <c r="F304" s="69">
        <v>784.09</v>
      </c>
      <c r="G304" s="63">
        <v>42534</v>
      </c>
      <c r="H304" s="120">
        <v>118</v>
      </c>
      <c r="I304" s="54">
        <v>78.409000000000006</v>
      </c>
      <c r="J304" s="55">
        <v>705.68100000000004</v>
      </c>
      <c r="K304" s="56">
        <v>0.1</v>
      </c>
      <c r="L304" s="30">
        <v>5</v>
      </c>
      <c r="M304" s="57">
        <v>11.76135</v>
      </c>
      <c r="N304" s="46"/>
      <c r="O304" s="46"/>
      <c r="P304" s="46"/>
      <c r="Q304" s="46"/>
      <c r="R304" s="68"/>
      <c r="S304" s="66">
        <v>7.0568100000000005</v>
      </c>
      <c r="T304" s="69">
        <v>11.76135</v>
      </c>
      <c r="U304" s="59">
        <v>11.76135</v>
      </c>
      <c r="V304" s="18">
        <v>30.579509999999999</v>
      </c>
      <c r="W304" s="39">
        <v>30.579509999999999</v>
      </c>
      <c r="X304" s="18">
        <v>675.10149000000001</v>
      </c>
    </row>
    <row r="305" spans="1:24" ht="39" customHeight="1" x14ac:dyDescent="0.25">
      <c r="A305" s="22" t="s">
        <v>39</v>
      </c>
      <c r="B305" s="31" t="s">
        <v>29</v>
      </c>
      <c r="C305" s="51" t="s">
        <v>187</v>
      </c>
      <c r="D305" s="46"/>
      <c r="E305" s="87"/>
      <c r="F305" s="69">
        <v>784.09</v>
      </c>
      <c r="G305" s="63">
        <v>42534</v>
      </c>
      <c r="H305" s="120">
        <v>118</v>
      </c>
      <c r="I305" s="54">
        <v>78.409000000000006</v>
      </c>
      <c r="J305" s="55">
        <v>705.68100000000004</v>
      </c>
      <c r="K305" s="56">
        <v>0.1</v>
      </c>
      <c r="L305" s="30">
        <v>5</v>
      </c>
      <c r="M305" s="57">
        <v>11.76135</v>
      </c>
      <c r="N305" s="46"/>
      <c r="O305" s="46"/>
      <c r="P305" s="46"/>
      <c r="Q305" s="46"/>
      <c r="R305" s="68"/>
      <c r="S305" s="66">
        <v>7.0568100000000005</v>
      </c>
      <c r="T305" s="69">
        <v>11.76135</v>
      </c>
      <c r="U305" s="46">
        <v>11.76135</v>
      </c>
      <c r="V305" s="18">
        <v>30.579509999999999</v>
      </c>
      <c r="W305" s="39">
        <v>30.579509999999999</v>
      </c>
      <c r="X305" s="18">
        <v>675.10149000000001</v>
      </c>
    </row>
    <row r="306" spans="1:24" ht="39" customHeight="1" x14ac:dyDescent="0.25">
      <c r="A306" s="46" t="s">
        <v>28</v>
      </c>
      <c r="B306" s="31" t="s">
        <v>29</v>
      </c>
      <c r="C306" s="51" t="s">
        <v>188</v>
      </c>
      <c r="D306" s="46"/>
      <c r="E306" s="87"/>
      <c r="F306" s="69">
        <v>784.09</v>
      </c>
      <c r="G306" s="63">
        <v>42534</v>
      </c>
      <c r="H306" s="120">
        <v>118</v>
      </c>
      <c r="I306" s="54">
        <v>78.409000000000006</v>
      </c>
      <c r="J306" s="55">
        <v>705.68100000000004</v>
      </c>
      <c r="K306" s="56">
        <v>0.1</v>
      </c>
      <c r="L306" s="30">
        <v>5</v>
      </c>
      <c r="M306" s="57">
        <v>11.76135</v>
      </c>
      <c r="N306" s="46"/>
      <c r="O306" s="46"/>
      <c r="P306" s="46"/>
      <c r="Q306" s="46"/>
      <c r="R306" s="68"/>
      <c r="S306" s="66">
        <v>7.0568100000000005</v>
      </c>
      <c r="T306" s="69">
        <v>11.76135</v>
      </c>
      <c r="U306" s="46">
        <v>11.76135</v>
      </c>
      <c r="V306" s="18">
        <v>30.579509999999999</v>
      </c>
      <c r="W306" s="39">
        <v>30.579509999999999</v>
      </c>
      <c r="X306" s="18">
        <v>675.10149000000001</v>
      </c>
    </row>
    <row r="307" spans="1:24" ht="39" customHeight="1" x14ac:dyDescent="0.25">
      <c r="A307" s="22" t="s">
        <v>41</v>
      </c>
      <c r="B307" s="31" t="s">
        <v>29</v>
      </c>
      <c r="C307" s="51" t="s">
        <v>189</v>
      </c>
      <c r="D307" s="46"/>
      <c r="E307" s="68"/>
      <c r="F307" s="69">
        <v>784.09</v>
      </c>
      <c r="G307" s="63">
        <v>42534</v>
      </c>
      <c r="H307" s="120">
        <v>118</v>
      </c>
      <c r="I307" s="54">
        <v>78.409000000000006</v>
      </c>
      <c r="J307" s="55">
        <v>705.68100000000004</v>
      </c>
      <c r="K307" s="56">
        <v>0.1</v>
      </c>
      <c r="L307" s="30">
        <v>5</v>
      </c>
      <c r="M307" s="57">
        <v>11.76135</v>
      </c>
      <c r="N307" s="46"/>
      <c r="O307" s="46"/>
      <c r="P307" s="46"/>
      <c r="Q307" s="46"/>
      <c r="R307" s="68"/>
      <c r="S307" s="66">
        <v>7.0568100000000005</v>
      </c>
      <c r="T307" s="69">
        <v>11.76135</v>
      </c>
      <c r="U307" s="46">
        <v>11.76135</v>
      </c>
      <c r="V307" s="18">
        <v>30.579509999999999</v>
      </c>
      <c r="W307" s="39">
        <v>30.579509999999999</v>
      </c>
      <c r="X307" s="18">
        <v>675.10149000000001</v>
      </c>
    </row>
    <row r="308" spans="1:24" ht="39" customHeight="1" x14ac:dyDescent="0.25">
      <c r="A308" s="22" t="s">
        <v>31</v>
      </c>
      <c r="B308" s="31" t="s">
        <v>29</v>
      </c>
      <c r="C308" s="51" t="s">
        <v>190</v>
      </c>
      <c r="D308" s="46"/>
      <c r="E308" s="86"/>
      <c r="F308" s="69">
        <v>784.09</v>
      </c>
      <c r="G308" s="63">
        <v>42534</v>
      </c>
      <c r="H308" s="120">
        <v>118</v>
      </c>
      <c r="I308" s="54">
        <v>78.409000000000006</v>
      </c>
      <c r="J308" s="55">
        <v>705.68100000000004</v>
      </c>
      <c r="K308" s="56">
        <v>0.1</v>
      </c>
      <c r="L308" s="30">
        <v>5</v>
      </c>
      <c r="M308" s="57">
        <v>11.76135</v>
      </c>
      <c r="N308" s="46"/>
      <c r="O308" s="46"/>
      <c r="P308" s="46"/>
      <c r="Q308" s="46"/>
      <c r="R308" s="68"/>
      <c r="S308" s="66">
        <v>7.0568100000000005</v>
      </c>
      <c r="T308" s="69">
        <v>11.76135</v>
      </c>
      <c r="U308" s="46">
        <v>11.76135</v>
      </c>
      <c r="V308" s="18">
        <v>30.579509999999999</v>
      </c>
      <c r="W308" s="39">
        <v>30.579509999999999</v>
      </c>
      <c r="X308" s="18">
        <v>675.10149000000001</v>
      </c>
    </row>
    <row r="309" spans="1:24" ht="39" customHeight="1" x14ac:dyDescent="0.25">
      <c r="A309" s="22" t="s">
        <v>86</v>
      </c>
      <c r="B309" s="31" t="s">
        <v>29</v>
      </c>
      <c r="C309" s="51" t="s">
        <v>191</v>
      </c>
      <c r="D309" s="46"/>
      <c r="E309" s="86"/>
      <c r="F309" s="69">
        <v>784.09</v>
      </c>
      <c r="G309" s="63">
        <v>42534</v>
      </c>
      <c r="H309" s="120">
        <v>118</v>
      </c>
      <c r="I309" s="54">
        <v>78.409000000000006</v>
      </c>
      <c r="J309" s="55">
        <v>705.68100000000004</v>
      </c>
      <c r="K309" s="56">
        <v>0.1</v>
      </c>
      <c r="L309" s="30">
        <v>5</v>
      </c>
      <c r="M309" s="57">
        <v>11.76135</v>
      </c>
      <c r="N309" s="46"/>
      <c r="O309" s="46"/>
      <c r="P309" s="46"/>
      <c r="Q309" s="46"/>
      <c r="R309" s="68"/>
      <c r="S309" s="66">
        <v>7.0568100000000005</v>
      </c>
      <c r="T309" s="69">
        <v>11.76135</v>
      </c>
      <c r="U309" s="46">
        <v>11.76135</v>
      </c>
      <c r="V309" s="18">
        <v>30.579509999999999</v>
      </c>
      <c r="W309" s="39">
        <v>30.579509999999999</v>
      </c>
      <c r="X309" s="18">
        <v>675.10149000000001</v>
      </c>
    </row>
    <row r="310" spans="1:24" ht="39" customHeight="1" x14ac:dyDescent="0.25">
      <c r="A310" s="22" t="s">
        <v>36</v>
      </c>
      <c r="B310" s="31" t="s">
        <v>29</v>
      </c>
      <c r="C310" s="51" t="s">
        <v>192</v>
      </c>
      <c r="D310" s="46"/>
      <c r="E310" s="86"/>
      <c r="F310" s="69">
        <v>784.09</v>
      </c>
      <c r="G310" s="63">
        <v>42534</v>
      </c>
      <c r="H310" s="120">
        <v>118</v>
      </c>
      <c r="I310" s="54">
        <v>78.409000000000006</v>
      </c>
      <c r="J310" s="55">
        <v>705.68100000000004</v>
      </c>
      <c r="K310" s="56">
        <v>0.1</v>
      </c>
      <c r="L310" s="30">
        <v>5</v>
      </c>
      <c r="M310" s="57">
        <v>11.76135</v>
      </c>
      <c r="N310" s="46"/>
      <c r="O310" s="46"/>
      <c r="P310" s="46"/>
      <c r="Q310" s="46"/>
      <c r="R310" s="68"/>
      <c r="S310" s="66">
        <v>7.0568100000000005</v>
      </c>
      <c r="T310" s="69">
        <v>11.76135</v>
      </c>
      <c r="U310" s="46">
        <v>11.76135</v>
      </c>
      <c r="V310" s="18">
        <v>30.579509999999999</v>
      </c>
      <c r="W310" s="39">
        <v>30.579509999999999</v>
      </c>
      <c r="X310" s="18">
        <v>675.10149000000001</v>
      </c>
    </row>
    <row r="311" spans="1:24" s="2" customFormat="1" ht="39" customHeight="1" x14ac:dyDescent="0.25">
      <c r="A311" s="46" t="s">
        <v>46</v>
      </c>
      <c r="B311" s="31" t="s">
        <v>29</v>
      </c>
      <c r="C311" s="51" t="s">
        <v>193</v>
      </c>
      <c r="D311" s="46"/>
      <c r="E311" s="86"/>
      <c r="F311" s="69">
        <v>784.09</v>
      </c>
      <c r="G311" s="63">
        <v>42534</v>
      </c>
      <c r="H311" s="120">
        <v>118</v>
      </c>
      <c r="I311" s="54">
        <v>78.409000000000006</v>
      </c>
      <c r="J311" s="55">
        <v>705.68100000000004</v>
      </c>
      <c r="K311" s="56">
        <v>0.1</v>
      </c>
      <c r="L311" s="30">
        <v>5</v>
      </c>
      <c r="M311" s="57">
        <v>11.76135</v>
      </c>
      <c r="N311" s="46"/>
      <c r="O311" s="46"/>
      <c r="P311" s="46"/>
      <c r="Q311" s="46"/>
      <c r="R311" s="68"/>
      <c r="S311" s="66">
        <v>7.0568100000000005</v>
      </c>
      <c r="T311" s="69">
        <v>11.76135</v>
      </c>
      <c r="U311" s="46">
        <v>11.76135</v>
      </c>
      <c r="V311" s="18">
        <v>30.579509999999999</v>
      </c>
      <c r="W311" s="39">
        <v>30.579509999999999</v>
      </c>
      <c r="X311" s="18">
        <v>675.10149000000001</v>
      </c>
    </row>
    <row r="312" spans="1:24" s="2" customFormat="1" ht="39" customHeight="1" x14ac:dyDescent="0.25">
      <c r="A312" s="46" t="s">
        <v>38</v>
      </c>
      <c r="B312" s="31" t="s">
        <v>29</v>
      </c>
      <c r="C312" s="51" t="s">
        <v>194</v>
      </c>
      <c r="D312" s="46"/>
      <c r="E312" s="86"/>
      <c r="F312" s="69">
        <v>784.09</v>
      </c>
      <c r="G312" s="63">
        <v>42534</v>
      </c>
      <c r="H312" s="120">
        <v>118</v>
      </c>
      <c r="I312" s="54">
        <v>78.409000000000006</v>
      </c>
      <c r="J312" s="55">
        <v>705.68100000000004</v>
      </c>
      <c r="K312" s="56">
        <v>0.1</v>
      </c>
      <c r="L312" s="30">
        <v>5</v>
      </c>
      <c r="M312" s="57">
        <v>11.76135</v>
      </c>
      <c r="N312" s="46"/>
      <c r="O312" s="46"/>
      <c r="P312" s="46"/>
      <c r="Q312" s="46"/>
      <c r="R312" s="68"/>
      <c r="S312" s="66">
        <v>7.0568100000000005</v>
      </c>
      <c r="T312" s="69">
        <v>11.76135</v>
      </c>
      <c r="U312" s="46">
        <v>11.76135</v>
      </c>
      <c r="V312" s="18">
        <v>30.579509999999999</v>
      </c>
      <c r="W312" s="39">
        <v>30.579509999999999</v>
      </c>
      <c r="X312" s="18">
        <v>675.10149000000001</v>
      </c>
    </row>
    <row r="313" spans="1:24" s="2" customFormat="1" ht="39" customHeight="1" x14ac:dyDescent="0.25">
      <c r="A313" s="46" t="s">
        <v>33</v>
      </c>
      <c r="B313" s="31" t="s">
        <v>29</v>
      </c>
      <c r="C313" s="51" t="s">
        <v>195</v>
      </c>
      <c r="D313" s="46"/>
      <c r="E313" s="86"/>
      <c r="F313" s="69">
        <v>784.09</v>
      </c>
      <c r="G313" s="63">
        <v>42534</v>
      </c>
      <c r="H313" s="120">
        <v>118</v>
      </c>
      <c r="I313" s="54">
        <v>78.409000000000006</v>
      </c>
      <c r="J313" s="55">
        <v>705.68100000000004</v>
      </c>
      <c r="K313" s="56">
        <v>0.1</v>
      </c>
      <c r="L313" s="30">
        <v>5</v>
      </c>
      <c r="M313" s="57">
        <v>11.76135</v>
      </c>
      <c r="N313" s="46"/>
      <c r="O313" s="46"/>
      <c r="P313" s="46"/>
      <c r="Q313" s="46"/>
      <c r="R313" s="68"/>
      <c r="S313" s="66">
        <v>7.0568100000000005</v>
      </c>
      <c r="T313" s="69">
        <v>11.76135</v>
      </c>
      <c r="U313" s="46">
        <v>11.76135</v>
      </c>
      <c r="V313" s="18">
        <v>30.579509999999999</v>
      </c>
      <c r="W313" s="39">
        <v>30.579509999999999</v>
      </c>
      <c r="X313" s="18">
        <v>675.10149000000001</v>
      </c>
    </row>
    <row r="314" spans="1:24" s="2" customFormat="1" ht="39" customHeight="1" x14ac:dyDescent="0.25">
      <c r="A314" s="59" t="s">
        <v>138</v>
      </c>
      <c r="B314" s="31" t="s">
        <v>29</v>
      </c>
      <c r="C314" s="51" t="s">
        <v>196</v>
      </c>
      <c r="D314" s="46"/>
      <c r="E314" s="86"/>
      <c r="F314" s="69">
        <v>1173.9100000000001</v>
      </c>
      <c r="G314" s="63">
        <v>42551</v>
      </c>
      <c r="H314" s="120">
        <v>1937</v>
      </c>
      <c r="I314" s="54">
        <v>117.39100000000002</v>
      </c>
      <c r="J314" s="55">
        <v>1056.519</v>
      </c>
      <c r="K314" s="56">
        <v>0.1</v>
      </c>
      <c r="L314" s="30">
        <v>5</v>
      </c>
      <c r="M314" s="57">
        <v>17.608650000000001</v>
      </c>
      <c r="N314" s="46"/>
      <c r="O314" s="46"/>
      <c r="P314" s="46"/>
      <c r="Q314" s="46"/>
      <c r="R314" s="68"/>
      <c r="S314" s="66"/>
      <c r="T314" s="68">
        <v>18.198650000000001</v>
      </c>
      <c r="U314" s="46">
        <v>17.608650000000001</v>
      </c>
      <c r="V314" s="18">
        <v>35.807299999999998</v>
      </c>
      <c r="W314" s="39">
        <v>35.807299999999998</v>
      </c>
      <c r="X314" s="18">
        <v>1020.7117000000001</v>
      </c>
    </row>
    <row r="315" spans="1:24" s="2" customFormat="1" ht="39" customHeight="1" x14ac:dyDescent="0.25">
      <c r="A315" s="59" t="s">
        <v>38</v>
      </c>
      <c r="B315" s="31" t="s">
        <v>29</v>
      </c>
      <c r="C315" s="51" t="s">
        <v>196</v>
      </c>
      <c r="D315" s="46"/>
      <c r="E315" s="86"/>
      <c r="F315" s="69">
        <v>1173.9100000000001</v>
      </c>
      <c r="G315" s="63">
        <v>42551</v>
      </c>
      <c r="H315" s="120">
        <v>1937</v>
      </c>
      <c r="I315" s="54">
        <v>117.39100000000002</v>
      </c>
      <c r="J315" s="55">
        <v>1056.519</v>
      </c>
      <c r="K315" s="56">
        <v>0.1</v>
      </c>
      <c r="L315" s="30">
        <v>5</v>
      </c>
      <c r="M315" s="57">
        <v>17.608650000000001</v>
      </c>
      <c r="N315" s="46"/>
      <c r="O315" s="46"/>
      <c r="P315" s="46"/>
      <c r="Q315" s="46"/>
      <c r="R315" s="68"/>
      <c r="S315" s="66"/>
      <c r="T315" s="68">
        <v>18.198650000000001</v>
      </c>
      <c r="U315" s="46">
        <v>17.608650000000001</v>
      </c>
      <c r="V315" s="18">
        <v>35.807299999999998</v>
      </c>
      <c r="W315" s="39">
        <v>35.807299999999998</v>
      </c>
      <c r="X315" s="18">
        <v>1020.7117000000001</v>
      </c>
    </row>
    <row r="316" spans="1:24" s="2" customFormat="1" ht="39" customHeight="1" x14ac:dyDescent="0.25">
      <c r="A316" s="59" t="s">
        <v>36</v>
      </c>
      <c r="B316" s="31" t="s">
        <v>29</v>
      </c>
      <c r="C316" s="51" t="s">
        <v>196</v>
      </c>
      <c r="D316" s="46"/>
      <c r="E316" s="86"/>
      <c r="F316" s="69">
        <v>1173.9100000000001</v>
      </c>
      <c r="G316" s="63">
        <v>42551</v>
      </c>
      <c r="H316" s="120">
        <v>1937</v>
      </c>
      <c r="I316" s="54">
        <v>117.39100000000002</v>
      </c>
      <c r="J316" s="55">
        <v>1056.519</v>
      </c>
      <c r="K316" s="56">
        <v>0.1</v>
      </c>
      <c r="L316" s="30">
        <v>5</v>
      </c>
      <c r="M316" s="57">
        <v>17.608650000000001</v>
      </c>
      <c r="N316" s="46"/>
      <c r="O316" s="46"/>
      <c r="P316" s="46"/>
      <c r="Q316" s="46"/>
      <c r="R316" s="68"/>
      <c r="S316" s="66"/>
      <c r="T316" s="68">
        <v>18.198650000000001</v>
      </c>
      <c r="U316" s="46">
        <v>17.608650000000001</v>
      </c>
      <c r="V316" s="18">
        <v>35.807299999999998</v>
      </c>
      <c r="W316" s="39">
        <v>35.807299999999998</v>
      </c>
      <c r="X316" s="18">
        <v>1020.7117000000001</v>
      </c>
    </row>
    <row r="317" spans="1:24" s="2" customFormat="1" ht="39" customHeight="1" x14ac:dyDescent="0.25">
      <c r="A317" s="59" t="s">
        <v>47</v>
      </c>
      <c r="B317" s="31" t="s">
        <v>29</v>
      </c>
      <c r="C317" s="51" t="s">
        <v>196</v>
      </c>
      <c r="D317" s="46"/>
      <c r="E317" s="86"/>
      <c r="F317" s="69">
        <v>1173.9100000000001</v>
      </c>
      <c r="G317" s="63">
        <v>42551</v>
      </c>
      <c r="H317" s="120">
        <v>1937</v>
      </c>
      <c r="I317" s="54">
        <v>117.39100000000002</v>
      </c>
      <c r="J317" s="55">
        <v>1056.519</v>
      </c>
      <c r="K317" s="56">
        <v>0.1</v>
      </c>
      <c r="L317" s="30">
        <v>5</v>
      </c>
      <c r="M317" s="57">
        <v>17.608650000000001</v>
      </c>
      <c r="N317" s="46"/>
      <c r="O317" s="46"/>
      <c r="P317" s="46"/>
      <c r="Q317" s="46"/>
      <c r="R317" s="68"/>
      <c r="S317" s="66"/>
      <c r="T317" s="68">
        <v>18.198650000000001</v>
      </c>
      <c r="U317" s="46">
        <v>17.608650000000001</v>
      </c>
      <c r="V317" s="18">
        <v>35.807299999999998</v>
      </c>
      <c r="W317" s="39">
        <v>35.807299999999998</v>
      </c>
      <c r="X317" s="18">
        <v>1020.7117000000001</v>
      </c>
    </row>
    <row r="318" spans="1:24" s="2" customFormat="1" ht="39" customHeight="1" x14ac:dyDescent="0.25">
      <c r="A318" s="59" t="s">
        <v>39</v>
      </c>
      <c r="B318" s="31" t="s">
        <v>29</v>
      </c>
      <c r="C318" s="51" t="s">
        <v>196</v>
      </c>
      <c r="D318" s="46"/>
      <c r="E318" s="86"/>
      <c r="F318" s="69">
        <v>1173.9100000000001</v>
      </c>
      <c r="G318" s="63">
        <v>42551</v>
      </c>
      <c r="H318" s="120">
        <v>1937</v>
      </c>
      <c r="I318" s="54">
        <v>117.39100000000002</v>
      </c>
      <c r="J318" s="55">
        <v>1056.519</v>
      </c>
      <c r="K318" s="56">
        <v>0.1</v>
      </c>
      <c r="L318" s="30">
        <v>5</v>
      </c>
      <c r="M318" s="57">
        <v>17.608650000000001</v>
      </c>
      <c r="N318" s="46"/>
      <c r="O318" s="46"/>
      <c r="P318" s="46"/>
      <c r="Q318" s="46"/>
      <c r="R318" s="68"/>
      <c r="S318" s="66"/>
      <c r="T318" s="68">
        <v>18.198650000000001</v>
      </c>
      <c r="U318" s="46">
        <v>17.608650000000001</v>
      </c>
      <c r="V318" s="18">
        <v>35.807299999999998</v>
      </c>
      <c r="W318" s="39">
        <v>35.807299999999998</v>
      </c>
      <c r="X318" s="18">
        <v>1020.7117000000001</v>
      </c>
    </row>
    <row r="319" spans="1:24" s="2" customFormat="1" ht="39" customHeight="1" x14ac:dyDescent="0.25">
      <c r="A319" s="59" t="s">
        <v>28</v>
      </c>
      <c r="B319" s="31" t="s">
        <v>29</v>
      </c>
      <c r="C319" s="51" t="s">
        <v>196</v>
      </c>
      <c r="D319" s="46"/>
      <c r="E319" s="86"/>
      <c r="F319" s="69">
        <v>1173.9100000000001</v>
      </c>
      <c r="G319" s="63">
        <v>42551</v>
      </c>
      <c r="H319" s="120">
        <v>1937</v>
      </c>
      <c r="I319" s="54">
        <v>117.39100000000002</v>
      </c>
      <c r="J319" s="55">
        <v>1056.519</v>
      </c>
      <c r="K319" s="56">
        <v>0.1</v>
      </c>
      <c r="L319" s="30">
        <v>5</v>
      </c>
      <c r="M319" s="57">
        <v>17.608650000000001</v>
      </c>
      <c r="N319" s="46"/>
      <c r="O319" s="46"/>
      <c r="P319" s="46"/>
      <c r="Q319" s="46"/>
      <c r="R319" s="68"/>
      <c r="S319" s="66"/>
      <c r="T319" s="68">
        <v>18.198650000000001</v>
      </c>
      <c r="U319" s="46">
        <v>17.608650000000001</v>
      </c>
      <c r="V319" s="18">
        <v>35.807299999999998</v>
      </c>
      <c r="W319" s="39">
        <v>35.807299999999998</v>
      </c>
      <c r="X319" s="18">
        <v>1020.7117000000001</v>
      </c>
    </row>
    <row r="320" spans="1:24" s="2" customFormat="1" ht="39" customHeight="1" x14ac:dyDescent="0.25">
      <c r="A320" s="59" t="s">
        <v>43</v>
      </c>
      <c r="B320" s="31" t="s">
        <v>29</v>
      </c>
      <c r="C320" s="51" t="s">
        <v>196</v>
      </c>
      <c r="D320" s="46"/>
      <c r="E320" s="86"/>
      <c r="F320" s="69">
        <v>1173.9100000000001</v>
      </c>
      <c r="G320" s="63">
        <v>42551</v>
      </c>
      <c r="H320" s="120">
        <v>1937</v>
      </c>
      <c r="I320" s="54">
        <v>117.39100000000002</v>
      </c>
      <c r="J320" s="55">
        <v>1056.519</v>
      </c>
      <c r="K320" s="56">
        <v>0.1</v>
      </c>
      <c r="L320" s="30">
        <v>5</v>
      </c>
      <c r="M320" s="57">
        <v>17.608650000000001</v>
      </c>
      <c r="N320" s="46"/>
      <c r="O320" s="46"/>
      <c r="P320" s="46"/>
      <c r="Q320" s="46"/>
      <c r="R320" s="68"/>
      <c r="S320" s="66"/>
      <c r="T320" s="68">
        <v>18.198650000000001</v>
      </c>
      <c r="U320" s="46">
        <v>17.608650000000001</v>
      </c>
      <c r="V320" s="18">
        <v>35.807299999999998</v>
      </c>
      <c r="W320" s="39">
        <v>35.807299999999998</v>
      </c>
      <c r="X320" s="18">
        <v>1020.7117000000001</v>
      </c>
    </row>
    <row r="321" spans="1:24" s="2" customFormat="1" ht="39" customHeight="1" x14ac:dyDescent="0.25">
      <c r="A321" s="59" t="s">
        <v>46</v>
      </c>
      <c r="B321" s="31" t="s">
        <v>29</v>
      </c>
      <c r="C321" s="51" t="s">
        <v>196</v>
      </c>
      <c r="D321" s="46"/>
      <c r="E321" s="86"/>
      <c r="F321" s="69">
        <v>1173.9100000000001</v>
      </c>
      <c r="G321" s="63">
        <v>42551</v>
      </c>
      <c r="H321" s="120">
        <v>1937</v>
      </c>
      <c r="I321" s="54">
        <v>117.39100000000002</v>
      </c>
      <c r="J321" s="55">
        <v>1056.519</v>
      </c>
      <c r="K321" s="56">
        <v>0.1</v>
      </c>
      <c r="L321" s="30">
        <v>5</v>
      </c>
      <c r="M321" s="57">
        <v>17.608650000000001</v>
      </c>
      <c r="N321" s="46"/>
      <c r="O321" s="46"/>
      <c r="P321" s="46"/>
      <c r="Q321" s="46"/>
      <c r="R321" s="68"/>
      <c r="S321" s="66"/>
      <c r="T321" s="68">
        <v>18.198650000000001</v>
      </c>
      <c r="U321" s="46">
        <v>17.608650000000001</v>
      </c>
      <c r="V321" s="18">
        <v>35.807299999999998</v>
      </c>
      <c r="W321" s="39">
        <v>35.807299999999998</v>
      </c>
      <c r="X321" s="18">
        <v>1020.7117000000001</v>
      </c>
    </row>
    <row r="322" spans="1:24" s="2" customFormat="1" ht="39" customHeight="1" x14ac:dyDescent="0.25">
      <c r="A322" s="59" t="s">
        <v>46</v>
      </c>
      <c r="B322" s="31" t="s">
        <v>29</v>
      </c>
      <c r="C322" s="51" t="s">
        <v>196</v>
      </c>
      <c r="D322" s="46"/>
      <c r="E322" s="86"/>
      <c r="F322" s="69">
        <v>1173.9100000000001</v>
      </c>
      <c r="G322" s="63">
        <v>42551</v>
      </c>
      <c r="H322" s="120">
        <v>1937</v>
      </c>
      <c r="I322" s="54">
        <v>117.39100000000002</v>
      </c>
      <c r="J322" s="55">
        <v>1056.519</v>
      </c>
      <c r="K322" s="56">
        <v>0.1</v>
      </c>
      <c r="L322" s="30">
        <v>5</v>
      </c>
      <c r="M322" s="57">
        <v>17.608650000000001</v>
      </c>
      <c r="N322" s="46"/>
      <c r="O322" s="46"/>
      <c r="P322" s="46"/>
      <c r="Q322" s="46"/>
      <c r="R322" s="68"/>
      <c r="S322" s="66"/>
      <c r="T322" s="68">
        <v>18.198650000000001</v>
      </c>
      <c r="U322" s="46">
        <v>17.608650000000001</v>
      </c>
      <c r="V322" s="18">
        <v>35.807299999999998</v>
      </c>
      <c r="W322" s="39">
        <v>35.807299999999998</v>
      </c>
      <c r="X322" s="18">
        <v>1020.7117000000001</v>
      </c>
    </row>
    <row r="323" spans="1:24" s="2" customFormat="1" ht="39" customHeight="1" x14ac:dyDescent="0.25">
      <c r="A323" s="59" t="s">
        <v>86</v>
      </c>
      <c r="B323" s="31" t="s">
        <v>29</v>
      </c>
      <c r="C323" s="51" t="s">
        <v>196</v>
      </c>
      <c r="D323" s="46"/>
      <c r="E323" s="86"/>
      <c r="F323" s="69">
        <v>1173.9100000000001</v>
      </c>
      <c r="G323" s="63">
        <v>42551</v>
      </c>
      <c r="H323" s="120">
        <v>1937</v>
      </c>
      <c r="I323" s="54">
        <v>117.39100000000002</v>
      </c>
      <c r="J323" s="55">
        <v>1056.519</v>
      </c>
      <c r="K323" s="56">
        <v>0.1</v>
      </c>
      <c r="L323" s="30">
        <v>5</v>
      </c>
      <c r="M323" s="57">
        <v>17.608650000000001</v>
      </c>
      <c r="N323" s="46"/>
      <c r="O323" s="46"/>
      <c r="P323" s="46"/>
      <c r="Q323" s="46"/>
      <c r="R323" s="68"/>
      <c r="S323" s="66"/>
      <c r="T323" s="68">
        <v>18.198650000000001</v>
      </c>
      <c r="U323" s="46">
        <v>17.608650000000001</v>
      </c>
      <c r="V323" s="18">
        <v>35.807299999999998</v>
      </c>
      <c r="W323" s="39">
        <v>35.807299999999998</v>
      </c>
      <c r="X323" s="18">
        <v>1020.7117000000001</v>
      </c>
    </row>
    <row r="324" spans="1:24" s="2" customFormat="1" ht="39" customHeight="1" x14ac:dyDescent="0.25">
      <c r="A324" s="59" t="s">
        <v>33</v>
      </c>
      <c r="B324" s="31" t="s">
        <v>29</v>
      </c>
      <c r="C324" s="51" t="s">
        <v>196</v>
      </c>
      <c r="D324" s="46"/>
      <c r="E324" s="86"/>
      <c r="F324" s="69">
        <v>1173.9100000000001</v>
      </c>
      <c r="G324" s="63">
        <v>42551</v>
      </c>
      <c r="H324" s="120">
        <v>1937</v>
      </c>
      <c r="I324" s="54">
        <v>117.39100000000002</v>
      </c>
      <c r="J324" s="55">
        <v>1056.519</v>
      </c>
      <c r="K324" s="56">
        <v>0.1</v>
      </c>
      <c r="L324" s="30">
        <v>5</v>
      </c>
      <c r="M324" s="57">
        <v>17.608650000000001</v>
      </c>
      <c r="N324" s="46"/>
      <c r="O324" s="46"/>
      <c r="P324" s="46"/>
      <c r="Q324" s="46"/>
      <c r="R324" s="68"/>
      <c r="S324" s="66"/>
      <c r="T324" s="68">
        <v>18.198650000000001</v>
      </c>
      <c r="U324" s="46">
        <v>17.608650000000001</v>
      </c>
      <c r="V324" s="18">
        <v>35.807299999999998</v>
      </c>
      <c r="W324" s="39">
        <v>35.807299999999998</v>
      </c>
      <c r="X324" s="18">
        <v>1020.7117000000001</v>
      </c>
    </row>
    <row r="325" spans="1:24" s="2" customFormat="1" ht="39" customHeight="1" x14ac:dyDescent="0.25">
      <c r="A325" s="59" t="s">
        <v>41</v>
      </c>
      <c r="B325" s="31" t="s">
        <v>29</v>
      </c>
      <c r="C325" s="51" t="s">
        <v>196</v>
      </c>
      <c r="D325" s="46"/>
      <c r="E325" s="86"/>
      <c r="F325" s="69">
        <v>1173.9100000000001</v>
      </c>
      <c r="G325" s="63">
        <v>42551</v>
      </c>
      <c r="H325" s="120">
        <v>1937</v>
      </c>
      <c r="I325" s="54">
        <v>117.39100000000002</v>
      </c>
      <c r="J325" s="55">
        <v>1056.519</v>
      </c>
      <c r="K325" s="56">
        <v>0.1</v>
      </c>
      <c r="L325" s="30">
        <v>5</v>
      </c>
      <c r="M325" s="57">
        <v>17.608650000000001</v>
      </c>
      <c r="N325" s="46"/>
      <c r="O325" s="46"/>
      <c r="P325" s="46"/>
      <c r="Q325" s="46"/>
      <c r="R325" s="68"/>
      <c r="S325" s="66"/>
      <c r="T325" s="68">
        <v>18.198650000000001</v>
      </c>
      <c r="U325" s="46">
        <v>17.608650000000001</v>
      </c>
      <c r="V325" s="18">
        <v>35.807299999999998</v>
      </c>
      <c r="W325" s="39">
        <v>35.807299999999998</v>
      </c>
      <c r="X325" s="18">
        <v>1020.7117000000001</v>
      </c>
    </row>
    <row r="326" spans="1:24" s="2" customFormat="1" ht="39" customHeight="1" x14ac:dyDescent="0.25">
      <c r="A326" s="46" t="s">
        <v>56</v>
      </c>
      <c r="B326" s="31" t="s">
        <v>29</v>
      </c>
      <c r="C326" s="51" t="s">
        <v>196</v>
      </c>
      <c r="D326" s="46"/>
      <c r="E326" s="86"/>
      <c r="F326" s="69">
        <v>1173.9100000000001</v>
      </c>
      <c r="G326" s="63">
        <v>42551</v>
      </c>
      <c r="H326" s="120">
        <v>1937</v>
      </c>
      <c r="I326" s="54">
        <v>117.39100000000002</v>
      </c>
      <c r="J326" s="55">
        <v>1056.519</v>
      </c>
      <c r="K326" s="56">
        <v>0.1</v>
      </c>
      <c r="L326" s="30">
        <v>5</v>
      </c>
      <c r="M326" s="57">
        <v>17.608650000000001</v>
      </c>
      <c r="N326" s="46"/>
      <c r="O326" s="46"/>
      <c r="P326" s="46"/>
      <c r="Q326" s="46"/>
      <c r="R326" s="68"/>
      <c r="S326" s="66"/>
      <c r="T326" s="68">
        <v>18.198650000000001</v>
      </c>
      <c r="U326" s="46">
        <v>17.608650000000001</v>
      </c>
      <c r="V326" s="18">
        <v>35.807299999999998</v>
      </c>
      <c r="W326" s="39">
        <v>35.807299999999998</v>
      </c>
      <c r="X326" s="18">
        <v>1020.7117000000001</v>
      </c>
    </row>
    <row r="327" spans="1:24" s="2" customFormat="1" ht="39" customHeight="1" x14ac:dyDescent="0.25">
      <c r="A327" s="46" t="s">
        <v>56</v>
      </c>
      <c r="B327" s="31" t="s">
        <v>29</v>
      </c>
      <c r="C327" s="51" t="s">
        <v>196</v>
      </c>
      <c r="D327" s="46"/>
      <c r="E327" s="86"/>
      <c r="F327" s="69">
        <v>1173.9100000000001</v>
      </c>
      <c r="G327" s="63">
        <v>42551</v>
      </c>
      <c r="H327" s="120">
        <v>1937</v>
      </c>
      <c r="I327" s="54">
        <v>117.39100000000002</v>
      </c>
      <c r="J327" s="55">
        <v>1056.519</v>
      </c>
      <c r="K327" s="56">
        <v>0.1</v>
      </c>
      <c r="L327" s="30">
        <v>5</v>
      </c>
      <c r="M327" s="57">
        <v>17.608650000000001</v>
      </c>
      <c r="N327" s="46"/>
      <c r="O327" s="46"/>
      <c r="P327" s="46"/>
      <c r="Q327" s="46"/>
      <c r="R327" s="68"/>
      <c r="S327" s="66"/>
      <c r="T327" s="68">
        <v>18.198650000000001</v>
      </c>
      <c r="U327" s="46">
        <v>17.608650000000001</v>
      </c>
      <c r="V327" s="18">
        <v>35.807299999999998</v>
      </c>
      <c r="W327" s="39">
        <v>35.807299999999998</v>
      </c>
      <c r="X327" s="18">
        <v>1020.7117000000001</v>
      </c>
    </row>
    <row r="328" spans="1:24" s="2" customFormat="1" ht="39" customHeight="1" x14ac:dyDescent="0.25">
      <c r="A328" s="46" t="s">
        <v>56</v>
      </c>
      <c r="B328" s="31" t="s">
        <v>29</v>
      </c>
      <c r="C328" s="51" t="s">
        <v>196</v>
      </c>
      <c r="D328" s="46"/>
      <c r="E328" s="86"/>
      <c r="F328" s="69">
        <v>1173.9100000000001</v>
      </c>
      <c r="G328" s="63">
        <v>42551</v>
      </c>
      <c r="H328" s="120">
        <v>1937</v>
      </c>
      <c r="I328" s="54">
        <v>117.39100000000002</v>
      </c>
      <c r="J328" s="55">
        <v>1056.519</v>
      </c>
      <c r="K328" s="56">
        <v>0.1</v>
      </c>
      <c r="L328" s="30">
        <v>5</v>
      </c>
      <c r="M328" s="57">
        <v>17.608650000000001</v>
      </c>
      <c r="N328" s="46"/>
      <c r="O328" s="46"/>
      <c r="P328" s="46"/>
      <c r="Q328" s="46"/>
      <c r="R328" s="68"/>
      <c r="S328" s="66"/>
      <c r="T328" s="68">
        <v>18.198650000000001</v>
      </c>
      <c r="U328" s="46">
        <v>17.608650000000001</v>
      </c>
      <c r="V328" s="18">
        <v>35.807299999999998</v>
      </c>
      <c r="W328" s="39">
        <v>35.807299999999998</v>
      </c>
      <c r="X328" s="18">
        <v>1020.7117000000001</v>
      </c>
    </row>
    <row r="329" spans="1:24" s="2" customFormat="1" ht="39" customHeight="1" x14ac:dyDescent="0.25">
      <c r="A329" s="46" t="s">
        <v>56</v>
      </c>
      <c r="B329" s="31" t="s">
        <v>29</v>
      </c>
      <c r="C329" s="51" t="s">
        <v>196</v>
      </c>
      <c r="D329" s="46"/>
      <c r="E329" s="86"/>
      <c r="F329" s="69">
        <v>1173.9100000000001</v>
      </c>
      <c r="G329" s="63">
        <v>42551</v>
      </c>
      <c r="H329" s="120">
        <v>1937</v>
      </c>
      <c r="I329" s="54">
        <v>117.39100000000002</v>
      </c>
      <c r="J329" s="55">
        <v>1056.519</v>
      </c>
      <c r="K329" s="56">
        <v>0.1</v>
      </c>
      <c r="L329" s="30">
        <v>5</v>
      </c>
      <c r="M329" s="57">
        <v>17.608650000000001</v>
      </c>
      <c r="N329" s="46"/>
      <c r="O329" s="46"/>
      <c r="P329" s="46"/>
      <c r="Q329" s="46"/>
      <c r="R329" s="68"/>
      <c r="S329" s="66"/>
      <c r="T329" s="68">
        <v>18.198650000000001</v>
      </c>
      <c r="U329" s="46">
        <v>17.608650000000001</v>
      </c>
      <c r="V329" s="18">
        <v>35.807299999999998</v>
      </c>
      <c r="W329" s="39">
        <v>35.807299999999998</v>
      </c>
      <c r="X329" s="18">
        <v>1020.7117000000001</v>
      </c>
    </row>
    <row r="330" spans="1:24" s="2" customFormat="1" ht="39" customHeight="1" x14ac:dyDescent="0.25">
      <c r="A330" s="46" t="s">
        <v>56</v>
      </c>
      <c r="B330" s="31" t="s">
        <v>29</v>
      </c>
      <c r="C330" s="51" t="s">
        <v>196</v>
      </c>
      <c r="D330" s="46"/>
      <c r="E330" s="86"/>
      <c r="F330" s="69">
        <v>1173.9100000000001</v>
      </c>
      <c r="G330" s="63">
        <v>42551</v>
      </c>
      <c r="H330" s="120">
        <v>1937</v>
      </c>
      <c r="I330" s="54">
        <v>117.39100000000002</v>
      </c>
      <c r="J330" s="55">
        <v>1056.519</v>
      </c>
      <c r="K330" s="56">
        <v>0.1</v>
      </c>
      <c r="L330" s="30">
        <v>5</v>
      </c>
      <c r="M330" s="57">
        <v>17.608650000000001</v>
      </c>
      <c r="N330" s="46"/>
      <c r="O330" s="46"/>
      <c r="P330" s="46"/>
      <c r="Q330" s="46"/>
      <c r="R330" s="68"/>
      <c r="S330" s="66"/>
      <c r="T330" s="68">
        <v>18.198650000000001</v>
      </c>
      <c r="U330" s="46">
        <v>17.608650000000001</v>
      </c>
      <c r="V330" s="18">
        <v>35.807299999999998</v>
      </c>
      <c r="W330" s="39">
        <v>35.807299999999998</v>
      </c>
      <c r="X330" s="18">
        <v>1020.7117000000001</v>
      </c>
    </row>
    <row r="331" spans="1:24" s="2" customFormat="1" ht="39" customHeight="1" x14ac:dyDescent="0.25">
      <c r="A331" s="46" t="s">
        <v>56</v>
      </c>
      <c r="B331" s="31" t="s">
        <v>29</v>
      </c>
      <c r="C331" s="51" t="s">
        <v>196</v>
      </c>
      <c r="D331" s="46"/>
      <c r="E331" s="86"/>
      <c r="F331" s="69">
        <v>1173.9100000000001</v>
      </c>
      <c r="G331" s="63">
        <v>42551</v>
      </c>
      <c r="H331" s="120">
        <v>1937</v>
      </c>
      <c r="I331" s="54">
        <v>117.39100000000002</v>
      </c>
      <c r="J331" s="55">
        <v>1056.519</v>
      </c>
      <c r="K331" s="56">
        <v>0.1</v>
      </c>
      <c r="L331" s="30">
        <v>5</v>
      </c>
      <c r="M331" s="57">
        <v>17.608650000000001</v>
      </c>
      <c r="N331" s="46"/>
      <c r="O331" s="46"/>
      <c r="P331" s="46"/>
      <c r="Q331" s="46"/>
      <c r="R331" s="68"/>
      <c r="S331" s="66"/>
      <c r="T331" s="68">
        <v>18.198650000000001</v>
      </c>
      <c r="U331" s="46">
        <v>17.608650000000001</v>
      </c>
      <c r="V331" s="18">
        <v>35.807299999999998</v>
      </c>
      <c r="W331" s="39">
        <v>35.807299999999998</v>
      </c>
      <c r="X331" s="18">
        <v>1020.7117000000001</v>
      </c>
    </row>
    <row r="332" spans="1:24" s="70" customFormat="1" ht="14.25" customHeight="1" x14ac:dyDescent="0.25">
      <c r="A332" s="73"/>
      <c r="B332" s="73"/>
      <c r="C332" s="74"/>
      <c r="D332" s="76"/>
      <c r="E332" s="71">
        <f>SUM(E301:E313)</f>
        <v>0</v>
      </c>
      <c r="F332" s="71">
        <f>SUM(F3:F331)</f>
        <v>520926.48000000033</v>
      </c>
      <c r="G332" s="75"/>
      <c r="H332" s="81"/>
      <c r="I332" s="71">
        <v>52092.648000000103</v>
      </c>
      <c r="J332" s="71">
        <v>468833.8319999993</v>
      </c>
      <c r="K332" s="71"/>
      <c r="L332" s="71"/>
      <c r="M332" s="71">
        <v>7813.8972000000003</v>
      </c>
      <c r="N332" s="71">
        <v>7286.9272500000015</v>
      </c>
      <c r="O332" s="71">
        <v>7286.9272500000015</v>
      </c>
      <c r="P332" s="71">
        <v>7286.9272500000015</v>
      </c>
      <c r="Q332" s="71">
        <v>8692.9380000000292</v>
      </c>
      <c r="R332" s="71">
        <v>7286.9272500000015</v>
      </c>
      <c r="S332" s="71">
        <v>7412.935800000002</v>
      </c>
      <c r="T332" s="71">
        <v>7824.517200000003</v>
      </c>
      <c r="U332" s="71">
        <v>7813.8972000000003</v>
      </c>
      <c r="V332" s="71">
        <v>60891.997199999903</v>
      </c>
      <c r="W332" s="71">
        <v>239938.4356543005</v>
      </c>
      <c r="X332" s="71">
        <v>228895.39634569993</v>
      </c>
    </row>
    <row r="333" spans="1:24" s="2" customFormat="1" ht="15" customHeight="1" x14ac:dyDescent="0.2">
      <c r="A333" s="1"/>
      <c r="B333" s="1"/>
      <c r="C333" s="1"/>
      <c r="D333" s="1"/>
      <c r="E333" s="5"/>
      <c r="F333" s="1"/>
      <c r="G333" s="1"/>
      <c r="H333" s="82"/>
      <c r="I333" s="1"/>
      <c r="J333" s="1"/>
      <c r="K333" s="1"/>
      <c r="L333" s="1"/>
      <c r="M333" s="8"/>
      <c r="N333" s="1"/>
      <c r="O333" s="1"/>
      <c r="P333" s="1"/>
      <c r="Q333" s="1"/>
      <c r="R333" s="6"/>
      <c r="S333" s="6"/>
      <c r="T333" s="1"/>
      <c r="U333" s="1"/>
      <c r="V333" s="6"/>
      <c r="W333" s="6"/>
      <c r="X333" s="1"/>
    </row>
    <row r="334" spans="1:24" s="2" customFormat="1" ht="15" customHeight="1" x14ac:dyDescent="0.25">
      <c r="A334" s="1"/>
      <c r="B334" s="1"/>
      <c r="C334" s="1"/>
      <c r="D334" s="1"/>
      <c r="E334" s="5"/>
      <c r="F334" s="1"/>
      <c r="G334" s="1"/>
      <c r="H334" s="82"/>
      <c r="I334" s="1"/>
      <c r="J334" s="1"/>
      <c r="K334" s="1"/>
      <c r="L334" s="1"/>
      <c r="M334" s="1"/>
      <c r="N334" s="1"/>
      <c r="O334" s="1"/>
      <c r="P334" s="1"/>
      <c r="Q334" s="1"/>
      <c r="R334" s="6"/>
      <c r="S334" s="6"/>
      <c r="T334" s="1"/>
      <c r="U334" s="70"/>
      <c r="V334" s="6"/>
      <c r="W334" s="6"/>
      <c r="X334" s="1"/>
    </row>
    <row r="335" spans="1:24" s="2" customFormat="1" ht="15" customHeight="1" x14ac:dyDescent="0.25">
      <c r="A335" s="1"/>
      <c r="B335" s="1"/>
      <c r="C335" s="1"/>
      <c r="D335" s="1"/>
      <c r="E335" s="5"/>
      <c r="F335" s="1"/>
      <c r="G335" s="1"/>
      <c r="H335" s="82"/>
      <c r="I335" s="1"/>
      <c r="J335" s="1"/>
      <c r="K335" s="1"/>
      <c r="L335" s="1"/>
      <c r="M335" s="1"/>
      <c r="N335" s="1"/>
      <c r="O335" s="1"/>
      <c r="P335" s="1"/>
      <c r="Q335" s="1"/>
      <c r="R335" s="6"/>
      <c r="S335" s="6"/>
      <c r="T335" s="1"/>
      <c r="U335" s="70"/>
      <c r="V335" s="6"/>
      <c r="W335" s="6"/>
      <c r="X335" s="1"/>
    </row>
    <row r="336" spans="1:24" s="2" customFormat="1" ht="15" customHeight="1" x14ac:dyDescent="0.25">
      <c r="A336" s="1"/>
      <c r="B336" s="1"/>
      <c r="C336" s="1"/>
      <c r="D336" s="1"/>
      <c r="E336" s="5"/>
      <c r="F336" s="1"/>
      <c r="G336" s="1"/>
      <c r="H336" s="82"/>
      <c r="I336" s="1"/>
      <c r="J336" s="1"/>
      <c r="K336" s="1"/>
      <c r="L336" s="1"/>
      <c r="M336" s="1"/>
      <c r="N336" s="1"/>
      <c r="O336" s="1"/>
      <c r="P336" s="1"/>
      <c r="Q336" s="1"/>
      <c r="R336" s="6"/>
      <c r="S336" s="6"/>
      <c r="T336" s="1"/>
      <c r="U336" s="70"/>
      <c r="V336" s="6"/>
      <c r="W336" s="6"/>
      <c r="X336" s="1"/>
    </row>
    <row r="337" spans="1:24" s="2" customFormat="1" ht="15" customHeight="1" x14ac:dyDescent="0.25">
      <c r="A337" s="1"/>
      <c r="B337" s="1"/>
      <c r="C337" s="1"/>
      <c r="D337" s="1"/>
      <c r="E337" s="5"/>
      <c r="F337" s="1"/>
      <c r="G337" s="1"/>
      <c r="H337" s="82"/>
      <c r="I337" s="1"/>
      <c r="J337" s="1"/>
      <c r="K337" s="1"/>
      <c r="L337" s="1"/>
      <c r="M337" s="1"/>
      <c r="N337" s="1"/>
      <c r="O337" s="1"/>
      <c r="P337" s="1"/>
      <c r="Q337" s="1"/>
      <c r="R337" s="6"/>
      <c r="S337" s="6"/>
      <c r="T337" s="1"/>
      <c r="U337" s="70"/>
      <c r="V337" s="6"/>
      <c r="W337" s="6"/>
      <c r="X337" s="1"/>
    </row>
    <row r="338" spans="1:24" s="2" customFormat="1" ht="15" customHeight="1" x14ac:dyDescent="0.25">
      <c r="A338" s="1"/>
      <c r="B338" s="1"/>
      <c r="C338" s="1"/>
      <c r="D338" s="1"/>
      <c r="E338" s="5"/>
      <c r="F338" s="1"/>
      <c r="G338" s="1"/>
      <c r="H338" s="82"/>
      <c r="I338" s="1"/>
      <c r="J338" s="1"/>
      <c r="K338" s="1"/>
      <c r="L338" s="1"/>
      <c r="M338" s="1"/>
      <c r="N338" s="1"/>
      <c r="O338" s="1"/>
      <c r="P338" s="1"/>
      <c r="Q338" s="1"/>
      <c r="R338" s="6"/>
      <c r="S338" s="6"/>
      <c r="T338" s="1"/>
      <c r="U338" s="70"/>
      <c r="V338" s="6"/>
      <c r="W338" s="6"/>
      <c r="X338" s="1"/>
    </row>
    <row r="339" spans="1:24" s="2" customFormat="1" ht="15" customHeight="1" x14ac:dyDescent="0.25">
      <c r="A339" s="1"/>
      <c r="B339" s="1"/>
      <c r="C339" s="1"/>
      <c r="D339" s="1"/>
      <c r="E339" s="5"/>
      <c r="F339" s="1"/>
      <c r="G339" s="1"/>
      <c r="H339" s="82"/>
      <c r="I339" s="1"/>
      <c r="J339" s="1"/>
      <c r="K339" s="1"/>
      <c r="L339" s="1"/>
      <c r="M339" s="1"/>
      <c r="N339" s="1"/>
      <c r="O339" s="1"/>
      <c r="P339" s="1"/>
      <c r="Q339" s="1"/>
      <c r="R339" s="6"/>
      <c r="S339" s="6"/>
      <c r="T339" s="1"/>
      <c r="U339" s="70"/>
      <c r="V339" s="6"/>
      <c r="W339" s="6"/>
      <c r="X339" s="1"/>
    </row>
    <row r="340" spans="1:24" ht="15" customHeight="1" x14ac:dyDescent="0.25">
      <c r="C340" s="1"/>
      <c r="D340" s="1"/>
      <c r="E340" s="5"/>
      <c r="H340" s="82"/>
      <c r="M340" s="1"/>
      <c r="R340" s="6"/>
      <c r="S340" s="6"/>
      <c r="U340" s="70"/>
    </row>
    <row r="341" spans="1:24" ht="15" customHeight="1" x14ac:dyDescent="0.25">
      <c r="C341" s="1"/>
      <c r="D341" s="1"/>
      <c r="E341" s="5"/>
      <c r="H341" s="82"/>
      <c r="M341" s="1"/>
      <c r="R341" s="6"/>
      <c r="S341" s="6"/>
      <c r="U341" s="70"/>
    </row>
    <row r="342" spans="1:24" ht="15" customHeight="1" x14ac:dyDescent="0.25">
      <c r="C342" s="1"/>
      <c r="D342" s="1"/>
      <c r="E342" s="5"/>
      <c r="H342" s="82"/>
      <c r="M342" s="1"/>
      <c r="R342" s="6"/>
      <c r="S342" s="6"/>
      <c r="U342" s="70"/>
    </row>
    <row r="343" spans="1:24" ht="15" customHeight="1" x14ac:dyDescent="0.25">
      <c r="C343" s="1"/>
      <c r="D343" s="1"/>
      <c r="E343" s="5"/>
      <c r="H343" s="82"/>
      <c r="M343" s="1"/>
      <c r="R343" s="6"/>
      <c r="S343" s="6"/>
      <c r="U343" s="70"/>
    </row>
    <row r="344" spans="1:24" ht="15" customHeight="1" x14ac:dyDescent="0.25">
      <c r="C344" s="1"/>
      <c r="D344" s="1"/>
      <c r="E344" s="5"/>
      <c r="H344" s="82"/>
      <c r="M344" s="1"/>
      <c r="R344" s="6"/>
      <c r="S344" s="6"/>
      <c r="U344" s="70"/>
    </row>
    <row r="345" spans="1:24" ht="15" customHeight="1" x14ac:dyDescent="0.25">
      <c r="C345" s="1"/>
      <c r="D345" s="1"/>
      <c r="E345" s="5"/>
      <c r="H345" s="82"/>
      <c r="M345" s="1"/>
      <c r="R345" s="6"/>
      <c r="S345" s="6"/>
      <c r="U345" s="70"/>
    </row>
    <row r="346" spans="1:24" ht="15" customHeight="1" x14ac:dyDescent="0.25">
      <c r="C346" s="1"/>
      <c r="D346" s="1"/>
      <c r="E346" s="5"/>
      <c r="H346" s="82"/>
      <c r="M346" s="1"/>
      <c r="R346" s="6"/>
      <c r="S346" s="6"/>
      <c r="U346" s="70"/>
    </row>
    <row r="347" spans="1:24" ht="15" customHeight="1" x14ac:dyDescent="0.25">
      <c r="C347" s="1"/>
      <c r="D347" s="1"/>
      <c r="E347" s="5"/>
      <c r="H347" s="82"/>
      <c r="M347" s="1"/>
      <c r="R347" s="6"/>
      <c r="S347" s="6"/>
      <c r="U347" s="70"/>
    </row>
    <row r="348" spans="1:24" ht="15" customHeight="1" x14ac:dyDescent="0.25">
      <c r="C348" s="1"/>
      <c r="D348" s="1"/>
      <c r="E348" s="5"/>
      <c r="H348" s="82"/>
      <c r="M348" s="1"/>
      <c r="R348" s="6"/>
      <c r="S348" s="6"/>
      <c r="U348" s="70"/>
    </row>
    <row r="349" spans="1:24" ht="15" customHeight="1" x14ac:dyDescent="0.25">
      <c r="C349" s="1"/>
      <c r="D349" s="1"/>
      <c r="E349" s="5"/>
      <c r="H349" s="82"/>
      <c r="M349" s="1"/>
      <c r="R349" s="6"/>
      <c r="S349" s="6"/>
      <c r="U349" s="70"/>
    </row>
    <row r="350" spans="1:24" ht="15" customHeight="1" x14ac:dyDescent="0.25">
      <c r="C350" s="1"/>
      <c r="D350" s="1"/>
      <c r="E350" s="5"/>
      <c r="H350" s="82"/>
      <c r="M350" s="1"/>
      <c r="R350" s="6"/>
      <c r="S350" s="6"/>
      <c r="U350" s="70"/>
    </row>
    <row r="351" spans="1:24" ht="15" customHeight="1" x14ac:dyDescent="0.25">
      <c r="C351" s="1"/>
      <c r="D351" s="1"/>
      <c r="E351" s="5"/>
      <c r="H351" s="82"/>
      <c r="M351" s="1"/>
      <c r="R351" s="6"/>
      <c r="S351" s="6"/>
      <c r="U351" s="70"/>
    </row>
    <row r="352" spans="1:24" ht="15" customHeight="1" x14ac:dyDescent="0.25">
      <c r="C352" s="1"/>
      <c r="D352" s="1"/>
      <c r="E352" s="5"/>
      <c r="H352" s="82"/>
      <c r="M352" s="1"/>
      <c r="R352" s="6"/>
      <c r="S352" s="6"/>
      <c r="U352" s="70"/>
    </row>
    <row r="353" spans="3:21" ht="15" customHeight="1" x14ac:dyDescent="0.25">
      <c r="C353" s="1"/>
      <c r="D353" s="1"/>
      <c r="E353" s="5"/>
      <c r="H353" s="82"/>
      <c r="M353" s="1"/>
      <c r="R353" s="6"/>
      <c r="S353" s="6"/>
      <c r="U353" s="70"/>
    </row>
    <row r="354" spans="3:21" ht="15" customHeight="1" x14ac:dyDescent="0.25">
      <c r="C354" s="1"/>
      <c r="D354" s="1"/>
      <c r="E354" s="5"/>
      <c r="H354" s="82"/>
      <c r="M354" s="1"/>
      <c r="R354" s="6"/>
      <c r="S354" s="6"/>
      <c r="U354" s="70"/>
    </row>
    <row r="355" spans="3:21" ht="15" customHeight="1" x14ac:dyDescent="0.25">
      <c r="C355" s="1"/>
      <c r="D355" s="1"/>
      <c r="E355" s="5"/>
      <c r="H355" s="82"/>
      <c r="M355" s="1"/>
      <c r="R355" s="6"/>
      <c r="S355" s="6"/>
      <c r="U355" s="70"/>
    </row>
    <row r="356" spans="3:21" ht="15" customHeight="1" x14ac:dyDescent="0.25">
      <c r="C356" s="1"/>
      <c r="D356" s="1"/>
      <c r="E356" s="5"/>
      <c r="H356" s="82"/>
      <c r="M356" s="1"/>
      <c r="R356" s="6"/>
      <c r="S356" s="6"/>
      <c r="U356" s="70"/>
    </row>
    <row r="357" spans="3:21" x14ac:dyDescent="0.25">
      <c r="C357" s="1"/>
      <c r="D357" s="1"/>
      <c r="E357" s="5"/>
      <c r="H357" s="82"/>
      <c r="M357" s="1"/>
      <c r="R357" s="6"/>
      <c r="S357" s="6"/>
      <c r="U357" s="70"/>
    </row>
    <row r="358" spans="3:21" x14ac:dyDescent="0.25">
      <c r="C358" s="1"/>
      <c r="D358" s="1"/>
      <c r="E358" s="5"/>
      <c r="H358" s="82"/>
      <c r="M358" s="1"/>
      <c r="R358" s="6"/>
      <c r="S358" s="6"/>
      <c r="U358" s="70"/>
    </row>
    <row r="359" spans="3:21" x14ac:dyDescent="0.25">
      <c r="C359" s="1"/>
      <c r="D359" s="1"/>
      <c r="E359" s="5"/>
      <c r="H359" s="82"/>
      <c r="M359" s="1"/>
      <c r="R359" s="6"/>
      <c r="S359" s="6"/>
      <c r="U359" s="70"/>
    </row>
    <row r="360" spans="3:21" x14ac:dyDescent="0.25">
      <c r="C360" s="1"/>
      <c r="D360" s="1"/>
      <c r="E360" s="5"/>
      <c r="H360" s="82"/>
      <c r="M360" s="1"/>
      <c r="R360" s="6"/>
      <c r="S360" s="6"/>
      <c r="U360" s="70"/>
    </row>
    <row r="361" spans="3:21" x14ac:dyDescent="0.25">
      <c r="C361" s="1"/>
      <c r="D361" s="1"/>
      <c r="E361" s="5"/>
      <c r="H361" s="82"/>
      <c r="M361" s="1"/>
      <c r="R361" s="6"/>
      <c r="S361" s="6"/>
      <c r="U361" s="70"/>
    </row>
    <row r="362" spans="3:21" x14ac:dyDescent="0.25">
      <c r="C362" s="1"/>
      <c r="D362" s="1"/>
      <c r="E362" s="5"/>
      <c r="H362" s="82"/>
      <c r="M362" s="1"/>
      <c r="R362" s="6"/>
      <c r="S362" s="6"/>
      <c r="U362" s="70"/>
    </row>
    <row r="363" spans="3:21" x14ac:dyDescent="0.25">
      <c r="C363" s="1"/>
      <c r="D363" s="1"/>
      <c r="E363" s="5"/>
      <c r="H363" s="82"/>
      <c r="M363" s="1"/>
      <c r="R363" s="6"/>
      <c r="S363" s="6"/>
      <c r="U363" s="70"/>
    </row>
    <row r="364" spans="3:21" x14ac:dyDescent="0.25">
      <c r="C364" s="1"/>
      <c r="D364" s="1"/>
      <c r="E364" s="5"/>
      <c r="H364" s="82"/>
      <c r="M364" s="1"/>
      <c r="R364" s="6"/>
      <c r="S364" s="6"/>
      <c r="U364" s="70"/>
    </row>
    <row r="365" spans="3:21" x14ac:dyDescent="0.25">
      <c r="C365" s="1"/>
      <c r="D365" s="1"/>
      <c r="E365" s="5"/>
      <c r="H365" s="82"/>
      <c r="M365" s="1"/>
      <c r="R365" s="6"/>
      <c r="S365" s="6"/>
      <c r="U365" s="70"/>
    </row>
    <row r="366" spans="3:21" x14ac:dyDescent="0.25">
      <c r="C366" s="1"/>
      <c r="D366" s="1"/>
      <c r="E366" s="5"/>
      <c r="H366" s="82"/>
      <c r="M366" s="1"/>
      <c r="R366" s="6"/>
      <c r="S366" s="6"/>
      <c r="U366" s="70"/>
    </row>
    <row r="367" spans="3:21" x14ac:dyDescent="0.25">
      <c r="C367" s="1"/>
      <c r="D367" s="1"/>
      <c r="E367" s="5"/>
      <c r="H367" s="82"/>
      <c r="M367" s="1"/>
      <c r="R367" s="6"/>
      <c r="S367" s="6"/>
      <c r="U367" s="70"/>
    </row>
    <row r="368" spans="3:21" x14ac:dyDescent="0.25">
      <c r="C368" s="1"/>
      <c r="D368" s="1"/>
      <c r="E368" s="5"/>
      <c r="H368" s="82"/>
      <c r="M368" s="1"/>
      <c r="R368" s="6"/>
      <c r="S368" s="6"/>
      <c r="U368" s="70"/>
    </row>
    <row r="369" spans="3:21" x14ac:dyDescent="0.25">
      <c r="C369" s="1"/>
      <c r="D369" s="1"/>
      <c r="E369" s="5"/>
      <c r="H369" s="82"/>
      <c r="M369" s="1"/>
      <c r="R369" s="6"/>
      <c r="S369" s="6"/>
      <c r="U369" s="70"/>
    </row>
    <row r="370" spans="3:21" x14ac:dyDescent="0.25">
      <c r="C370" s="1"/>
      <c r="D370" s="1"/>
      <c r="E370" s="5"/>
      <c r="H370" s="82"/>
      <c r="M370" s="1"/>
      <c r="R370" s="6"/>
      <c r="S370" s="6"/>
      <c r="U370" s="70"/>
    </row>
    <row r="371" spans="3:21" x14ac:dyDescent="0.25">
      <c r="C371" s="1"/>
      <c r="D371" s="1"/>
      <c r="E371" s="5"/>
      <c r="H371" s="82"/>
      <c r="M371" s="1"/>
      <c r="R371" s="6"/>
      <c r="S371" s="6"/>
      <c r="U371" s="70"/>
    </row>
    <row r="372" spans="3:21" x14ac:dyDescent="0.25">
      <c r="C372" s="1"/>
      <c r="D372" s="1"/>
      <c r="E372" s="5"/>
      <c r="H372" s="82"/>
      <c r="M372" s="1"/>
      <c r="R372" s="6"/>
      <c r="S372" s="6"/>
      <c r="U372" s="70"/>
    </row>
    <row r="373" spans="3:21" x14ac:dyDescent="0.25">
      <c r="C373" s="1"/>
      <c r="D373" s="1"/>
      <c r="E373" s="5"/>
      <c r="H373" s="82"/>
      <c r="M373" s="1"/>
      <c r="R373" s="6"/>
      <c r="S373" s="6"/>
      <c r="U373" s="70"/>
    </row>
  </sheetData>
  <autoFilter ref="A2:X332"/>
  <hyperlinks>
    <hyperlink ref="H300:H313" r:id="rId1" display="118.pdf"/>
    <hyperlink ref="H267:H299" r:id="rId2" display="184.pdf"/>
    <hyperlink ref="H3:H39" r:id="rId3" display="270.pdf"/>
    <hyperlink ref="H314:H331" r:id="rId4" display="1937.pdf"/>
    <hyperlink ref="H165:H184" r:id="rId5" display="3748.pdf"/>
    <hyperlink ref="H225:H229" r:id="rId6" display="6847.pdf"/>
    <hyperlink ref="H186:H224" r:id="rId7" display="12901"/>
    <hyperlink ref="H83" r:id="rId8"/>
    <hyperlink ref="H230:H263" r:id="rId9" display="4031"/>
    <hyperlink ref="H264:H265" r:id="rId10" display="46"/>
    <hyperlink ref="H84" r:id="rId11"/>
    <hyperlink ref="H266" r:id="rId12"/>
    <hyperlink ref="H185" r:id="rId13"/>
    <hyperlink ref="H87:H138" r:id="rId14" display="247.pdf"/>
    <hyperlink ref="H147:H162" r:id="rId15" display="157.pdf"/>
    <hyperlink ref="H163" r:id="rId16" display="361.pdf"/>
  </hyperlinks>
  <printOptions horizontalCentered="1"/>
  <pageMargins left="0.70866141732283472" right="0.39370078740157483" top="0.74803149606299213" bottom="0.74803149606299213" header="0.31496062992125984" footer="0.31496062992125984"/>
  <pageSetup paperSize="5" scale="52" orientation="landscape" r:id="rId17"/>
  <headerFooter>
    <oddHeader>&amp;R&amp;G</oddHeader>
  </headerFooter>
  <legacyDrawing r:id="rId18"/>
  <legacyDrawingHF r:id="rId19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E79"/>
  <sheetViews>
    <sheetView tabSelected="1" zoomScale="82" zoomScaleNormal="82" zoomScaleSheetLayoutView="71" workbookViewId="0">
      <pane ySplit="1" topLeftCell="A2" activePane="bottomLeft" state="frozen"/>
      <selection pane="bottomLeft" sqref="A1:M7"/>
    </sheetView>
  </sheetViews>
  <sheetFormatPr baseColWidth="10" defaultColWidth="11.42578125" defaultRowHeight="15" x14ac:dyDescent="0.25"/>
  <cols>
    <col min="1" max="2" width="26.7109375" style="1" customWidth="1"/>
    <col min="3" max="3" width="28.5703125" style="3" customWidth="1"/>
    <col min="4" max="4" width="15.7109375" style="3" customWidth="1"/>
    <col min="5" max="5" width="14.28515625" style="3" customWidth="1"/>
    <col min="6" max="6" width="15.85546875" style="1" customWidth="1"/>
    <col min="7" max="7" width="13.140625" style="1" customWidth="1"/>
    <col min="8" max="8" width="11.28515625" style="4" customWidth="1"/>
    <col min="9" max="9" width="13.85546875" style="1" customWidth="1"/>
    <col min="10" max="10" width="14.42578125" style="1" customWidth="1"/>
    <col min="11" max="12" width="8.42578125" style="1" customWidth="1"/>
    <col min="13" max="13" width="14.85546875" style="5" customWidth="1"/>
    <col min="14" max="14" width="12.28515625" style="1" hidden="1" customWidth="1"/>
    <col min="15" max="15" width="11" style="1" hidden="1" customWidth="1"/>
    <col min="16" max="16" width="14" style="1" hidden="1" customWidth="1"/>
    <col min="17" max="20" width="11.42578125" style="1" hidden="1" customWidth="1"/>
    <col min="21" max="21" width="11.42578125" style="1" customWidth="1"/>
    <col min="22" max="22" width="13.28515625" style="1" hidden="1" customWidth="1"/>
    <col min="23" max="25" width="11.42578125" style="1" hidden="1" customWidth="1"/>
    <col min="26" max="26" width="17.7109375" style="6" customWidth="1"/>
    <col min="27" max="27" width="15.42578125" style="6" customWidth="1"/>
    <col min="28" max="28" width="13.140625" style="1" customWidth="1"/>
    <col min="29" max="29" width="0" style="70" hidden="1" customWidth="1"/>
    <col min="30" max="16384" width="11.42578125" style="70"/>
  </cols>
  <sheetData>
    <row r="1" spans="1:29" ht="81.75" customHeight="1" x14ac:dyDescent="0.25">
      <c r="A1" s="91" t="s">
        <v>0</v>
      </c>
      <c r="B1" s="92" t="s">
        <v>1</v>
      </c>
      <c r="C1" s="93" t="s">
        <v>199</v>
      </c>
      <c r="D1" s="93" t="s">
        <v>3</v>
      </c>
      <c r="E1" s="93" t="s">
        <v>4</v>
      </c>
      <c r="F1" s="92" t="s">
        <v>5</v>
      </c>
      <c r="G1" s="92" t="s">
        <v>6</v>
      </c>
      <c r="H1" s="94" t="s">
        <v>7</v>
      </c>
      <c r="I1" s="92" t="s">
        <v>8</v>
      </c>
      <c r="J1" s="92" t="s">
        <v>9</v>
      </c>
      <c r="K1" s="92" t="s">
        <v>200</v>
      </c>
      <c r="L1" s="92" t="s">
        <v>11</v>
      </c>
      <c r="M1" s="95" t="s">
        <v>12</v>
      </c>
      <c r="N1" s="95" t="s">
        <v>13</v>
      </c>
      <c r="O1" s="95" t="s">
        <v>14</v>
      </c>
      <c r="P1" s="95" t="s">
        <v>15</v>
      </c>
      <c r="Q1" s="95" t="s">
        <v>16</v>
      </c>
      <c r="R1" s="95" t="s">
        <v>17</v>
      </c>
      <c r="S1" s="95" t="s">
        <v>18</v>
      </c>
      <c r="T1" s="95" t="s">
        <v>19</v>
      </c>
      <c r="U1" s="95" t="s">
        <v>20</v>
      </c>
      <c r="V1" s="95" t="s">
        <v>21</v>
      </c>
      <c r="W1" s="95" t="s">
        <v>22</v>
      </c>
      <c r="X1" s="95" t="s">
        <v>23</v>
      </c>
      <c r="Y1" s="95" t="s">
        <v>24</v>
      </c>
      <c r="Z1" s="96" t="s">
        <v>25</v>
      </c>
      <c r="AA1" s="96" t="s">
        <v>26</v>
      </c>
      <c r="AB1" s="95" t="s">
        <v>27</v>
      </c>
    </row>
    <row r="2" spans="1:29" s="97" customFormat="1" ht="99.75" customHeight="1" x14ac:dyDescent="0.25">
      <c r="A2" s="21" t="s">
        <v>28</v>
      </c>
      <c r="B2" s="21" t="s">
        <v>201</v>
      </c>
      <c r="C2" s="16" t="s">
        <v>202</v>
      </c>
      <c r="D2" s="16">
        <v>9011.25</v>
      </c>
      <c r="E2" s="17">
        <v>15018.75</v>
      </c>
      <c r="F2" s="25">
        <v>26700</v>
      </c>
      <c r="G2" s="24">
        <v>41019</v>
      </c>
      <c r="H2" s="122">
        <v>2608</v>
      </c>
      <c r="I2" s="25">
        <f>F2*10%</f>
        <v>2670</v>
      </c>
      <c r="J2" s="25">
        <f t="shared" ref="J2" si="0">F2-I2</f>
        <v>24030</v>
      </c>
      <c r="K2" s="26">
        <v>0.1</v>
      </c>
      <c r="L2" s="21">
        <v>10</v>
      </c>
      <c r="M2" s="16">
        <f>+J2/120</f>
        <v>200.25</v>
      </c>
      <c r="N2" s="16">
        <v>200.25</v>
      </c>
      <c r="O2" s="16">
        <v>200.25</v>
      </c>
      <c r="P2" s="16">
        <v>200.25</v>
      </c>
      <c r="Q2" s="18">
        <v>200.25</v>
      </c>
      <c r="R2" s="18">
        <v>200.25</v>
      </c>
      <c r="S2" s="16">
        <v>200.25</v>
      </c>
      <c r="T2" s="16">
        <v>200.25</v>
      </c>
      <c r="U2" s="16">
        <v>200.25</v>
      </c>
      <c r="V2" s="16"/>
      <c r="W2" s="16"/>
      <c r="X2" s="16"/>
      <c r="Y2" s="16"/>
      <c r="Z2" s="18">
        <f t="shared" ref="Z2:Z3" si="1">SUM(N2:Y2)</f>
        <v>1602</v>
      </c>
      <c r="AA2" s="18">
        <f>+D2+Z2</f>
        <v>10613.25</v>
      </c>
      <c r="AB2" s="18">
        <f>+J2-AA2</f>
        <v>13416.75</v>
      </c>
      <c r="AC2" s="19" t="e">
        <f>CONCATENATE(3108," ",#REF!, " ",#REF!," ",#REF!," ",#REF! )</f>
        <v>#REF!</v>
      </c>
    </row>
    <row r="3" spans="1:29" s="97" customFormat="1" ht="99.75" customHeight="1" x14ac:dyDescent="0.25">
      <c r="A3" s="21" t="s">
        <v>203</v>
      </c>
      <c r="B3" s="21" t="s">
        <v>201</v>
      </c>
      <c r="C3" s="16" t="s">
        <v>204</v>
      </c>
      <c r="D3" s="16">
        <v>9011.25</v>
      </c>
      <c r="E3" s="17">
        <v>15018.75</v>
      </c>
      <c r="F3" s="25">
        <v>26700</v>
      </c>
      <c r="G3" s="24">
        <v>41019</v>
      </c>
      <c r="H3" s="122">
        <v>2608</v>
      </c>
      <c r="I3" s="25">
        <f>F3*10%</f>
        <v>2670</v>
      </c>
      <c r="J3" s="25">
        <f>F3-I3</f>
        <v>24030</v>
      </c>
      <c r="K3" s="26">
        <v>0.1</v>
      </c>
      <c r="L3" s="21">
        <v>10</v>
      </c>
      <c r="M3" s="16">
        <f>+J3/120</f>
        <v>200.25</v>
      </c>
      <c r="N3" s="16">
        <v>200.25</v>
      </c>
      <c r="O3" s="16">
        <v>200.25</v>
      </c>
      <c r="P3" s="16">
        <v>200.25</v>
      </c>
      <c r="Q3" s="18">
        <v>200.25</v>
      </c>
      <c r="R3" s="18">
        <v>200.25</v>
      </c>
      <c r="S3" s="16">
        <v>200.25</v>
      </c>
      <c r="T3" s="16">
        <v>200.25</v>
      </c>
      <c r="U3" s="16">
        <v>200.25</v>
      </c>
      <c r="V3" s="16"/>
      <c r="W3" s="16"/>
      <c r="X3" s="16"/>
      <c r="Y3" s="16"/>
      <c r="Z3" s="18">
        <f t="shared" si="1"/>
        <v>1602</v>
      </c>
      <c r="AA3" s="18">
        <f t="shared" ref="AA3:AA42" si="2">+D3+Z3</f>
        <v>10613.25</v>
      </c>
      <c r="AB3" s="18">
        <f t="shared" ref="AB3:AB42" si="3">+J3-AA3</f>
        <v>13416.75</v>
      </c>
    </row>
    <row r="4" spans="1:29" s="97" customFormat="1" ht="99.75" customHeight="1" x14ac:dyDescent="0.25">
      <c r="A4" s="21" t="s">
        <v>205</v>
      </c>
      <c r="B4" s="21" t="s">
        <v>201</v>
      </c>
      <c r="C4" s="16" t="s">
        <v>206</v>
      </c>
      <c r="D4" s="16">
        <v>7440.297300000002</v>
      </c>
      <c r="E4" s="17">
        <v>15239.6937</v>
      </c>
      <c r="F4" s="25">
        <v>25199.99</v>
      </c>
      <c r="G4" s="24">
        <v>41172</v>
      </c>
      <c r="H4" s="122">
        <v>172985</v>
      </c>
      <c r="I4" s="25">
        <f t="shared" ref="I4:I15" si="4">F4*10%</f>
        <v>2519.9990000000003</v>
      </c>
      <c r="J4" s="25">
        <f t="shared" ref="J4:J42" si="5">F4-I4</f>
        <v>22679.991000000002</v>
      </c>
      <c r="K4" s="26">
        <v>0.1</v>
      </c>
      <c r="L4" s="21">
        <v>10</v>
      </c>
      <c r="M4" s="16">
        <f t="shared" ref="M4:M42" si="6">+J4/120</f>
        <v>188.99992500000002</v>
      </c>
      <c r="N4" s="16">
        <v>188.99992500000002</v>
      </c>
      <c r="O4" s="16">
        <v>188.99992500000002</v>
      </c>
      <c r="P4" s="16">
        <v>188.99992500000002</v>
      </c>
      <c r="Q4" s="18">
        <v>188.99992500000002</v>
      </c>
      <c r="R4" s="18">
        <v>188.99992500000002</v>
      </c>
      <c r="S4" s="16">
        <v>188.99992500000002</v>
      </c>
      <c r="T4" s="16">
        <v>188.99992500000002</v>
      </c>
      <c r="U4" s="16">
        <v>188.99992500000002</v>
      </c>
      <c r="V4" s="16"/>
      <c r="W4" s="16"/>
      <c r="X4" s="16"/>
      <c r="Y4" s="16"/>
      <c r="Z4" s="18">
        <f t="shared" ref="Z4:Z15" si="7">SUM(N4:Y4)</f>
        <v>1511.9994000000004</v>
      </c>
      <c r="AA4" s="18">
        <f t="shared" si="2"/>
        <v>8952.2967000000026</v>
      </c>
      <c r="AB4" s="18">
        <f t="shared" si="3"/>
        <v>13727.694299999999</v>
      </c>
    </row>
    <row r="5" spans="1:29" s="97" customFormat="1" ht="99.75" customHeight="1" x14ac:dyDescent="0.25">
      <c r="A5" s="21" t="s">
        <v>38</v>
      </c>
      <c r="B5" s="21" t="s">
        <v>201</v>
      </c>
      <c r="C5" s="16" t="s">
        <v>207</v>
      </c>
      <c r="D5" s="16">
        <v>7440.297300000002</v>
      </c>
      <c r="E5" s="17">
        <v>15239.6937</v>
      </c>
      <c r="F5" s="25">
        <v>25199.99</v>
      </c>
      <c r="G5" s="24">
        <v>41172</v>
      </c>
      <c r="H5" s="122" t="s">
        <v>208</v>
      </c>
      <c r="I5" s="25">
        <f t="shared" si="4"/>
        <v>2519.9990000000003</v>
      </c>
      <c r="J5" s="25">
        <f t="shared" si="5"/>
        <v>22679.991000000002</v>
      </c>
      <c r="K5" s="26">
        <v>0.1</v>
      </c>
      <c r="L5" s="21">
        <v>10</v>
      </c>
      <c r="M5" s="16">
        <f t="shared" si="6"/>
        <v>188.99992500000002</v>
      </c>
      <c r="N5" s="16">
        <v>188.99992500000002</v>
      </c>
      <c r="O5" s="16">
        <v>188.99992500000002</v>
      </c>
      <c r="P5" s="16">
        <v>188.99992500000002</v>
      </c>
      <c r="Q5" s="18">
        <v>188.99992500000002</v>
      </c>
      <c r="R5" s="18">
        <v>188.99992500000002</v>
      </c>
      <c r="S5" s="16">
        <v>188.99992500000002</v>
      </c>
      <c r="T5" s="16">
        <v>188.99992500000002</v>
      </c>
      <c r="U5" s="16">
        <v>188.99992500000002</v>
      </c>
      <c r="V5" s="16"/>
      <c r="W5" s="16"/>
      <c r="X5" s="16"/>
      <c r="Y5" s="16"/>
      <c r="Z5" s="18">
        <f t="shared" si="7"/>
        <v>1511.9994000000004</v>
      </c>
      <c r="AA5" s="18">
        <f t="shared" si="2"/>
        <v>8952.2967000000026</v>
      </c>
      <c r="AB5" s="18">
        <f t="shared" si="3"/>
        <v>13727.694299999999</v>
      </c>
    </row>
    <row r="6" spans="1:29" s="97" customFormat="1" ht="99.75" customHeight="1" x14ac:dyDescent="0.25">
      <c r="A6" s="21" t="s">
        <v>40</v>
      </c>
      <c r="B6" s="21" t="s">
        <v>201</v>
      </c>
      <c r="C6" s="16" t="s">
        <v>209</v>
      </c>
      <c r="D6" s="16">
        <v>7440.297300000002</v>
      </c>
      <c r="E6" s="17">
        <v>15239.6937</v>
      </c>
      <c r="F6" s="25">
        <v>25199.99</v>
      </c>
      <c r="G6" s="24">
        <v>41172</v>
      </c>
      <c r="H6" s="122" t="s">
        <v>210</v>
      </c>
      <c r="I6" s="25">
        <f t="shared" si="4"/>
        <v>2519.9990000000003</v>
      </c>
      <c r="J6" s="25">
        <f t="shared" si="5"/>
        <v>22679.991000000002</v>
      </c>
      <c r="K6" s="26">
        <v>0.1</v>
      </c>
      <c r="L6" s="21">
        <v>10</v>
      </c>
      <c r="M6" s="16">
        <f t="shared" si="6"/>
        <v>188.99992500000002</v>
      </c>
      <c r="N6" s="16">
        <v>188.99992500000002</v>
      </c>
      <c r="O6" s="16">
        <v>188.99992500000002</v>
      </c>
      <c r="P6" s="16">
        <v>188.99992500000002</v>
      </c>
      <c r="Q6" s="18">
        <v>188.99992500000002</v>
      </c>
      <c r="R6" s="18">
        <v>188.99992500000002</v>
      </c>
      <c r="S6" s="16">
        <v>188.99992500000002</v>
      </c>
      <c r="T6" s="16">
        <v>188.99992500000002</v>
      </c>
      <c r="U6" s="16">
        <v>188.99992500000002</v>
      </c>
      <c r="V6" s="16"/>
      <c r="W6" s="16"/>
      <c r="X6" s="16"/>
      <c r="Y6" s="16"/>
      <c r="Z6" s="18">
        <f t="shared" si="7"/>
        <v>1511.9994000000004</v>
      </c>
      <c r="AA6" s="18">
        <f t="shared" si="2"/>
        <v>8952.2967000000026</v>
      </c>
      <c r="AB6" s="18">
        <f t="shared" si="3"/>
        <v>13727.694299999999</v>
      </c>
    </row>
    <row r="7" spans="1:29" s="97" customFormat="1" ht="99.75" customHeight="1" x14ac:dyDescent="0.25">
      <c r="A7" s="21" t="s">
        <v>211</v>
      </c>
      <c r="B7" s="21" t="s">
        <v>201</v>
      </c>
      <c r="C7" s="16" t="s">
        <v>212</v>
      </c>
      <c r="D7" s="16">
        <v>6687.2100000000019</v>
      </c>
      <c r="E7" s="17">
        <v>15158.489999999998</v>
      </c>
      <c r="F7" s="25">
        <v>24273</v>
      </c>
      <c r="G7" s="24">
        <v>41253</v>
      </c>
      <c r="H7" s="122" t="s">
        <v>262</v>
      </c>
      <c r="I7" s="25">
        <f t="shared" si="4"/>
        <v>2427.3000000000002</v>
      </c>
      <c r="J7" s="25">
        <f t="shared" si="5"/>
        <v>21845.7</v>
      </c>
      <c r="K7" s="26">
        <v>0.1</v>
      </c>
      <c r="L7" s="21">
        <v>10</v>
      </c>
      <c r="M7" s="16">
        <f t="shared" si="6"/>
        <v>182.04750000000001</v>
      </c>
      <c r="N7" s="16">
        <v>182.04750000000001</v>
      </c>
      <c r="O7" s="16">
        <v>182.04750000000001</v>
      </c>
      <c r="P7" s="16">
        <v>182.04750000000001</v>
      </c>
      <c r="Q7" s="18">
        <v>182.04750000000001</v>
      </c>
      <c r="R7" s="18">
        <v>182.04750000000001</v>
      </c>
      <c r="S7" s="16">
        <v>182.04750000000001</v>
      </c>
      <c r="T7" s="16">
        <v>182.04750000000001</v>
      </c>
      <c r="U7" s="16">
        <v>182.04750000000001</v>
      </c>
      <c r="V7" s="16"/>
      <c r="W7" s="16"/>
      <c r="X7" s="16"/>
      <c r="Y7" s="16"/>
      <c r="Z7" s="18">
        <f t="shared" si="7"/>
        <v>1456.38</v>
      </c>
      <c r="AA7" s="18">
        <f t="shared" si="2"/>
        <v>8143.590000000002</v>
      </c>
      <c r="AB7" s="18">
        <f t="shared" si="3"/>
        <v>13702.109999999999</v>
      </c>
    </row>
    <row r="8" spans="1:29" s="97" customFormat="1" ht="99.75" customHeight="1" x14ac:dyDescent="0.25">
      <c r="A8" s="21" t="s">
        <v>214</v>
      </c>
      <c r="B8" s="21" t="s">
        <v>201</v>
      </c>
      <c r="C8" s="16" t="s">
        <v>215</v>
      </c>
      <c r="D8" s="16">
        <v>6687.2100000000019</v>
      </c>
      <c r="E8" s="17">
        <v>15158.489999999998</v>
      </c>
      <c r="F8" s="25">
        <v>24273</v>
      </c>
      <c r="G8" s="24">
        <v>41253</v>
      </c>
      <c r="H8" s="122" t="s">
        <v>213</v>
      </c>
      <c r="I8" s="25">
        <f t="shared" si="4"/>
        <v>2427.3000000000002</v>
      </c>
      <c r="J8" s="25">
        <f t="shared" si="5"/>
        <v>21845.7</v>
      </c>
      <c r="K8" s="26">
        <v>0.1</v>
      </c>
      <c r="L8" s="21">
        <v>10</v>
      </c>
      <c r="M8" s="16">
        <f t="shared" si="6"/>
        <v>182.04750000000001</v>
      </c>
      <c r="N8" s="16">
        <v>182.04750000000001</v>
      </c>
      <c r="O8" s="16">
        <v>182.04750000000001</v>
      </c>
      <c r="P8" s="16">
        <v>182.04750000000001</v>
      </c>
      <c r="Q8" s="18">
        <v>182.04750000000001</v>
      </c>
      <c r="R8" s="18">
        <v>182.04750000000001</v>
      </c>
      <c r="S8" s="16">
        <v>182.04750000000001</v>
      </c>
      <c r="T8" s="16">
        <v>182.04750000000001</v>
      </c>
      <c r="U8" s="16">
        <v>182.04750000000001</v>
      </c>
      <c r="V8" s="16"/>
      <c r="W8" s="16"/>
      <c r="X8" s="16"/>
      <c r="Y8" s="16"/>
      <c r="Z8" s="18">
        <f t="shared" si="7"/>
        <v>1456.38</v>
      </c>
      <c r="AA8" s="18">
        <f t="shared" si="2"/>
        <v>8143.590000000002</v>
      </c>
      <c r="AB8" s="18">
        <f t="shared" si="3"/>
        <v>13702.109999999999</v>
      </c>
    </row>
    <row r="9" spans="1:29" s="97" customFormat="1" ht="50.1" customHeight="1" x14ac:dyDescent="0.25">
      <c r="A9" s="21" t="s">
        <v>216</v>
      </c>
      <c r="B9" s="21" t="s">
        <v>201</v>
      </c>
      <c r="C9" s="16" t="s">
        <v>217</v>
      </c>
      <c r="D9" s="16">
        <v>4064.4391999999989</v>
      </c>
      <c r="E9" s="17">
        <v>9213.2248</v>
      </c>
      <c r="F9" s="25">
        <v>14752.96</v>
      </c>
      <c r="G9" s="24">
        <v>41253</v>
      </c>
      <c r="H9" s="122" t="s">
        <v>218</v>
      </c>
      <c r="I9" s="25">
        <f t="shared" si="4"/>
        <v>1475.296</v>
      </c>
      <c r="J9" s="25">
        <f t="shared" si="5"/>
        <v>13277.663999999999</v>
      </c>
      <c r="K9" s="26">
        <v>0.1</v>
      </c>
      <c r="L9" s="21">
        <v>10</v>
      </c>
      <c r="M9" s="16">
        <f t="shared" si="6"/>
        <v>110.64719999999998</v>
      </c>
      <c r="N9" s="16">
        <v>110.64719999999998</v>
      </c>
      <c r="O9" s="16">
        <v>110.64719999999998</v>
      </c>
      <c r="P9" s="16">
        <v>110.64719999999998</v>
      </c>
      <c r="Q9" s="18">
        <v>110.64719999999998</v>
      </c>
      <c r="R9" s="18">
        <v>110.64719999999998</v>
      </c>
      <c r="S9" s="16">
        <v>110.64719999999998</v>
      </c>
      <c r="T9" s="16">
        <v>110.64719999999998</v>
      </c>
      <c r="U9" s="16">
        <v>110.64719999999998</v>
      </c>
      <c r="V9" s="16"/>
      <c r="W9" s="16"/>
      <c r="X9" s="16"/>
      <c r="Y9" s="16"/>
      <c r="Z9" s="18">
        <f t="shared" si="7"/>
        <v>885.17759999999987</v>
      </c>
      <c r="AA9" s="18">
        <f t="shared" si="2"/>
        <v>4949.6167999999989</v>
      </c>
      <c r="AB9" s="18">
        <f t="shared" si="3"/>
        <v>8328.0472000000009</v>
      </c>
    </row>
    <row r="10" spans="1:29" s="97" customFormat="1" ht="50.1" customHeight="1" x14ac:dyDescent="0.25">
      <c r="A10" s="21" t="s">
        <v>216</v>
      </c>
      <c r="B10" s="21" t="s">
        <v>201</v>
      </c>
      <c r="C10" s="16" t="s">
        <v>219</v>
      </c>
      <c r="D10" s="16">
        <v>4064.4391999999989</v>
      </c>
      <c r="E10" s="17">
        <v>9213.2248</v>
      </c>
      <c r="F10" s="25">
        <v>14752.96</v>
      </c>
      <c r="G10" s="24">
        <v>41253</v>
      </c>
      <c r="H10" s="122" t="s">
        <v>218</v>
      </c>
      <c r="I10" s="25">
        <f t="shared" si="4"/>
        <v>1475.296</v>
      </c>
      <c r="J10" s="25">
        <f t="shared" si="5"/>
        <v>13277.663999999999</v>
      </c>
      <c r="K10" s="26">
        <v>0.1</v>
      </c>
      <c r="L10" s="21">
        <v>10</v>
      </c>
      <c r="M10" s="16">
        <f t="shared" si="6"/>
        <v>110.64719999999998</v>
      </c>
      <c r="N10" s="16">
        <v>110.64719999999998</v>
      </c>
      <c r="O10" s="16">
        <v>110.64719999999998</v>
      </c>
      <c r="P10" s="16">
        <v>110.64719999999998</v>
      </c>
      <c r="Q10" s="18">
        <v>110.64719999999998</v>
      </c>
      <c r="R10" s="18">
        <v>110.64719999999998</v>
      </c>
      <c r="S10" s="16">
        <v>110.64719999999998</v>
      </c>
      <c r="T10" s="16">
        <v>110.64719999999998</v>
      </c>
      <c r="U10" s="16">
        <v>110.64719999999998</v>
      </c>
      <c r="V10" s="16"/>
      <c r="W10" s="16"/>
      <c r="X10" s="16"/>
      <c r="Y10" s="16"/>
      <c r="Z10" s="18">
        <f t="shared" si="7"/>
        <v>885.17759999999987</v>
      </c>
      <c r="AA10" s="18">
        <f t="shared" si="2"/>
        <v>4949.6167999999989</v>
      </c>
      <c r="AB10" s="18">
        <f t="shared" si="3"/>
        <v>8328.0472000000009</v>
      </c>
    </row>
    <row r="11" spans="1:29" s="97" customFormat="1" ht="50.1" customHeight="1" x14ac:dyDescent="0.25">
      <c r="A11" s="21" t="s">
        <v>216</v>
      </c>
      <c r="B11" s="21" t="s">
        <v>201</v>
      </c>
      <c r="C11" s="16" t="s">
        <v>220</v>
      </c>
      <c r="D11" s="16">
        <v>4064.4391999999989</v>
      </c>
      <c r="E11" s="17">
        <v>9213.2248</v>
      </c>
      <c r="F11" s="25">
        <v>14752.96</v>
      </c>
      <c r="G11" s="24">
        <v>41253</v>
      </c>
      <c r="H11" s="122" t="s">
        <v>261</v>
      </c>
      <c r="I11" s="25">
        <f t="shared" si="4"/>
        <v>1475.296</v>
      </c>
      <c r="J11" s="25">
        <f t="shared" si="5"/>
        <v>13277.663999999999</v>
      </c>
      <c r="K11" s="26">
        <v>0.1</v>
      </c>
      <c r="L11" s="21">
        <v>10</v>
      </c>
      <c r="M11" s="16">
        <f t="shared" si="6"/>
        <v>110.64719999999998</v>
      </c>
      <c r="N11" s="16">
        <v>110.64719999999998</v>
      </c>
      <c r="O11" s="16">
        <v>110.64719999999998</v>
      </c>
      <c r="P11" s="16">
        <v>110.64719999999998</v>
      </c>
      <c r="Q11" s="18">
        <v>110.64719999999998</v>
      </c>
      <c r="R11" s="18">
        <v>110.64719999999998</v>
      </c>
      <c r="S11" s="16">
        <v>110.64719999999998</v>
      </c>
      <c r="T11" s="16">
        <v>110.64719999999998</v>
      </c>
      <c r="U11" s="16">
        <v>110.64719999999998</v>
      </c>
      <c r="V11" s="16"/>
      <c r="W11" s="16"/>
      <c r="X11" s="16"/>
      <c r="Y11" s="16"/>
      <c r="Z11" s="18">
        <f t="shared" si="7"/>
        <v>885.17759999999987</v>
      </c>
      <c r="AA11" s="18">
        <f t="shared" si="2"/>
        <v>4949.6167999999989</v>
      </c>
      <c r="AB11" s="18">
        <f t="shared" si="3"/>
        <v>8328.0472000000009</v>
      </c>
    </row>
    <row r="12" spans="1:29" s="97" customFormat="1" ht="50.1" customHeight="1" x14ac:dyDescent="0.25">
      <c r="A12" s="21" t="s">
        <v>216</v>
      </c>
      <c r="B12" s="21" t="s">
        <v>201</v>
      </c>
      <c r="C12" s="16" t="s">
        <v>221</v>
      </c>
      <c r="D12" s="16">
        <v>4064.4391999999989</v>
      </c>
      <c r="E12" s="17">
        <v>9213.2248</v>
      </c>
      <c r="F12" s="25">
        <v>14752.96</v>
      </c>
      <c r="G12" s="24">
        <v>41253</v>
      </c>
      <c r="H12" s="122" t="s">
        <v>261</v>
      </c>
      <c r="I12" s="25">
        <f t="shared" si="4"/>
        <v>1475.296</v>
      </c>
      <c r="J12" s="25">
        <f t="shared" si="5"/>
        <v>13277.663999999999</v>
      </c>
      <c r="K12" s="26">
        <v>0.1</v>
      </c>
      <c r="L12" s="21">
        <v>10</v>
      </c>
      <c r="M12" s="16">
        <f t="shared" si="6"/>
        <v>110.64719999999998</v>
      </c>
      <c r="N12" s="16">
        <v>110.64719999999998</v>
      </c>
      <c r="O12" s="16">
        <v>110.64719999999998</v>
      </c>
      <c r="P12" s="16">
        <v>110.64719999999998</v>
      </c>
      <c r="Q12" s="18">
        <v>110.64719999999998</v>
      </c>
      <c r="R12" s="18">
        <v>110.64719999999998</v>
      </c>
      <c r="S12" s="16">
        <v>110.64719999999998</v>
      </c>
      <c r="T12" s="16">
        <v>110.64719999999998</v>
      </c>
      <c r="U12" s="16">
        <v>110.64719999999998</v>
      </c>
      <c r="V12" s="16"/>
      <c r="W12" s="16"/>
      <c r="X12" s="16"/>
      <c r="Y12" s="16"/>
      <c r="Z12" s="18">
        <f t="shared" si="7"/>
        <v>885.17759999999987</v>
      </c>
      <c r="AA12" s="18">
        <f t="shared" si="2"/>
        <v>4949.6167999999989</v>
      </c>
      <c r="AB12" s="18">
        <f t="shared" si="3"/>
        <v>8328.0472000000009</v>
      </c>
    </row>
    <row r="13" spans="1:29" s="97" customFormat="1" ht="50.1" customHeight="1" x14ac:dyDescent="0.25">
      <c r="A13" s="21" t="s">
        <v>216</v>
      </c>
      <c r="B13" s="21" t="s">
        <v>201</v>
      </c>
      <c r="C13" s="16" t="s">
        <v>222</v>
      </c>
      <c r="D13" s="16">
        <v>4064.4391999999989</v>
      </c>
      <c r="E13" s="17">
        <v>9213.2248</v>
      </c>
      <c r="F13" s="25">
        <v>14752.96</v>
      </c>
      <c r="G13" s="24">
        <v>41253</v>
      </c>
      <c r="H13" s="122" t="s">
        <v>261</v>
      </c>
      <c r="I13" s="25">
        <f t="shared" si="4"/>
        <v>1475.296</v>
      </c>
      <c r="J13" s="25">
        <f t="shared" si="5"/>
        <v>13277.663999999999</v>
      </c>
      <c r="K13" s="26">
        <v>0.1</v>
      </c>
      <c r="L13" s="21">
        <v>10</v>
      </c>
      <c r="M13" s="16">
        <f t="shared" si="6"/>
        <v>110.64719999999998</v>
      </c>
      <c r="N13" s="16">
        <v>110.64719999999998</v>
      </c>
      <c r="O13" s="16">
        <v>110.64719999999998</v>
      </c>
      <c r="P13" s="16">
        <v>110.64719999999998</v>
      </c>
      <c r="Q13" s="18">
        <v>110.64719999999998</v>
      </c>
      <c r="R13" s="18">
        <v>110.64719999999998</v>
      </c>
      <c r="S13" s="16">
        <v>110.64719999999998</v>
      </c>
      <c r="T13" s="16">
        <v>110.64719999999998</v>
      </c>
      <c r="U13" s="16">
        <v>110.64719999999998</v>
      </c>
      <c r="V13" s="16"/>
      <c r="W13" s="16"/>
      <c r="X13" s="16"/>
      <c r="Y13" s="16"/>
      <c r="Z13" s="18">
        <f t="shared" si="7"/>
        <v>885.17759999999987</v>
      </c>
      <c r="AA13" s="18">
        <f t="shared" si="2"/>
        <v>4949.6167999999989</v>
      </c>
      <c r="AB13" s="18">
        <f t="shared" si="3"/>
        <v>8328.0472000000009</v>
      </c>
    </row>
    <row r="14" spans="1:29" s="97" customFormat="1" ht="99.75" customHeight="1" x14ac:dyDescent="0.25">
      <c r="A14" s="21" t="s">
        <v>216</v>
      </c>
      <c r="B14" s="21" t="s">
        <v>201</v>
      </c>
      <c r="C14" s="16" t="s">
        <v>223</v>
      </c>
      <c r="D14" s="16">
        <v>5793.2999999999993</v>
      </c>
      <c r="E14" s="17">
        <v>13097.7</v>
      </c>
      <c r="F14" s="25">
        <v>20990</v>
      </c>
      <c r="G14" s="24">
        <v>41250</v>
      </c>
      <c r="H14" s="122" t="s">
        <v>224</v>
      </c>
      <c r="I14" s="25">
        <f t="shared" si="4"/>
        <v>2099</v>
      </c>
      <c r="J14" s="25">
        <f t="shared" si="5"/>
        <v>18891</v>
      </c>
      <c r="K14" s="26">
        <v>0.1</v>
      </c>
      <c r="L14" s="21">
        <v>10</v>
      </c>
      <c r="M14" s="16">
        <f t="shared" si="6"/>
        <v>157.42500000000001</v>
      </c>
      <c r="N14" s="16">
        <v>157.42500000000001</v>
      </c>
      <c r="O14" s="16">
        <v>157.42500000000001</v>
      </c>
      <c r="P14" s="16">
        <v>157.42500000000001</v>
      </c>
      <c r="Q14" s="18">
        <v>157.42500000000001</v>
      </c>
      <c r="R14" s="18">
        <v>157.42500000000001</v>
      </c>
      <c r="S14" s="16">
        <v>157.42500000000001</v>
      </c>
      <c r="T14" s="16">
        <v>157.42500000000001</v>
      </c>
      <c r="U14" s="16">
        <v>157.42500000000001</v>
      </c>
      <c r="V14" s="16"/>
      <c r="W14" s="16"/>
      <c r="X14" s="16"/>
      <c r="Y14" s="16"/>
      <c r="Z14" s="18">
        <f t="shared" si="7"/>
        <v>1259.3999999999999</v>
      </c>
      <c r="AA14" s="18">
        <f t="shared" si="2"/>
        <v>7052.6999999999989</v>
      </c>
      <c r="AB14" s="18">
        <f t="shared" si="3"/>
        <v>11838.300000000001</v>
      </c>
    </row>
    <row r="15" spans="1:29" s="97" customFormat="1" ht="99.75" customHeight="1" x14ac:dyDescent="0.25">
      <c r="A15" s="21" t="s">
        <v>44</v>
      </c>
      <c r="B15" s="21" t="s">
        <v>201</v>
      </c>
      <c r="C15" s="16" t="s">
        <v>225</v>
      </c>
      <c r="D15" s="16">
        <v>5793.2999999999993</v>
      </c>
      <c r="E15" s="17">
        <v>13097.7</v>
      </c>
      <c r="F15" s="25">
        <v>20990</v>
      </c>
      <c r="G15" s="24">
        <v>41250</v>
      </c>
      <c r="H15" s="122" t="s">
        <v>226</v>
      </c>
      <c r="I15" s="25">
        <f t="shared" si="4"/>
        <v>2099</v>
      </c>
      <c r="J15" s="25">
        <f t="shared" si="5"/>
        <v>18891</v>
      </c>
      <c r="K15" s="26">
        <v>0.1</v>
      </c>
      <c r="L15" s="21">
        <v>10</v>
      </c>
      <c r="M15" s="16">
        <f t="shared" si="6"/>
        <v>157.42500000000001</v>
      </c>
      <c r="N15" s="16">
        <v>157.42500000000001</v>
      </c>
      <c r="O15" s="16">
        <v>157.42500000000001</v>
      </c>
      <c r="P15" s="16">
        <v>157.42500000000001</v>
      </c>
      <c r="Q15" s="18">
        <v>157.42500000000001</v>
      </c>
      <c r="R15" s="18">
        <v>157.42500000000001</v>
      </c>
      <c r="S15" s="16">
        <v>157.42500000000001</v>
      </c>
      <c r="T15" s="16">
        <v>157.42500000000001</v>
      </c>
      <c r="U15" s="16">
        <v>157.42500000000001</v>
      </c>
      <c r="V15" s="16"/>
      <c r="W15" s="16"/>
      <c r="X15" s="16"/>
      <c r="Y15" s="16"/>
      <c r="Z15" s="18">
        <f t="shared" si="7"/>
        <v>1259.3999999999999</v>
      </c>
      <c r="AA15" s="18">
        <f t="shared" si="2"/>
        <v>7052.6999999999989</v>
      </c>
      <c r="AB15" s="18">
        <f t="shared" si="3"/>
        <v>11838.300000000001</v>
      </c>
    </row>
    <row r="16" spans="1:29" s="72" customFormat="1" ht="99.75" customHeight="1" x14ac:dyDescent="0.25">
      <c r="A16" s="21" t="s">
        <v>216</v>
      </c>
      <c r="B16" s="31" t="s">
        <v>201</v>
      </c>
      <c r="C16" s="31" t="s">
        <v>227</v>
      </c>
      <c r="D16" s="39">
        <v>5187.8850000000002</v>
      </c>
      <c r="E16" s="39">
        <v>14513.115000000002</v>
      </c>
      <c r="F16" s="36">
        <v>21890</v>
      </c>
      <c r="G16" s="35">
        <v>41407</v>
      </c>
      <c r="H16" s="122">
        <v>27831</v>
      </c>
      <c r="I16" s="36">
        <f t="shared" ref="I16:I40" si="8">+F16*0.1</f>
        <v>2189</v>
      </c>
      <c r="J16" s="36">
        <f t="shared" si="5"/>
        <v>19701</v>
      </c>
      <c r="K16" s="48">
        <v>0.1</v>
      </c>
      <c r="L16" s="37">
        <v>10</v>
      </c>
      <c r="M16" s="38">
        <f t="shared" si="6"/>
        <v>164.17500000000001</v>
      </c>
      <c r="N16" s="38">
        <v>164.17500000000001</v>
      </c>
      <c r="O16" s="38">
        <v>164.17500000000001</v>
      </c>
      <c r="P16" s="38">
        <v>164.17500000000001</v>
      </c>
      <c r="Q16" s="39">
        <v>164.17500000000001</v>
      </c>
      <c r="R16" s="39">
        <v>164.17500000000001</v>
      </c>
      <c r="S16" s="39">
        <v>164.17500000000001</v>
      </c>
      <c r="T16" s="39">
        <v>164.17500000000001</v>
      </c>
      <c r="U16" s="39">
        <v>164.17500000000001</v>
      </c>
      <c r="V16" s="38"/>
      <c r="W16" s="38"/>
      <c r="X16" s="38"/>
      <c r="Y16" s="38"/>
      <c r="Z16" s="39">
        <f t="shared" ref="Z16:Z24" si="9">SUM(N16:Y16)</f>
        <v>1313.3999999999999</v>
      </c>
      <c r="AA16" s="18">
        <f t="shared" si="2"/>
        <v>6501.2849999999999</v>
      </c>
      <c r="AB16" s="18">
        <f t="shared" si="3"/>
        <v>13199.715</v>
      </c>
    </row>
    <row r="17" spans="1:28" s="72" customFormat="1" ht="99.75" customHeight="1" x14ac:dyDescent="0.25">
      <c r="A17" s="21" t="s">
        <v>216</v>
      </c>
      <c r="B17" s="31" t="s">
        <v>201</v>
      </c>
      <c r="C17" s="31" t="s">
        <v>228</v>
      </c>
      <c r="D17" s="39">
        <v>5187.8849999999993</v>
      </c>
      <c r="E17" s="39">
        <v>14513.115000000002</v>
      </c>
      <c r="F17" s="36">
        <v>21890</v>
      </c>
      <c r="G17" s="35">
        <v>41407</v>
      </c>
      <c r="H17" s="122">
        <v>27833</v>
      </c>
      <c r="I17" s="36">
        <f t="shared" si="8"/>
        <v>2189</v>
      </c>
      <c r="J17" s="36">
        <f t="shared" si="5"/>
        <v>19701</v>
      </c>
      <c r="K17" s="48">
        <v>0.1</v>
      </c>
      <c r="L17" s="37">
        <v>10</v>
      </c>
      <c r="M17" s="38">
        <f t="shared" si="6"/>
        <v>164.17500000000001</v>
      </c>
      <c r="N17" s="38">
        <v>164.17500000000001</v>
      </c>
      <c r="O17" s="38">
        <v>164.17500000000001</v>
      </c>
      <c r="P17" s="38">
        <v>164.17500000000001</v>
      </c>
      <c r="Q17" s="39">
        <v>164.17500000000001</v>
      </c>
      <c r="R17" s="39">
        <v>164.17500000000001</v>
      </c>
      <c r="S17" s="39">
        <v>164.17500000000001</v>
      </c>
      <c r="T17" s="39">
        <v>164.17500000000001</v>
      </c>
      <c r="U17" s="39">
        <v>164.17500000000001</v>
      </c>
      <c r="V17" s="38"/>
      <c r="W17" s="38"/>
      <c r="X17" s="38"/>
      <c r="Y17" s="38"/>
      <c r="Z17" s="39">
        <f t="shared" si="9"/>
        <v>1313.3999999999999</v>
      </c>
      <c r="AA17" s="18">
        <f t="shared" si="2"/>
        <v>6501.2849999999989</v>
      </c>
      <c r="AB17" s="18">
        <f t="shared" si="3"/>
        <v>13199.715</v>
      </c>
    </row>
    <row r="18" spans="1:28" s="72" customFormat="1" ht="99.75" customHeight="1" x14ac:dyDescent="0.25">
      <c r="A18" s="21" t="s">
        <v>31</v>
      </c>
      <c r="B18" s="31" t="s">
        <v>201</v>
      </c>
      <c r="C18" s="31" t="s">
        <v>229</v>
      </c>
      <c r="D18" s="39">
        <v>5187.8849999999993</v>
      </c>
      <c r="E18" s="39">
        <v>14513.115000000002</v>
      </c>
      <c r="F18" s="36">
        <v>21890</v>
      </c>
      <c r="G18" s="35">
        <v>41407</v>
      </c>
      <c r="H18" s="122">
        <v>27832</v>
      </c>
      <c r="I18" s="36">
        <f t="shared" si="8"/>
        <v>2189</v>
      </c>
      <c r="J18" s="36">
        <f t="shared" si="5"/>
        <v>19701</v>
      </c>
      <c r="K18" s="48">
        <v>0.1</v>
      </c>
      <c r="L18" s="37">
        <v>10</v>
      </c>
      <c r="M18" s="38">
        <f t="shared" si="6"/>
        <v>164.17500000000001</v>
      </c>
      <c r="N18" s="38">
        <v>164.17500000000001</v>
      </c>
      <c r="O18" s="38">
        <v>164.17500000000001</v>
      </c>
      <c r="P18" s="38">
        <v>164.17500000000001</v>
      </c>
      <c r="Q18" s="39">
        <v>164.17500000000001</v>
      </c>
      <c r="R18" s="39">
        <v>164.17500000000001</v>
      </c>
      <c r="S18" s="39">
        <v>164.17500000000001</v>
      </c>
      <c r="T18" s="39">
        <v>164.17500000000001</v>
      </c>
      <c r="U18" s="39">
        <v>164.17500000000001</v>
      </c>
      <c r="V18" s="38"/>
      <c r="W18" s="38"/>
      <c r="X18" s="38"/>
      <c r="Y18" s="38"/>
      <c r="Z18" s="39">
        <f t="shared" si="9"/>
        <v>1313.3999999999999</v>
      </c>
      <c r="AA18" s="18">
        <f t="shared" si="2"/>
        <v>6501.2849999999989</v>
      </c>
      <c r="AB18" s="18">
        <f t="shared" si="3"/>
        <v>13199.715</v>
      </c>
    </row>
    <row r="19" spans="1:28" s="72" customFormat="1" ht="99.75" customHeight="1" x14ac:dyDescent="0.25">
      <c r="A19" s="21" t="s">
        <v>136</v>
      </c>
      <c r="B19" s="31" t="s">
        <v>201</v>
      </c>
      <c r="C19" s="31" t="s">
        <v>230</v>
      </c>
      <c r="D19" s="39">
        <v>5635.4526750000005</v>
      </c>
      <c r="E19" s="39">
        <v>15833.138325</v>
      </c>
      <c r="F19" s="36">
        <v>23853.99</v>
      </c>
      <c r="G19" s="35">
        <v>41410</v>
      </c>
      <c r="H19" s="122">
        <v>206313</v>
      </c>
      <c r="I19" s="36">
        <f t="shared" si="8"/>
        <v>2385.3990000000003</v>
      </c>
      <c r="J19" s="36">
        <f t="shared" si="5"/>
        <v>21468.591</v>
      </c>
      <c r="K19" s="48">
        <v>0.1</v>
      </c>
      <c r="L19" s="37">
        <v>10</v>
      </c>
      <c r="M19" s="38">
        <f t="shared" si="6"/>
        <v>178.90492499999999</v>
      </c>
      <c r="N19" s="38">
        <v>178.90492499999999</v>
      </c>
      <c r="O19" s="38">
        <v>178.90492499999999</v>
      </c>
      <c r="P19" s="38">
        <v>178.90492499999999</v>
      </c>
      <c r="Q19" s="39">
        <v>178.90492499999999</v>
      </c>
      <c r="R19" s="39">
        <v>178.90492499999999</v>
      </c>
      <c r="S19" s="39">
        <v>178.90492499999999</v>
      </c>
      <c r="T19" s="39">
        <v>178.90492499999999</v>
      </c>
      <c r="U19" s="39">
        <v>178.90492499999999</v>
      </c>
      <c r="V19" s="38"/>
      <c r="W19" s="38"/>
      <c r="X19" s="38"/>
      <c r="Y19" s="38"/>
      <c r="Z19" s="39">
        <f t="shared" si="9"/>
        <v>1431.2394000000002</v>
      </c>
      <c r="AA19" s="18">
        <f t="shared" si="2"/>
        <v>7066.6920750000008</v>
      </c>
      <c r="AB19" s="18">
        <f t="shared" si="3"/>
        <v>14401.898925</v>
      </c>
    </row>
    <row r="20" spans="1:28" s="72" customFormat="1" ht="99.75" customHeight="1" x14ac:dyDescent="0.25">
      <c r="A20" s="21" t="s">
        <v>89</v>
      </c>
      <c r="B20" s="31" t="s">
        <v>201</v>
      </c>
      <c r="C20" s="31" t="s">
        <v>231</v>
      </c>
      <c r="D20" s="39">
        <v>5635.4526750000005</v>
      </c>
      <c r="E20" s="39">
        <v>15833.138325</v>
      </c>
      <c r="F20" s="36">
        <v>23853.99</v>
      </c>
      <c r="G20" s="35">
        <v>41410</v>
      </c>
      <c r="H20" s="122">
        <v>206312</v>
      </c>
      <c r="I20" s="36">
        <f t="shared" si="8"/>
        <v>2385.3990000000003</v>
      </c>
      <c r="J20" s="36">
        <f t="shared" si="5"/>
        <v>21468.591</v>
      </c>
      <c r="K20" s="48">
        <v>0.1</v>
      </c>
      <c r="L20" s="37">
        <v>10</v>
      </c>
      <c r="M20" s="38">
        <f t="shared" si="6"/>
        <v>178.90492499999999</v>
      </c>
      <c r="N20" s="38">
        <v>178.90492499999999</v>
      </c>
      <c r="O20" s="38">
        <v>178.90492499999999</v>
      </c>
      <c r="P20" s="38">
        <v>178.90492499999999</v>
      </c>
      <c r="Q20" s="39">
        <v>178.90492499999999</v>
      </c>
      <c r="R20" s="39">
        <v>178.90492499999999</v>
      </c>
      <c r="S20" s="39">
        <v>178.90492499999999</v>
      </c>
      <c r="T20" s="39">
        <v>178.90492499999999</v>
      </c>
      <c r="U20" s="39">
        <v>178.90492499999999</v>
      </c>
      <c r="V20" s="38"/>
      <c r="W20" s="38"/>
      <c r="X20" s="38"/>
      <c r="Y20" s="38"/>
      <c r="Z20" s="39">
        <f t="shared" si="9"/>
        <v>1431.2394000000002</v>
      </c>
      <c r="AA20" s="18">
        <f t="shared" si="2"/>
        <v>7066.6920750000008</v>
      </c>
      <c r="AB20" s="18">
        <f t="shared" si="3"/>
        <v>14401.898925</v>
      </c>
    </row>
    <row r="21" spans="1:28" s="72" customFormat="1" ht="99.75" customHeight="1" x14ac:dyDescent="0.25">
      <c r="A21" s="21" t="s">
        <v>86</v>
      </c>
      <c r="B21" s="31" t="s">
        <v>201</v>
      </c>
      <c r="C21" s="31" t="s">
        <v>232</v>
      </c>
      <c r="D21" s="39">
        <v>5635.4526750000005</v>
      </c>
      <c r="E21" s="39">
        <v>15833.138325</v>
      </c>
      <c r="F21" s="36">
        <v>23853.99</v>
      </c>
      <c r="G21" s="35">
        <v>41410</v>
      </c>
      <c r="H21" s="122">
        <v>206311</v>
      </c>
      <c r="I21" s="36">
        <f t="shared" si="8"/>
        <v>2385.3990000000003</v>
      </c>
      <c r="J21" s="36">
        <f t="shared" si="5"/>
        <v>21468.591</v>
      </c>
      <c r="K21" s="48">
        <v>0.1</v>
      </c>
      <c r="L21" s="37">
        <v>10</v>
      </c>
      <c r="M21" s="38">
        <f t="shared" si="6"/>
        <v>178.90492499999999</v>
      </c>
      <c r="N21" s="38">
        <v>178.90492499999999</v>
      </c>
      <c r="O21" s="38">
        <v>178.90492499999999</v>
      </c>
      <c r="P21" s="38">
        <v>178.90492499999999</v>
      </c>
      <c r="Q21" s="39">
        <v>178.90492499999999</v>
      </c>
      <c r="R21" s="39">
        <v>178.90492499999999</v>
      </c>
      <c r="S21" s="39">
        <v>178.90492499999999</v>
      </c>
      <c r="T21" s="39">
        <v>178.90492499999999</v>
      </c>
      <c r="U21" s="39">
        <v>178.90492499999999</v>
      </c>
      <c r="V21" s="38"/>
      <c r="W21" s="38"/>
      <c r="X21" s="38"/>
      <c r="Y21" s="38"/>
      <c r="Z21" s="39">
        <f t="shared" si="9"/>
        <v>1431.2394000000002</v>
      </c>
      <c r="AA21" s="18">
        <f t="shared" si="2"/>
        <v>7066.6920750000008</v>
      </c>
      <c r="AB21" s="18">
        <f t="shared" si="3"/>
        <v>14401.898925</v>
      </c>
    </row>
    <row r="22" spans="1:28" s="72" customFormat="1" ht="99.75" customHeight="1" x14ac:dyDescent="0.25">
      <c r="A22" s="21" t="s">
        <v>216</v>
      </c>
      <c r="B22" s="31" t="s">
        <v>201</v>
      </c>
      <c r="C22" s="31" t="s">
        <v>233</v>
      </c>
      <c r="D22" s="39">
        <v>7274.5131000000001</v>
      </c>
      <c r="E22" s="39">
        <v>20379.498899999999</v>
      </c>
      <c r="F22" s="36">
        <v>30726.68</v>
      </c>
      <c r="G22" s="35">
        <v>41408</v>
      </c>
      <c r="H22" s="122">
        <v>4275</v>
      </c>
      <c r="I22" s="36">
        <f t="shared" si="8"/>
        <v>3072.6680000000001</v>
      </c>
      <c r="J22" s="36">
        <f t="shared" si="5"/>
        <v>27654.011999999999</v>
      </c>
      <c r="K22" s="48">
        <v>0.1</v>
      </c>
      <c r="L22" s="37">
        <v>10</v>
      </c>
      <c r="M22" s="38">
        <f t="shared" si="6"/>
        <v>230.45009999999999</v>
      </c>
      <c r="N22" s="38">
        <v>230.45009999999999</v>
      </c>
      <c r="O22" s="38">
        <v>230.45009999999999</v>
      </c>
      <c r="P22" s="38">
        <v>230.45009999999999</v>
      </c>
      <c r="Q22" s="39">
        <v>230.45009999999999</v>
      </c>
      <c r="R22" s="39">
        <v>230.45009999999999</v>
      </c>
      <c r="S22" s="39">
        <v>230.45009999999999</v>
      </c>
      <c r="T22" s="39">
        <v>230.45009999999999</v>
      </c>
      <c r="U22" s="39">
        <v>230.45009999999999</v>
      </c>
      <c r="V22" s="38"/>
      <c r="W22" s="38"/>
      <c r="X22" s="38"/>
      <c r="Y22" s="38"/>
      <c r="Z22" s="39">
        <f t="shared" si="9"/>
        <v>1843.6007999999999</v>
      </c>
      <c r="AA22" s="18">
        <f t="shared" si="2"/>
        <v>9118.1139000000003</v>
      </c>
      <c r="AB22" s="18">
        <f t="shared" si="3"/>
        <v>18535.898099999999</v>
      </c>
    </row>
    <row r="23" spans="1:28" s="72" customFormat="1" ht="99.75" customHeight="1" x14ac:dyDescent="0.25">
      <c r="A23" s="21" t="s">
        <v>51</v>
      </c>
      <c r="B23" s="31" t="s">
        <v>201</v>
      </c>
      <c r="C23" s="31" t="s">
        <v>234</v>
      </c>
      <c r="D23" s="39">
        <v>4126.4400000000005</v>
      </c>
      <c r="E23" s="39">
        <v>15601.56</v>
      </c>
      <c r="F23" s="36">
        <v>21920</v>
      </c>
      <c r="G23" s="35">
        <v>41606</v>
      </c>
      <c r="H23" s="122">
        <v>2961</v>
      </c>
      <c r="I23" s="36">
        <f t="shared" si="8"/>
        <v>2192</v>
      </c>
      <c r="J23" s="36">
        <f t="shared" si="5"/>
        <v>19728</v>
      </c>
      <c r="K23" s="48">
        <v>0.1</v>
      </c>
      <c r="L23" s="37">
        <v>10</v>
      </c>
      <c r="M23" s="38">
        <f t="shared" si="6"/>
        <v>164.4</v>
      </c>
      <c r="N23" s="38">
        <v>164.4</v>
      </c>
      <c r="O23" s="38">
        <v>164.4</v>
      </c>
      <c r="P23" s="38">
        <v>164.4</v>
      </c>
      <c r="Q23" s="39">
        <v>164.4</v>
      </c>
      <c r="R23" s="39">
        <v>164.4</v>
      </c>
      <c r="S23" s="39">
        <v>164.4</v>
      </c>
      <c r="T23" s="39">
        <v>164.4</v>
      </c>
      <c r="U23" s="39">
        <v>164.4</v>
      </c>
      <c r="V23" s="38"/>
      <c r="W23" s="38"/>
      <c r="X23" s="39"/>
      <c r="Y23" s="39"/>
      <c r="Z23" s="39">
        <f t="shared" si="9"/>
        <v>1315.2</v>
      </c>
      <c r="AA23" s="18">
        <f t="shared" si="2"/>
        <v>5441.64</v>
      </c>
      <c r="AB23" s="18">
        <f t="shared" si="3"/>
        <v>14286.36</v>
      </c>
    </row>
    <row r="24" spans="1:28" s="72" customFormat="1" ht="99.75" customHeight="1" x14ac:dyDescent="0.25">
      <c r="A24" s="21" t="s">
        <v>39</v>
      </c>
      <c r="B24" s="31" t="s">
        <v>201</v>
      </c>
      <c r="C24" s="31" t="s">
        <v>235</v>
      </c>
      <c r="D24" s="39">
        <v>4126.4400000000005</v>
      </c>
      <c r="E24" s="39">
        <v>15601.56</v>
      </c>
      <c r="F24" s="36">
        <v>21920</v>
      </c>
      <c r="G24" s="35">
        <v>41606</v>
      </c>
      <c r="H24" s="122">
        <v>2961</v>
      </c>
      <c r="I24" s="36">
        <f t="shared" si="8"/>
        <v>2192</v>
      </c>
      <c r="J24" s="36">
        <f t="shared" si="5"/>
        <v>19728</v>
      </c>
      <c r="K24" s="48">
        <v>0.1</v>
      </c>
      <c r="L24" s="37">
        <v>10</v>
      </c>
      <c r="M24" s="38">
        <f t="shared" si="6"/>
        <v>164.4</v>
      </c>
      <c r="N24" s="38">
        <v>164.4</v>
      </c>
      <c r="O24" s="38">
        <v>164.4</v>
      </c>
      <c r="P24" s="38">
        <v>164.4</v>
      </c>
      <c r="Q24" s="39">
        <v>164.4</v>
      </c>
      <c r="R24" s="39">
        <v>164.4</v>
      </c>
      <c r="S24" s="39">
        <v>164.4</v>
      </c>
      <c r="T24" s="39">
        <v>164.4</v>
      </c>
      <c r="U24" s="39">
        <v>164.4</v>
      </c>
      <c r="V24" s="38"/>
      <c r="W24" s="38"/>
      <c r="X24" s="39"/>
      <c r="Y24" s="39"/>
      <c r="Z24" s="39">
        <f t="shared" si="9"/>
        <v>1315.2</v>
      </c>
      <c r="AA24" s="18">
        <f t="shared" si="2"/>
        <v>5441.64</v>
      </c>
      <c r="AB24" s="18">
        <f t="shared" si="3"/>
        <v>14286.36</v>
      </c>
    </row>
    <row r="25" spans="1:28" s="72" customFormat="1" ht="45" customHeight="1" x14ac:dyDescent="0.25">
      <c r="A25" s="21" t="s">
        <v>236</v>
      </c>
      <c r="B25" s="31" t="s">
        <v>201</v>
      </c>
      <c r="C25" s="31" t="s">
        <v>237</v>
      </c>
      <c r="D25" s="39">
        <v>304</v>
      </c>
      <c r="E25" s="39">
        <v>1496</v>
      </c>
      <c r="F25" s="36">
        <v>2000</v>
      </c>
      <c r="G25" s="35">
        <v>41752</v>
      </c>
      <c r="H25" s="122">
        <v>7561</v>
      </c>
      <c r="I25" s="36">
        <f t="shared" si="8"/>
        <v>200</v>
      </c>
      <c r="J25" s="36">
        <f t="shared" si="5"/>
        <v>1800</v>
      </c>
      <c r="K25" s="48">
        <v>0.1</v>
      </c>
      <c r="L25" s="37">
        <v>10</v>
      </c>
      <c r="M25" s="38">
        <f t="shared" si="6"/>
        <v>15</v>
      </c>
      <c r="N25" s="38">
        <v>15</v>
      </c>
      <c r="O25" s="38">
        <v>15</v>
      </c>
      <c r="P25" s="38">
        <v>15</v>
      </c>
      <c r="Q25" s="39">
        <v>15</v>
      </c>
      <c r="R25" s="39">
        <v>15</v>
      </c>
      <c r="S25" s="39">
        <v>15</v>
      </c>
      <c r="T25" s="39">
        <v>15</v>
      </c>
      <c r="U25" s="39">
        <v>15</v>
      </c>
      <c r="V25" s="38"/>
      <c r="W25" s="38"/>
      <c r="X25" s="39"/>
      <c r="Y25" s="39"/>
      <c r="Z25" s="39">
        <f t="shared" ref="Z25:Z42" si="10">SUM(N25:Y25)</f>
        <v>120</v>
      </c>
      <c r="AA25" s="18">
        <f t="shared" si="2"/>
        <v>424</v>
      </c>
      <c r="AB25" s="18">
        <f t="shared" si="3"/>
        <v>1376</v>
      </c>
    </row>
    <row r="26" spans="1:28" s="72" customFormat="1" ht="45" customHeight="1" x14ac:dyDescent="0.25">
      <c r="A26" s="21" t="s">
        <v>203</v>
      </c>
      <c r="B26" s="31" t="s">
        <v>201</v>
      </c>
      <c r="C26" s="31" t="s">
        <v>238</v>
      </c>
      <c r="D26" s="39">
        <v>304</v>
      </c>
      <c r="E26" s="39">
        <v>1496</v>
      </c>
      <c r="F26" s="36">
        <v>2000</v>
      </c>
      <c r="G26" s="35">
        <v>41752</v>
      </c>
      <c r="H26" s="122">
        <v>7561</v>
      </c>
      <c r="I26" s="36">
        <f t="shared" si="8"/>
        <v>200</v>
      </c>
      <c r="J26" s="36">
        <f t="shared" si="5"/>
        <v>1800</v>
      </c>
      <c r="K26" s="48">
        <v>0.1</v>
      </c>
      <c r="L26" s="37">
        <v>10</v>
      </c>
      <c r="M26" s="38">
        <f t="shared" si="6"/>
        <v>15</v>
      </c>
      <c r="N26" s="38">
        <v>15</v>
      </c>
      <c r="O26" s="38">
        <v>15</v>
      </c>
      <c r="P26" s="38">
        <v>15</v>
      </c>
      <c r="Q26" s="39">
        <v>15</v>
      </c>
      <c r="R26" s="39">
        <v>15</v>
      </c>
      <c r="S26" s="39">
        <v>15</v>
      </c>
      <c r="T26" s="39">
        <v>15</v>
      </c>
      <c r="U26" s="39">
        <v>15</v>
      </c>
      <c r="V26" s="38"/>
      <c r="W26" s="38"/>
      <c r="X26" s="39"/>
      <c r="Y26" s="39"/>
      <c r="Z26" s="39">
        <f t="shared" si="10"/>
        <v>120</v>
      </c>
      <c r="AA26" s="18">
        <f t="shared" si="2"/>
        <v>424</v>
      </c>
      <c r="AB26" s="18">
        <f t="shared" si="3"/>
        <v>1376</v>
      </c>
    </row>
    <row r="27" spans="1:28" s="72" customFormat="1" ht="45" customHeight="1" x14ac:dyDescent="0.25">
      <c r="A27" s="21" t="s">
        <v>44</v>
      </c>
      <c r="B27" s="31" t="s">
        <v>201</v>
      </c>
      <c r="C27" s="31" t="s">
        <v>239</v>
      </c>
      <c r="D27" s="39">
        <v>304</v>
      </c>
      <c r="E27" s="39">
        <v>1496</v>
      </c>
      <c r="F27" s="36">
        <v>2000</v>
      </c>
      <c r="G27" s="35">
        <v>41752</v>
      </c>
      <c r="H27" s="122">
        <v>7561</v>
      </c>
      <c r="I27" s="36">
        <f t="shared" si="8"/>
        <v>200</v>
      </c>
      <c r="J27" s="36">
        <f t="shared" si="5"/>
        <v>1800</v>
      </c>
      <c r="K27" s="48">
        <v>0.1</v>
      </c>
      <c r="L27" s="37">
        <v>10</v>
      </c>
      <c r="M27" s="38">
        <f t="shared" si="6"/>
        <v>15</v>
      </c>
      <c r="N27" s="38">
        <v>15</v>
      </c>
      <c r="O27" s="38">
        <v>15</v>
      </c>
      <c r="P27" s="38">
        <v>15</v>
      </c>
      <c r="Q27" s="39">
        <v>15</v>
      </c>
      <c r="R27" s="39">
        <v>15</v>
      </c>
      <c r="S27" s="39">
        <v>15</v>
      </c>
      <c r="T27" s="39">
        <v>15</v>
      </c>
      <c r="U27" s="39">
        <v>15</v>
      </c>
      <c r="V27" s="38"/>
      <c r="W27" s="38"/>
      <c r="X27" s="39"/>
      <c r="Y27" s="39"/>
      <c r="Z27" s="39">
        <f t="shared" si="10"/>
        <v>120</v>
      </c>
      <c r="AA27" s="18">
        <f t="shared" si="2"/>
        <v>424</v>
      </c>
      <c r="AB27" s="18">
        <f t="shared" si="3"/>
        <v>1376</v>
      </c>
    </row>
    <row r="28" spans="1:28" s="72" customFormat="1" ht="45" customHeight="1" x14ac:dyDescent="0.25">
      <c r="A28" s="21" t="s">
        <v>39</v>
      </c>
      <c r="B28" s="31" t="s">
        <v>201</v>
      </c>
      <c r="C28" s="31" t="s">
        <v>240</v>
      </c>
      <c r="D28" s="39">
        <v>304</v>
      </c>
      <c r="E28" s="39">
        <v>1496</v>
      </c>
      <c r="F28" s="36">
        <v>2000</v>
      </c>
      <c r="G28" s="35">
        <v>41752</v>
      </c>
      <c r="H28" s="122">
        <v>7561</v>
      </c>
      <c r="I28" s="36">
        <f t="shared" si="8"/>
        <v>200</v>
      </c>
      <c r="J28" s="36">
        <f t="shared" si="5"/>
        <v>1800</v>
      </c>
      <c r="K28" s="48">
        <v>0.1</v>
      </c>
      <c r="L28" s="37">
        <v>10</v>
      </c>
      <c r="M28" s="38">
        <f t="shared" si="6"/>
        <v>15</v>
      </c>
      <c r="N28" s="38">
        <v>15</v>
      </c>
      <c r="O28" s="38">
        <v>15</v>
      </c>
      <c r="P28" s="38">
        <v>15</v>
      </c>
      <c r="Q28" s="39">
        <v>15</v>
      </c>
      <c r="R28" s="39">
        <v>15</v>
      </c>
      <c r="S28" s="39">
        <v>15</v>
      </c>
      <c r="T28" s="39">
        <v>15</v>
      </c>
      <c r="U28" s="39">
        <v>15</v>
      </c>
      <c r="V28" s="38"/>
      <c r="W28" s="38"/>
      <c r="X28" s="39"/>
      <c r="Y28" s="39"/>
      <c r="Z28" s="39">
        <f t="shared" si="10"/>
        <v>120</v>
      </c>
      <c r="AA28" s="18">
        <f t="shared" si="2"/>
        <v>424</v>
      </c>
      <c r="AB28" s="18">
        <f t="shared" si="3"/>
        <v>1376</v>
      </c>
    </row>
    <row r="29" spans="1:28" s="72" customFormat="1" ht="45" customHeight="1" x14ac:dyDescent="0.25">
      <c r="A29" s="21" t="s">
        <v>43</v>
      </c>
      <c r="B29" s="31" t="s">
        <v>201</v>
      </c>
      <c r="C29" s="31" t="s">
        <v>241</v>
      </c>
      <c r="D29" s="39">
        <v>304</v>
      </c>
      <c r="E29" s="39">
        <v>1496</v>
      </c>
      <c r="F29" s="36">
        <v>2000</v>
      </c>
      <c r="G29" s="35">
        <v>41752</v>
      </c>
      <c r="H29" s="122">
        <v>7561</v>
      </c>
      <c r="I29" s="36">
        <f t="shared" si="8"/>
        <v>200</v>
      </c>
      <c r="J29" s="36">
        <f t="shared" si="5"/>
        <v>1800</v>
      </c>
      <c r="K29" s="48">
        <v>0.1</v>
      </c>
      <c r="L29" s="37">
        <v>10</v>
      </c>
      <c r="M29" s="38">
        <f t="shared" si="6"/>
        <v>15</v>
      </c>
      <c r="N29" s="38">
        <v>15</v>
      </c>
      <c r="O29" s="38">
        <v>15</v>
      </c>
      <c r="P29" s="38">
        <v>15</v>
      </c>
      <c r="Q29" s="39">
        <v>15</v>
      </c>
      <c r="R29" s="39">
        <v>15</v>
      </c>
      <c r="S29" s="39">
        <v>15</v>
      </c>
      <c r="T29" s="39">
        <v>15</v>
      </c>
      <c r="U29" s="39">
        <v>15</v>
      </c>
      <c r="V29" s="38"/>
      <c r="W29" s="38"/>
      <c r="X29" s="39"/>
      <c r="Y29" s="39"/>
      <c r="Z29" s="39">
        <f t="shared" si="10"/>
        <v>120</v>
      </c>
      <c r="AA29" s="18">
        <f t="shared" si="2"/>
        <v>424</v>
      </c>
      <c r="AB29" s="18">
        <f t="shared" si="3"/>
        <v>1376</v>
      </c>
    </row>
    <row r="30" spans="1:28" s="72" customFormat="1" ht="45" customHeight="1" x14ac:dyDescent="0.25">
      <c r="A30" s="21" t="s">
        <v>242</v>
      </c>
      <c r="B30" s="31" t="s">
        <v>201</v>
      </c>
      <c r="C30" s="31" t="s">
        <v>243</v>
      </c>
      <c r="D30" s="39">
        <v>304</v>
      </c>
      <c r="E30" s="39">
        <v>1496</v>
      </c>
      <c r="F30" s="36">
        <v>2000</v>
      </c>
      <c r="G30" s="35">
        <v>41752</v>
      </c>
      <c r="H30" s="122">
        <v>7561</v>
      </c>
      <c r="I30" s="36">
        <f t="shared" si="8"/>
        <v>200</v>
      </c>
      <c r="J30" s="36">
        <f t="shared" si="5"/>
        <v>1800</v>
      </c>
      <c r="K30" s="48">
        <v>0.1</v>
      </c>
      <c r="L30" s="37">
        <v>10</v>
      </c>
      <c r="M30" s="38">
        <f t="shared" si="6"/>
        <v>15</v>
      </c>
      <c r="N30" s="38">
        <v>15</v>
      </c>
      <c r="O30" s="38">
        <v>15</v>
      </c>
      <c r="P30" s="38">
        <v>15</v>
      </c>
      <c r="Q30" s="39">
        <v>15</v>
      </c>
      <c r="R30" s="39">
        <v>15</v>
      </c>
      <c r="S30" s="39">
        <v>15</v>
      </c>
      <c r="T30" s="39">
        <v>15</v>
      </c>
      <c r="U30" s="39">
        <v>15</v>
      </c>
      <c r="V30" s="38"/>
      <c r="W30" s="38"/>
      <c r="X30" s="39"/>
      <c r="Y30" s="39"/>
      <c r="Z30" s="39">
        <f t="shared" si="10"/>
        <v>120</v>
      </c>
      <c r="AA30" s="18">
        <f t="shared" si="2"/>
        <v>424</v>
      </c>
      <c r="AB30" s="18">
        <f t="shared" si="3"/>
        <v>1376</v>
      </c>
    </row>
    <row r="31" spans="1:28" s="72" customFormat="1" ht="45" customHeight="1" x14ac:dyDescent="0.25">
      <c r="A31" s="21" t="s">
        <v>136</v>
      </c>
      <c r="B31" s="31" t="s">
        <v>201</v>
      </c>
      <c r="C31" s="31" t="s">
        <v>244</v>
      </c>
      <c r="D31" s="39">
        <v>304</v>
      </c>
      <c r="E31" s="39">
        <v>1496</v>
      </c>
      <c r="F31" s="36">
        <v>2000</v>
      </c>
      <c r="G31" s="35">
        <v>41752</v>
      </c>
      <c r="H31" s="122">
        <v>7561</v>
      </c>
      <c r="I31" s="36">
        <f t="shared" si="8"/>
        <v>200</v>
      </c>
      <c r="J31" s="36">
        <f t="shared" si="5"/>
        <v>1800</v>
      </c>
      <c r="K31" s="48">
        <v>0.1</v>
      </c>
      <c r="L31" s="37">
        <v>10</v>
      </c>
      <c r="M31" s="38">
        <f t="shared" si="6"/>
        <v>15</v>
      </c>
      <c r="N31" s="38">
        <v>15</v>
      </c>
      <c r="O31" s="38">
        <v>15</v>
      </c>
      <c r="P31" s="38">
        <v>15</v>
      </c>
      <c r="Q31" s="39">
        <v>15</v>
      </c>
      <c r="R31" s="39">
        <v>15</v>
      </c>
      <c r="S31" s="39">
        <v>15</v>
      </c>
      <c r="T31" s="39">
        <v>15</v>
      </c>
      <c r="U31" s="39">
        <v>15</v>
      </c>
      <c r="V31" s="38"/>
      <c r="W31" s="38"/>
      <c r="X31" s="39"/>
      <c r="Y31" s="39"/>
      <c r="Z31" s="39">
        <f t="shared" si="10"/>
        <v>120</v>
      </c>
      <c r="AA31" s="18">
        <f t="shared" si="2"/>
        <v>424</v>
      </c>
      <c r="AB31" s="18">
        <f t="shared" si="3"/>
        <v>1376</v>
      </c>
    </row>
    <row r="32" spans="1:28" s="72" customFormat="1" ht="45" customHeight="1" x14ac:dyDescent="0.25">
      <c r="A32" s="21" t="s">
        <v>41</v>
      </c>
      <c r="B32" s="31" t="s">
        <v>201</v>
      </c>
      <c r="C32" s="31" t="s">
        <v>245</v>
      </c>
      <c r="D32" s="39">
        <v>304</v>
      </c>
      <c r="E32" s="39">
        <v>1496</v>
      </c>
      <c r="F32" s="36">
        <v>2000</v>
      </c>
      <c r="G32" s="35">
        <v>41752</v>
      </c>
      <c r="H32" s="122">
        <v>7561</v>
      </c>
      <c r="I32" s="36">
        <f t="shared" si="8"/>
        <v>200</v>
      </c>
      <c r="J32" s="36">
        <f t="shared" si="5"/>
        <v>1800</v>
      </c>
      <c r="K32" s="48">
        <v>0.1</v>
      </c>
      <c r="L32" s="37">
        <v>10</v>
      </c>
      <c r="M32" s="38">
        <f t="shared" si="6"/>
        <v>15</v>
      </c>
      <c r="N32" s="38">
        <v>15</v>
      </c>
      <c r="O32" s="38">
        <v>15</v>
      </c>
      <c r="P32" s="38">
        <v>15</v>
      </c>
      <c r="Q32" s="39">
        <v>15</v>
      </c>
      <c r="R32" s="39">
        <v>15</v>
      </c>
      <c r="S32" s="39">
        <v>15</v>
      </c>
      <c r="T32" s="39">
        <v>15</v>
      </c>
      <c r="U32" s="39">
        <v>15</v>
      </c>
      <c r="V32" s="38"/>
      <c r="W32" s="38"/>
      <c r="X32" s="39"/>
      <c r="Y32" s="39"/>
      <c r="Z32" s="39">
        <f t="shared" si="10"/>
        <v>120</v>
      </c>
      <c r="AA32" s="18">
        <f t="shared" si="2"/>
        <v>424</v>
      </c>
      <c r="AB32" s="18">
        <f t="shared" si="3"/>
        <v>1376</v>
      </c>
    </row>
    <row r="33" spans="1:28" s="72" customFormat="1" ht="45" customHeight="1" x14ac:dyDescent="0.25">
      <c r="A33" s="21" t="s">
        <v>86</v>
      </c>
      <c r="B33" s="31" t="s">
        <v>201</v>
      </c>
      <c r="C33" s="31" t="s">
        <v>246</v>
      </c>
      <c r="D33" s="39">
        <v>304</v>
      </c>
      <c r="E33" s="39">
        <v>1496</v>
      </c>
      <c r="F33" s="36">
        <v>2000</v>
      </c>
      <c r="G33" s="35">
        <v>41752</v>
      </c>
      <c r="H33" s="122">
        <v>7561</v>
      </c>
      <c r="I33" s="36">
        <f t="shared" si="8"/>
        <v>200</v>
      </c>
      <c r="J33" s="36">
        <f t="shared" si="5"/>
        <v>1800</v>
      </c>
      <c r="K33" s="48">
        <v>0.1</v>
      </c>
      <c r="L33" s="37">
        <v>10</v>
      </c>
      <c r="M33" s="38">
        <f t="shared" si="6"/>
        <v>15</v>
      </c>
      <c r="N33" s="38">
        <v>15</v>
      </c>
      <c r="O33" s="38">
        <v>15</v>
      </c>
      <c r="P33" s="38">
        <v>15</v>
      </c>
      <c r="Q33" s="39">
        <v>15</v>
      </c>
      <c r="R33" s="39">
        <v>15</v>
      </c>
      <c r="S33" s="39">
        <v>15</v>
      </c>
      <c r="T33" s="39">
        <v>15</v>
      </c>
      <c r="U33" s="39">
        <v>15</v>
      </c>
      <c r="V33" s="38"/>
      <c r="W33" s="38"/>
      <c r="X33" s="39"/>
      <c r="Y33" s="39"/>
      <c r="Z33" s="39">
        <f t="shared" si="10"/>
        <v>120</v>
      </c>
      <c r="AA33" s="18">
        <f t="shared" si="2"/>
        <v>424</v>
      </c>
      <c r="AB33" s="18">
        <f t="shared" si="3"/>
        <v>1376</v>
      </c>
    </row>
    <row r="34" spans="1:28" s="72" customFormat="1" ht="45" customHeight="1" x14ac:dyDescent="0.25">
      <c r="A34" s="21" t="s">
        <v>47</v>
      </c>
      <c r="B34" s="31" t="s">
        <v>201</v>
      </c>
      <c r="C34" s="31" t="s">
        <v>247</v>
      </c>
      <c r="D34" s="39">
        <v>304</v>
      </c>
      <c r="E34" s="39">
        <v>1496</v>
      </c>
      <c r="F34" s="36">
        <v>2000</v>
      </c>
      <c r="G34" s="35">
        <v>41752</v>
      </c>
      <c r="H34" s="122">
        <v>7561</v>
      </c>
      <c r="I34" s="36">
        <f t="shared" si="8"/>
        <v>200</v>
      </c>
      <c r="J34" s="36">
        <f t="shared" si="5"/>
        <v>1800</v>
      </c>
      <c r="K34" s="48">
        <v>0.1</v>
      </c>
      <c r="L34" s="37">
        <v>10</v>
      </c>
      <c r="M34" s="38">
        <f t="shared" si="6"/>
        <v>15</v>
      </c>
      <c r="N34" s="38">
        <v>15</v>
      </c>
      <c r="O34" s="38">
        <v>15</v>
      </c>
      <c r="P34" s="38">
        <v>15</v>
      </c>
      <c r="Q34" s="39">
        <v>15</v>
      </c>
      <c r="R34" s="39">
        <v>15</v>
      </c>
      <c r="S34" s="39">
        <v>15</v>
      </c>
      <c r="T34" s="39">
        <v>15</v>
      </c>
      <c r="U34" s="39">
        <v>15</v>
      </c>
      <c r="V34" s="38"/>
      <c r="W34" s="38"/>
      <c r="X34" s="39"/>
      <c r="Y34" s="39"/>
      <c r="Z34" s="39">
        <f t="shared" si="10"/>
        <v>120</v>
      </c>
      <c r="AA34" s="18">
        <f t="shared" si="2"/>
        <v>424</v>
      </c>
      <c r="AB34" s="18">
        <f t="shared" si="3"/>
        <v>1376</v>
      </c>
    </row>
    <row r="35" spans="1:28" s="72" customFormat="1" ht="45" customHeight="1" x14ac:dyDescent="0.25">
      <c r="A35" s="21" t="s">
        <v>31</v>
      </c>
      <c r="B35" s="31" t="s">
        <v>201</v>
      </c>
      <c r="C35" s="31" t="s">
        <v>248</v>
      </c>
      <c r="D35" s="39">
        <v>304</v>
      </c>
      <c r="E35" s="39">
        <v>1496</v>
      </c>
      <c r="F35" s="36">
        <v>2000</v>
      </c>
      <c r="G35" s="35">
        <v>41752</v>
      </c>
      <c r="H35" s="122">
        <v>7561</v>
      </c>
      <c r="I35" s="36">
        <f t="shared" si="8"/>
        <v>200</v>
      </c>
      <c r="J35" s="36">
        <f t="shared" si="5"/>
        <v>1800</v>
      </c>
      <c r="K35" s="48">
        <v>0.1</v>
      </c>
      <c r="L35" s="37">
        <v>10</v>
      </c>
      <c r="M35" s="38">
        <f t="shared" si="6"/>
        <v>15</v>
      </c>
      <c r="N35" s="38">
        <v>15</v>
      </c>
      <c r="O35" s="38">
        <v>15</v>
      </c>
      <c r="P35" s="38">
        <v>15</v>
      </c>
      <c r="Q35" s="39">
        <v>15</v>
      </c>
      <c r="R35" s="39">
        <v>15</v>
      </c>
      <c r="S35" s="39">
        <v>15</v>
      </c>
      <c r="T35" s="39">
        <v>15</v>
      </c>
      <c r="U35" s="39">
        <v>15</v>
      </c>
      <c r="V35" s="38"/>
      <c r="W35" s="38"/>
      <c r="X35" s="39"/>
      <c r="Y35" s="39"/>
      <c r="Z35" s="39">
        <f t="shared" si="10"/>
        <v>120</v>
      </c>
      <c r="AA35" s="18">
        <f t="shared" si="2"/>
        <v>424</v>
      </c>
      <c r="AB35" s="18">
        <f t="shared" si="3"/>
        <v>1376</v>
      </c>
    </row>
    <row r="36" spans="1:28" s="72" customFormat="1" ht="45" customHeight="1" x14ac:dyDescent="0.25">
      <c r="A36" s="21" t="s">
        <v>36</v>
      </c>
      <c r="B36" s="31" t="s">
        <v>201</v>
      </c>
      <c r="C36" s="31" t="s">
        <v>249</v>
      </c>
      <c r="D36" s="39">
        <v>304</v>
      </c>
      <c r="E36" s="39">
        <v>1496</v>
      </c>
      <c r="F36" s="36">
        <v>2000</v>
      </c>
      <c r="G36" s="35">
        <v>41752</v>
      </c>
      <c r="H36" s="122">
        <v>7561</v>
      </c>
      <c r="I36" s="36">
        <f t="shared" si="8"/>
        <v>200</v>
      </c>
      <c r="J36" s="36">
        <f t="shared" si="5"/>
        <v>1800</v>
      </c>
      <c r="K36" s="48">
        <v>0.1</v>
      </c>
      <c r="L36" s="37">
        <v>10</v>
      </c>
      <c r="M36" s="38">
        <f t="shared" si="6"/>
        <v>15</v>
      </c>
      <c r="N36" s="38">
        <v>15</v>
      </c>
      <c r="O36" s="38">
        <v>15</v>
      </c>
      <c r="P36" s="38">
        <v>15</v>
      </c>
      <c r="Q36" s="39">
        <v>15</v>
      </c>
      <c r="R36" s="39">
        <v>15</v>
      </c>
      <c r="S36" s="39">
        <v>15</v>
      </c>
      <c r="T36" s="39">
        <v>15</v>
      </c>
      <c r="U36" s="39">
        <v>15</v>
      </c>
      <c r="V36" s="38"/>
      <c r="W36" s="38"/>
      <c r="X36" s="39"/>
      <c r="Y36" s="39"/>
      <c r="Z36" s="39">
        <f t="shared" si="10"/>
        <v>120</v>
      </c>
      <c r="AA36" s="18">
        <f t="shared" si="2"/>
        <v>424</v>
      </c>
      <c r="AB36" s="18">
        <f t="shared" si="3"/>
        <v>1376</v>
      </c>
    </row>
    <row r="37" spans="1:28" s="72" customFormat="1" ht="45" customHeight="1" x14ac:dyDescent="0.25">
      <c r="A37" s="21" t="s">
        <v>46</v>
      </c>
      <c r="B37" s="31" t="s">
        <v>201</v>
      </c>
      <c r="C37" s="31" t="s">
        <v>250</v>
      </c>
      <c r="D37" s="39">
        <v>304</v>
      </c>
      <c r="E37" s="39">
        <v>1496</v>
      </c>
      <c r="F37" s="36">
        <v>2000</v>
      </c>
      <c r="G37" s="35">
        <v>41752</v>
      </c>
      <c r="H37" s="122">
        <v>7561</v>
      </c>
      <c r="I37" s="36">
        <f t="shared" si="8"/>
        <v>200</v>
      </c>
      <c r="J37" s="36">
        <f t="shared" si="5"/>
        <v>1800</v>
      </c>
      <c r="K37" s="48">
        <v>0.1</v>
      </c>
      <c r="L37" s="37">
        <v>10</v>
      </c>
      <c r="M37" s="38">
        <f t="shared" si="6"/>
        <v>15</v>
      </c>
      <c r="N37" s="38">
        <v>15</v>
      </c>
      <c r="O37" s="38">
        <v>15</v>
      </c>
      <c r="P37" s="38">
        <v>15</v>
      </c>
      <c r="Q37" s="39">
        <v>15</v>
      </c>
      <c r="R37" s="39">
        <v>15</v>
      </c>
      <c r="S37" s="39">
        <v>15</v>
      </c>
      <c r="T37" s="39">
        <v>15</v>
      </c>
      <c r="U37" s="39">
        <v>15</v>
      </c>
      <c r="V37" s="38"/>
      <c r="W37" s="38"/>
      <c r="X37" s="39"/>
      <c r="Y37" s="39"/>
      <c r="Z37" s="39">
        <f t="shared" si="10"/>
        <v>120</v>
      </c>
      <c r="AA37" s="18">
        <f t="shared" si="2"/>
        <v>424</v>
      </c>
      <c r="AB37" s="18">
        <f t="shared" si="3"/>
        <v>1376</v>
      </c>
    </row>
    <row r="38" spans="1:28" s="72" customFormat="1" ht="45" customHeight="1" x14ac:dyDescent="0.25">
      <c r="A38" s="21" t="s">
        <v>38</v>
      </c>
      <c r="B38" s="31" t="s">
        <v>201</v>
      </c>
      <c r="C38" s="31" t="s">
        <v>251</v>
      </c>
      <c r="D38" s="39">
        <v>304</v>
      </c>
      <c r="E38" s="39">
        <v>1496</v>
      </c>
      <c r="F38" s="36">
        <v>2000</v>
      </c>
      <c r="G38" s="35">
        <v>41752</v>
      </c>
      <c r="H38" s="122">
        <v>7561</v>
      </c>
      <c r="I38" s="36">
        <f t="shared" si="8"/>
        <v>200</v>
      </c>
      <c r="J38" s="36">
        <f t="shared" si="5"/>
        <v>1800</v>
      </c>
      <c r="K38" s="48">
        <v>0.1</v>
      </c>
      <c r="L38" s="37">
        <v>10</v>
      </c>
      <c r="M38" s="38">
        <f t="shared" si="6"/>
        <v>15</v>
      </c>
      <c r="N38" s="38">
        <v>15</v>
      </c>
      <c r="O38" s="38">
        <v>15</v>
      </c>
      <c r="P38" s="38">
        <v>15</v>
      </c>
      <c r="Q38" s="39">
        <v>15</v>
      </c>
      <c r="R38" s="39">
        <v>15</v>
      </c>
      <c r="S38" s="39">
        <v>15</v>
      </c>
      <c r="T38" s="39">
        <v>15</v>
      </c>
      <c r="U38" s="39">
        <v>15</v>
      </c>
      <c r="V38" s="38"/>
      <c r="W38" s="38"/>
      <c r="X38" s="39"/>
      <c r="Y38" s="39"/>
      <c r="Z38" s="39">
        <f t="shared" si="10"/>
        <v>120</v>
      </c>
      <c r="AA38" s="18">
        <f t="shared" si="2"/>
        <v>424</v>
      </c>
      <c r="AB38" s="18">
        <f t="shared" si="3"/>
        <v>1376</v>
      </c>
    </row>
    <row r="39" spans="1:28" s="72" customFormat="1" ht="45" customHeight="1" x14ac:dyDescent="0.25">
      <c r="A39" s="21" t="s">
        <v>33</v>
      </c>
      <c r="B39" s="31" t="s">
        <v>201</v>
      </c>
      <c r="C39" s="31" t="s">
        <v>252</v>
      </c>
      <c r="D39" s="39">
        <v>304</v>
      </c>
      <c r="E39" s="39">
        <v>1496</v>
      </c>
      <c r="F39" s="36">
        <v>2000</v>
      </c>
      <c r="G39" s="35">
        <v>41752</v>
      </c>
      <c r="H39" s="122">
        <v>7561</v>
      </c>
      <c r="I39" s="36">
        <f t="shared" si="8"/>
        <v>200</v>
      </c>
      <c r="J39" s="36">
        <f t="shared" si="5"/>
        <v>1800</v>
      </c>
      <c r="K39" s="48">
        <v>0.1</v>
      </c>
      <c r="L39" s="37">
        <v>10</v>
      </c>
      <c r="M39" s="38">
        <f t="shared" si="6"/>
        <v>15</v>
      </c>
      <c r="N39" s="38">
        <v>15</v>
      </c>
      <c r="O39" s="38">
        <v>15</v>
      </c>
      <c r="P39" s="38">
        <v>15</v>
      </c>
      <c r="Q39" s="39">
        <v>15</v>
      </c>
      <c r="R39" s="39">
        <v>15</v>
      </c>
      <c r="S39" s="39">
        <v>15</v>
      </c>
      <c r="T39" s="39">
        <v>15</v>
      </c>
      <c r="U39" s="39">
        <v>15</v>
      </c>
      <c r="V39" s="38"/>
      <c r="W39" s="38"/>
      <c r="X39" s="39"/>
      <c r="Y39" s="39"/>
      <c r="Z39" s="39">
        <f t="shared" si="10"/>
        <v>120</v>
      </c>
      <c r="AA39" s="18">
        <f t="shared" si="2"/>
        <v>424</v>
      </c>
      <c r="AB39" s="18">
        <f t="shared" si="3"/>
        <v>1376</v>
      </c>
    </row>
    <row r="40" spans="1:28" s="72" customFormat="1" ht="45" customHeight="1" x14ac:dyDescent="0.25">
      <c r="A40" s="21" t="s">
        <v>28</v>
      </c>
      <c r="B40" s="31" t="s">
        <v>201</v>
      </c>
      <c r="C40" s="31" t="s">
        <v>253</v>
      </c>
      <c r="D40" s="39">
        <v>304</v>
      </c>
      <c r="E40" s="39">
        <v>1496</v>
      </c>
      <c r="F40" s="36">
        <v>2000</v>
      </c>
      <c r="G40" s="35">
        <v>41752</v>
      </c>
      <c r="H40" s="122">
        <v>7561</v>
      </c>
      <c r="I40" s="36">
        <f t="shared" si="8"/>
        <v>200</v>
      </c>
      <c r="J40" s="36">
        <f t="shared" si="5"/>
        <v>1800</v>
      </c>
      <c r="K40" s="48">
        <v>0.1</v>
      </c>
      <c r="L40" s="37">
        <v>10</v>
      </c>
      <c r="M40" s="38">
        <f t="shared" si="6"/>
        <v>15</v>
      </c>
      <c r="N40" s="38">
        <v>15</v>
      </c>
      <c r="O40" s="38">
        <v>15</v>
      </c>
      <c r="P40" s="38">
        <v>15</v>
      </c>
      <c r="Q40" s="39">
        <v>15</v>
      </c>
      <c r="R40" s="39">
        <v>15</v>
      </c>
      <c r="S40" s="39">
        <v>15</v>
      </c>
      <c r="T40" s="39">
        <v>15</v>
      </c>
      <c r="U40" s="39">
        <v>15</v>
      </c>
      <c r="V40" s="38"/>
      <c r="W40" s="38"/>
      <c r="X40" s="39"/>
      <c r="Y40" s="39"/>
      <c r="Z40" s="39">
        <f t="shared" si="10"/>
        <v>120</v>
      </c>
      <c r="AA40" s="18">
        <f t="shared" si="2"/>
        <v>424</v>
      </c>
      <c r="AB40" s="18">
        <f t="shared" si="3"/>
        <v>1376</v>
      </c>
    </row>
    <row r="41" spans="1:28" s="72" customFormat="1" ht="99.75" customHeight="1" x14ac:dyDescent="0.25">
      <c r="A41" s="21" t="s">
        <v>41</v>
      </c>
      <c r="B41" s="31" t="s">
        <v>201</v>
      </c>
      <c r="C41" s="31" t="s">
        <v>254</v>
      </c>
      <c r="D41" s="39">
        <v>2577.5438750000003</v>
      </c>
      <c r="E41" s="39">
        <v>16835.447125000002</v>
      </c>
      <c r="F41" s="36">
        <v>21569.99</v>
      </c>
      <c r="G41" s="35">
        <v>41885</v>
      </c>
      <c r="H41" s="122">
        <v>220373</v>
      </c>
      <c r="I41" s="36">
        <f>+F41*K41</f>
        <v>2156.9990000000003</v>
      </c>
      <c r="J41" s="36">
        <f t="shared" si="5"/>
        <v>19412.991000000002</v>
      </c>
      <c r="K41" s="48">
        <v>0.1</v>
      </c>
      <c r="L41" s="37">
        <v>10</v>
      </c>
      <c r="M41" s="38">
        <f t="shared" si="6"/>
        <v>161.77492500000002</v>
      </c>
      <c r="N41" s="38">
        <v>161.77492500000002</v>
      </c>
      <c r="O41" s="38">
        <v>161.77492500000002</v>
      </c>
      <c r="P41" s="38">
        <v>161.77492500000002</v>
      </c>
      <c r="Q41" s="39">
        <v>161.77492500000002</v>
      </c>
      <c r="R41" s="39">
        <v>161.77492500000002</v>
      </c>
      <c r="S41" s="39">
        <v>161.77492500000002</v>
      </c>
      <c r="T41" s="39">
        <v>161.77492500000002</v>
      </c>
      <c r="U41" s="39">
        <v>161.77492500000002</v>
      </c>
      <c r="V41" s="38"/>
      <c r="W41" s="38"/>
      <c r="X41" s="39"/>
      <c r="Y41" s="39"/>
      <c r="Z41" s="39">
        <f t="shared" si="10"/>
        <v>1294.1994000000002</v>
      </c>
      <c r="AA41" s="18">
        <f t="shared" si="2"/>
        <v>3871.7432750000007</v>
      </c>
      <c r="AB41" s="18">
        <f t="shared" si="3"/>
        <v>15541.247725000001</v>
      </c>
    </row>
    <row r="42" spans="1:28" s="72" customFormat="1" ht="99.75" customHeight="1" x14ac:dyDescent="0.25">
      <c r="A42" s="21" t="s">
        <v>43</v>
      </c>
      <c r="B42" s="31" t="s">
        <v>201</v>
      </c>
      <c r="C42" s="31" t="s">
        <v>255</v>
      </c>
      <c r="D42" s="39">
        <v>2577.5438750000003</v>
      </c>
      <c r="E42" s="39">
        <v>16835.447125000002</v>
      </c>
      <c r="F42" s="36">
        <v>21569.99</v>
      </c>
      <c r="G42" s="35">
        <v>41885</v>
      </c>
      <c r="H42" s="122">
        <v>220374</v>
      </c>
      <c r="I42" s="36">
        <f>+F42*K42</f>
        <v>2156.9990000000003</v>
      </c>
      <c r="J42" s="36">
        <f t="shared" si="5"/>
        <v>19412.991000000002</v>
      </c>
      <c r="K42" s="48">
        <v>0.1</v>
      </c>
      <c r="L42" s="37">
        <v>10</v>
      </c>
      <c r="M42" s="38">
        <f t="shared" si="6"/>
        <v>161.77492500000002</v>
      </c>
      <c r="N42" s="38">
        <v>161.77492500000002</v>
      </c>
      <c r="O42" s="38">
        <v>161.77492500000002</v>
      </c>
      <c r="P42" s="38">
        <v>161.77492500000002</v>
      </c>
      <c r="Q42" s="39">
        <v>161.77492500000002</v>
      </c>
      <c r="R42" s="39">
        <v>161.77492500000002</v>
      </c>
      <c r="S42" s="39">
        <v>161.77492500000002</v>
      </c>
      <c r="T42" s="39">
        <v>161.77492500000002</v>
      </c>
      <c r="U42" s="39">
        <v>161.77492500000002</v>
      </c>
      <c r="V42" s="38"/>
      <c r="W42" s="38"/>
      <c r="X42" s="39"/>
      <c r="Y42" s="39"/>
      <c r="Z42" s="39">
        <f t="shared" si="10"/>
        <v>1294.1994000000002</v>
      </c>
      <c r="AA42" s="18">
        <f t="shared" si="2"/>
        <v>3871.7432750000007</v>
      </c>
      <c r="AB42" s="18">
        <f t="shared" si="3"/>
        <v>15541.247725000001</v>
      </c>
    </row>
    <row r="43" spans="1:28" x14ac:dyDescent="0.25">
      <c r="A43" s="73"/>
      <c r="B43" s="73"/>
      <c r="C43" s="74"/>
      <c r="D43" s="71">
        <f>SUM(D2:D42)</f>
        <v>143643.10177499999</v>
      </c>
      <c r="E43" s="71">
        <f>SUM(E2:E42)</f>
        <v>378563.35822499997</v>
      </c>
      <c r="F43" s="71">
        <f>SUM(F2:F42)</f>
        <v>580229.39999999991</v>
      </c>
      <c r="G43" s="75"/>
      <c r="H43" s="76"/>
      <c r="I43" s="71">
        <f>SUM(I2:I42)</f>
        <v>58022.939999999988</v>
      </c>
      <c r="J43" s="71">
        <f>SUM(J2:J42)</f>
        <v>522206.45999999996</v>
      </c>
      <c r="K43" s="75"/>
      <c r="L43" s="75"/>
      <c r="M43" s="71">
        <f>SUM(M2:M42)</f>
        <v>4351.7204999999994</v>
      </c>
      <c r="N43" s="71">
        <f t="shared" ref="N43:AB43" si="11">SUM(N2:N42)</f>
        <v>4351.7204999999994</v>
      </c>
      <c r="O43" s="71">
        <f t="shared" si="11"/>
        <v>4351.7204999999994</v>
      </c>
      <c r="P43" s="71">
        <f t="shared" si="11"/>
        <v>4351.7204999999994</v>
      </c>
      <c r="Q43" s="71">
        <f t="shared" si="11"/>
        <v>4351.7204999999994</v>
      </c>
      <c r="R43" s="71">
        <f t="shared" si="11"/>
        <v>4351.7204999999994</v>
      </c>
      <c r="S43" s="71">
        <f t="shared" si="11"/>
        <v>4351.7204999999994</v>
      </c>
      <c r="T43" s="71">
        <f t="shared" si="11"/>
        <v>4351.7204999999994</v>
      </c>
      <c r="U43" s="71">
        <f t="shared" si="11"/>
        <v>4351.7204999999994</v>
      </c>
      <c r="V43" s="71">
        <f t="shared" si="11"/>
        <v>0</v>
      </c>
      <c r="W43" s="71">
        <f t="shared" si="11"/>
        <v>0</v>
      </c>
      <c r="X43" s="71">
        <f t="shared" si="11"/>
        <v>0</v>
      </c>
      <c r="Y43" s="71">
        <f t="shared" si="11"/>
        <v>0</v>
      </c>
      <c r="Z43" s="71">
        <f t="shared" si="11"/>
        <v>34813.763999999996</v>
      </c>
      <c r="AA43" s="71">
        <f t="shared" si="11"/>
        <v>178456.86577500007</v>
      </c>
      <c r="AB43" s="71">
        <f t="shared" si="11"/>
        <v>343749.59422499995</v>
      </c>
    </row>
    <row r="44" spans="1:28" x14ac:dyDescent="0.25">
      <c r="C44" s="74"/>
      <c r="D44" s="74"/>
      <c r="E44" s="74"/>
      <c r="F44" s="98"/>
      <c r="G44" s="75"/>
      <c r="H44" s="76"/>
      <c r="I44" s="98"/>
      <c r="J44" s="98"/>
      <c r="K44" s="75"/>
      <c r="L44" s="75"/>
      <c r="M44" s="98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99"/>
      <c r="AA44" s="99"/>
      <c r="AB44" s="67"/>
    </row>
    <row r="45" spans="1:28" x14ac:dyDescent="0.25">
      <c r="A45" s="3"/>
      <c r="B45" s="3"/>
      <c r="D45" s="100"/>
      <c r="E45" s="100"/>
      <c r="F45" s="8"/>
      <c r="H45" s="101"/>
      <c r="V45" s="8"/>
      <c r="AB45" s="6"/>
    </row>
    <row r="46" spans="1:28" s="77" customFormat="1" x14ac:dyDescent="0.25">
      <c r="A46" s="3"/>
      <c r="B46" s="3"/>
      <c r="C46" s="3"/>
      <c r="D46" s="100"/>
      <c r="E46" s="100"/>
      <c r="F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x14ac:dyDescent="0.25">
      <c r="A47" s="3"/>
      <c r="B47" s="3"/>
      <c r="F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AB47" s="6"/>
    </row>
    <row r="48" spans="1:28" x14ac:dyDescent="0.25">
      <c r="A48" s="3"/>
      <c r="B48" s="3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AB48" s="6"/>
    </row>
    <row r="49" spans="1:28" x14ac:dyDescent="0.25">
      <c r="A49" s="3"/>
      <c r="B49" s="3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AB49" s="6"/>
    </row>
    <row r="50" spans="1:28" x14ac:dyDescent="0.25">
      <c r="A50" s="3"/>
      <c r="B50" s="3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AB50" s="6"/>
    </row>
    <row r="51" spans="1:28" x14ac:dyDescent="0.25">
      <c r="A51" s="3"/>
      <c r="B51" s="3"/>
      <c r="F51" s="6"/>
      <c r="G51" s="99" t="s">
        <v>256</v>
      </c>
      <c r="H51" s="102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AB51" s="6"/>
    </row>
    <row r="52" spans="1:28" x14ac:dyDescent="0.25">
      <c r="A52" s="3"/>
      <c r="B52" s="3"/>
      <c r="F52" s="6"/>
      <c r="G52" s="103" t="s">
        <v>72</v>
      </c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AB52" s="6"/>
    </row>
    <row r="53" spans="1:28" x14ac:dyDescent="0.25">
      <c r="A53" s="3"/>
      <c r="B53" s="3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AB53" s="6"/>
    </row>
    <row r="54" spans="1:28" hidden="1" x14ac:dyDescent="0.25">
      <c r="A54" s="100"/>
      <c r="B54" s="100"/>
      <c r="C54" s="100"/>
      <c r="F54" s="6"/>
      <c r="G54" s="4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AB54" s="6"/>
    </row>
    <row r="55" spans="1:28" ht="35.25" hidden="1" customHeight="1" thickBot="1" x14ac:dyDescent="0.3">
      <c r="A55" s="3"/>
      <c r="B55" s="3"/>
      <c r="E55" s="104" t="s">
        <v>257</v>
      </c>
      <c r="F55" s="105" t="s">
        <v>258</v>
      </c>
      <c r="G55" s="6"/>
      <c r="H55" s="6"/>
      <c r="I55" s="6"/>
      <c r="J55" s="6"/>
      <c r="K55" s="6"/>
      <c r="L55" s="6"/>
      <c r="M55" s="6"/>
      <c r="N55" s="6"/>
      <c r="O55" s="6"/>
      <c r="P55" s="6">
        <f>+P47-4.64</f>
        <v>-4.6399999999999997</v>
      </c>
      <c r="Q55" s="6"/>
      <c r="R55" s="6"/>
      <c r="S55" s="6"/>
      <c r="T55" s="6"/>
      <c r="U55" s="6"/>
      <c r="V55" s="6"/>
      <c r="W55" s="6"/>
      <c r="X55" s="6"/>
      <c r="Y55" s="6"/>
      <c r="AB55" s="6"/>
    </row>
    <row r="56" spans="1:28" hidden="1" x14ac:dyDescent="0.25">
      <c r="A56" s="3"/>
      <c r="B56" s="3"/>
      <c r="D56" s="106"/>
      <c r="E56" s="107">
        <v>9057.2000000000007</v>
      </c>
      <c r="F56" s="108">
        <v>120.76266666666666</v>
      </c>
      <c r="G56" s="70"/>
      <c r="H56" s="6"/>
      <c r="AB56" s="6"/>
    </row>
    <row r="57" spans="1:28" s="1" customFormat="1" ht="11.25" hidden="1" x14ac:dyDescent="0.2">
      <c r="A57" s="3"/>
      <c r="B57" s="3"/>
      <c r="C57" s="3"/>
      <c r="D57" s="109"/>
      <c r="E57" s="110">
        <v>57186.7</v>
      </c>
      <c r="F57" s="111">
        <v>765.68</v>
      </c>
      <c r="G57" s="6"/>
      <c r="H57" s="6"/>
      <c r="M57" s="112"/>
      <c r="Z57" s="6"/>
      <c r="AA57" s="6"/>
    </row>
    <row r="58" spans="1:28" s="1" customFormat="1" ht="11.25" hidden="1" x14ac:dyDescent="0.2">
      <c r="A58" s="3"/>
      <c r="B58" s="3"/>
      <c r="C58" s="3"/>
      <c r="D58" s="109"/>
      <c r="E58" s="110">
        <v>233878.04</v>
      </c>
      <c r="F58" s="111">
        <v>4047.06</v>
      </c>
      <c r="G58" s="6"/>
      <c r="H58" s="6"/>
      <c r="M58" s="112"/>
      <c r="Z58" s="6"/>
      <c r="AA58" s="6"/>
    </row>
    <row r="59" spans="1:28" s="1" customFormat="1" ht="11.25" hidden="1" x14ac:dyDescent="0.2">
      <c r="A59" s="3"/>
      <c r="B59" s="3"/>
      <c r="C59" s="3"/>
      <c r="D59" s="109"/>
      <c r="E59" s="110">
        <v>461249.42</v>
      </c>
      <c r="F59" s="113">
        <v>3459.3706499999998</v>
      </c>
      <c r="H59" s="102"/>
      <c r="M59" s="6"/>
      <c r="Z59" s="6"/>
      <c r="AA59" s="6"/>
    </row>
    <row r="60" spans="1:28" s="1" customFormat="1" ht="12" hidden="1" thickBot="1" x14ac:dyDescent="0.25">
      <c r="A60" s="3"/>
      <c r="B60" s="3"/>
      <c r="C60" s="3"/>
      <c r="D60" s="114"/>
      <c r="E60" s="115">
        <v>2745</v>
      </c>
      <c r="F60" s="116">
        <v>36.6</v>
      </c>
      <c r="H60" s="102"/>
      <c r="M60" s="5"/>
      <c r="Z60" s="6"/>
      <c r="AA60" s="6"/>
    </row>
    <row r="61" spans="1:28" s="1" customFormat="1" ht="12" hidden="1" thickBot="1" x14ac:dyDescent="0.25">
      <c r="A61" s="100"/>
      <c r="B61" s="100"/>
      <c r="C61" s="100"/>
      <c r="D61" s="117"/>
      <c r="E61" s="118">
        <f>SUBTOTAL(9,E56:E60)</f>
        <v>764116.36</v>
      </c>
      <c r="F61" s="119">
        <f>SUM(F56:F60)</f>
        <v>8429.4733166666665</v>
      </c>
      <c r="G61" s="6"/>
      <c r="H61" s="102"/>
      <c r="M61" s="5"/>
      <c r="Z61" s="6"/>
      <c r="AA61" s="6"/>
    </row>
    <row r="62" spans="1:28" s="1" customFormat="1" ht="11.25" hidden="1" x14ac:dyDescent="0.2">
      <c r="A62" s="3"/>
      <c r="B62" s="3"/>
      <c r="C62" s="3"/>
      <c r="D62" s="3"/>
      <c r="E62" s="3"/>
      <c r="G62" s="6"/>
      <c r="H62" s="102"/>
      <c r="J62" s="67" t="s">
        <v>259</v>
      </c>
      <c r="M62" s="5"/>
      <c r="Z62" s="6"/>
      <c r="AA62" s="6"/>
    </row>
    <row r="63" spans="1:28" s="1" customFormat="1" ht="11.25" hidden="1" x14ac:dyDescent="0.2">
      <c r="A63" s="3"/>
      <c r="B63" s="3"/>
      <c r="C63" s="3"/>
      <c r="D63" s="3"/>
      <c r="E63" s="3"/>
      <c r="H63" s="102"/>
      <c r="J63" s="67" t="s">
        <v>260</v>
      </c>
      <c r="M63" s="5"/>
      <c r="Z63" s="6"/>
      <c r="AA63" s="6"/>
    </row>
    <row r="64" spans="1:28" s="1" customFormat="1" ht="11.25" hidden="1" x14ac:dyDescent="0.2">
      <c r="A64" s="3"/>
      <c r="B64" s="3"/>
      <c r="C64" s="3"/>
      <c r="D64" s="3"/>
      <c r="E64" s="3"/>
      <c r="H64" s="4"/>
      <c r="M64" s="5"/>
      <c r="Z64" s="6"/>
      <c r="AA64" s="6"/>
    </row>
    <row r="65" spans="1:27" s="1" customFormat="1" ht="11.25" hidden="1" x14ac:dyDescent="0.2">
      <c r="A65" s="3"/>
      <c r="B65" s="3"/>
      <c r="C65" s="3"/>
      <c r="D65" s="3"/>
      <c r="E65" s="3"/>
      <c r="H65" s="4"/>
      <c r="M65" s="5"/>
      <c r="Z65" s="6"/>
      <c r="AA65" s="6"/>
    </row>
    <row r="66" spans="1:27" s="1" customFormat="1" ht="11.25" hidden="1" x14ac:dyDescent="0.2">
      <c r="A66" s="3"/>
      <c r="B66" s="3"/>
      <c r="C66" s="3"/>
      <c r="D66" s="3"/>
      <c r="E66" s="3"/>
      <c r="H66" s="4"/>
      <c r="I66" s="9"/>
      <c r="M66" s="5"/>
      <c r="Z66" s="6"/>
      <c r="AA66" s="6"/>
    </row>
    <row r="67" spans="1:27" s="1" customFormat="1" ht="11.25" hidden="1" x14ac:dyDescent="0.2">
      <c r="A67" s="3"/>
      <c r="B67" s="3"/>
      <c r="C67" s="3"/>
      <c r="D67" s="3"/>
      <c r="E67" s="3"/>
      <c r="H67" s="4"/>
      <c r="I67" s="9"/>
      <c r="M67" s="5"/>
      <c r="Z67" s="6"/>
      <c r="AA67" s="6"/>
    </row>
    <row r="68" spans="1:27" s="1" customFormat="1" ht="11.25" hidden="1" x14ac:dyDescent="0.2">
      <c r="A68" s="100"/>
      <c r="B68" s="100"/>
      <c r="C68" s="100"/>
      <c r="D68" s="3"/>
      <c r="E68" s="3"/>
      <c r="H68" s="4"/>
      <c r="I68" s="9"/>
      <c r="M68" s="5"/>
      <c r="Z68" s="6"/>
      <c r="AA68" s="6"/>
    </row>
    <row r="69" spans="1:27" s="1" customFormat="1" ht="11.25" hidden="1" x14ac:dyDescent="0.2">
      <c r="A69" s="3"/>
      <c r="B69" s="3"/>
      <c r="C69" s="3"/>
      <c r="D69" s="3"/>
      <c r="E69" s="3"/>
      <c r="H69" s="4"/>
      <c r="M69" s="5"/>
      <c r="Z69" s="6"/>
      <c r="AA69" s="6"/>
    </row>
    <row r="70" spans="1:27" s="1" customFormat="1" ht="11.25" hidden="1" x14ac:dyDescent="0.2">
      <c r="A70" s="3"/>
      <c r="B70" s="3"/>
      <c r="C70" s="3"/>
      <c r="D70" s="3"/>
      <c r="E70" s="3"/>
      <c r="H70" s="4"/>
      <c r="M70" s="5"/>
      <c r="Z70" s="6"/>
      <c r="AA70" s="6"/>
    </row>
    <row r="71" spans="1:27" s="1" customFormat="1" ht="11.25" hidden="1" x14ac:dyDescent="0.2">
      <c r="A71" s="3"/>
      <c r="B71" s="3"/>
      <c r="C71" s="3"/>
      <c r="D71" s="3"/>
      <c r="E71" s="3"/>
      <c r="H71" s="4"/>
      <c r="M71" s="5"/>
      <c r="Z71" s="6"/>
      <c r="AA71" s="6"/>
    </row>
    <row r="72" spans="1:27" s="1" customFormat="1" ht="11.25" x14ac:dyDescent="0.2">
      <c r="A72" s="3"/>
      <c r="B72" s="3"/>
      <c r="C72" s="3"/>
      <c r="D72" s="3"/>
      <c r="E72" s="3"/>
      <c r="H72" s="4"/>
      <c r="M72" s="5"/>
      <c r="Z72" s="6"/>
      <c r="AA72" s="6"/>
    </row>
    <row r="73" spans="1:27" x14ac:dyDescent="0.25">
      <c r="A73" s="3"/>
      <c r="B73" s="3"/>
    </row>
    <row r="74" spans="1:27" x14ac:dyDescent="0.25">
      <c r="A74" s="3"/>
      <c r="B74" s="3"/>
    </row>
    <row r="75" spans="1:27" x14ac:dyDescent="0.25">
      <c r="A75" s="100"/>
      <c r="B75" s="100"/>
      <c r="C75" s="100"/>
    </row>
    <row r="76" spans="1:27" x14ac:dyDescent="0.25">
      <c r="A76" s="3"/>
      <c r="B76" s="3"/>
    </row>
    <row r="77" spans="1:27" x14ac:dyDescent="0.25">
      <c r="A77" s="3"/>
      <c r="B77" s="3"/>
    </row>
    <row r="78" spans="1:27" x14ac:dyDescent="0.25">
      <c r="A78" s="3"/>
      <c r="B78" s="3"/>
    </row>
    <row r="79" spans="1:27" x14ac:dyDescent="0.25">
      <c r="A79" s="3"/>
      <c r="B79" s="3"/>
    </row>
  </sheetData>
  <hyperlinks>
    <hyperlink ref="H2:H3" r:id="rId1" display="2608.pdf"/>
    <hyperlink ref="H23:H24" r:id="rId2" display="2961.pdf"/>
    <hyperlink ref="H22" r:id="rId3" display="4275.pdf"/>
    <hyperlink ref="H25:H40" r:id="rId4" display="7561.pdf"/>
    <hyperlink ref="H16" r:id="rId5" display="27831.pdf"/>
    <hyperlink ref="H18" r:id="rId6" display="27832.pdf"/>
    <hyperlink ref="H17" r:id="rId7" display="27833.pdf"/>
    <hyperlink ref="H4" r:id="rId8" display="172985.pdf"/>
    <hyperlink ref="H21" r:id="rId9" display="206311.pdf"/>
    <hyperlink ref="H20" r:id="rId10" display="206312.pdf"/>
    <hyperlink ref="H19" r:id="rId11" display="206313.pdf"/>
    <hyperlink ref="H41" r:id="rId12" display="220373.pdf"/>
    <hyperlink ref="H42" r:id="rId13" display="220374.pdf"/>
    <hyperlink ref="H15" r:id="rId14"/>
    <hyperlink ref="H14" r:id="rId15"/>
    <hyperlink ref="H6" r:id="rId16"/>
    <hyperlink ref="H5" r:id="rId17"/>
    <hyperlink ref="H7" r:id="rId18"/>
    <hyperlink ref="H8" r:id="rId19"/>
    <hyperlink ref="H11:H13" r:id="rId20" display="50006016"/>
    <hyperlink ref="H9:H10" r:id="rId21" display="50006017"/>
  </hyperlinks>
  <printOptions horizontalCentered="1"/>
  <pageMargins left="0.70866141732283472" right="0.70866141732283472" top="0.74803149606299213" bottom="0.74803149606299213" header="0.31496062992125984" footer="0.31496062992125984"/>
  <pageSetup paperSize="5" scale="50" orientation="landscape" r:id="rId22"/>
  <headerFooter>
    <oddHeader>&amp;R&amp;G</oddHeader>
  </headerFooter>
  <legacyDrawing r:id="rId23"/>
  <legacyDrawingHF r:id="rId2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3</vt:i4>
      </vt:variant>
    </vt:vector>
  </HeadingPairs>
  <TitlesOfParts>
    <vt:vector size="5" baseType="lpstr">
      <vt:lpstr>61104</vt:lpstr>
      <vt:lpstr>61105 </vt:lpstr>
      <vt:lpstr>'61104'!Área_de_impresión</vt:lpstr>
      <vt:lpstr>'61104'!Títulos_a_imprimir</vt:lpstr>
      <vt:lpstr>'61105 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Walter Jonny WL. Lopez Chavez</dc:creator>
  <cp:lastModifiedBy>Silvia Soledad SO. Orellana Guillen</cp:lastModifiedBy>
  <dcterms:created xsi:type="dcterms:W3CDTF">2016-09-07T16:31:39Z</dcterms:created>
  <dcterms:modified xsi:type="dcterms:W3CDTF">2016-09-29T17:22:26Z</dcterms:modified>
</cp:coreProperties>
</file>