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lvia.orellana\Desktop\Silvia Orellana CONNA\UAIP\Informacion para pagina web\2016\Inventario\"/>
    </mc:Choice>
  </mc:AlternateContent>
  <bookViews>
    <workbookView xWindow="0" yWindow="0" windowWidth="20490" windowHeight="8445"/>
  </bookViews>
  <sheets>
    <sheet name="para oir" sheetId="2" r:id="rId1"/>
    <sheet name="Hoja1" sheetId="1" r:id="rId2"/>
  </sheets>
  <externalReferences>
    <externalReference r:id="rId3"/>
  </externalReferences>
  <definedNames>
    <definedName name="_xlnm._FilterDatabase" localSheetId="0" hidden="1">'para oir'!$A$8:$AJ$29</definedName>
    <definedName name="AJUSTADAAL31012012">#N/A</definedName>
    <definedName name="Beg_Bal" localSheetId="0">#REF!</definedName>
    <definedName name="Beg_Bal">#REF!</definedName>
    <definedName name="BURRO" localSheetId="0">#REF!</definedName>
    <definedName name="BURRO">#REF!</definedName>
    <definedName name="Data" localSheetId="0">#REF!</definedName>
    <definedName name="Data">#REF!</definedName>
    <definedName name="End_Bal" localSheetId="0">#REF!</definedName>
    <definedName name="End_Bal">#REF!</definedName>
    <definedName name="Extra_Pay" localSheetId="0">#REF!</definedName>
    <definedName name="Extra_Pay">#REF!</definedName>
    <definedName name="Full_Print" localSheetId="0">#REF!</definedName>
    <definedName name="Full_Print">#REF!</definedName>
    <definedName name="Header_Row" localSheetId="0">ROW(#REF!)</definedName>
    <definedName name="Header_Row">ROW(#REF!)</definedName>
    <definedName name="Int" localSheetId="0">#REF!</definedName>
    <definedName name="Int">#REF!</definedName>
    <definedName name="Interest_Rate" localSheetId="0">#REF!</definedName>
    <definedName name="Interest_Rate">#REF!</definedName>
    <definedName name="Last_Row">#N/A</definedName>
    <definedName name="Loan_Amount" localSheetId="0">#REF!</definedName>
    <definedName name="Loan_Amount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Num_Pmt_Per_Year" localSheetId="0">#REF!</definedName>
    <definedName name="Num_Pmt_Per_Year">#REF!</definedName>
    <definedName name="Number_of_Payments" localSheetId="0">MATCH(0.01,'para oir'!End_Bal,-1)+1</definedName>
    <definedName name="Number_of_Payments">MATCH(0.01,End_Bal,-1)+1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ent_Date" localSheetId="0">DATE(YEAR('para oir'!Loan_Start),MONTH('para oir'!Loan_Start)+Payment_Number,DAY('para oir'!Loan_Start))</definedName>
    <definedName name="Payment_Date">DATE(YEAR(Loan_Start),MONTH(Loan_Start)+Payment_Number,DAY(Loan_Start))</definedName>
    <definedName name="Princ" localSheetId="0">#REF!</definedName>
    <definedName name="Princ">#REF!</definedName>
    <definedName name="Print_Area_Reset" localSheetId="0">OFFSET('para oir'!Full_Print,0,0,[0]!Last_Row)</definedName>
    <definedName name="Print_Area_Reset">OFFSET(Full_Print,0,0,Last_Row)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elecciónValH">'[1]Inventario de equipamiento'!$E$3</definedName>
    <definedName name="_xlnm.Print_Titles" localSheetId="0">'para oir'!$4:$8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Values_Entered" localSheetId="0">IF('para oir'!Loan_Amount*'para oir'!Interest_Rate*'para oir'!Loan_Years*'para oir'!Loan_Start&gt;0,1,0)</definedName>
    <definedName name="Values_Entered">IF(Loan_Amount*Interest_Rate*Loan_Years*Loan_Start&gt;0,1,0)</definedName>
    <definedName name="WJLLOPEZ2003" localSheetId="0">IF('para oir'!Loan_Amount*'para oir'!Interest_Rate*'para oir'!Loan_Years*'para oir'!Loan_Start&gt;0,1,0)</definedName>
    <definedName name="WJLLOPEZ2003">#N/A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2" l="1"/>
  <c r="L47" i="2"/>
  <c r="W41" i="2"/>
  <c r="AF29" i="2"/>
  <c r="AE29" i="2"/>
  <c r="AD29" i="2"/>
  <c r="AC29" i="2"/>
  <c r="AB29" i="2"/>
  <c r="AA29" i="2"/>
  <c r="Z29" i="2"/>
  <c r="Y29" i="2"/>
  <c r="X29" i="2"/>
  <c r="W29" i="2"/>
  <c r="V29" i="2"/>
  <c r="U29" i="2"/>
  <c r="M29" i="2"/>
  <c r="L29" i="2"/>
  <c r="K29" i="2"/>
  <c r="AG28" i="2"/>
  <c r="AH28" i="2" s="1"/>
  <c r="P28" i="2"/>
  <c r="Q28" i="2" s="1"/>
  <c r="AG27" i="2"/>
  <c r="AH27" i="2" s="1"/>
  <c r="P27" i="2"/>
  <c r="Q27" i="2" s="1"/>
  <c r="T27" i="2" s="1"/>
  <c r="AG26" i="2"/>
  <c r="AH26" i="2" s="1"/>
  <c r="P26" i="2"/>
  <c r="Q26" i="2" s="1"/>
  <c r="AG25" i="2"/>
  <c r="AH25" i="2" s="1"/>
  <c r="P25" i="2"/>
  <c r="Q25" i="2" s="1"/>
  <c r="T25" i="2" s="1"/>
  <c r="AG24" i="2"/>
  <c r="AH24" i="2" s="1"/>
  <c r="P24" i="2"/>
  <c r="Q24" i="2" s="1"/>
  <c r="AG23" i="2"/>
  <c r="AH23" i="2" s="1"/>
  <c r="P23" i="2"/>
  <c r="Q23" i="2" s="1"/>
  <c r="T23" i="2" s="1"/>
  <c r="AG22" i="2"/>
  <c r="AH22" i="2" s="1"/>
  <c r="P22" i="2"/>
  <c r="Q22" i="2" s="1"/>
  <c r="AG21" i="2"/>
  <c r="AH21" i="2" s="1"/>
  <c r="P21" i="2"/>
  <c r="Q21" i="2" s="1"/>
  <c r="T21" i="2" s="1"/>
  <c r="AG20" i="2"/>
  <c r="AH20" i="2" s="1"/>
  <c r="P20" i="2"/>
  <c r="Q20" i="2" s="1"/>
  <c r="AG19" i="2"/>
  <c r="AH19" i="2" s="1"/>
  <c r="P19" i="2"/>
  <c r="Q19" i="2" s="1"/>
  <c r="T19" i="2" s="1"/>
  <c r="AG18" i="2"/>
  <c r="AH18" i="2" s="1"/>
  <c r="P18" i="2"/>
  <c r="Q18" i="2" s="1"/>
  <c r="T18" i="2" s="1"/>
  <c r="AG17" i="2"/>
  <c r="AH17" i="2" s="1"/>
  <c r="P17" i="2"/>
  <c r="Q17" i="2" s="1"/>
  <c r="AG16" i="2"/>
  <c r="AH16" i="2" s="1"/>
  <c r="P16" i="2"/>
  <c r="Q16" i="2" s="1"/>
  <c r="AG15" i="2"/>
  <c r="AH15" i="2" s="1"/>
  <c r="P15" i="2"/>
  <c r="Q15" i="2" s="1"/>
  <c r="T15" i="2" s="1"/>
  <c r="AG14" i="2"/>
  <c r="AH14" i="2" s="1"/>
  <c r="P14" i="2"/>
  <c r="Q14" i="2" s="1"/>
  <c r="T14" i="2" s="1"/>
  <c r="AG13" i="2"/>
  <c r="AH13" i="2" s="1"/>
  <c r="P13" i="2"/>
  <c r="Q13" i="2" s="1"/>
  <c r="T13" i="2" s="1"/>
  <c r="AG12" i="2"/>
  <c r="AH12" i="2" s="1"/>
  <c r="P12" i="2"/>
  <c r="Q12" i="2" s="1"/>
  <c r="AG11" i="2"/>
  <c r="AH11" i="2" s="1"/>
  <c r="P11" i="2"/>
  <c r="Q11" i="2" s="1"/>
  <c r="AG10" i="2"/>
  <c r="AH10" i="2" s="1"/>
  <c r="P10" i="2"/>
  <c r="Q10" i="2" s="1"/>
  <c r="T10" i="2" s="1"/>
  <c r="AG9" i="2"/>
  <c r="P9" i="2"/>
  <c r="Q9" i="2" s="1"/>
  <c r="AI12" i="2" l="1"/>
  <c r="AI17" i="2"/>
  <c r="Q29" i="2"/>
  <c r="AG29" i="2"/>
  <c r="P29" i="2"/>
  <c r="AI16" i="2"/>
  <c r="AI20" i="2"/>
  <c r="AI24" i="2"/>
  <c r="AI28" i="2"/>
  <c r="AI11" i="2"/>
  <c r="AI22" i="2"/>
  <c r="AI26" i="2"/>
  <c r="AI14" i="2"/>
  <c r="AI21" i="2"/>
  <c r="AI13" i="2"/>
  <c r="AI15" i="2"/>
  <c r="AI18" i="2"/>
  <c r="T9" i="2"/>
  <c r="T11" i="2"/>
  <c r="T16" i="2"/>
  <c r="T20" i="2"/>
  <c r="T22" i="2"/>
  <c r="T24" i="2"/>
  <c r="T26" i="2"/>
  <c r="T28" i="2"/>
  <c r="AI10" i="2"/>
  <c r="AI19" i="2"/>
  <c r="AI23" i="2"/>
  <c r="AI25" i="2"/>
  <c r="AI27" i="2"/>
  <c r="AH9" i="2"/>
  <c r="AH29" i="2" s="1"/>
  <c r="T12" i="2"/>
  <c r="T17" i="2"/>
  <c r="T29" i="2" l="1"/>
  <c r="AI9" i="2"/>
  <c r="AI29" i="2" s="1"/>
</calcChain>
</file>

<file path=xl/comments1.xml><?xml version="1.0" encoding="utf-8"?>
<comments xmlns="http://schemas.openxmlformats.org/spreadsheetml/2006/main">
  <authors>
    <author>Walter Jonny WL. Lopez Chavez</author>
  </authors>
  <commentList>
    <comment ref="H25" authorId="0" shapeId="0">
      <text>
        <r>
          <rPr>
            <b/>
            <sz val="9"/>
            <color indexed="81"/>
            <rFont val="Tahoma"/>
            <family val="2"/>
          </rPr>
          <t>Walter Jonny WL. Lopez Chavez:</t>
        </r>
        <r>
          <rPr>
            <sz val="9"/>
            <color indexed="81"/>
            <rFont val="Tahoma"/>
            <family val="2"/>
          </rPr>
          <t xml:space="preserve">
PARA USO DE LA DIRECCION N-8392</t>
        </r>
      </text>
    </comment>
  </commentList>
</comments>
</file>

<file path=xl/sharedStrings.xml><?xml version="1.0" encoding="utf-8"?>
<sst xmlns="http://schemas.openxmlformats.org/spreadsheetml/2006/main" count="227" uniqueCount="129">
  <si>
    <t>CONSEJO NACIONAL DE LA NIÑEZ Y DE LA ADOLESCENCIA</t>
  </si>
  <si>
    <t>INVENTARIO DE EQUIPO DE TRANSPORTE MAYORES DE $600.00 AL 30 DE ABRIL DE 2015</t>
  </si>
  <si>
    <t>COD. RESP</t>
  </si>
  <si>
    <t>UNID ORGA</t>
  </si>
  <si>
    <t>DESC. BIEN</t>
  </si>
  <si>
    <t>COD. &gt; x &lt;</t>
  </si>
  <si>
    <t>NUM. DEL BIEN</t>
  </si>
  <si>
    <t>DPTO DE ESA</t>
  </si>
  <si>
    <t>RESPONSABLE</t>
  </si>
  <si>
    <t>UBICACIÓN</t>
  </si>
  <si>
    <t>CUENTA DE ACTIVO</t>
  </si>
  <si>
    <t>DETALLE DE ACTIVO</t>
  </si>
  <si>
    <t>DEPRECIACION ACUMULADA AL 31 DE DICIEMBRE DE 2014</t>
  </si>
  <si>
    <t>VALOR ACTUAL AL 31 DE DICIEMBRE DE 2014</t>
  </si>
  <si>
    <t>VALOR DE ADQUISICION</t>
  </si>
  <si>
    <t>FECHA DE ADQUISICIÓN</t>
  </si>
  <si>
    <t>FACTURA NUMERO</t>
  </si>
  <si>
    <t>VALOR RESIDUAL</t>
  </si>
  <si>
    <t>VALOR A DEPRECIAR</t>
  </si>
  <si>
    <t>% VR.</t>
  </si>
  <si>
    <t>AÑOS VIDA UTIL</t>
  </si>
  <si>
    <t>DEPRECIACION MENSUAL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</si>
  <si>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</si>
  <si>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</si>
  <si>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</si>
  <si>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</si>
  <si>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</si>
  <si>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</si>
  <si>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</si>
  <si>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</si>
  <si>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</si>
  <si>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</si>
  <si>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</si>
  <si>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</si>
  <si>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DEPRECIACION ACUMULADA DEL EJERCICIO</t>
  </si>
  <si>
    <t>TOTAL DE DEPRECIACION  A LA FECHA.</t>
  </si>
  <si>
    <t>VALOR ACTUAL</t>
  </si>
  <si>
    <t>61105</t>
  </si>
  <si>
    <t>01</t>
  </si>
  <si>
    <t>B</t>
  </si>
  <si>
    <t>0001</t>
  </si>
  <si>
    <t>14</t>
  </si>
  <si>
    <t>LUIS AYALA</t>
  </si>
  <si>
    <t>JP LA UNION</t>
  </si>
  <si>
    <t>TRANSPORTE</t>
  </si>
  <si>
    <t>MITSUBISHI 4X4 L200 4M40UAC7746 CHASIS MMBJNKB70CD015045 N-6196 COLOR BLANCO DOBLE CABINA AÑO 2012</t>
  </si>
  <si>
    <t>0002</t>
  </si>
  <si>
    <t>06</t>
  </si>
  <si>
    <t>JP SS1</t>
  </si>
  <si>
    <t>MITSUBISHI4X4L200 4M40UAC7414 CHASIS MMBJNKB70CD014127 N- 6210 COLOR BLANCO DOBLE CABINA AÑO 2012</t>
  </si>
  <si>
    <t>0003</t>
  </si>
  <si>
    <t>04</t>
  </si>
  <si>
    <t>RONALD GUILLEN</t>
  </si>
  <si>
    <t>JP DE CHALATENANGO</t>
  </si>
  <si>
    <t>MAZDA DIESEL AÑO 2013 MODELO AC6G SERIE BT-50 DOBLE CABINA 4X4 MMUNY0W4D0917049 MOTOR WLAT1340196 N-6504-2011</t>
  </si>
  <si>
    <t>0004</t>
  </si>
  <si>
    <t>12</t>
  </si>
  <si>
    <t>MARIA ALDINA GRACIA</t>
  </si>
  <si>
    <t>JP SAN MIGUEL</t>
  </si>
  <si>
    <t>MAZDA DIESEL AÑO 2013 MODELO AC6G SERIE BT-50 DOBLE CABINA 4X4 MM7UNY0W4D0916542 MOTOR WLAT1339249 N-6509</t>
  </si>
  <si>
    <t>172984</t>
  </si>
  <si>
    <t>0005</t>
  </si>
  <si>
    <t>02</t>
  </si>
  <si>
    <t>BRENDA YANETH MORAN</t>
  </si>
  <si>
    <t>JP STA ANA</t>
  </si>
  <si>
    <t>MAZDA DIESEL AÑO 2013 MODELO AC6G SERIE BT-50 DOBLE CABINA 4X4 MM7UNY0W4D0916577 MOTOR WLAT1339368 PLACAS N-6022-2011</t>
  </si>
  <si>
    <t>172983</t>
  </si>
  <si>
    <t>0006</t>
  </si>
  <si>
    <t>11</t>
  </si>
  <si>
    <t>JP DE USULUTAN</t>
  </si>
  <si>
    <t>MAZDA AÑO 2013 MOTOR WLAT1354750 CHASIS MM7UNY0W4D0922158  N-7430</t>
  </si>
  <si>
    <t>184761</t>
  </si>
  <si>
    <t>0007</t>
  </si>
  <si>
    <t>10</t>
  </si>
  <si>
    <t>YAKELIN PAOLA MORAN DE CORDOVA</t>
  </si>
  <si>
    <t>JP DE SAN VICENTE</t>
  </si>
  <si>
    <t>MAZDA AÑO 2013 MOTOR WLAT1360112  CHASIS MM7UNY0W4D0924558  N-7433</t>
  </si>
  <si>
    <t>ARTURO RODRIGUEZ</t>
  </si>
  <si>
    <t>UNIDAD SERV GRALES</t>
  </si>
  <si>
    <t>0013</t>
  </si>
  <si>
    <t>SONIA CESILIA ORTIZ</t>
  </si>
  <si>
    <t>NISSAN AÑO 2013 MODELO D2-1206 CHASIS 3N6PD23T7ZK919422 MOTOR YD25436472T N-6811</t>
  </si>
  <si>
    <t>12026</t>
  </si>
  <si>
    <t>0014</t>
  </si>
  <si>
    <t>JP SS2</t>
  </si>
  <si>
    <t>NISSAN AÑO 2013 MODELO D2-1206 CHASIS 3N6PD23T5ZK919404 MOTOR YD25436466T N-7436</t>
  </si>
  <si>
    <t>12025</t>
  </si>
  <si>
    <t>0015</t>
  </si>
  <si>
    <t>NISSAN 4X2 AÑO 2013 3N6PD23T3ZK920633 N-7926.</t>
  </si>
  <si>
    <t>0016</t>
  </si>
  <si>
    <t>NISSAN 4X2 AÑO 2013 3N6PD23T5ZK919466 N-7937.</t>
  </si>
  <si>
    <t>0017</t>
  </si>
  <si>
    <t>08</t>
  </si>
  <si>
    <t>JP LA PAZ</t>
  </si>
  <si>
    <t>NISSAN 4X2 AÑO 2013 3N6PD23TDZK920686 N-7922</t>
  </si>
  <si>
    <t>0018</t>
  </si>
  <si>
    <t>JP AHUACHAPAN</t>
  </si>
  <si>
    <t>MAZDA 4X4 AÑO 2013, MM70NY0W4D0928578 N-7913</t>
  </si>
  <si>
    <t>0019</t>
  </si>
  <si>
    <t>13</t>
  </si>
  <si>
    <t>JP DE MORAZAN</t>
  </si>
  <si>
    <t>MAZDA 4X4 AÑO 2013, MM70NY0W4D0928455 N-7910</t>
  </si>
  <si>
    <t>0020</t>
  </si>
  <si>
    <t>09</t>
  </si>
  <si>
    <t>JP CABAÑAS</t>
  </si>
  <si>
    <t>MAZDA 4X4 AÑO 2013,  MM70NY0W4D0928456 N-7908</t>
  </si>
  <si>
    <t>0021</t>
  </si>
  <si>
    <t>MICROBUS TOYOTA TIPO HIACE, MODELO KDH202L, AÑO 2013, JTFJS02P505016018 N-7914</t>
  </si>
  <si>
    <t>0022</t>
  </si>
  <si>
    <t>DIRECCION EJECUTIVA</t>
  </si>
  <si>
    <t>MITSUBISHI 4X4 KB4TNJNUZL MOTOR NUMERO 4D56UCEM5712 AÑO 2014 P-548892</t>
  </si>
  <si>
    <t>0023</t>
  </si>
  <si>
    <t>05</t>
  </si>
  <si>
    <t>JP LA LIBERTAD</t>
  </si>
  <si>
    <t>MITSUBISHI 4X4 KB4TNJNUZL MOTOR NUMERO 4D56UCEM7721 AÑO 2014 N-8393</t>
  </si>
  <si>
    <t>03</t>
  </si>
  <si>
    <t>JP SONSONATE</t>
  </si>
  <si>
    <t>07</t>
  </si>
  <si>
    <t>JP CUSCATLAN</t>
  </si>
  <si>
    <t>0040</t>
  </si>
  <si>
    <t>MAZDA 2015 4X4, MOTOR WLAT1386737 CHASIS MM7UNY0W4F0936342 , COLOR GRIS, MODELO BT 50, PLACAS N-8786</t>
  </si>
  <si>
    <t>0041</t>
  </si>
  <si>
    <t>MAZDA  2015 4X4, MOTOR WLAT1386700 CHASIS MM7UNY0W4F0936334, COLOR GRIS, MODELO BT 50, PLACAS N-8787</t>
  </si>
  <si>
    <t>WALTER LOPEZ CHAVEZ</t>
  </si>
  <si>
    <t>ACTIVO FIJO</t>
  </si>
  <si>
    <t>MONTO</t>
  </si>
  <si>
    <t>DEPRECIACION DEL MES DE JULIO</t>
  </si>
  <si>
    <t>WALTER  LOPEZ  CHAVEZ</t>
  </si>
  <si>
    <t>UNIDAD DE 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</si>
</sst>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_([$$-440A]* #,##0.00_);_([$$-440A]* \(#,##0.00\);_([$$-440A]* &quot;-&quot;??_);_(@_)"/>
    <numFmt numFmtId="166" formatCode="_(&quot;$&quot;* #,##0.00_);_(&quot;$&quot;* \(#,##0.00\);_(&quot;$&quot;* &quot;-&quot;???_);_(@_)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0070C0"/>
        <bgColor indexed="64"/>
      </patternFill>
    </fill>
    <fill>
      <patternFill patternType="solid">
        <fgColor indexed="5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4" borderId="0" applyNumberFormat="0" applyBorder="0" applyAlignment="0" applyProtection="0"/>
  </cellStyleXfs>
  <cellXfs count="94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44" fontId="2" fillId="0" borderId="0" xfId="0" applyNumberFormat="1" applyFont="1" applyFill="1" applyAlignment="1">
      <alignment vertical="distributed"/>
    </xf>
    <xf numFmtId="49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64" fontId="2" fillId="0" borderId="0" xfId="0" applyNumberFormat="1" applyFont="1" applyFill="1"/>
    <xf numFmtId="44" fontId="2" fillId="0" borderId="0" xfId="0" applyNumberFormat="1" applyFont="1" applyFill="1"/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22"/>
    </xf>
    <xf numFmtId="0" fontId="3" fillId="0" borderId="0" xfId="0" applyFont="1" applyFill="1" applyAlignment="1">
      <alignment horizontal="left" indent="7"/>
    </xf>
    <xf numFmtId="44" fontId="2" fillId="0" borderId="0" xfId="0" applyNumberFormat="1" applyFont="1" applyFill="1" applyAlignment="1">
      <alignment horizontal="left" vertical="distributed" indent="22"/>
    </xf>
    <xf numFmtId="49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left" indent="22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44" fontId="5" fillId="0" borderId="0" xfId="0" applyNumberFormat="1" applyFont="1" applyFill="1" applyAlignment="1">
      <alignment vertical="distributed"/>
    </xf>
    <xf numFmtId="49" fontId="5" fillId="0" borderId="0" xfId="0" applyNumberFormat="1" applyFont="1" applyFill="1" applyAlignment="1">
      <alignment horizontal="center"/>
    </xf>
    <xf numFmtId="164" fontId="5" fillId="0" borderId="0" xfId="0" applyNumberFormat="1" applyFont="1" applyFill="1"/>
    <xf numFmtId="0" fontId="6" fillId="3" borderId="1" xfId="1" applyFont="1" applyFill="1" applyBorder="1" applyAlignment="1">
      <alignment horizontal="right" vertical="center" textRotation="90"/>
    </xf>
    <xf numFmtId="0" fontId="6" fillId="3" borderId="1" xfId="1" applyFont="1" applyFill="1" applyBorder="1" applyAlignment="1">
      <alignment horizontal="center" vertical="center" textRotation="90"/>
    </xf>
    <xf numFmtId="0" fontId="6" fillId="3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horizontal="center" vertical="distributed"/>
    </xf>
    <xf numFmtId="49" fontId="6" fillId="3" borderId="1" xfId="1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44" fontId="6" fillId="3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vertical="distributed" wrapText="1"/>
    </xf>
    <xf numFmtId="44" fontId="5" fillId="0" borderId="1" xfId="0" applyNumberFormat="1" applyFont="1" applyFill="1" applyBorder="1" applyAlignment="1">
      <alignment vertical="distributed" wrapText="1"/>
    </xf>
    <xf numFmtId="44" fontId="0" fillId="0" borderId="1" xfId="0" applyNumberFormat="1" applyFill="1" applyBorder="1" applyAlignment="1">
      <alignment vertical="distributed" wrapText="1"/>
    </xf>
    <xf numFmtId="165" fontId="5" fillId="0" borderId="1" xfId="0" applyNumberFormat="1" applyFont="1" applyFill="1" applyBorder="1" applyAlignment="1">
      <alignment vertical="distributed" wrapText="1"/>
    </xf>
    <xf numFmtId="14" fontId="5" fillId="0" borderId="1" xfId="0" applyNumberFormat="1" applyFont="1" applyFill="1" applyBorder="1" applyAlignment="1">
      <alignment vertical="distributed" wrapText="1"/>
    </xf>
    <xf numFmtId="49" fontId="5" fillId="0" borderId="1" xfId="0" applyNumberFormat="1" applyFont="1" applyFill="1" applyBorder="1" applyAlignment="1">
      <alignment horizontal="center" vertical="distributed" wrapText="1"/>
    </xf>
    <xf numFmtId="10" fontId="2" fillId="0" borderId="1" xfId="0" applyNumberFormat="1" applyFont="1" applyFill="1" applyBorder="1" applyAlignment="1">
      <alignment vertical="distributed" wrapText="1"/>
    </xf>
    <xf numFmtId="44" fontId="2" fillId="0" borderId="1" xfId="0" applyNumberFormat="1" applyFont="1" applyFill="1" applyBorder="1" applyAlignment="1">
      <alignment vertical="distributed" wrapText="1"/>
    </xf>
    <xf numFmtId="44" fontId="0" fillId="0" borderId="0" xfId="0" applyNumberFormat="1" applyFill="1" applyAlignment="1">
      <alignment vertical="distributed" wrapText="1"/>
    </xf>
    <xf numFmtId="0" fontId="0" fillId="0" borderId="0" xfId="0" applyFill="1" applyAlignment="1">
      <alignment vertical="distributed" wrapText="1"/>
    </xf>
    <xf numFmtId="1" fontId="2" fillId="0" borderId="1" xfId="2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44" fontId="2" fillId="0" borderId="1" xfId="0" applyNumberFormat="1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/>
    <xf numFmtId="44" fontId="8" fillId="0" borderId="0" xfId="0" applyNumberFormat="1" applyFont="1" applyFill="1" applyAlignment="1"/>
    <xf numFmtId="165" fontId="4" fillId="0" borderId="2" xfId="1" applyNumberFormat="1" applyFont="1" applyFill="1" applyBorder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165" fontId="4" fillId="0" borderId="0" xfId="1" applyNumberFormat="1" applyFont="1" applyFill="1" applyBorder="1"/>
    <xf numFmtId="44" fontId="8" fillId="0" borderId="0" xfId="0" applyNumberFormat="1" applyFont="1" applyFill="1"/>
    <xf numFmtId="44" fontId="2" fillId="0" borderId="0" xfId="0" applyNumberFormat="1" applyFont="1" applyFill="1" applyAlignment="1"/>
    <xf numFmtId="165" fontId="2" fillId="0" borderId="0" xfId="0" applyNumberFormat="1" applyFont="1" applyFill="1"/>
    <xf numFmtId="0" fontId="2" fillId="0" borderId="0" xfId="0" applyFont="1" applyFill="1" applyAlignment="1">
      <alignment horizontal="center"/>
    </xf>
    <xf numFmtId="44" fontId="2" fillId="0" borderId="0" xfId="0" applyNumberFormat="1" applyFont="1" applyFill="1" applyAlignment="1">
      <alignment vertical="center"/>
    </xf>
    <xf numFmtId="44" fontId="0" fillId="0" borderId="0" xfId="0" applyNumberFormat="1" applyFill="1"/>
    <xf numFmtId="44" fontId="2" fillId="0" borderId="0" xfId="0" applyNumberFormat="1" applyFont="1" applyFill="1" applyAlignment="1">
      <alignment horizontal="center"/>
    </xf>
    <xf numFmtId="44" fontId="8" fillId="0" borderId="0" xfId="0" applyNumberFormat="1" applyFont="1" applyFill="1" applyAlignment="1">
      <alignment horizontal="left"/>
    </xf>
    <xf numFmtId="44" fontId="8" fillId="0" borderId="3" xfId="0" applyNumberFormat="1" applyFont="1" applyFill="1" applyBorder="1" applyAlignment="1">
      <alignment horizontal="center" vertical="distributed"/>
    </xf>
    <xf numFmtId="44" fontId="8" fillId="0" borderId="4" xfId="0" applyNumberFormat="1" applyFont="1" applyFill="1" applyBorder="1" applyAlignment="1">
      <alignment horizontal="left" vertical="distributed" wrapText="1"/>
    </xf>
    <xf numFmtId="44" fontId="2" fillId="0" borderId="5" xfId="0" applyNumberFormat="1" applyFont="1" applyFill="1" applyBorder="1" applyAlignment="1">
      <alignment vertical="distributed"/>
    </xf>
    <xf numFmtId="44" fontId="8" fillId="0" borderId="6" xfId="0" applyNumberFormat="1" applyFont="1" applyFill="1" applyBorder="1" applyAlignment="1">
      <alignment vertical="distributed"/>
    </xf>
    <xf numFmtId="44" fontId="8" fillId="0" borderId="7" xfId="0" applyNumberFormat="1" applyFont="1" applyFill="1" applyBorder="1"/>
    <xf numFmtId="44" fontId="2" fillId="0" borderId="8" xfId="0" applyNumberFormat="1" applyFont="1" applyFill="1" applyBorder="1" applyAlignment="1">
      <alignment vertical="distributed"/>
    </xf>
    <xf numFmtId="44" fontId="8" fillId="0" borderId="9" xfId="0" applyNumberFormat="1" applyFont="1" applyFill="1" applyBorder="1" applyAlignment="1">
      <alignment vertical="distributed"/>
    </xf>
    <xf numFmtId="165" fontId="8" fillId="0" borderId="10" xfId="0" applyNumberFormat="1" applyFont="1" applyFill="1" applyBorder="1"/>
    <xf numFmtId="166" fontId="2" fillId="0" borderId="0" xfId="0" applyNumberFormat="1" applyFont="1" applyFill="1"/>
    <xf numFmtId="44" fontId="8" fillId="0" borderId="10" xfId="0" applyNumberFormat="1" applyFont="1" applyFill="1" applyBorder="1"/>
    <xf numFmtId="44" fontId="2" fillId="0" borderId="11" xfId="0" applyNumberFormat="1" applyFont="1" applyFill="1" applyBorder="1" applyAlignment="1">
      <alignment vertical="distributed"/>
    </xf>
    <xf numFmtId="44" fontId="8" fillId="0" borderId="12" xfId="0" applyNumberFormat="1" applyFont="1" applyFill="1" applyBorder="1" applyAlignment="1">
      <alignment vertical="distributed"/>
    </xf>
    <xf numFmtId="44" fontId="8" fillId="0" borderId="13" xfId="0" applyNumberFormat="1" applyFont="1" applyFill="1" applyBorder="1"/>
    <xf numFmtId="44" fontId="2" fillId="0" borderId="14" xfId="0" applyNumberFormat="1" applyFont="1" applyFill="1" applyBorder="1" applyAlignment="1">
      <alignment vertical="distributed"/>
    </xf>
    <xf numFmtId="44" fontId="8" fillId="0" borderId="15" xfId="0" applyNumberFormat="1" applyFont="1" applyFill="1" applyBorder="1" applyAlignment="1">
      <alignment vertical="distributed"/>
    </xf>
    <xf numFmtId="44" fontId="8" fillId="0" borderId="3" xfId="0" applyNumberFormat="1" applyFont="1" applyFill="1" applyBorder="1"/>
    <xf numFmtId="0" fontId="3" fillId="0" borderId="0" xfId="0" applyFont="1" applyFill="1" applyAlignment="1">
      <alignment horizontal="left" indent="21"/>
    </xf>
    <xf numFmtId="49" fontId="3" fillId="0" borderId="0" xfId="0" applyNumberFormat="1" applyFont="1" applyFill="1" applyAlignment="1">
      <alignment horizontal="left" indent="21"/>
    </xf>
    <xf numFmtId="0" fontId="4" fillId="0" borderId="0" xfId="0" applyFont="1" applyFill="1" applyAlignment="1">
      <alignment horizontal="left" indent="21"/>
    </xf>
    <xf numFmtId="49" fontId="4" fillId="0" borderId="0" xfId="0" applyNumberFormat="1" applyFont="1" applyFill="1" applyAlignment="1">
      <alignment horizontal="left" indent="21"/>
    </xf>
  </cellXfs>
  <cellStyles count="3">
    <cellStyle name="40% - Accent6_ACTIVOFIJO_ACTIVOFIJO" xfId="2"/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quipo%20de%20empleados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 de equipamiento"/>
      <sheetName val="Configuración"/>
    </sheetNames>
    <sheetDataSet>
      <sheetData sheetId="0">
        <row r="3">
          <cell r="E3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2:AJ65"/>
  <sheetViews>
    <sheetView tabSelected="1" zoomScale="82" zoomScaleNormal="82" zoomScaleSheetLayoutView="55" workbookViewId="0">
      <pane ySplit="8" topLeftCell="A9" activePane="bottomLeft" state="frozen"/>
      <selection pane="bottomLeft" activeCell="N33" sqref="N33"/>
    </sheetView>
  </sheetViews>
  <sheetFormatPr baseColWidth="10" defaultRowHeight="15" x14ac:dyDescent="0.25"/>
  <cols>
    <col min="1" max="1" width="5.5703125" style="1" customWidth="1"/>
    <col min="2" max="2" width="4.7109375" style="1" customWidth="1"/>
    <col min="3" max="4" width="3.5703125" style="2" customWidth="1"/>
    <col min="5" max="5" width="4.85546875" style="1" customWidth="1"/>
    <col min="6" max="6" width="3.5703125" style="1" customWidth="1"/>
    <col min="7" max="7" width="22.140625" style="3" hidden="1" customWidth="1"/>
    <col min="8" max="9" width="26.7109375" style="3" customWidth="1"/>
    <col min="10" max="10" width="28.5703125" style="4" bestFit="1" customWidth="1"/>
    <col min="11" max="11" width="15.7109375" style="4" customWidth="1"/>
    <col min="12" max="12" width="14.28515625" style="4" customWidth="1"/>
    <col min="13" max="13" width="15.85546875" style="3" customWidth="1"/>
    <col min="14" max="14" width="13.140625" style="3" customWidth="1"/>
    <col min="15" max="15" width="11.28515625" style="5" customWidth="1"/>
    <col min="16" max="16" width="13.85546875" style="3" customWidth="1"/>
    <col min="17" max="17" width="14.42578125" style="3" customWidth="1"/>
    <col min="18" max="19" width="8.42578125" style="3" customWidth="1"/>
    <col min="20" max="20" width="14.85546875" style="7" customWidth="1"/>
    <col min="21" max="21" width="12.28515625" style="3" hidden="1" customWidth="1"/>
    <col min="22" max="22" width="11" style="3" hidden="1" customWidth="1"/>
    <col min="23" max="23" width="14" style="3" hidden="1" customWidth="1"/>
    <col min="24" max="24" width="11.42578125" style="3" customWidth="1"/>
    <col min="25" max="28" width="11.42578125" style="3" hidden="1" customWidth="1"/>
    <col min="29" max="29" width="13.28515625" style="3" hidden="1" customWidth="1"/>
    <col min="30" max="32" width="11.42578125" style="3" hidden="1" customWidth="1"/>
    <col min="33" max="33" width="17.7109375" style="8" customWidth="1"/>
    <col min="34" max="34" width="15.42578125" style="8" customWidth="1"/>
    <col min="35" max="35" width="13.140625" style="3" customWidth="1"/>
    <col min="36" max="16384" width="11.42578125" style="9"/>
  </cols>
  <sheetData>
    <row r="2" spans="1:36" x14ac:dyDescent="0.25">
      <c r="P2" s="6"/>
    </row>
    <row r="3" spans="1:36" x14ac:dyDescent="0.25">
      <c r="P3" s="6"/>
    </row>
    <row r="4" spans="1:36" ht="21" x14ac:dyDescent="0.35">
      <c r="A4" s="90" t="s">
        <v>0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/>
      <c r="P4" s="90"/>
      <c r="Q4" s="90"/>
      <c r="R4" s="90"/>
      <c r="S4" s="90"/>
      <c r="T4" s="90"/>
    </row>
    <row r="5" spans="1:36" ht="21" x14ac:dyDescent="0.35">
      <c r="A5" s="10"/>
      <c r="B5" s="10"/>
      <c r="C5" s="11"/>
      <c r="D5" s="11"/>
      <c r="E5" s="10"/>
      <c r="F5" s="10"/>
      <c r="G5" s="12"/>
      <c r="H5" s="13"/>
      <c r="I5" s="12"/>
      <c r="J5" s="14"/>
      <c r="K5" s="14"/>
      <c r="L5" s="14"/>
      <c r="M5" s="12"/>
      <c r="N5" s="12"/>
      <c r="O5" s="15"/>
      <c r="P5" s="12"/>
      <c r="Q5" s="12"/>
      <c r="R5" s="13"/>
      <c r="S5" s="13"/>
      <c r="T5" s="16"/>
    </row>
    <row r="6" spans="1:36" x14ac:dyDescent="0.25">
      <c r="A6" s="92" t="s">
        <v>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3"/>
      <c r="P6" s="92"/>
      <c r="Q6" s="92"/>
      <c r="R6" s="92"/>
      <c r="S6" s="92"/>
      <c r="T6" s="92"/>
      <c r="Y6" s="8"/>
    </row>
    <row r="7" spans="1:36" x14ac:dyDescent="0.25">
      <c r="A7" s="17"/>
      <c r="B7" s="17"/>
      <c r="C7" s="18"/>
      <c r="D7" s="18"/>
      <c r="E7" s="17"/>
      <c r="F7" s="17"/>
      <c r="G7" s="19"/>
      <c r="H7" s="19"/>
      <c r="I7" s="19"/>
      <c r="J7" s="20"/>
      <c r="K7" s="20"/>
      <c r="L7" s="20"/>
      <c r="M7" s="19"/>
      <c r="N7" s="19"/>
      <c r="O7" s="21"/>
      <c r="P7" s="19"/>
      <c r="Q7" s="19"/>
      <c r="R7" s="19"/>
      <c r="S7" s="19"/>
      <c r="T7" s="22"/>
    </row>
    <row r="8" spans="1:36" ht="81.75" customHeight="1" x14ac:dyDescent="0.25">
      <c r="A8" s="23" t="s">
        <v>2</v>
      </c>
      <c r="B8" s="23" t="s">
        <v>3</v>
      </c>
      <c r="C8" s="24" t="s">
        <v>4</v>
      </c>
      <c r="D8" s="24" t="s">
        <v>5</v>
      </c>
      <c r="E8" s="23" t="s">
        <v>6</v>
      </c>
      <c r="F8" s="23" t="s">
        <v>7</v>
      </c>
      <c r="G8" s="25" t="s">
        <v>8</v>
      </c>
      <c r="H8" s="25" t="s">
        <v>9</v>
      </c>
      <c r="I8" s="26" t="s">
        <v>10</v>
      </c>
      <c r="J8" s="27" t="s">
        <v>11</v>
      </c>
      <c r="K8" s="27" t="s">
        <v>12</v>
      </c>
      <c r="L8" s="27" t="s">
        <v>13</v>
      </c>
      <c r="M8" s="26" t="s">
        <v>14</v>
      </c>
      <c r="N8" s="26" t="s">
        <v>15</v>
      </c>
      <c r="O8" s="28" t="s">
        <v>16</v>
      </c>
      <c r="P8" s="26" t="s">
        <v>17</v>
      </c>
      <c r="Q8" s="26" t="s">
        <v>18</v>
      </c>
      <c r="R8" s="26" t="s">
        <v>19</v>
      </c>
      <c r="S8" s="26" t="s">
        <v>20</v>
      </c>
      <c r="T8" s="29" t="s">
        <v>21</v>
      </c>
      <c r="U8" s="29" t="s">
        <v>22</v>
      </c>
      <c r="V8" s="29" t="s">
        <v>23</v>
      </c>
      <c r="W8" s="29" t="s">
        <v>24</v>
      </c>
      <c r="X8" s="29" t="s">
        <v>25</v>
      </c>
      <c r="Y8" s="29" t="s">
        <v>26</v>
      </c>
      <c r="Z8" s="29" t="s">
        <v>27</v>
      </c>
      <c r="AA8" s="29" t="s">
        <v>28</v>
      </c>
      <c r="AB8" s="29" t="s">
        <v>29</v>
      </c>
      <c r="AC8" s="29" t="s">
        <v>30</v>
      </c>
      <c r="AD8" s="29" t="s">
        <v>31</v>
      </c>
      <c r="AE8" s="29" t="s">
        <v>32</v>
      </c>
      <c r="AF8" s="29" t="s">
        <v>33</v>
      </c>
      <c r="AG8" s="30" t="s">
        <v>34</v>
      </c>
      <c r="AH8" s="30" t="s">
        <v>35</v>
      </c>
      <c r="AI8" s="29" t="s">
        <v>36</v>
      </c>
    </row>
    <row r="9" spans="1:36" s="44" customFormat="1" ht="99.75" customHeight="1" x14ac:dyDescent="0.25">
      <c r="A9" s="31" t="s">
        <v>37</v>
      </c>
      <c r="B9" s="32">
        <v>804</v>
      </c>
      <c r="C9" s="33" t="s">
        <v>38</v>
      </c>
      <c r="D9" s="33" t="s">
        <v>39</v>
      </c>
      <c r="E9" s="34" t="s">
        <v>40</v>
      </c>
      <c r="F9" s="31" t="s">
        <v>41</v>
      </c>
      <c r="G9" s="35" t="s">
        <v>42</v>
      </c>
      <c r="H9" s="35" t="s">
        <v>43</v>
      </c>
      <c r="I9" s="35" t="s">
        <v>44</v>
      </c>
      <c r="J9" s="36" t="s">
        <v>45</v>
      </c>
      <c r="K9" s="36">
        <v>6608.25</v>
      </c>
      <c r="L9" s="37">
        <v>17421.75</v>
      </c>
      <c r="M9" s="38">
        <v>26700</v>
      </c>
      <c r="N9" s="39">
        <v>41019</v>
      </c>
      <c r="O9" s="40">
        <v>2608</v>
      </c>
      <c r="P9" s="38">
        <f>M9*10%</f>
        <v>2670</v>
      </c>
      <c r="Q9" s="38">
        <f t="shared" ref="Q9" si="0">M9-P9</f>
        <v>24030</v>
      </c>
      <c r="R9" s="41">
        <v>0.1</v>
      </c>
      <c r="S9" s="35">
        <v>10</v>
      </c>
      <c r="T9" s="36">
        <f>+Q9/120</f>
        <v>200.25</v>
      </c>
      <c r="U9" s="36">
        <v>200.25</v>
      </c>
      <c r="V9" s="36">
        <v>200.25</v>
      </c>
      <c r="W9" s="36">
        <v>200.25</v>
      </c>
      <c r="X9" s="42">
        <v>200.25</v>
      </c>
      <c r="Y9" s="36"/>
      <c r="Z9" s="36"/>
      <c r="AA9" s="36"/>
      <c r="AB9" s="36"/>
      <c r="AC9" s="36"/>
      <c r="AD9" s="36"/>
      <c r="AE9" s="36"/>
      <c r="AF9" s="36"/>
      <c r="AG9" s="42">
        <f t="shared" ref="AG9:AG10" si="1">SUM(U9:AF9)</f>
        <v>801</v>
      </c>
      <c r="AH9" s="42">
        <f>+K9+AG9</f>
        <v>7409.25</v>
      </c>
      <c r="AI9" s="42">
        <f>+Q9-AH9</f>
        <v>16620.75</v>
      </c>
      <c r="AJ9" s="43"/>
    </row>
    <row r="10" spans="1:36" s="44" customFormat="1" ht="99.75" customHeight="1" x14ac:dyDescent="0.25">
      <c r="A10" s="31" t="s">
        <v>37</v>
      </c>
      <c r="B10" s="32">
        <v>1203</v>
      </c>
      <c r="C10" s="33" t="s">
        <v>38</v>
      </c>
      <c r="D10" s="33" t="s">
        <v>39</v>
      </c>
      <c r="E10" s="34" t="s">
        <v>46</v>
      </c>
      <c r="F10" s="31" t="s">
        <v>47</v>
      </c>
      <c r="G10" s="35" t="s">
        <v>42</v>
      </c>
      <c r="H10" s="35" t="s">
        <v>48</v>
      </c>
      <c r="I10" s="35" t="s">
        <v>44</v>
      </c>
      <c r="J10" s="36" t="s">
        <v>49</v>
      </c>
      <c r="K10" s="36">
        <v>6608.25</v>
      </c>
      <c r="L10" s="37">
        <v>17421.75</v>
      </c>
      <c r="M10" s="38">
        <v>26700</v>
      </c>
      <c r="N10" s="39">
        <v>41019</v>
      </c>
      <c r="O10" s="40">
        <v>2608</v>
      </c>
      <c r="P10" s="38">
        <f>M10*10%</f>
        <v>2670</v>
      </c>
      <c r="Q10" s="38">
        <f>M10-P10</f>
        <v>24030</v>
      </c>
      <c r="R10" s="41">
        <v>0.1</v>
      </c>
      <c r="S10" s="35">
        <v>10</v>
      </c>
      <c r="T10" s="36">
        <f>+Q10/120</f>
        <v>200.25</v>
      </c>
      <c r="U10" s="36">
        <v>200.25</v>
      </c>
      <c r="V10" s="36">
        <v>200.25</v>
      </c>
      <c r="W10" s="36">
        <v>200.25</v>
      </c>
      <c r="X10" s="42">
        <v>200.25</v>
      </c>
      <c r="Y10" s="36"/>
      <c r="Z10" s="36"/>
      <c r="AA10" s="36"/>
      <c r="AB10" s="36"/>
      <c r="AC10" s="36"/>
      <c r="AD10" s="36"/>
      <c r="AE10" s="36"/>
      <c r="AF10" s="36"/>
      <c r="AG10" s="42">
        <f t="shared" si="1"/>
        <v>801</v>
      </c>
      <c r="AH10" s="42">
        <f t="shared" ref="AH10:AH28" si="2">+K10+AG10</f>
        <v>7409.25</v>
      </c>
      <c r="AI10" s="42">
        <f t="shared" ref="AI10:AI28" si="3">+Q10-AH10</f>
        <v>16620.75</v>
      </c>
    </row>
    <row r="11" spans="1:36" s="44" customFormat="1" ht="99.75" customHeight="1" x14ac:dyDescent="0.25">
      <c r="A11" s="31" t="s">
        <v>37</v>
      </c>
      <c r="B11" s="32">
        <v>803</v>
      </c>
      <c r="C11" s="33" t="s">
        <v>38</v>
      </c>
      <c r="D11" s="33" t="s">
        <v>39</v>
      </c>
      <c r="E11" s="34" t="s">
        <v>50</v>
      </c>
      <c r="F11" s="31" t="s">
        <v>51</v>
      </c>
      <c r="G11" s="35" t="s">
        <v>52</v>
      </c>
      <c r="H11" s="35" t="s">
        <v>53</v>
      </c>
      <c r="I11" s="35" t="s">
        <v>44</v>
      </c>
      <c r="J11" s="36" t="s">
        <v>54</v>
      </c>
      <c r="K11" s="36">
        <v>5172.2982000000011</v>
      </c>
      <c r="L11" s="37">
        <v>17507.692800000001</v>
      </c>
      <c r="M11" s="38">
        <v>25199.99</v>
      </c>
      <c r="N11" s="39">
        <v>41172</v>
      </c>
      <c r="O11" s="40">
        <v>172985</v>
      </c>
      <c r="P11" s="38">
        <f t="shared" ref="P11:P17" si="4">M11*10%</f>
        <v>2519.9990000000003</v>
      </c>
      <c r="Q11" s="38">
        <f t="shared" ref="Q11:Q28" si="5">M11-P11</f>
        <v>22679.991000000002</v>
      </c>
      <c r="R11" s="41">
        <v>0.1</v>
      </c>
      <c r="S11" s="35">
        <v>10</v>
      </c>
      <c r="T11" s="36">
        <f t="shared" ref="T11:T28" si="6">+Q11/120</f>
        <v>188.99992500000002</v>
      </c>
      <c r="U11" s="36">
        <v>188.99992500000002</v>
      </c>
      <c r="V11" s="36">
        <v>188.99992500000002</v>
      </c>
      <c r="W11" s="36">
        <v>188.99992500000002</v>
      </c>
      <c r="X11" s="42">
        <v>188.99992500000002</v>
      </c>
      <c r="Y11" s="36"/>
      <c r="Z11" s="36"/>
      <c r="AA11" s="36"/>
      <c r="AB11" s="36"/>
      <c r="AC11" s="36"/>
      <c r="AD11" s="36"/>
      <c r="AE11" s="36"/>
      <c r="AF11" s="36"/>
      <c r="AG11" s="42">
        <f t="shared" ref="AG11:AG17" si="7">SUM(U11:AF11)</f>
        <v>755.99970000000008</v>
      </c>
      <c r="AH11" s="42">
        <f t="shared" si="2"/>
        <v>5928.2979000000014</v>
      </c>
      <c r="AI11" s="42">
        <f t="shared" si="3"/>
        <v>16751.6931</v>
      </c>
    </row>
    <row r="12" spans="1:36" s="44" customFormat="1" ht="99.75" customHeight="1" x14ac:dyDescent="0.25">
      <c r="A12" s="31" t="s">
        <v>37</v>
      </c>
      <c r="B12" s="32">
        <v>804</v>
      </c>
      <c r="C12" s="33" t="s">
        <v>38</v>
      </c>
      <c r="D12" s="33" t="s">
        <v>39</v>
      </c>
      <c r="E12" s="34" t="s">
        <v>55</v>
      </c>
      <c r="F12" s="31" t="s">
        <v>56</v>
      </c>
      <c r="G12" s="35" t="s">
        <v>57</v>
      </c>
      <c r="H12" s="35" t="s">
        <v>58</v>
      </c>
      <c r="I12" s="35" t="s">
        <v>44</v>
      </c>
      <c r="J12" s="36" t="s">
        <v>59</v>
      </c>
      <c r="K12" s="36">
        <v>5172.2982000000011</v>
      </c>
      <c r="L12" s="37">
        <v>17507.692800000001</v>
      </c>
      <c r="M12" s="38">
        <v>25199.99</v>
      </c>
      <c r="N12" s="39">
        <v>41172</v>
      </c>
      <c r="O12" s="40" t="s">
        <v>60</v>
      </c>
      <c r="P12" s="38">
        <f t="shared" si="4"/>
        <v>2519.9990000000003</v>
      </c>
      <c r="Q12" s="38">
        <f t="shared" si="5"/>
        <v>22679.991000000002</v>
      </c>
      <c r="R12" s="41">
        <v>0.1</v>
      </c>
      <c r="S12" s="35">
        <v>10</v>
      </c>
      <c r="T12" s="36">
        <f t="shared" si="6"/>
        <v>188.99992500000002</v>
      </c>
      <c r="U12" s="36">
        <v>188.99992500000002</v>
      </c>
      <c r="V12" s="36">
        <v>188.99992500000002</v>
      </c>
      <c r="W12" s="36">
        <v>188.99992500000002</v>
      </c>
      <c r="X12" s="42">
        <v>188.99992500000002</v>
      </c>
      <c r="Y12" s="36"/>
      <c r="Z12" s="36"/>
      <c r="AA12" s="36"/>
      <c r="AB12" s="36"/>
      <c r="AC12" s="36"/>
      <c r="AD12" s="36"/>
      <c r="AE12" s="36"/>
      <c r="AF12" s="36"/>
      <c r="AG12" s="42">
        <f t="shared" si="7"/>
        <v>755.99970000000008</v>
      </c>
      <c r="AH12" s="42">
        <f t="shared" si="2"/>
        <v>5928.2979000000014</v>
      </c>
      <c r="AI12" s="42">
        <f t="shared" si="3"/>
        <v>16751.6931</v>
      </c>
    </row>
    <row r="13" spans="1:36" s="44" customFormat="1" ht="99.75" customHeight="1" x14ac:dyDescent="0.25">
      <c r="A13" s="31" t="s">
        <v>37</v>
      </c>
      <c r="B13" s="32">
        <v>801</v>
      </c>
      <c r="C13" s="33" t="s">
        <v>38</v>
      </c>
      <c r="D13" s="33" t="s">
        <v>39</v>
      </c>
      <c r="E13" s="34" t="s">
        <v>61</v>
      </c>
      <c r="F13" s="31" t="s">
        <v>62</v>
      </c>
      <c r="G13" s="35" t="s">
        <v>63</v>
      </c>
      <c r="H13" s="35" t="s">
        <v>64</v>
      </c>
      <c r="I13" s="35" t="s">
        <v>44</v>
      </c>
      <c r="J13" s="36" t="s">
        <v>65</v>
      </c>
      <c r="K13" s="36">
        <v>5172.2982000000011</v>
      </c>
      <c r="L13" s="37">
        <v>17507.692800000001</v>
      </c>
      <c r="M13" s="38">
        <v>25199.99</v>
      </c>
      <c r="N13" s="39">
        <v>41172</v>
      </c>
      <c r="O13" s="40" t="s">
        <v>66</v>
      </c>
      <c r="P13" s="38">
        <f t="shared" si="4"/>
        <v>2519.9990000000003</v>
      </c>
      <c r="Q13" s="38">
        <f t="shared" si="5"/>
        <v>22679.991000000002</v>
      </c>
      <c r="R13" s="41">
        <v>0.1</v>
      </c>
      <c r="S13" s="35">
        <v>10</v>
      </c>
      <c r="T13" s="36">
        <f t="shared" si="6"/>
        <v>188.99992500000002</v>
      </c>
      <c r="U13" s="36">
        <v>188.99992500000002</v>
      </c>
      <c r="V13" s="36">
        <v>188.99992500000002</v>
      </c>
      <c r="W13" s="36">
        <v>188.99992500000002</v>
      </c>
      <c r="X13" s="42">
        <v>188.99992500000002</v>
      </c>
      <c r="Y13" s="36"/>
      <c r="Z13" s="36"/>
      <c r="AA13" s="36"/>
      <c r="AB13" s="36"/>
      <c r="AC13" s="36"/>
      <c r="AD13" s="36"/>
      <c r="AE13" s="36"/>
      <c r="AF13" s="36"/>
      <c r="AG13" s="42">
        <f t="shared" si="7"/>
        <v>755.99970000000008</v>
      </c>
      <c r="AH13" s="42">
        <f t="shared" si="2"/>
        <v>5928.2979000000014</v>
      </c>
      <c r="AI13" s="42">
        <f t="shared" si="3"/>
        <v>16751.6931</v>
      </c>
    </row>
    <row r="14" spans="1:36" s="44" customFormat="1" ht="99.75" customHeight="1" x14ac:dyDescent="0.25">
      <c r="A14" s="31" t="s">
        <v>37</v>
      </c>
      <c r="B14" s="45">
        <v>804</v>
      </c>
      <c r="C14" s="33" t="s">
        <v>38</v>
      </c>
      <c r="D14" s="33" t="s">
        <v>39</v>
      </c>
      <c r="E14" s="31" t="s">
        <v>67</v>
      </c>
      <c r="F14" s="31" t="s">
        <v>68</v>
      </c>
      <c r="G14" s="35" t="s">
        <v>42</v>
      </c>
      <c r="H14" s="35" t="s">
        <v>69</v>
      </c>
      <c r="I14" s="35" t="s">
        <v>44</v>
      </c>
      <c r="J14" s="36" t="s">
        <v>70</v>
      </c>
      <c r="K14" s="36">
        <v>4502.6400000000012</v>
      </c>
      <c r="L14" s="37">
        <v>17343.060000000001</v>
      </c>
      <c r="M14" s="38">
        <v>24273</v>
      </c>
      <c r="N14" s="39">
        <v>41253</v>
      </c>
      <c r="O14" s="40" t="s">
        <v>71</v>
      </c>
      <c r="P14" s="38">
        <f t="shared" si="4"/>
        <v>2427.3000000000002</v>
      </c>
      <c r="Q14" s="38">
        <f t="shared" si="5"/>
        <v>21845.7</v>
      </c>
      <c r="R14" s="41">
        <v>0.1</v>
      </c>
      <c r="S14" s="35">
        <v>10</v>
      </c>
      <c r="T14" s="36">
        <f t="shared" si="6"/>
        <v>182.04750000000001</v>
      </c>
      <c r="U14" s="36">
        <v>182.04750000000001</v>
      </c>
      <c r="V14" s="36">
        <v>182.04750000000001</v>
      </c>
      <c r="W14" s="36">
        <v>182.04750000000001</v>
      </c>
      <c r="X14" s="42">
        <v>182.04750000000001</v>
      </c>
      <c r="Y14" s="36"/>
      <c r="Z14" s="36"/>
      <c r="AA14" s="36"/>
      <c r="AB14" s="36"/>
      <c r="AC14" s="36"/>
      <c r="AD14" s="36"/>
      <c r="AE14" s="36"/>
      <c r="AF14" s="36"/>
      <c r="AG14" s="42">
        <f t="shared" si="7"/>
        <v>728.19</v>
      </c>
      <c r="AH14" s="42">
        <f t="shared" si="2"/>
        <v>5230.8300000000017</v>
      </c>
      <c r="AI14" s="42">
        <f t="shared" si="3"/>
        <v>16614.87</v>
      </c>
    </row>
    <row r="15" spans="1:36" s="44" customFormat="1" ht="99.75" customHeight="1" x14ac:dyDescent="0.25">
      <c r="A15" s="31" t="s">
        <v>37</v>
      </c>
      <c r="B15" s="45">
        <v>804</v>
      </c>
      <c r="C15" s="33" t="s">
        <v>38</v>
      </c>
      <c r="D15" s="33" t="s">
        <v>39</v>
      </c>
      <c r="E15" s="31" t="s">
        <v>72</v>
      </c>
      <c r="F15" s="31" t="s">
        <v>73</v>
      </c>
      <c r="G15" s="35" t="s">
        <v>74</v>
      </c>
      <c r="H15" s="35" t="s">
        <v>75</v>
      </c>
      <c r="I15" s="35" t="s">
        <v>44</v>
      </c>
      <c r="J15" s="36" t="s">
        <v>76</v>
      </c>
      <c r="K15" s="36">
        <v>4502.6400000000012</v>
      </c>
      <c r="L15" s="37">
        <v>17343.060000000001</v>
      </c>
      <c r="M15" s="38">
        <v>24273</v>
      </c>
      <c r="N15" s="39">
        <v>41253</v>
      </c>
      <c r="O15" s="40" t="s">
        <v>71</v>
      </c>
      <c r="P15" s="38">
        <f t="shared" si="4"/>
        <v>2427.3000000000002</v>
      </c>
      <c r="Q15" s="38">
        <f t="shared" si="5"/>
        <v>21845.7</v>
      </c>
      <c r="R15" s="41">
        <v>0.1</v>
      </c>
      <c r="S15" s="35">
        <v>10</v>
      </c>
      <c r="T15" s="36">
        <f t="shared" si="6"/>
        <v>182.04750000000001</v>
      </c>
      <c r="U15" s="36">
        <v>182.04750000000001</v>
      </c>
      <c r="V15" s="36">
        <v>182.04750000000001</v>
      </c>
      <c r="W15" s="36">
        <v>182.04750000000001</v>
      </c>
      <c r="X15" s="42">
        <v>182.04750000000001</v>
      </c>
      <c r="Y15" s="36"/>
      <c r="Z15" s="36"/>
      <c r="AA15" s="36"/>
      <c r="AB15" s="36"/>
      <c r="AC15" s="36"/>
      <c r="AD15" s="36"/>
      <c r="AE15" s="36"/>
      <c r="AF15" s="36"/>
      <c r="AG15" s="42">
        <f t="shared" si="7"/>
        <v>728.19</v>
      </c>
      <c r="AH15" s="42">
        <f t="shared" si="2"/>
        <v>5230.8300000000017</v>
      </c>
      <c r="AI15" s="42">
        <f t="shared" si="3"/>
        <v>16614.87</v>
      </c>
    </row>
    <row r="16" spans="1:36" s="44" customFormat="1" ht="99.75" customHeight="1" x14ac:dyDescent="0.25">
      <c r="A16" s="31" t="s">
        <v>37</v>
      </c>
      <c r="B16" s="45">
        <v>1203</v>
      </c>
      <c r="C16" s="33" t="s">
        <v>38</v>
      </c>
      <c r="D16" s="33" t="s">
        <v>39</v>
      </c>
      <c r="E16" s="31" t="s">
        <v>79</v>
      </c>
      <c r="F16" s="31" t="s">
        <v>47</v>
      </c>
      <c r="G16" s="35" t="s">
        <v>80</v>
      </c>
      <c r="H16" s="35" t="s">
        <v>78</v>
      </c>
      <c r="I16" s="35" t="s">
        <v>44</v>
      </c>
      <c r="J16" s="36" t="s">
        <v>81</v>
      </c>
      <c r="K16" s="36">
        <v>3904.1999999999994</v>
      </c>
      <c r="L16" s="37">
        <v>14986.800000000001</v>
      </c>
      <c r="M16" s="38">
        <v>20990</v>
      </c>
      <c r="N16" s="39">
        <v>41250</v>
      </c>
      <c r="O16" s="40" t="s">
        <v>82</v>
      </c>
      <c r="P16" s="38">
        <f t="shared" si="4"/>
        <v>2099</v>
      </c>
      <c r="Q16" s="38">
        <f t="shared" si="5"/>
        <v>18891</v>
      </c>
      <c r="R16" s="41">
        <v>0.1</v>
      </c>
      <c r="S16" s="35">
        <v>10</v>
      </c>
      <c r="T16" s="36">
        <f t="shared" si="6"/>
        <v>157.42500000000001</v>
      </c>
      <c r="U16" s="36">
        <v>157.42500000000001</v>
      </c>
      <c r="V16" s="36">
        <v>157.42500000000001</v>
      </c>
      <c r="W16" s="36">
        <v>157.42500000000001</v>
      </c>
      <c r="X16" s="42">
        <v>157.42500000000001</v>
      </c>
      <c r="Y16" s="36"/>
      <c r="Z16" s="36"/>
      <c r="AA16" s="36"/>
      <c r="AB16" s="36"/>
      <c r="AC16" s="36"/>
      <c r="AD16" s="36"/>
      <c r="AE16" s="36"/>
      <c r="AF16" s="36"/>
      <c r="AG16" s="42">
        <f t="shared" si="7"/>
        <v>629.70000000000005</v>
      </c>
      <c r="AH16" s="42">
        <f t="shared" si="2"/>
        <v>4533.8999999999996</v>
      </c>
      <c r="AI16" s="42">
        <f t="shared" si="3"/>
        <v>14357.1</v>
      </c>
    </row>
    <row r="17" spans="1:35" s="44" customFormat="1" ht="99.75" customHeight="1" x14ac:dyDescent="0.25">
      <c r="A17" s="31" t="s">
        <v>37</v>
      </c>
      <c r="B17" s="45">
        <v>802</v>
      </c>
      <c r="C17" s="33" t="s">
        <v>38</v>
      </c>
      <c r="D17" s="33" t="s">
        <v>39</v>
      </c>
      <c r="E17" s="31" t="s">
        <v>83</v>
      </c>
      <c r="F17" s="31" t="s">
        <v>47</v>
      </c>
      <c r="G17" s="35" t="s">
        <v>77</v>
      </c>
      <c r="H17" s="35" t="s">
        <v>84</v>
      </c>
      <c r="I17" s="35" t="s">
        <v>44</v>
      </c>
      <c r="J17" s="36" t="s">
        <v>85</v>
      </c>
      <c r="K17" s="36">
        <v>3904.1999999999994</v>
      </c>
      <c r="L17" s="37">
        <v>14986.800000000001</v>
      </c>
      <c r="M17" s="38">
        <v>20990</v>
      </c>
      <c r="N17" s="39">
        <v>41250</v>
      </c>
      <c r="O17" s="40" t="s">
        <v>86</v>
      </c>
      <c r="P17" s="38">
        <f t="shared" si="4"/>
        <v>2099</v>
      </c>
      <c r="Q17" s="38">
        <f t="shared" si="5"/>
        <v>18891</v>
      </c>
      <c r="R17" s="41">
        <v>0.1</v>
      </c>
      <c r="S17" s="35">
        <v>10</v>
      </c>
      <c r="T17" s="36">
        <f t="shared" si="6"/>
        <v>157.42500000000001</v>
      </c>
      <c r="U17" s="36">
        <v>157.42500000000001</v>
      </c>
      <c r="V17" s="36">
        <v>157.42500000000001</v>
      </c>
      <c r="W17" s="36">
        <v>157.42500000000001</v>
      </c>
      <c r="X17" s="42">
        <v>157.42500000000001</v>
      </c>
      <c r="Y17" s="36"/>
      <c r="Z17" s="36"/>
      <c r="AA17" s="36"/>
      <c r="AB17" s="36"/>
      <c r="AC17" s="36"/>
      <c r="AD17" s="36"/>
      <c r="AE17" s="36"/>
      <c r="AF17" s="36"/>
      <c r="AG17" s="42">
        <f t="shared" si="7"/>
        <v>629.70000000000005</v>
      </c>
      <c r="AH17" s="42">
        <f t="shared" si="2"/>
        <v>4533.8999999999996</v>
      </c>
      <c r="AI17" s="42">
        <f t="shared" si="3"/>
        <v>14357.1</v>
      </c>
    </row>
    <row r="18" spans="1:35" s="56" customFormat="1" ht="99.75" customHeight="1" x14ac:dyDescent="0.25">
      <c r="A18" s="46" t="s">
        <v>37</v>
      </c>
      <c r="B18" s="47">
        <v>1203</v>
      </c>
      <c r="C18" s="46" t="s">
        <v>38</v>
      </c>
      <c r="D18" s="46" t="s">
        <v>39</v>
      </c>
      <c r="E18" s="46" t="s">
        <v>87</v>
      </c>
      <c r="F18" s="46" t="s">
        <v>47</v>
      </c>
      <c r="G18" s="35" t="s">
        <v>77</v>
      </c>
      <c r="H18" s="35" t="s">
        <v>78</v>
      </c>
      <c r="I18" s="48" t="s">
        <v>44</v>
      </c>
      <c r="J18" s="48" t="s">
        <v>88</v>
      </c>
      <c r="K18" s="49">
        <v>3217.7849999999999</v>
      </c>
      <c r="L18" s="49">
        <v>16483.215</v>
      </c>
      <c r="M18" s="50">
        <v>21890</v>
      </c>
      <c r="N18" s="51">
        <v>41407</v>
      </c>
      <c r="O18" s="52">
        <v>27831</v>
      </c>
      <c r="P18" s="50">
        <f t="shared" ref="P18:P26" si="8">+M18*0.1</f>
        <v>2189</v>
      </c>
      <c r="Q18" s="50">
        <f t="shared" si="5"/>
        <v>19701</v>
      </c>
      <c r="R18" s="53">
        <v>0.1</v>
      </c>
      <c r="S18" s="54">
        <v>10</v>
      </c>
      <c r="T18" s="55">
        <f t="shared" si="6"/>
        <v>164.17500000000001</v>
      </c>
      <c r="U18" s="55">
        <v>164.17500000000001</v>
      </c>
      <c r="V18" s="55">
        <v>164.17500000000001</v>
      </c>
      <c r="W18" s="55">
        <v>164.17500000000001</v>
      </c>
      <c r="X18" s="49">
        <v>164.17500000000001</v>
      </c>
      <c r="Y18" s="49"/>
      <c r="Z18" s="49"/>
      <c r="AA18" s="49"/>
      <c r="AB18" s="49"/>
      <c r="AC18" s="55"/>
      <c r="AD18" s="55"/>
      <c r="AE18" s="55"/>
      <c r="AF18" s="55"/>
      <c r="AG18" s="49">
        <f t="shared" ref="AG18:AG26" si="9">SUM(U18:AF18)</f>
        <v>656.7</v>
      </c>
      <c r="AH18" s="42">
        <f t="shared" si="2"/>
        <v>3874.4849999999997</v>
      </c>
      <c r="AI18" s="42">
        <f t="shared" si="3"/>
        <v>15826.514999999999</v>
      </c>
    </row>
    <row r="19" spans="1:35" s="56" customFormat="1" ht="99.75" customHeight="1" x14ac:dyDescent="0.25">
      <c r="A19" s="46" t="s">
        <v>37</v>
      </c>
      <c r="B19" s="47">
        <v>1203</v>
      </c>
      <c r="C19" s="46" t="s">
        <v>38</v>
      </c>
      <c r="D19" s="46" t="s">
        <v>39</v>
      </c>
      <c r="E19" s="46" t="s">
        <v>89</v>
      </c>
      <c r="F19" s="46" t="s">
        <v>47</v>
      </c>
      <c r="G19" s="35" t="s">
        <v>77</v>
      </c>
      <c r="H19" s="35" t="s">
        <v>78</v>
      </c>
      <c r="I19" s="48" t="s">
        <v>44</v>
      </c>
      <c r="J19" s="48" t="s">
        <v>90</v>
      </c>
      <c r="K19" s="49">
        <v>3217.7849999999999</v>
      </c>
      <c r="L19" s="49">
        <v>16483.215</v>
      </c>
      <c r="M19" s="50">
        <v>21890</v>
      </c>
      <c r="N19" s="51">
        <v>41407</v>
      </c>
      <c r="O19" s="52">
        <v>27833</v>
      </c>
      <c r="P19" s="50">
        <f t="shared" si="8"/>
        <v>2189</v>
      </c>
      <c r="Q19" s="50">
        <f t="shared" si="5"/>
        <v>19701</v>
      </c>
      <c r="R19" s="53">
        <v>0.1</v>
      </c>
      <c r="S19" s="54">
        <v>10</v>
      </c>
      <c r="T19" s="55">
        <f t="shared" si="6"/>
        <v>164.17500000000001</v>
      </c>
      <c r="U19" s="55">
        <v>164.17500000000001</v>
      </c>
      <c r="V19" s="55">
        <v>164.17500000000001</v>
      </c>
      <c r="W19" s="55">
        <v>164.17500000000001</v>
      </c>
      <c r="X19" s="49">
        <v>164.17500000000001</v>
      </c>
      <c r="Y19" s="49"/>
      <c r="Z19" s="49"/>
      <c r="AA19" s="49"/>
      <c r="AB19" s="49"/>
      <c r="AC19" s="55"/>
      <c r="AD19" s="55"/>
      <c r="AE19" s="55"/>
      <c r="AF19" s="55"/>
      <c r="AG19" s="49">
        <f t="shared" si="9"/>
        <v>656.7</v>
      </c>
      <c r="AH19" s="42">
        <f t="shared" si="2"/>
        <v>3874.4849999999997</v>
      </c>
      <c r="AI19" s="42">
        <f t="shared" si="3"/>
        <v>15826.514999999999</v>
      </c>
    </row>
    <row r="20" spans="1:35" s="56" customFormat="1" ht="99.75" customHeight="1" x14ac:dyDescent="0.25">
      <c r="A20" s="46" t="s">
        <v>37</v>
      </c>
      <c r="B20" s="47">
        <v>803</v>
      </c>
      <c r="C20" s="46" t="s">
        <v>38</v>
      </c>
      <c r="D20" s="46" t="s">
        <v>39</v>
      </c>
      <c r="E20" s="46" t="s">
        <v>91</v>
      </c>
      <c r="F20" s="46" t="s">
        <v>92</v>
      </c>
      <c r="G20" s="35" t="s">
        <v>77</v>
      </c>
      <c r="H20" s="35" t="s">
        <v>93</v>
      </c>
      <c r="I20" s="48" t="s">
        <v>44</v>
      </c>
      <c r="J20" s="48" t="s">
        <v>94</v>
      </c>
      <c r="K20" s="49">
        <v>3217.7849999999999</v>
      </c>
      <c r="L20" s="49">
        <v>16483.215</v>
      </c>
      <c r="M20" s="50">
        <v>21890</v>
      </c>
      <c r="N20" s="51">
        <v>41407</v>
      </c>
      <c r="O20" s="52">
        <v>27832</v>
      </c>
      <c r="P20" s="50">
        <f t="shared" si="8"/>
        <v>2189</v>
      </c>
      <c r="Q20" s="50">
        <f t="shared" si="5"/>
        <v>19701</v>
      </c>
      <c r="R20" s="53">
        <v>0.1</v>
      </c>
      <c r="S20" s="54">
        <v>10</v>
      </c>
      <c r="T20" s="55">
        <f t="shared" si="6"/>
        <v>164.17500000000001</v>
      </c>
      <c r="U20" s="55">
        <v>164.17500000000001</v>
      </c>
      <c r="V20" s="55">
        <v>164.17500000000001</v>
      </c>
      <c r="W20" s="55">
        <v>164.17500000000001</v>
      </c>
      <c r="X20" s="49">
        <v>164.17500000000001</v>
      </c>
      <c r="Y20" s="49"/>
      <c r="Z20" s="49"/>
      <c r="AA20" s="49"/>
      <c r="AB20" s="49"/>
      <c r="AC20" s="55"/>
      <c r="AD20" s="55"/>
      <c r="AE20" s="55"/>
      <c r="AF20" s="55"/>
      <c r="AG20" s="49">
        <f t="shared" si="9"/>
        <v>656.7</v>
      </c>
      <c r="AH20" s="42">
        <f t="shared" si="2"/>
        <v>3874.4849999999997</v>
      </c>
      <c r="AI20" s="42">
        <f t="shared" si="3"/>
        <v>15826.514999999999</v>
      </c>
    </row>
    <row r="21" spans="1:35" s="56" customFormat="1" ht="99.75" customHeight="1" x14ac:dyDescent="0.25">
      <c r="A21" s="46" t="s">
        <v>37</v>
      </c>
      <c r="B21" s="47">
        <v>801</v>
      </c>
      <c r="C21" s="46" t="s">
        <v>38</v>
      </c>
      <c r="D21" s="46" t="s">
        <v>39</v>
      </c>
      <c r="E21" s="46" t="s">
        <v>95</v>
      </c>
      <c r="F21" s="46" t="s">
        <v>38</v>
      </c>
      <c r="G21" s="35" t="s">
        <v>77</v>
      </c>
      <c r="H21" s="35" t="s">
        <v>96</v>
      </c>
      <c r="I21" s="48" t="s">
        <v>44</v>
      </c>
      <c r="J21" s="48" t="s">
        <v>97</v>
      </c>
      <c r="K21" s="49">
        <v>3488.5935750000003</v>
      </c>
      <c r="L21" s="49">
        <v>17979.997424999998</v>
      </c>
      <c r="M21" s="50">
        <v>23853.99</v>
      </c>
      <c r="N21" s="51">
        <v>41410</v>
      </c>
      <c r="O21" s="52">
        <v>206313</v>
      </c>
      <c r="P21" s="50">
        <f t="shared" si="8"/>
        <v>2385.3990000000003</v>
      </c>
      <c r="Q21" s="50">
        <f t="shared" si="5"/>
        <v>21468.591</v>
      </c>
      <c r="R21" s="53">
        <v>0.1</v>
      </c>
      <c r="S21" s="54">
        <v>10</v>
      </c>
      <c r="T21" s="55">
        <f t="shared" si="6"/>
        <v>178.90492499999999</v>
      </c>
      <c r="U21" s="55">
        <v>178.90492499999999</v>
      </c>
      <c r="V21" s="55">
        <v>178.90492499999999</v>
      </c>
      <c r="W21" s="55">
        <v>178.90492499999999</v>
      </c>
      <c r="X21" s="49">
        <v>178.90492499999999</v>
      </c>
      <c r="Y21" s="49"/>
      <c r="Z21" s="49"/>
      <c r="AA21" s="49"/>
      <c r="AB21" s="49"/>
      <c r="AC21" s="55"/>
      <c r="AD21" s="55"/>
      <c r="AE21" s="55"/>
      <c r="AF21" s="55"/>
      <c r="AG21" s="49">
        <f t="shared" si="9"/>
        <v>715.61969999999997</v>
      </c>
      <c r="AH21" s="42">
        <f t="shared" si="2"/>
        <v>4204.2132750000001</v>
      </c>
      <c r="AI21" s="42">
        <f t="shared" si="3"/>
        <v>17264.377724999998</v>
      </c>
    </row>
    <row r="22" spans="1:35" s="56" customFormat="1" ht="99.75" customHeight="1" x14ac:dyDescent="0.25">
      <c r="A22" s="46" t="s">
        <v>37</v>
      </c>
      <c r="B22" s="47">
        <v>804</v>
      </c>
      <c r="C22" s="46" t="s">
        <v>38</v>
      </c>
      <c r="D22" s="46" t="s">
        <v>39</v>
      </c>
      <c r="E22" s="46" t="s">
        <v>98</v>
      </c>
      <c r="F22" s="46" t="s">
        <v>99</v>
      </c>
      <c r="G22" s="35" t="s">
        <v>77</v>
      </c>
      <c r="H22" s="35" t="s">
        <v>100</v>
      </c>
      <c r="I22" s="48" t="s">
        <v>44</v>
      </c>
      <c r="J22" s="48" t="s">
        <v>101</v>
      </c>
      <c r="K22" s="49">
        <v>3488.5935750000003</v>
      </c>
      <c r="L22" s="49">
        <v>17979.997424999998</v>
      </c>
      <c r="M22" s="50">
        <v>23853.99</v>
      </c>
      <c r="N22" s="51">
        <v>41410</v>
      </c>
      <c r="O22" s="52">
        <v>206312</v>
      </c>
      <c r="P22" s="50">
        <f t="shared" si="8"/>
        <v>2385.3990000000003</v>
      </c>
      <c r="Q22" s="50">
        <f t="shared" si="5"/>
        <v>21468.591</v>
      </c>
      <c r="R22" s="53">
        <v>0.1</v>
      </c>
      <c r="S22" s="54">
        <v>10</v>
      </c>
      <c r="T22" s="55">
        <f t="shared" si="6"/>
        <v>178.90492499999999</v>
      </c>
      <c r="U22" s="55">
        <v>178.90492499999999</v>
      </c>
      <c r="V22" s="55">
        <v>178.90492499999999</v>
      </c>
      <c r="W22" s="55">
        <v>178.90492499999999</v>
      </c>
      <c r="X22" s="49">
        <v>178.90492499999999</v>
      </c>
      <c r="Y22" s="49"/>
      <c r="Z22" s="49"/>
      <c r="AA22" s="49"/>
      <c r="AB22" s="49"/>
      <c r="AC22" s="55"/>
      <c r="AD22" s="55"/>
      <c r="AE22" s="55"/>
      <c r="AF22" s="55"/>
      <c r="AG22" s="49">
        <f t="shared" si="9"/>
        <v>715.61969999999997</v>
      </c>
      <c r="AH22" s="42">
        <f t="shared" si="2"/>
        <v>4204.2132750000001</v>
      </c>
      <c r="AI22" s="42">
        <f t="shared" si="3"/>
        <v>17264.377724999998</v>
      </c>
    </row>
    <row r="23" spans="1:35" s="56" customFormat="1" ht="99.75" customHeight="1" x14ac:dyDescent="0.25">
      <c r="A23" s="46" t="s">
        <v>37</v>
      </c>
      <c r="B23" s="47">
        <v>804</v>
      </c>
      <c r="C23" s="46" t="s">
        <v>38</v>
      </c>
      <c r="D23" s="46" t="s">
        <v>39</v>
      </c>
      <c r="E23" s="46" t="s">
        <v>102</v>
      </c>
      <c r="F23" s="46" t="s">
        <v>103</v>
      </c>
      <c r="G23" s="35" t="s">
        <v>77</v>
      </c>
      <c r="H23" s="35" t="s">
        <v>104</v>
      </c>
      <c r="I23" s="48" t="s">
        <v>44</v>
      </c>
      <c r="J23" s="48" t="s">
        <v>105</v>
      </c>
      <c r="K23" s="49">
        <v>3488.5935750000003</v>
      </c>
      <c r="L23" s="49">
        <v>17979.997424999998</v>
      </c>
      <c r="M23" s="50">
        <v>23853.99</v>
      </c>
      <c r="N23" s="51">
        <v>41410</v>
      </c>
      <c r="O23" s="52">
        <v>206311</v>
      </c>
      <c r="P23" s="50">
        <f t="shared" si="8"/>
        <v>2385.3990000000003</v>
      </c>
      <c r="Q23" s="50">
        <f t="shared" si="5"/>
        <v>21468.591</v>
      </c>
      <c r="R23" s="53">
        <v>0.1</v>
      </c>
      <c r="S23" s="54">
        <v>10</v>
      </c>
      <c r="T23" s="55">
        <f t="shared" si="6"/>
        <v>178.90492499999999</v>
      </c>
      <c r="U23" s="55">
        <v>178.90492499999999</v>
      </c>
      <c r="V23" s="55">
        <v>178.90492499999999</v>
      </c>
      <c r="W23" s="55">
        <v>178.90492499999999</v>
      </c>
      <c r="X23" s="49">
        <v>178.90492499999999</v>
      </c>
      <c r="Y23" s="49"/>
      <c r="Z23" s="49"/>
      <c r="AA23" s="49"/>
      <c r="AB23" s="49"/>
      <c r="AC23" s="55"/>
      <c r="AD23" s="55"/>
      <c r="AE23" s="55"/>
      <c r="AF23" s="55"/>
      <c r="AG23" s="49">
        <f t="shared" si="9"/>
        <v>715.61969999999997</v>
      </c>
      <c r="AH23" s="42">
        <f t="shared" si="2"/>
        <v>4204.2132750000001</v>
      </c>
      <c r="AI23" s="42">
        <f t="shared" si="3"/>
        <v>17264.377724999998</v>
      </c>
    </row>
    <row r="24" spans="1:35" s="56" customFormat="1" ht="99.75" customHeight="1" x14ac:dyDescent="0.25">
      <c r="A24" s="46" t="s">
        <v>37</v>
      </c>
      <c r="B24" s="47">
        <v>1203</v>
      </c>
      <c r="C24" s="46" t="s">
        <v>38</v>
      </c>
      <c r="D24" s="46" t="s">
        <v>39</v>
      </c>
      <c r="E24" s="46" t="s">
        <v>106</v>
      </c>
      <c r="F24" s="46" t="s">
        <v>47</v>
      </c>
      <c r="G24" s="35" t="s">
        <v>77</v>
      </c>
      <c r="H24" s="35" t="s">
        <v>78</v>
      </c>
      <c r="I24" s="48" t="s">
        <v>44</v>
      </c>
      <c r="J24" s="48" t="s">
        <v>107</v>
      </c>
      <c r="K24" s="49">
        <v>4509.1118999999999</v>
      </c>
      <c r="L24" s="49">
        <v>23144.900099999999</v>
      </c>
      <c r="M24" s="50">
        <v>30726.68</v>
      </c>
      <c r="N24" s="51">
        <v>41408</v>
      </c>
      <c r="O24" s="52">
        <v>4275</v>
      </c>
      <c r="P24" s="50">
        <f t="shared" si="8"/>
        <v>3072.6680000000001</v>
      </c>
      <c r="Q24" s="50">
        <f t="shared" si="5"/>
        <v>27654.011999999999</v>
      </c>
      <c r="R24" s="53">
        <v>0.1</v>
      </c>
      <c r="S24" s="54">
        <v>10</v>
      </c>
      <c r="T24" s="55">
        <f t="shared" si="6"/>
        <v>230.45009999999999</v>
      </c>
      <c r="U24" s="55">
        <v>230.45009999999999</v>
      </c>
      <c r="V24" s="55">
        <v>230.45009999999999</v>
      </c>
      <c r="W24" s="55">
        <v>230.45009999999999</v>
      </c>
      <c r="X24" s="49">
        <v>230.45009999999999</v>
      </c>
      <c r="Y24" s="49"/>
      <c r="Z24" s="49"/>
      <c r="AA24" s="49"/>
      <c r="AB24" s="49"/>
      <c r="AC24" s="55"/>
      <c r="AD24" s="55"/>
      <c r="AE24" s="55"/>
      <c r="AF24" s="55"/>
      <c r="AG24" s="49">
        <f t="shared" si="9"/>
        <v>921.80039999999997</v>
      </c>
      <c r="AH24" s="42">
        <f t="shared" si="2"/>
        <v>5430.9123</v>
      </c>
      <c r="AI24" s="42">
        <f t="shared" si="3"/>
        <v>22223.099699999999</v>
      </c>
    </row>
    <row r="25" spans="1:35" s="56" customFormat="1" ht="99.75" customHeight="1" x14ac:dyDescent="0.25">
      <c r="A25" s="46" t="s">
        <v>37</v>
      </c>
      <c r="B25" s="47">
        <v>1</v>
      </c>
      <c r="C25" s="46" t="s">
        <v>38</v>
      </c>
      <c r="D25" s="46" t="s">
        <v>39</v>
      </c>
      <c r="E25" s="46" t="s">
        <v>108</v>
      </c>
      <c r="F25" s="46" t="s">
        <v>47</v>
      </c>
      <c r="G25" s="35" t="s">
        <v>77</v>
      </c>
      <c r="H25" s="35" t="s">
        <v>109</v>
      </c>
      <c r="I25" s="48" t="s">
        <v>44</v>
      </c>
      <c r="J25" s="48" t="s">
        <v>110</v>
      </c>
      <c r="K25" s="49">
        <v>2153.6400000000003</v>
      </c>
      <c r="L25" s="49">
        <v>17574.36</v>
      </c>
      <c r="M25" s="50">
        <v>21920</v>
      </c>
      <c r="N25" s="51">
        <v>41606</v>
      </c>
      <c r="O25" s="52">
        <v>2961</v>
      </c>
      <c r="P25" s="50">
        <f t="shared" si="8"/>
        <v>2192</v>
      </c>
      <c r="Q25" s="50">
        <f t="shared" si="5"/>
        <v>19728</v>
      </c>
      <c r="R25" s="53">
        <v>0.1</v>
      </c>
      <c r="S25" s="54">
        <v>10</v>
      </c>
      <c r="T25" s="55">
        <f t="shared" si="6"/>
        <v>164.4</v>
      </c>
      <c r="U25" s="55">
        <v>164.4</v>
      </c>
      <c r="V25" s="55">
        <v>164.4</v>
      </c>
      <c r="W25" s="55">
        <v>164.4</v>
      </c>
      <c r="X25" s="49">
        <v>164.4</v>
      </c>
      <c r="Y25" s="49"/>
      <c r="Z25" s="49"/>
      <c r="AA25" s="49"/>
      <c r="AB25" s="49"/>
      <c r="AC25" s="55"/>
      <c r="AD25" s="55"/>
      <c r="AE25" s="49"/>
      <c r="AF25" s="49"/>
      <c r="AG25" s="49">
        <f t="shared" si="9"/>
        <v>657.6</v>
      </c>
      <c r="AH25" s="42">
        <f t="shared" si="2"/>
        <v>2811.2400000000002</v>
      </c>
      <c r="AI25" s="42">
        <f t="shared" si="3"/>
        <v>16916.759999999998</v>
      </c>
    </row>
    <row r="26" spans="1:35" s="56" customFormat="1" ht="99.75" customHeight="1" x14ac:dyDescent="0.25">
      <c r="A26" s="46" t="s">
        <v>37</v>
      </c>
      <c r="B26" s="47">
        <v>802</v>
      </c>
      <c r="C26" s="46" t="s">
        <v>38</v>
      </c>
      <c r="D26" s="46" t="s">
        <v>39</v>
      </c>
      <c r="E26" s="46" t="s">
        <v>111</v>
      </c>
      <c r="F26" s="46" t="s">
        <v>112</v>
      </c>
      <c r="G26" s="35" t="s">
        <v>77</v>
      </c>
      <c r="H26" s="35" t="s">
        <v>113</v>
      </c>
      <c r="I26" s="48" t="s">
        <v>44</v>
      </c>
      <c r="J26" s="48" t="s">
        <v>114</v>
      </c>
      <c r="K26" s="49">
        <v>2153.6400000000003</v>
      </c>
      <c r="L26" s="49">
        <v>17574.36</v>
      </c>
      <c r="M26" s="50">
        <v>21920</v>
      </c>
      <c r="N26" s="51">
        <v>41606</v>
      </c>
      <c r="O26" s="52">
        <v>2961</v>
      </c>
      <c r="P26" s="50">
        <f t="shared" si="8"/>
        <v>2192</v>
      </c>
      <c r="Q26" s="50">
        <f t="shared" si="5"/>
        <v>19728</v>
      </c>
      <c r="R26" s="53">
        <v>0.1</v>
      </c>
      <c r="S26" s="54">
        <v>10</v>
      </c>
      <c r="T26" s="55">
        <f t="shared" si="6"/>
        <v>164.4</v>
      </c>
      <c r="U26" s="55">
        <v>164.4</v>
      </c>
      <c r="V26" s="55">
        <v>164.4</v>
      </c>
      <c r="W26" s="55">
        <v>164.4</v>
      </c>
      <c r="X26" s="49">
        <v>164.4</v>
      </c>
      <c r="Y26" s="49"/>
      <c r="Z26" s="49"/>
      <c r="AA26" s="49"/>
      <c r="AB26" s="49"/>
      <c r="AC26" s="55"/>
      <c r="AD26" s="55"/>
      <c r="AE26" s="49"/>
      <c r="AF26" s="49"/>
      <c r="AG26" s="49">
        <f t="shared" si="9"/>
        <v>657.6</v>
      </c>
      <c r="AH26" s="42">
        <f t="shared" si="2"/>
        <v>2811.2400000000002</v>
      </c>
      <c r="AI26" s="42">
        <f t="shared" si="3"/>
        <v>16916.759999999998</v>
      </c>
    </row>
    <row r="27" spans="1:35" s="56" customFormat="1" ht="99.75" customHeight="1" x14ac:dyDescent="0.25">
      <c r="A27" s="46" t="s">
        <v>37</v>
      </c>
      <c r="B27" s="47">
        <v>803</v>
      </c>
      <c r="C27" s="46" t="s">
        <v>38</v>
      </c>
      <c r="D27" s="46" t="s">
        <v>39</v>
      </c>
      <c r="E27" s="46" t="s">
        <v>119</v>
      </c>
      <c r="F27" s="46" t="s">
        <v>117</v>
      </c>
      <c r="G27" s="35"/>
      <c r="H27" s="35" t="s">
        <v>118</v>
      </c>
      <c r="I27" s="48" t="s">
        <v>44</v>
      </c>
      <c r="J27" s="48" t="s">
        <v>120</v>
      </c>
      <c r="K27" s="49">
        <v>636.24477500000012</v>
      </c>
      <c r="L27" s="49">
        <v>18776.746225000003</v>
      </c>
      <c r="M27" s="50">
        <v>21569.99</v>
      </c>
      <c r="N27" s="51">
        <v>41885</v>
      </c>
      <c r="O27" s="52">
        <v>220373</v>
      </c>
      <c r="P27" s="50">
        <f>+M27*R27</f>
        <v>2156.9990000000003</v>
      </c>
      <c r="Q27" s="50">
        <f t="shared" si="5"/>
        <v>19412.991000000002</v>
      </c>
      <c r="R27" s="53">
        <v>0.1</v>
      </c>
      <c r="S27" s="54">
        <v>10</v>
      </c>
      <c r="T27" s="55">
        <f t="shared" si="6"/>
        <v>161.77492500000002</v>
      </c>
      <c r="U27" s="55">
        <v>161.77492500000002</v>
      </c>
      <c r="V27" s="55">
        <v>161.77492500000002</v>
      </c>
      <c r="W27" s="55">
        <v>161.77492500000002</v>
      </c>
      <c r="X27" s="49">
        <v>161.77492500000002</v>
      </c>
      <c r="Y27" s="49"/>
      <c r="Z27" s="49"/>
      <c r="AA27" s="49"/>
      <c r="AB27" s="49"/>
      <c r="AC27" s="55"/>
      <c r="AD27" s="55"/>
      <c r="AE27" s="49"/>
      <c r="AF27" s="49"/>
      <c r="AG27" s="49">
        <f t="shared" ref="AG27:AG28" si="10">SUM(U27:AF27)</f>
        <v>647.0997000000001</v>
      </c>
      <c r="AH27" s="42">
        <f t="shared" si="2"/>
        <v>1283.3444750000003</v>
      </c>
      <c r="AI27" s="42">
        <f t="shared" si="3"/>
        <v>18129.646525</v>
      </c>
    </row>
    <row r="28" spans="1:35" s="56" customFormat="1" ht="99.75" customHeight="1" x14ac:dyDescent="0.25">
      <c r="A28" s="46" t="s">
        <v>37</v>
      </c>
      <c r="B28" s="47">
        <v>801</v>
      </c>
      <c r="C28" s="46" t="s">
        <v>38</v>
      </c>
      <c r="D28" s="46" t="s">
        <v>39</v>
      </c>
      <c r="E28" s="46" t="s">
        <v>121</v>
      </c>
      <c r="F28" s="46" t="s">
        <v>115</v>
      </c>
      <c r="G28" s="35"/>
      <c r="H28" s="35" t="s">
        <v>116</v>
      </c>
      <c r="I28" s="48" t="s">
        <v>44</v>
      </c>
      <c r="J28" s="48" t="s">
        <v>122</v>
      </c>
      <c r="K28" s="49">
        <v>636.24477500000012</v>
      </c>
      <c r="L28" s="49">
        <v>18776.746225000003</v>
      </c>
      <c r="M28" s="50">
        <v>21569.99</v>
      </c>
      <c r="N28" s="51">
        <v>41885</v>
      </c>
      <c r="O28" s="52">
        <v>220374</v>
      </c>
      <c r="P28" s="50">
        <f>+M28*R28</f>
        <v>2156.9990000000003</v>
      </c>
      <c r="Q28" s="50">
        <f t="shared" si="5"/>
        <v>19412.991000000002</v>
      </c>
      <c r="R28" s="53">
        <v>0.1</v>
      </c>
      <c r="S28" s="54">
        <v>10</v>
      </c>
      <c r="T28" s="55">
        <f t="shared" si="6"/>
        <v>161.77492500000002</v>
      </c>
      <c r="U28" s="55">
        <v>161.77492500000002</v>
      </c>
      <c r="V28" s="55">
        <v>161.77492500000002</v>
      </c>
      <c r="W28" s="55">
        <v>161.77492500000002</v>
      </c>
      <c r="X28" s="49">
        <v>161.77492500000002</v>
      </c>
      <c r="Y28" s="49"/>
      <c r="Z28" s="49"/>
      <c r="AA28" s="49"/>
      <c r="AB28" s="49"/>
      <c r="AC28" s="55"/>
      <c r="AD28" s="55"/>
      <c r="AE28" s="49"/>
      <c r="AF28" s="49"/>
      <c r="AG28" s="49">
        <f t="shared" si="10"/>
        <v>647.0997000000001</v>
      </c>
      <c r="AH28" s="42">
        <f t="shared" si="2"/>
        <v>1283.3444750000003</v>
      </c>
      <c r="AI28" s="42">
        <f t="shared" si="3"/>
        <v>18129.646525</v>
      </c>
    </row>
    <row r="29" spans="1:35" x14ac:dyDescent="0.25">
      <c r="A29" s="57"/>
      <c r="B29" s="57"/>
      <c r="C29" s="58"/>
      <c r="D29" s="58"/>
      <c r="E29" s="57"/>
      <c r="F29" s="57"/>
      <c r="G29" s="59"/>
      <c r="H29" s="60"/>
      <c r="I29" s="60"/>
      <c r="J29" s="61"/>
      <c r="K29" s="62">
        <f>SUM(K9:K28)</f>
        <v>75755.091775000008</v>
      </c>
      <c r="L29" s="62">
        <f>SUM(L9:L28)</f>
        <v>351263.04822500004</v>
      </c>
      <c r="M29" s="62">
        <f>SUM(M9:M28)</f>
        <v>474464.6</v>
      </c>
      <c r="N29" s="63"/>
      <c r="O29" s="64"/>
      <c r="P29" s="62">
        <f>SUM(P9:P28)</f>
        <v>47446.46</v>
      </c>
      <c r="Q29" s="62">
        <f>SUM(Q9:Q28)</f>
        <v>427018.14</v>
      </c>
      <c r="R29" s="63"/>
      <c r="S29" s="63"/>
      <c r="T29" s="62">
        <f>SUM(T9:T28)</f>
        <v>3558.4845000000005</v>
      </c>
      <c r="U29" s="62">
        <f t="shared" ref="U29:AI29" si="11">SUM(U9:U28)</f>
        <v>3558.4845000000005</v>
      </c>
      <c r="V29" s="62">
        <f t="shared" si="11"/>
        <v>3558.4845000000005</v>
      </c>
      <c r="W29" s="62">
        <f t="shared" si="11"/>
        <v>3558.4845000000005</v>
      </c>
      <c r="X29" s="62">
        <f t="shared" si="11"/>
        <v>3558.4845000000005</v>
      </c>
      <c r="Y29" s="62">
        <f t="shared" si="11"/>
        <v>0</v>
      </c>
      <c r="Z29" s="62">
        <f t="shared" si="11"/>
        <v>0</v>
      </c>
      <c r="AA29" s="62">
        <f t="shared" si="11"/>
        <v>0</v>
      </c>
      <c r="AB29" s="62">
        <f t="shared" si="11"/>
        <v>0</v>
      </c>
      <c r="AC29" s="62">
        <f t="shared" si="11"/>
        <v>0</v>
      </c>
      <c r="AD29" s="62">
        <f t="shared" si="11"/>
        <v>0</v>
      </c>
      <c r="AE29" s="62">
        <f t="shared" si="11"/>
        <v>0</v>
      </c>
      <c r="AF29" s="62">
        <f t="shared" si="11"/>
        <v>0</v>
      </c>
      <c r="AG29" s="62">
        <f t="shared" si="11"/>
        <v>14233.938000000002</v>
      </c>
      <c r="AH29" s="62">
        <f t="shared" si="11"/>
        <v>89989.029775000032</v>
      </c>
      <c r="AI29" s="62">
        <f t="shared" si="11"/>
        <v>337029.11022500001</v>
      </c>
    </row>
    <row r="30" spans="1:35" x14ac:dyDescent="0.25">
      <c r="A30" s="57"/>
      <c r="B30" s="57"/>
      <c r="C30" s="58"/>
      <c r="D30" s="58"/>
      <c r="E30" s="57"/>
      <c r="F30" s="57"/>
      <c r="J30" s="61"/>
      <c r="K30" s="61"/>
      <c r="L30" s="61"/>
      <c r="M30" s="65"/>
      <c r="N30" s="63"/>
      <c r="O30" s="64"/>
      <c r="P30" s="65"/>
      <c r="Q30" s="65"/>
      <c r="R30" s="63"/>
      <c r="S30" s="63"/>
      <c r="T30" s="65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66"/>
      <c r="AH30" s="66"/>
      <c r="AI30" s="59"/>
    </row>
    <row r="31" spans="1:35" x14ac:dyDescent="0.25">
      <c r="C31" s="4"/>
      <c r="D31" s="4"/>
      <c r="E31" s="4"/>
      <c r="F31" s="4"/>
      <c r="G31" s="4"/>
      <c r="H31" s="4"/>
      <c r="I31" s="4"/>
      <c r="K31" s="67"/>
      <c r="L31" s="67"/>
      <c r="M31" s="68"/>
      <c r="O31" s="69"/>
      <c r="AC31" s="68"/>
      <c r="AI31" s="8"/>
    </row>
    <row r="32" spans="1:35" s="71" customFormat="1" x14ac:dyDescent="0.25">
      <c r="A32" s="70"/>
      <c r="B32" s="70"/>
      <c r="C32" s="4"/>
      <c r="D32" s="4"/>
      <c r="E32" s="4"/>
      <c r="F32" s="4"/>
      <c r="G32" s="4"/>
      <c r="H32" s="4"/>
      <c r="I32" s="4"/>
      <c r="J32" s="4"/>
      <c r="K32" s="67"/>
      <c r="L32" s="67"/>
      <c r="M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</row>
    <row r="33" spans="1:35" x14ac:dyDescent="0.25">
      <c r="C33" s="4"/>
      <c r="D33" s="4"/>
      <c r="E33" s="4"/>
      <c r="F33" s="4"/>
      <c r="G33" s="4"/>
      <c r="H33" s="4"/>
      <c r="I33" s="4"/>
      <c r="M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I33" s="8"/>
    </row>
    <row r="34" spans="1:35" x14ac:dyDescent="0.25">
      <c r="C34" s="4"/>
      <c r="D34" s="4"/>
      <c r="E34" s="4"/>
      <c r="F34" s="4"/>
      <c r="G34" s="4"/>
      <c r="H34" s="4"/>
      <c r="I34" s="4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I34" s="8"/>
    </row>
    <row r="35" spans="1:35" x14ac:dyDescent="0.25">
      <c r="E35" s="4"/>
      <c r="F35" s="4"/>
      <c r="G35" s="4"/>
      <c r="H35" s="4"/>
      <c r="I35" s="4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I35" s="8"/>
    </row>
    <row r="36" spans="1:35" x14ac:dyDescent="0.25">
      <c r="E36" s="4"/>
      <c r="F36" s="4"/>
      <c r="G36" s="4"/>
      <c r="H36" s="4"/>
      <c r="I36" s="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I36" s="8"/>
    </row>
    <row r="37" spans="1:35" x14ac:dyDescent="0.25">
      <c r="E37" s="4"/>
      <c r="F37" s="4"/>
      <c r="G37" s="4"/>
      <c r="H37" s="4"/>
      <c r="I37" s="4"/>
      <c r="M37" s="8"/>
      <c r="N37" s="66" t="s">
        <v>123</v>
      </c>
      <c r="O37" s="72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I37" s="8"/>
    </row>
    <row r="38" spans="1:35" x14ac:dyDescent="0.25">
      <c r="E38" s="4"/>
      <c r="F38" s="4"/>
      <c r="G38" s="4"/>
      <c r="H38" s="4"/>
      <c r="I38" s="4"/>
      <c r="M38" s="8"/>
      <c r="N38" s="73" t="s">
        <v>124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I38" s="8"/>
    </row>
    <row r="39" spans="1:35" x14ac:dyDescent="0.25">
      <c r="E39" s="4"/>
      <c r="F39" s="4"/>
      <c r="G39" s="4"/>
      <c r="H39" s="4"/>
      <c r="I39" s="4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I39" s="8"/>
    </row>
    <row r="40" spans="1:35" hidden="1" x14ac:dyDescent="0.25">
      <c r="E40" s="67"/>
      <c r="F40" s="67"/>
      <c r="G40" s="67"/>
      <c r="H40" s="67"/>
      <c r="I40" s="67"/>
      <c r="J40" s="67"/>
      <c r="M40" s="8"/>
      <c r="N40" s="5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I40" s="8"/>
    </row>
    <row r="41" spans="1:35" ht="35.25" hidden="1" customHeight="1" thickBot="1" x14ac:dyDescent="0.3">
      <c r="E41" s="4"/>
      <c r="F41" s="4"/>
      <c r="G41" s="4"/>
      <c r="H41" s="4"/>
      <c r="I41" s="4"/>
      <c r="L41" s="74" t="s">
        <v>125</v>
      </c>
      <c r="M41" s="75" t="s">
        <v>126</v>
      </c>
      <c r="N41" s="8"/>
      <c r="O41" s="8"/>
      <c r="P41" s="8"/>
      <c r="Q41" s="8"/>
      <c r="R41" s="8"/>
      <c r="S41" s="8"/>
      <c r="T41" s="8"/>
      <c r="U41" s="8"/>
      <c r="V41" s="8"/>
      <c r="W41" s="8">
        <f>+W33-4.64</f>
        <v>-4.6399999999999997</v>
      </c>
      <c r="X41" s="8"/>
      <c r="Y41" s="8"/>
      <c r="Z41" s="8"/>
      <c r="AA41" s="8"/>
      <c r="AB41" s="8"/>
      <c r="AC41" s="8"/>
      <c r="AD41" s="8"/>
      <c r="AE41" s="8"/>
      <c r="AF41" s="8"/>
      <c r="AI41" s="8"/>
    </row>
    <row r="42" spans="1:35" hidden="1" x14ac:dyDescent="0.25">
      <c r="E42" s="4"/>
      <c r="F42" s="4"/>
      <c r="G42" s="4"/>
      <c r="H42" s="4"/>
      <c r="I42" s="4"/>
      <c r="K42" s="76"/>
      <c r="L42" s="77">
        <v>9057.2000000000007</v>
      </c>
      <c r="M42" s="78">
        <v>120.76266666666666</v>
      </c>
      <c r="N42" s="9"/>
      <c r="O42" s="8"/>
      <c r="AI42" s="8"/>
    </row>
    <row r="43" spans="1:35" s="3" customFormat="1" ht="11.25" hidden="1" x14ac:dyDescent="0.2">
      <c r="A43" s="1"/>
      <c r="B43" s="1"/>
      <c r="C43" s="2"/>
      <c r="D43" s="2"/>
      <c r="E43" s="4"/>
      <c r="F43" s="4"/>
      <c r="G43" s="4"/>
      <c r="H43" s="4"/>
      <c r="I43" s="4"/>
      <c r="J43" s="4"/>
      <c r="K43" s="79"/>
      <c r="L43" s="80">
        <v>57186.7</v>
      </c>
      <c r="M43" s="81">
        <v>765.68</v>
      </c>
      <c r="N43" s="8"/>
      <c r="O43" s="8"/>
      <c r="T43" s="82"/>
      <c r="AG43" s="8"/>
      <c r="AH43" s="8"/>
    </row>
    <row r="44" spans="1:35" s="3" customFormat="1" ht="11.25" hidden="1" x14ac:dyDescent="0.2">
      <c r="A44" s="1"/>
      <c r="B44" s="1"/>
      <c r="C44" s="2"/>
      <c r="D44" s="2"/>
      <c r="E44" s="4"/>
      <c r="F44" s="4"/>
      <c r="G44" s="4"/>
      <c r="H44" s="4"/>
      <c r="I44" s="4"/>
      <c r="J44" s="4"/>
      <c r="K44" s="79"/>
      <c r="L44" s="80">
        <v>233878.04</v>
      </c>
      <c r="M44" s="81">
        <v>4047.06</v>
      </c>
      <c r="N44" s="8"/>
      <c r="O44" s="8"/>
      <c r="T44" s="82"/>
      <c r="AG44" s="8"/>
      <c r="AH44" s="8"/>
    </row>
    <row r="45" spans="1:35" s="3" customFormat="1" ht="11.25" hidden="1" x14ac:dyDescent="0.2">
      <c r="A45" s="1"/>
      <c r="B45" s="1"/>
      <c r="C45" s="2"/>
      <c r="D45" s="2"/>
      <c r="E45" s="4"/>
      <c r="F45" s="4"/>
      <c r="G45" s="4"/>
      <c r="H45" s="4"/>
      <c r="I45" s="4"/>
      <c r="J45" s="4"/>
      <c r="K45" s="79"/>
      <c r="L45" s="80">
        <v>461249.42</v>
      </c>
      <c r="M45" s="83">
        <v>3459.3706499999998</v>
      </c>
      <c r="O45" s="72"/>
      <c r="T45" s="8"/>
      <c r="AG45" s="8"/>
      <c r="AH45" s="8"/>
    </row>
    <row r="46" spans="1:35" s="3" customFormat="1" ht="12" hidden="1" thickBot="1" x14ac:dyDescent="0.25">
      <c r="A46" s="1"/>
      <c r="B46" s="1"/>
      <c r="C46" s="2"/>
      <c r="D46" s="2"/>
      <c r="E46" s="4"/>
      <c r="F46" s="4"/>
      <c r="G46" s="4"/>
      <c r="H46" s="4"/>
      <c r="I46" s="4"/>
      <c r="J46" s="4"/>
      <c r="K46" s="84"/>
      <c r="L46" s="85">
        <v>2745</v>
      </c>
      <c r="M46" s="86">
        <v>36.6</v>
      </c>
      <c r="O46" s="72"/>
      <c r="T46" s="7"/>
      <c r="AG46" s="8"/>
      <c r="AH46" s="8"/>
    </row>
    <row r="47" spans="1:35" s="3" customFormat="1" ht="12" hidden="1" thickBot="1" x14ac:dyDescent="0.25">
      <c r="A47" s="1"/>
      <c r="B47" s="1"/>
      <c r="C47" s="2"/>
      <c r="D47" s="2"/>
      <c r="E47" s="67"/>
      <c r="F47" s="67"/>
      <c r="G47" s="67"/>
      <c r="H47" s="67"/>
      <c r="I47" s="67"/>
      <c r="J47" s="67"/>
      <c r="K47" s="87"/>
      <c r="L47" s="88">
        <f>SUBTOTAL(9,L42:L46)</f>
        <v>0</v>
      </c>
      <c r="M47" s="89">
        <f>SUM(M42:M46)</f>
        <v>8429.4733166666665</v>
      </c>
      <c r="N47" s="8"/>
      <c r="O47" s="72"/>
      <c r="T47" s="7"/>
      <c r="AG47" s="8"/>
      <c r="AH47" s="8"/>
    </row>
    <row r="48" spans="1:35" s="3" customFormat="1" ht="11.25" hidden="1" x14ac:dyDescent="0.2">
      <c r="A48" s="1"/>
      <c r="B48" s="1"/>
      <c r="C48" s="2"/>
      <c r="D48" s="2"/>
      <c r="E48" s="4"/>
      <c r="F48" s="4"/>
      <c r="G48" s="4"/>
      <c r="H48" s="4"/>
      <c r="I48" s="4"/>
      <c r="J48" s="4"/>
      <c r="K48" s="4"/>
      <c r="L48" s="4"/>
      <c r="N48" s="8"/>
      <c r="O48" s="72"/>
      <c r="Q48" s="59" t="s">
        <v>127</v>
      </c>
      <c r="T48" s="7"/>
      <c r="AG48" s="8"/>
      <c r="AH48" s="8"/>
    </row>
    <row r="49" spans="1:36" s="3" customFormat="1" ht="11.25" hidden="1" x14ac:dyDescent="0.2">
      <c r="A49" s="1"/>
      <c r="B49" s="1"/>
      <c r="C49" s="2"/>
      <c r="D49" s="2"/>
      <c r="E49" s="4"/>
      <c r="F49" s="4"/>
      <c r="G49" s="4"/>
      <c r="H49" s="4"/>
      <c r="I49" s="4"/>
      <c r="J49" s="4"/>
      <c r="K49" s="4"/>
      <c r="L49" s="4"/>
      <c r="O49" s="72"/>
      <c r="Q49" s="59" t="s">
        <v>128</v>
      </c>
      <c r="T49" s="7"/>
      <c r="AG49" s="8"/>
      <c r="AH49" s="8"/>
    </row>
    <row r="50" spans="1:36" s="3" customFormat="1" ht="11.25" hidden="1" x14ac:dyDescent="0.2">
      <c r="A50" s="1"/>
      <c r="B50" s="1"/>
      <c r="C50" s="2"/>
      <c r="D50" s="2"/>
      <c r="E50" s="4"/>
      <c r="F50" s="4"/>
      <c r="G50" s="4"/>
      <c r="H50" s="4"/>
      <c r="I50" s="4"/>
      <c r="J50" s="4"/>
      <c r="K50" s="4"/>
      <c r="L50" s="4"/>
      <c r="O50" s="5"/>
      <c r="T50" s="7"/>
      <c r="AG50" s="8"/>
      <c r="AH50" s="8"/>
    </row>
    <row r="51" spans="1:36" s="3" customFormat="1" ht="11.25" hidden="1" x14ac:dyDescent="0.2">
      <c r="A51" s="1"/>
      <c r="B51" s="1"/>
      <c r="C51" s="2"/>
      <c r="D51" s="2"/>
      <c r="E51" s="4"/>
      <c r="F51" s="4"/>
      <c r="G51" s="4"/>
      <c r="H51" s="4"/>
      <c r="I51" s="4"/>
      <c r="J51" s="4"/>
      <c r="K51" s="4"/>
      <c r="L51" s="4"/>
      <c r="O51" s="5"/>
      <c r="T51" s="7"/>
      <c r="AG51" s="8"/>
      <c r="AH51" s="8"/>
    </row>
    <row r="52" spans="1:36" s="3" customFormat="1" ht="11.25" hidden="1" x14ac:dyDescent="0.2">
      <c r="A52" s="1"/>
      <c r="B52" s="1"/>
      <c r="C52" s="2"/>
      <c r="D52" s="2"/>
      <c r="E52" s="4"/>
      <c r="F52" s="4"/>
      <c r="G52" s="4"/>
      <c r="H52" s="4"/>
      <c r="I52" s="4"/>
      <c r="J52" s="4"/>
      <c r="K52" s="4"/>
      <c r="L52" s="4"/>
      <c r="O52" s="5"/>
      <c r="P52" s="6"/>
      <c r="T52" s="7"/>
      <c r="AG52" s="8"/>
      <c r="AH52" s="8"/>
    </row>
    <row r="53" spans="1:36" s="3" customFormat="1" ht="11.25" hidden="1" x14ac:dyDescent="0.2">
      <c r="A53" s="1"/>
      <c r="B53" s="1"/>
      <c r="C53" s="2"/>
      <c r="D53" s="2"/>
      <c r="E53" s="4"/>
      <c r="F53" s="4"/>
      <c r="G53" s="4"/>
      <c r="H53" s="4"/>
      <c r="I53" s="4"/>
      <c r="J53" s="4"/>
      <c r="K53" s="4"/>
      <c r="L53" s="4"/>
      <c r="O53" s="5"/>
      <c r="P53" s="6"/>
      <c r="T53" s="7"/>
      <c r="AG53" s="8"/>
      <c r="AH53" s="8"/>
    </row>
    <row r="54" spans="1:36" s="3" customFormat="1" ht="11.25" hidden="1" x14ac:dyDescent="0.2">
      <c r="A54" s="1"/>
      <c r="B54" s="1"/>
      <c r="C54" s="2"/>
      <c r="D54" s="2"/>
      <c r="E54" s="67"/>
      <c r="F54" s="67"/>
      <c r="G54" s="67"/>
      <c r="H54" s="67"/>
      <c r="I54" s="67"/>
      <c r="J54" s="67"/>
      <c r="K54" s="4"/>
      <c r="L54" s="4"/>
      <c r="O54" s="5"/>
      <c r="P54" s="6"/>
      <c r="T54" s="7"/>
      <c r="AG54" s="8"/>
      <c r="AH54" s="8"/>
    </row>
    <row r="55" spans="1:36" s="3" customFormat="1" ht="11.25" hidden="1" x14ac:dyDescent="0.2">
      <c r="A55" s="1"/>
      <c r="B55" s="1"/>
      <c r="C55" s="2"/>
      <c r="D55" s="2"/>
      <c r="E55" s="4"/>
      <c r="F55" s="4"/>
      <c r="G55" s="4"/>
      <c r="H55" s="4"/>
      <c r="I55" s="4"/>
      <c r="J55" s="4"/>
      <c r="K55" s="4"/>
      <c r="L55" s="4"/>
      <c r="O55" s="5"/>
      <c r="T55" s="7"/>
      <c r="AG55" s="8"/>
      <c r="AH55" s="8"/>
    </row>
    <row r="56" spans="1:36" s="3" customFormat="1" ht="11.25" hidden="1" x14ac:dyDescent="0.2">
      <c r="A56" s="1"/>
      <c r="B56" s="1"/>
      <c r="C56" s="2"/>
      <c r="D56" s="2"/>
      <c r="E56" s="4"/>
      <c r="F56" s="4"/>
      <c r="G56" s="4"/>
      <c r="H56" s="4"/>
      <c r="I56" s="4"/>
      <c r="J56" s="4"/>
      <c r="K56" s="4"/>
      <c r="L56" s="4"/>
      <c r="O56" s="5"/>
      <c r="T56" s="7"/>
      <c r="AG56" s="8"/>
      <c r="AH56" s="8"/>
    </row>
    <row r="57" spans="1:36" s="3" customFormat="1" ht="11.25" hidden="1" x14ac:dyDescent="0.2">
      <c r="A57" s="1"/>
      <c r="B57" s="1"/>
      <c r="C57" s="2"/>
      <c r="D57" s="2"/>
      <c r="E57" s="4"/>
      <c r="F57" s="4"/>
      <c r="G57" s="4"/>
      <c r="H57" s="4"/>
      <c r="I57" s="4"/>
      <c r="J57" s="4"/>
      <c r="K57" s="4"/>
      <c r="L57" s="4"/>
      <c r="O57" s="5"/>
      <c r="T57" s="7"/>
      <c r="AG57" s="8"/>
      <c r="AH57" s="8"/>
    </row>
    <row r="58" spans="1:36" s="3" customFormat="1" ht="11.25" x14ac:dyDescent="0.2">
      <c r="A58" s="1"/>
      <c r="B58" s="1"/>
      <c r="C58" s="2"/>
      <c r="D58" s="2"/>
      <c r="E58" s="4"/>
      <c r="F58" s="4"/>
      <c r="G58" s="4"/>
      <c r="H58" s="4"/>
      <c r="I58" s="4"/>
      <c r="J58" s="4"/>
      <c r="K58" s="4"/>
      <c r="L58" s="4"/>
      <c r="O58" s="5"/>
      <c r="T58" s="7"/>
      <c r="AG58" s="8"/>
      <c r="AH58" s="8"/>
    </row>
    <row r="59" spans="1:36" s="3" customFormat="1" x14ac:dyDescent="0.25">
      <c r="A59" s="1"/>
      <c r="B59" s="1"/>
      <c r="C59" s="2"/>
      <c r="D59" s="2"/>
      <c r="E59" s="4"/>
      <c r="F59" s="4"/>
      <c r="G59" s="4"/>
      <c r="H59" s="4"/>
      <c r="I59" s="4"/>
      <c r="J59" s="4"/>
      <c r="K59" s="4"/>
      <c r="L59" s="4"/>
      <c r="O59" s="5"/>
      <c r="T59" s="7"/>
      <c r="AG59" s="8"/>
      <c r="AH59" s="8"/>
      <c r="AJ59" s="9"/>
    </row>
    <row r="60" spans="1:36" s="4" customFormat="1" x14ac:dyDescent="0.25">
      <c r="A60" s="1"/>
      <c r="B60" s="1"/>
      <c r="C60" s="2"/>
      <c r="D60" s="2"/>
      <c r="M60" s="3"/>
      <c r="N60" s="3"/>
      <c r="O60" s="5"/>
      <c r="P60" s="3"/>
      <c r="Q60" s="3"/>
      <c r="R60" s="3"/>
      <c r="S60" s="3"/>
      <c r="T60" s="7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8"/>
      <c r="AH60" s="8"/>
      <c r="AI60" s="3"/>
      <c r="AJ60" s="9"/>
    </row>
    <row r="61" spans="1:36" s="4" customFormat="1" x14ac:dyDescent="0.25">
      <c r="A61" s="1"/>
      <c r="B61" s="1"/>
      <c r="C61" s="2"/>
      <c r="D61" s="2"/>
      <c r="E61" s="67"/>
      <c r="F61" s="67"/>
      <c r="G61" s="67"/>
      <c r="H61" s="67"/>
      <c r="I61" s="67"/>
      <c r="J61" s="67"/>
      <c r="M61" s="3"/>
      <c r="N61" s="3"/>
      <c r="O61" s="5"/>
      <c r="P61" s="3"/>
      <c r="Q61" s="3"/>
      <c r="R61" s="3"/>
      <c r="S61" s="3"/>
      <c r="T61" s="7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8"/>
      <c r="AH61" s="8"/>
      <c r="AI61" s="3"/>
      <c r="AJ61" s="9"/>
    </row>
    <row r="62" spans="1:36" s="4" customFormat="1" x14ac:dyDescent="0.25">
      <c r="A62" s="1"/>
      <c r="B62" s="1"/>
      <c r="C62" s="2"/>
      <c r="D62" s="2"/>
      <c r="M62" s="3"/>
      <c r="N62" s="3"/>
      <c r="O62" s="5"/>
      <c r="P62" s="3"/>
      <c r="Q62" s="3"/>
      <c r="R62" s="3"/>
      <c r="S62" s="3"/>
      <c r="T62" s="7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8"/>
      <c r="AH62" s="8"/>
      <c r="AI62" s="3"/>
      <c r="AJ62" s="9"/>
    </row>
    <row r="63" spans="1:36" s="4" customFormat="1" x14ac:dyDescent="0.25">
      <c r="A63" s="1"/>
      <c r="B63" s="1"/>
      <c r="C63" s="2"/>
      <c r="D63" s="2"/>
      <c r="M63" s="3"/>
      <c r="N63" s="3"/>
      <c r="O63" s="5"/>
      <c r="P63" s="3"/>
      <c r="Q63" s="3"/>
      <c r="R63" s="3"/>
      <c r="S63" s="3"/>
      <c r="T63" s="7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8"/>
      <c r="AH63" s="8"/>
      <c r="AI63" s="3"/>
      <c r="AJ63" s="9"/>
    </row>
    <row r="64" spans="1:36" s="4" customFormat="1" x14ac:dyDescent="0.25">
      <c r="A64" s="1"/>
      <c r="B64" s="1"/>
      <c r="C64" s="2"/>
      <c r="D64" s="2"/>
      <c r="M64" s="3"/>
      <c r="N64" s="3"/>
      <c r="O64" s="5"/>
      <c r="P64" s="3"/>
      <c r="Q64" s="3"/>
      <c r="R64" s="3"/>
      <c r="S64" s="3"/>
      <c r="T64" s="7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8"/>
      <c r="AH64" s="8"/>
      <c r="AI64" s="3"/>
      <c r="AJ64" s="9"/>
    </row>
    <row r="65" spans="1:36" s="4" customFormat="1" x14ac:dyDescent="0.25">
      <c r="A65" s="1"/>
      <c r="B65" s="1"/>
      <c r="C65" s="2"/>
      <c r="D65" s="2"/>
      <c r="M65" s="3"/>
      <c r="N65" s="3"/>
      <c r="O65" s="5"/>
      <c r="P65" s="3"/>
      <c r="Q65" s="3"/>
      <c r="R65" s="3"/>
      <c r="S65" s="3"/>
      <c r="T65" s="7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8"/>
      <c r="AH65" s="8"/>
      <c r="AI65" s="3"/>
      <c r="AJ65" s="9"/>
    </row>
  </sheetData>
  <mergeCells count="2">
    <mergeCell ref="A4:T4"/>
    <mergeCell ref="A6:T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headerFooter>
    <oddHeader>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para oir</vt:lpstr>
      <vt:lpstr>Hoja1</vt:lpstr>
      <vt:lpstr>'para oir'!Títulos_a_imprimir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Jonny WL. Lopez Chavez</dc:creator>
  <cp:lastModifiedBy>Silvia Soledad SO. Orellana Guillen</cp:lastModifiedBy>
  <dcterms:created xsi:type="dcterms:W3CDTF">2015-05-06T14:50:05Z</dcterms:created>
  <dcterms:modified xsi:type="dcterms:W3CDTF">2016-03-14T16:17:58Z</dcterms:modified>
</cp:coreProperties>
</file>