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AIP\Desktop\2018\13 CONTABILIDAD\"/>
    </mc:Choice>
  </mc:AlternateContent>
  <xr:revisionPtr revIDLastSave="0" documentId="8_{F309CDCC-B68C-4C54-9F17-6C7CC3FF8B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iene + $20,000.00" sheetId="1" r:id="rId1"/>
  </sheets>
  <definedNames>
    <definedName name="_xlnm._FilterDatabase" localSheetId="0" hidden="1">'Biene + $20,000.00'!$C$1:$C$49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" l="1"/>
  <c r="K32" i="1"/>
  <c r="K31" i="1"/>
  <c r="K30" i="1"/>
  <c r="K29" i="1"/>
  <c r="K28" i="1"/>
  <c r="K27" i="1"/>
  <c r="K26" i="1"/>
  <c r="L26" i="1" s="1"/>
  <c r="L22" i="1"/>
  <c r="K20" i="1"/>
  <c r="L17" i="1"/>
  <c r="K16" i="1"/>
  <c r="L16" i="1" s="1"/>
  <c r="K15" i="1"/>
  <c r="L12" i="1"/>
  <c r="L15" i="1"/>
  <c r="L18" i="1"/>
  <c r="L19" i="1"/>
  <c r="L20" i="1"/>
  <c r="L21" i="1"/>
  <c r="L23" i="1"/>
  <c r="L24" i="1"/>
  <c r="L25" i="1"/>
  <c r="L27" i="1"/>
  <c r="L28" i="1"/>
  <c r="L29" i="1"/>
  <c r="L30" i="1"/>
  <c r="L31" i="1"/>
  <c r="L33" i="1"/>
  <c r="L11" i="1"/>
  <c r="K14" i="1"/>
  <c r="L14" i="1" s="1"/>
  <c r="K13" i="1" l="1"/>
  <c r="L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JChavajay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JChavajay:</t>
        </r>
        <r>
          <rPr>
            <sz val="9"/>
            <color indexed="81"/>
            <rFont val="Tahoma"/>
            <family val="2"/>
          </rPr>
          <t xml:space="preserve">
En proceso a placas nacionales</t>
        </r>
      </text>
    </comment>
    <comment ref="C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JChavajay:</t>
        </r>
        <r>
          <rPr>
            <sz val="9"/>
            <color indexed="81"/>
            <rFont val="Tahoma"/>
            <family val="2"/>
          </rPr>
          <t xml:space="preserve">
Transformado como cisterna</t>
        </r>
      </text>
    </comment>
  </commentList>
</comments>
</file>

<file path=xl/sharedStrings.xml><?xml version="1.0" encoding="utf-8"?>
<sst xmlns="http://schemas.openxmlformats.org/spreadsheetml/2006/main" count="233" uniqueCount="114">
  <si>
    <t>SECCION DE ACTIVO FIJO</t>
  </si>
  <si>
    <t>BIEN</t>
  </si>
  <si>
    <t>COLOR</t>
  </si>
  <si>
    <t>AÑO</t>
  </si>
  <si>
    <t>PLACA</t>
  </si>
  <si>
    <t>-</t>
  </si>
  <si>
    <t>CAMION COMPACTADOR (RECOLECTOR EQ. 3)</t>
  </si>
  <si>
    <t>ROJO</t>
  </si>
  <si>
    <t>Unidad Ambiental Municipal</t>
  </si>
  <si>
    <t>CAMION COMPACTADOR (RECOLECTOR EQ. 2)</t>
  </si>
  <si>
    <t>TRACTOR DE BANDA</t>
  </si>
  <si>
    <t>AMARILLO</t>
  </si>
  <si>
    <t>Unidad Ejecutora de Obras Civiles (UEOC)</t>
  </si>
  <si>
    <t>COMPRA</t>
  </si>
  <si>
    <t>CAMION DE VOLTEO 6X4</t>
  </si>
  <si>
    <t>BLANCO</t>
  </si>
  <si>
    <t>N17704</t>
  </si>
  <si>
    <t>MICROBUS</t>
  </si>
  <si>
    <t>BLANCO - AZUL</t>
  </si>
  <si>
    <t>N15418</t>
  </si>
  <si>
    <t>MINI CARGADOR</t>
  </si>
  <si>
    <t>MOTONIVELADORA</t>
  </si>
  <si>
    <t>RETROEXCAVADORA</t>
  </si>
  <si>
    <t>N17849</t>
  </si>
  <si>
    <t>AMBULANCIA 4X4</t>
  </si>
  <si>
    <t>N17447</t>
  </si>
  <si>
    <t xml:space="preserve">Clinica Municipal </t>
  </si>
  <si>
    <t>BUS</t>
  </si>
  <si>
    <t>GRIS-NARANJA-ROJO-ROSADO</t>
  </si>
  <si>
    <t>N2816</t>
  </si>
  <si>
    <t>CAMION LIVIANO</t>
  </si>
  <si>
    <t>CAMION COMPACTADOR (PESADO)</t>
  </si>
  <si>
    <t>N16656</t>
  </si>
  <si>
    <t>DONACION</t>
  </si>
  <si>
    <t>N8455</t>
  </si>
  <si>
    <t>CAMION PESADO (COMPACTADOR)</t>
  </si>
  <si>
    <t>N8003</t>
  </si>
  <si>
    <t>N8760</t>
  </si>
  <si>
    <t>CAMION LIVIANO (RECOLECTOR)</t>
  </si>
  <si>
    <t>N9616</t>
  </si>
  <si>
    <t>N9617</t>
  </si>
  <si>
    <t>COMPACTADOR LISO PARA SUELO</t>
  </si>
  <si>
    <t>CAMION VOLQUETA</t>
  </si>
  <si>
    <t>VOLVO</t>
  </si>
  <si>
    <t>N10861</t>
  </si>
  <si>
    <t>N14247</t>
  </si>
  <si>
    <t>P871206</t>
  </si>
  <si>
    <t>Unidad de Transporte</t>
  </si>
  <si>
    <t>No.</t>
  </si>
  <si>
    <t>VALOR ACTUAL</t>
  </si>
  <si>
    <t>INTERNATIONAL 4900</t>
  </si>
  <si>
    <t>INTERNATIONAL 4700</t>
  </si>
  <si>
    <t>CARTERPILLAR D5C</t>
  </si>
  <si>
    <t>INTERNATIONAL 2654 GH</t>
  </si>
  <si>
    <t>NISSAN CIVILIAN</t>
  </si>
  <si>
    <t>BODCAT 773GT</t>
  </si>
  <si>
    <t>CATERPILLAR 120H</t>
  </si>
  <si>
    <t>CATERPILLAR 416D</t>
  </si>
  <si>
    <t>NISSAN 4X4 DX DSL</t>
  </si>
  <si>
    <t>TOYOTA LAND CRUISER</t>
  </si>
  <si>
    <t>MERCEDEZ BENZ OF 1721/59</t>
  </si>
  <si>
    <t>UD 2600</t>
  </si>
  <si>
    <t>INTERNATIONAL 4300 4X2</t>
  </si>
  <si>
    <t>INTERNATIONAL 4900 DT 466</t>
  </si>
  <si>
    <t>MAZDA BT-50</t>
  </si>
  <si>
    <t>FUTIAN BJ036V3JB3</t>
  </si>
  <si>
    <t>CATERPILLAR CS54B</t>
  </si>
  <si>
    <t>TOYOTA DYNA</t>
  </si>
  <si>
    <t>JONN DEERE 310L 4X4</t>
  </si>
  <si>
    <t>CARTERPILLAR 262D</t>
  </si>
  <si>
    <t>NISSAN NP300 FRONTI</t>
  </si>
  <si>
    <t>MARCA / MODELO</t>
  </si>
  <si>
    <t>ASIGNACION / UBICACIÓN</t>
  </si>
  <si>
    <t>Lic. Juan Chavajay</t>
  </si>
  <si>
    <t>Encargado Activo Fijo Municipal</t>
  </si>
  <si>
    <t>8609-020201-1-5-6-1</t>
  </si>
  <si>
    <t>8609-020201-1-5-6-2</t>
  </si>
  <si>
    <t>8609-030101-1-2-6-3</t>
  </si>
  <si>
    <t>PICK UP 4X4 (DOBLE CABINA)</t>
  </si>
  <si>
    <t>8609-030101-1-2-6-5</t>
  </si>
  <si>
    <t>8609-020102-1-2-6-6</t>
  </si>
  <si>
    <t>8609-030101-1-2-6-7</t>
  </si>
  <si>
    <t>8609-030101-1-2-6-8</t>
  </si>
  <si>
    <t>8609-030101-1-2-6-9</t>
  </si>
  <si>
    <t>8609-020102-1-2-6-10</t>
  </si>
  <si>
    <t>8609-030208-1-2-6-11</t>
  </si>
  <si>
    <t>8609-020102-1-2-6-12</t>
  </si>
  <si>
    <t>8609-020201-1-5-6-14</t>
  </si>
  <si>
    <t>CAMION RECOLECTOR (EQ.7)</t>
  </si>
  <si>
    <t>8609-020201-1-2-6-18</t>
  </si>
  <si>
    <t>8609-030101-1-5-6-19</t>
  </si>
  <si>
    <t>8609-30207-1-112-5-21</t>
  </si>
  <si>
    <t>Unidad de Gestión de Riesgo</t>
  </si>
  <si>
    <t>8609-0020201-1-112-6-24</t>
  </si>
  <si>
    <t>8609-0020201-1-112-6-25</t>
  </si>
  <si>
    <t>8609-030101-1-4-6-29</t>
  </si>
  <si>
    <t>8609-030101-1-4-6-30</t>
  </si>
  <si>
    <t>8609-030101-1-4-6-32</t>
  </si>
  <si>
    <t>8609-030101-1-4-6-34</t>
  </si>
  <si>
    <t>8609-020102-1-5-6-35</t>
  </si>
  <si>
    <t>8609-030101-1-4-6-33</t>
  </si>
  <si>
    <t>CODIGO DE INVENTARIO ASIGNADO</t>
  </si>
  <si>
    <t>BIENES MUNICIPALES CON COSTO DE ADQUISICION MAYOR A $20,000.00 AL 31-JULIO-2020</t>
  </si>
  <si>
    <t>FECHA ADQUIRIDO</t>
  </si>
  <si>
    <t>TIPO</t>
  </si>
  <si>
    <t>COSTO</t>
  </si>
  <si>
    <t>DEPRECIACION ACUMULADA AL 31-07-2020</t>
  </si>
  <si>
    <t>OBSERVACION</t>
  </si>
  <si>
    <t>VIDA UTIL CONCLUIDA</t>
  </si>
  <si>
    <t>ESTADO</t>
  </si>
  <si>
    <t>EN USO</t>
  </si>
  <si>
    <t>Jefe Departamento Contabilidad</t>
  </si>
  <si>
    <t>Licda. Sonia Conrado</t>
  </si>
  <si>
    <t>INFORMACION ACTUALIZADA AL 31-07-2020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</si>
</sst>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C0A]d\-mmm\-yy;@"/>
  </numFmts>
  <fonts count="12" x14ac:knownFonts="1"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0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8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5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1112283</xdr:colOff>
      <xdr:row>6</xdr:row>
      <xdr:rowOff>12933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/>
        <a:stretch/>
      </xdr:blipFill>
      <xdr:spPr>
        <a:xfrm>
          <a:off x="0" y="0"/>
          <a:ext cx="13479317" cy="58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topLeftCell="A17" zoomScaleNormal="100" workbookViewId="0">
      <selection activeCell="E20" sqref="E20"/>
    </sheetView>
  </sheetViews>
  <sheetFormatPr baseColWidth="10" defaultRowHeight="12.75" x14ac:dyDescent="0.25"/>
  <cols>
    <col min="1" max="1" width="5.33203125" style="1" customWidth="1"/>
    <col min="2" max="2" width="21.1640625" style="11" customWidth="1"/>
    <col min="3" max="3" width="38.33203125" style="4" customWidth="1"/>
    <col min="4" max="4" width="24.83203125" style="1" customWidth="1"/>
    <col min="5" max="5" width="14.5" style="4" customWidth="1"/>
    <col min="6" max="6" width="7.6640625" style="1" customWidth="1"/>
    <col min="7" max="7" width="10.1640625" style="1" customWidth="1"/>
    <col min="8" max="8" width="12.1640625" style="1" customWidth="1"/>
    <col min="9" max="9" width="11.5" style="1" customWidth="1"/>
    <col min="10" max="10" width="12.33203125" style="14" customWidth="1"/>
    <col min="11" max="11" width="13.83203125" style="1" customWidth="1"/>
    <col min="12" max="12" width="11.6640625" style="1" customWidth="1"/>
    <col min="13" max="13" width="8.83203125" style="11" customWidth="1"/>
    <col min="14" max="14" width="35.33203125" style="4" customWidth="1"/>
    <col min="15" max="15" width="20.6640625" style="11" customWidth="1"/>
    <col min="16" max="16384" width="12" style="4"/>
  </cols>
  <sheetData>
    <row r="1" spans="1:15" ht="5.0999999999999996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5.0999999999999996" customHeight="1" x14ac:dyDescent="0.25">
      <c r="A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11"/>
    </row>
    <row r="3" spans="1:15" ht="5.0999999999999996" customHeight="1" x14ac:dyDescent="0.25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11"/>
    </row>
    <row r="4" spans="1:15" ht="5.0999999999999996" customHeight="1" x14ac:dyDescent="0.25">
      <c r="A4" s="11"/>
      <c r="C4" s="11"/>
      <c r="D4" s="11"/>
      <c r="E4" s="11"/>
      <c r="F4" s="11"/>
      <c r="G4" s="11"/>
      <c r="H4" s="11"/>
      <c r="I4" s="11"/>
      <c r="J4" s="11"/>
      <c r="K4" s="11"/>
      <c r="L4" s="11"/>
      <c r="N4" s="11"/>
    </row>
    <row r="5" spans="1:15" ht="5.0999999999999996" customHeight="1" x14ac:dyDescent="0.25">
      <c r="A5" s="11"/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</row>
    <row r="6" spans="1:15" ht="20.2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.75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6.5" x14ac:dyDescent="0.3">
      <c r="A8" s="44" t="s">
        <v>102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5">
      <c r="I9" s="6"/>
      <c r="J9" s="12"/>
      <c r="K9" s="6"/>
      <c r="L9" s="6"/>
      <c r="M9" s="6"/>
      <c r="N9" s="5"/>
      <c r="O9" s="6"/>
    </row>
    <row r="10" spans="1:15" s="7" customFormat="1" ht="36.4" customHeight="1" x14ac:dyDescent="0.2">
      <c r="A10" s="15" t="s">
        <v>48</v>
      </c>
      <c r="B10" s="16" t="s">
        <v>101</v>
      </c>
      <c r="C10" s="15" t="s">
        <v>1</v>
      </c>
      <c r="D10" s="15" t="s">
        <v>71</v>
      </c>
      <c r="E10" s="15" t="s">
        <v>2</v>
      </c>
      <c r="F10" s="15" t="s">
        <v>3</v>
      </c>
      <c r="G10" s="15" t="s">
        <v>4</v>
      </c>
      <c r="H10" s="16" t="s">
        <v>103</v>
      </c>
      <c r="I10" s="17" t="s">
        <v>104</v>
      </c>
      <c r="J10" s="17" t="s">
        <v>105</v>
      </c>
      <c r="K10" s="18" t="s">
        <v>106</v>
      </c>
      <c r="L10" s="18" t="s">
        <v>49</v>
      </c>
      <c r="M10" s="18" t="s">
        <v>109</v>
      </c>
      <c r="N10" s="17" t="s">
        <v>72</v>
      </c>
      <c r="O10" s="18" t="s">
        <v>107</v>
      </c>
    </row>
    <row r="11" spans="1:15" s="24" customFormat="1" x14ac:dyDescent="0.25">
      <c r="A11" s="19">
        <v>1</v>
      </c>
      <c r="B11" s="36" t="s">
        <v>75</v>
      </c>
      <c r="C11" s="20" t="s">
        <v>6</v>
      </c>
      <c r="D11" s="19" t="s">
        <v>50</v>
      </c>
      <c r="E11" s="19" t="s">
        <v>7</v>
      </c>
      <c r="F11" s="19">
        <v>1995</v>
      </c>
      <c r="G11" s="19" t="s">
        <v>5</v>
      </c>
      <c r="H11" s="21" t="s">
        <v>5</v>
      </c>
      <c r="I11" s="22" t="s">
        <v>33</v>
      </c>
      <c r="J11" s="31">
        <v>25000</v>
      </c>
      <c r="K11" s="22">
        <v>22500</v>
      </c>
      <c r="L11" s="31">
        <f>J11-K11</f>
        <v>2500</v>
      </c>
      <c r="M11" s="22" t="s">
        <v>110</v>
      </c>
      <c r="N11" s="23" t="s">
        <v>8</v>
      </c>
      <c r="O11" s="22" t="s">
        <v>108</v>
      </c>
    </row>
    <row r="12" spans="1:15" s="24" customFormat="1" x14ac:dyDescent="0.25">
      <c r="A12" s="19">
        <v>2</v>
      </c>
      <c r="B12" s="36" t="s">
        <v>76</v>
      </c>
      <c r="C12" s="20" t="s">
        <v>9</v>
      </c>
      <c r="D12" s="19" t="s">
        <v>51</v>
      </c>
      <c r="E12" s="19" t="s">
        <v>7</v>
      </c>
      <c r="F12" s="19">
        <v>1995</v>
      </c>
      <c r="G12" s="19" t="s">
        <v>5</v>
      </c>
      <c r="H12" s="21" t="s">
        <v>5</v>
      </c>
      <c r="I12" s="22" t="s">
        <v>33</v>
      </c>
      <c r="J12" s="31">
        <v>25000</v>
      </c>
      <c r="K12" s="22">
        <v>22500</v>
      </c>
      <c r="L12" s="31">
        <f t="shared" ref="L12:L33" si="0">J12-K12</f>
        <v>2500</v>
      </c>
      <c r="M12" s="22" t="s">
        <v>110</v>
      </c>
      <c r="N12" s="23" t="s">
        <v>8</v>
      </c>
      <c r="O12" s="22" t="s">
        <v>108</v>
      </c>
    </row>
    <row r="13" spans="1:15" s="24" customFormat="1" x14ac:dyDescent="0.25">
      <c r="A13" s="19">
        <v>3</v>
      </c>
      <c r="B13" s="36" t="s">
        <v>87</v>
      </c>
      <c r="C13" s="20" t="s">
        <v>31</v>
      </c>
      <c r="D13" s="19" t="s">
        <v>61</v>
      </c>
      <c r="E13" s="19" t="s">
        <v>15</v>
      </c>
      <c r="F13" s="19">
        <v>2000</v>
      </c>
      <c r="G13" s="19" t="s">
        <v>32</v>
      </c>
      <c r="H13" s="21">
        <v>40576</v>
      </c>
      <c r="I13" s="22" t="s">
        <v>33</v>
      </c>
      <c r="J13" s="31">
        <v>22035</v>
      </c>
      <c r="K13" s="22">
        <f>17517.83+(1983.15/12)*7</f>
        <v>18674.667500000003</v>
      </c>
      <c r="L13" s="31">
        <f t="shared" si="0"/>
        <v>3360.3324999999968</v>
      </c>
      <c r="M13" s="22" t="s">
        <v>110</v>
      </c>
      <c r="N13" s="23" t="s">
        <v>8</v>
      </c>
      <c r="O13" s="22" t="s">
        <v>5</v>
      </c>
    </row>
    <row r="14" spans="1:15" s="24" customFormat="1" x14ac:dyDescent="0.25">
      <c r="A14" s="19">
        <v>4</v>
      </c>
      <c r="B14" s="36" t="s">
        <v>89</v>
      </c>
      <c r="C14" s="20" t="s">
        <v>88</v>
      </c>
      <c r="D14" s="19" t="s">
        <v>62</v>
      </c>
      <c r="E14" s="19" t="s">
        <v>15</v>
      </c>
      <c r="F14" s="19">
        <v>2014</v>
      </c>
      <c r="G14" s="19" t="s">
        <v>34</v>
      </c>
      <c r="H14" s="21">
        <v>41546</v>
      </c>
      <c r="I14" s="22" t="s">
        <v>13</v>
      </c>
      <c r="J14" s="31">
        <v>96900</v>
      </c>
      <c r="K14" s="22">
        <f>54506.25+(8721/12)*7</f>
        <v>59593.5</v>
      </c>
      <c r="L14" s="31">
        <f t="shared" si="0"/>
        <v>37306.5</v>
      </c>
      <c r="M14" s="22" t="s">
        <v>110</v>
      </c>
      <c r="N14" s="23" t="s">
        <v>8</v>
      </c>
      <c r="O14" s="22" t="s">
        <v>5</v>
      </c>
    </row>
    <row r="15" spans="1:15" s="24" customFormat="1" x14ac:dyDescent="0.25">
      <c r="A15" s="19">
        <v>5</v>
      </c>
      <c r="B15" s="36" t="s">
        <v>93</v>
      </c>
      <c r="C15" s="20" t="s">
        <v>38</v>
      </c>
      <c r="D15" s="19" t="s">
        <v>65</v>
      </c>
      <c r="E15" s="19" t="s">
        <v>15</v>
      </c>
      <c r="F15" s="19">
        <v>2017</v>
      </c>
      <c r="G15" s="19" t="s">
        <v>39</v>
      </c>
      <c r="H15" s="21">
        <v>42636</v>
      </c>
      <c r="I15" s="22" t="s">
        <v>13</v>
      </c>
      <c r="J15" s="31">
        <v>26250</v>
      </c>
      <c r="K15" s="22">
        <f>7678.13+(2362.5/12)*7</f>
        <v>9056.255000000001</v>
      </c>
      <c r="L15" s="31">
        <f t="shared" si="0"/>
        <v>17193.744999999999</v>
      </c>
      <c r="M15" s="22" t="s">
        <v>110</v>
      </c>
      <c r="N15" s="23" t="s">
        <v>8</v>
      </c>
      <c r="O15" s="22" t="s">
        <v>5</v>
      </c>
    </row>
    <row r="16" spans="1:15" s="24" customFormat="1" x14ac:dyDescent="0.25">
      <c r="A16" s="19">
        <v>6</v>
      </c>
      <c r="B16" s="36" t="s">
        <v>94</v>
      </c>
      <c r="C16" s="20" t="s">
        <v>38</v>
      </c>
      <c r="D16" s="19" t="s">
        <v>65</v>
      </c>
      <c r="E16" s="19" t="s">
        <v>15</v>
      </c>
      <c r="F16" s="19">
        <v>2017</v>
      </c>
      <c r="G16" s="19" t="s">
        <v>40</v>
      </c>
      <c r="H16" s="21">
        <v>42636</v>
      </c>
      <c r="I16" s="22" t="s">
        <v>13</v>
      </c>
      <c r="J16" s="31">
        <v>26250</v>
      </c>
      <c r="K16" s="22">
        <f>7678.13+(2362.5/12)*7</f>
        <v>9056.255000000001</v>
      </c>
      <c r="L16" s="31">
        <f t="shared" si="0"/>
        <v>17193.744999999999</v>
      </c>
      <c r="M16" s="22" t="s">
        <v>110</v>
      </c>
      <c r="N16" s="23" t="s">
        <v>8</v>
      </c>
      <c r="O16" s="22" t="s">
        <v>5</v>
      </c>
    </row>
    <row r="17" spans="1:15" s="24" customFormat="1" x14ac:dyDescent="0.25">
      <c r="A17" s="19">
        <v>7</v>
      </c>
      <c r="B17" s="36" t="s">
        <v>84</v>
      </c>
      <c r="C17" s="20" t="s">
        <v>78</v>
      </c>
      <c r="D17" s="19" t="s">
        <v>58</v>
      </c>
      <c r="E17" s="19" t="s">
        <v>7</v>
      </c>
      <c r="F17" s="19">
        <v>2005</v>
      </c>
      <c r="G17" s="19" t="s">
        <v>23</v>
      </c>
      <c r="H17" s="21">
        <v>38428</v>
      </c>
      <c r="I17" s="22" t="s">
        <v>13</v>
      </c>
      <c r="J17" s="31">
        <v>21537</v>
      </c>
      <c r="K17" s="22">
        <v>19383.3</v>
      </c>
      <c r="L17" s="31">
        <f t="shared" si="0"/>
        <v>2153.7000000000007</v>
      </c>
      <c r="M17" s="22" t="s">
        <v>110</v>
      </c>
      <c r="N17" s="23" t="s">
        <v>47</v>
      </c>
      <c r="O17" s="22" t="s">
        <v>108</v>
      </c>
    </row>
    <row r="18" spans="1:15" s="30" customFormat="1" ht="15.75" customHeight="1" x14ac:dyDescent="0.2">
      <c r="A18" s="25">
        <v>8</v>
      </c>
      <c r="B18" s="37" t="s">
        <v>86</v>
      </c>
      <c r="C18" s="26" t="s">
        <v>27</v>
      </c>
      <c r="D18" s="25" t="s">
        <v>60</v>
      </c>
      <c r="E18" s="25" t="s">
        <v>28</v>
      </c>
      <c r="F18" s="25">
        <v>2008</v>
      </c>
      <c r="G18" s="25" t="s">
        <v>29</v>
      </c>
      <c r="H18" s="27">
        <v>39477</v>
      </c>
      <c r="I18" s="28" t="s">
        <v>13</v>
      </c>
      <c r="J18" s="32">
        <v>129950</v>
      </c>
      <c r="K18" s="28">
        <v>116955</v>
      </c>
      <c r="L18" s="32">
        <f t="shared" si="0"/>
        <v>12995</v>
      </c>
      <c r="M18" s="28" t="s">
        <v>110</v>
      </c>
      <c r="N18" s="29" t="s">
        <v>47</v>
      </c>
      <c r="O18" s="28" t="s">
        <v>108</v>
      </c>
    </row>
    <row r="19" spans="1:15" s="24" customFormat="1" x14ac:dyDescent="0.25">
      <c r="A19" s="19">
        <v>9</v>
      </c>
      <c r="B19" s="36" t="s">
        <v>80</v>
      </c>
      <c r="C19" s="20" t="s">
        <v>17</v>
      </c>
      <c r="D19" s="19" t="s">
        <v>54</v>
      </c>
      <c r="E19" s="19" t="s">
        <v>18</v>
      </c>
      <c r="F19" s="19">
        <v>2001</v>
      </c>
      <c r="G19" s="19" t="s">
        <v>19</v>
      </c>
      <c r="H19" s="21">
        <v>37092</v>
      </c>
      <c r="I19" s="22" t="s">
        <v>13</v>
      </c>
      <c r="J19" s="31">
        <v>38285.71</v>
      </c>
      <c r="K19" s="22">
        <v>34457.14</v>
      </c>
      <c r="L19" s="31">
        <f t="shared" si="0"/>
        <v>3828.5699999999997</v>
      </c>
      <c r="M19" s="22" t="s">
        <v>110</v>
      </c>
      <c r="N19" s="23" t="s">
        <v>47</v>
      </c>
      <c r="O19" s="28" t="s">
        <v>108</v>
      </c>
    </row>
    <row r="20" spans="1:15" s="24" customFormat="1" x14ac:dyDescent="0.25">
      <c r="A20" s="19">
        <v>10</v>
      </c>
      <c r="B20" s="36" t="s">
        <v>99</v>
      </c>
      <c r="C20" s="20" t="s">
        <v>78</v>
      </c>
      <c r="D20" s="19" t="s">
        <v>70</v>
      </c>
      <c r="E20" s="19" t="s">
        <v>15</v>
      </c>
      <c r="F20" s="19">
        <v>2020</v>
      </c>
      <c r="G20" s="19" t="s">
        <v>46</v>
      </c>
      <c r="H20" s="21">
        <v>43770</v>
      </c>
      <c r="I20" s="22" t="s">
        <v>33</v>
      </c>
      <c r="J20" s="31">
        <v>25908.39</v>
      </c>
      <c r="K20" s="22">
        <f>194.31+(2331.76/12)*7</f>
        <v>1554.5033333333336</v>
      </c>
      <c r="L20" s="31">
        <f t="shared" si="0"/>
        <v>24353.886666666665</v>
      </c>
      <c r="M20" s="22" t="s">
        <v>110</v>
      </c>
      <c r="N20" s="23" t="s">
        <v>47</v>
      </c>
      <c r="O20" s="22" t="s">
        <v>5</v>
      </c>
    </row>
    <row r="21" spans="1:15" s="24" customFormat="1" x14ac:dyDescent="0.25">
      <c r="A21" s="19">
        <v>11</v>
      </c>
      <c r="B21" s="36" t="s">
        <v>77</v>
      </c>
      <c r="C21" s="20" t="s">
        <v>10</v>
      </c>
      <c r="D21" s="19" t="s">
        <v>52</v>
      </c>
      <c r="E21" s="19" t="s">
        <v>11</v>
      </c>
      <c r="F21" s="19">
        <v>1997</v>
      </c>
      <c r="G21" s="19" t="s">
        <v>5</v>
      </c>
      <c r="H21" s="21" t="s">
        <v>5</v>
      </c>
      <c r="I21" s="22" t="s">
        <v>13</v>
      </c>
      <c r="J21" s="31">
        <v>65000</v>
      </c>
      <c r="K21" s="22">
        <v>58500</v>
      </c>
      <c r="L21" s="31">
        <f t="shared" si="0"/>
        <v>6500</v>
      </c>
      <c r="M21" s="22" t="s">
        <v>110</v>
      </c>
      <c r="N21" s="23" t="s">
        <v>12</v>
      </c>
      <c r="O21" s="22" t="s">
        <v>108</v>
      </c>
    </row>
    <row r="22" spans="1:15" s="24" customFormat="1" x14ac:dyDescent="0.25">
      <c r="A22" s="19">
        <v>12</v>
      </c>
      <c r="B22" s="36" t="s">
        <v>79</v>
      </c>
      <c r="C22" s="20" t="s">
        <v>14</v>
      </c>
      <c r="D22" s="19" t="s">
        <v>53</v>
      </c>
      <c r="E22" s="19" t="s">
        <v>15</v>
      </c>
      <c r="F22" s="19">
        <v>1999</v>
      </c>
      <c r="G22" s="19" t="s">
        <v>16</v>
      </c>
      <c r="H22" s="21">
        <v>37180</v>
      </c>
      <c r="I22" s="22" t="s">
        <v>13</v>
      </c>
      <c r="J22" s="31">
        <v>68930</v>
      </c>
      <c r="K22" s="22">
        <v>62037</v>
      </c>
      <c r="L22" s="31">
        <f t="shared" si="0"/>
        <v>6893</v>
      </c>
      <c r="M22" s="22" t="s">
        <v>110</v>
      </c>
      <c r="N22" s="23" t="s">
        <v>12</v>
      </c>
      <c r="O22" s="22" t="s">
        <v>108</v>
      </c>
    </row>
    <row r="23" spans="1:15" s="24" customFormat="1" x14ac:dyDescent="0.25">
      <c r="A23" s="19">
        <v>13</v>
      </c>
      <c r="B23" s="36" t="s">
        <v>81</v>
      </c>
      <c r="C23" s="20" t="s">
        <v>20</v>
      </c>
      <c r="D23" s="19" t="s">
        <v>55</v>
      </c>
      <c r="E23" s="19" t="s">
        <v>15</v>
      </c>
      <c r="F23" s="19">
        <v>2001</v>
      </c>
      <c r="G23" s="19" t="s">
        <v>5</v>
      </c>
      <c r="H23" s="21" t="s">
        <v>5</v>
      </c>
      <c r="I23" s="22" t="s">
        <v>13</v>
      </c>
      <c r="J23" s="31">
        <v>35000</v>
      </c>
      <c r="K23" s="22">
        <v>31500</v>
      </c>
      <c r="L23" s="31">
        <f t="shared" si="0"/>
        <v>3500</v>
      </c>
      <c r="M23" s="22" t="s">
        <v>110</v>
      </c>
      <c r="N23" s="23" t="s">
        <v>12</v>
      </c>
      <c r="O23" s="22" t="s">
        <v>108</v>
      </c>
    </row>
    <row r="24" spans="1:15" s="24" customFormat="1" x14ac:dyDescent="0.25">
      <c r="A24" s="19">
        <v>14</v>
      </c>
      <c r="B24" s="36" t="s">
        <v>82</v>
      </c>
      <c r="C24" s="20" t="s">
        <v>21</v>
      </c>
      <c r="D24" s="19" t="s">
        <v>56</v>
      </c>
      <c r="E24" s="19" t="s">
        <v>11</v>
      </c>
      <c r="F24" s="19">
        <v>2004</v>
      </c>
      <c r="G24" s="19" t="s">
        <v>5</v>
      </c>
      <c r="H24" s="21">
        <v>38145</v>
      </c>
      <c r="I24" s="22" t="s">
        <v>13</v>
      </c>
      <c r="J24" s="31">
        <v>119000</v>
      </c>
      <c r="K24" s="22">
        <v>107100</v>
      </c>
      <c r="L24" s="31">
        <f t="shared" si="0"/>
        <v>11900</v>
      </c>
      <c r="M24" s="22" t="s">
        <v>110</v>
      </c>
      <c r="N24" s="23" t="s">
        <v>12</v>
      </c>
      <c r="O24" s="22" t="s">
        <v>108</v>
      </c>
    </row>
    <row r="25" spans="1:15" s="24" customFormat="1" x14ac:dyDescent="0.25">
      <c r="A25" s="19">
        <v>15</v>
      </c>
      <c r="B25" s="36" t="s">
        <v>83</v>
      </c>
      <c r="C25" s="20" t="s">
        <v>22</v>
      </c>
      <c r="D25" s="19" t="s">
        <v>57</v>
      </c>
      <c r="E25" s="19" t="s">
        <v>11</v>
      </c>
      <c r="F25" s="19">
        <v>2005</v>
      </c>
      <c r="G25" s="19" t="s">
        <v>5</v>
      </c>
      <c r="H25" s="21">
        <v>38393</v>
      </c>
      <c r="I25" s="22" t="s">
        <v>13</v>
      </c>
      <c r="J25" s="31">
        <v>59500</v>
      </c>
      <c r="K25" s="22">
        <v>53550</v>
      </c>
      <c r="L25" s="31">
        <f t="shared" si="0"/>
        <v>5950</v>
      </c>
      <c r="M25" s="22" t="s">
        <v>110</v>
      </c>
      <c r="N25" s="23" t="s">
        <v>12</v>
      </c>
      <c r="O25" s="22" t="s">
        <v>108</v>
      </c>
    </row>
    <row r="26" spans="1:15" s="24" customFormat="1" x14ac:dyDescent="0.25">
      <c r="A26" s="19">
        <v>16</v>
      </c>
      <c r="B26" s="36" t="s">
        <v>90</v>
      </c>
      <c r="C26" s="20" t="s">
        <v>35</v>
      </c>
      <c r="D26" s="19" t="s">
        <v>63</v>
      </c>
      <c r="E26" s="19" t="s">
        <v>15</v>
      </c>
      <c r="F26" s="19">
        <v>2001</v>
      </c>
      <c r="G26" s="19" t="s">
        <v>36</v>
      </c>
      <c r="H26" s="21">
        <v>41402</v>
      </c>
      <c r="I26" s="22" t="s">
        <v>33</v>
      </c>
      <c r="J26" s="31">
        <v>27120</v>
      </c>
      <c r="K26" s="22">
        <f>16068.6+(2440.8/12)*7</f>
        <v>17492.400000000001</v>
      </c>
      <c r="L26" s="31">
        <f t="shared" si="0"/>
        <v>9627.5999999999985</v>
      </c>
      <c r="M26" s="22" t="s">
        <v>110</v>
      </c>
      <c r="N26" s="23" t="s">
        <v>12</v>
      </c>
      <c r="O26" s="22" t="s">
        <v>5</v>
      </c>
    </row>
    <row r="27" spans="1:15" s="24" customFormat="1" x14ac:dyDescent="0.25">
      <c r="A27" s="19">
        <v>17</v>
      </c>
      <c r="B27" s="36" t="s">
        <v>95</v>
      </c>
      <c r="C27" s="20" t="s">
        <v>41</v>
      </c>
      <c r="D27" s="19" t="s">
        <v>66</v>
      </c>
      <c r="E27" s="19" t="s">
        <v>11</v>
      </c>
      <c r="F27" s="19">
        <v>2017</v>
      </c>
      <c r="G27" s="19" t="s">
        <v>5</v>
      </c>
      <c r="H27" s="21">
        <v>42945</v>
      </c>
      <c r="I27" s="22" t="s">
        <v>13</v>
      </c>
      <c r="J27" s="31">
        <v>120000</v>
      </c>
      <c r="K27" s="22">
        <f>22500+(10800/12)*7</f>
        <v>28800</v>
      </c>
      <c r="L27" s="31">
        <f t="shared" si="0"/>
        <v>91200</v>
      </c>
      <c r="M27" s="22" t="s">
        <v>110</v>
      </c>
      <c r="N27" s="23" t="s">
        <v>12</v>
      </c>
      <c r="O27" s="22" t="s">
        <v>5</v>
      </c>
    </row>
    <row r="28" spans="1:15" s="24" customFormat="1" x14ac:dyDescent="0.25">
      <c r="A28" s="19">
        <v>18</v>
      </c>
      <c r="B28" s="36" t="s">
        <v>96</v>
      </c>
      <c r="C28" s="20" t="s">
        <v>42</v>
      </c>
      <c r="D28" s="19" t="s">
        <v>43</v>
      </c>
      <c r="E28" s="19" t="s">
        <v>15</v>
      </c>
      <c r="F28" s="19">
        <v>2000</v>
      </c>
      <c r="G28" s="19" t="s">
        <v>44</v>
      </c>
      <c r="H28" s="21">
        <v>43018</v>
      </c>
      <c r="I28" s="22" t="s">
        <v>13</v>
      </c>
      <c r="J28" s="31">
        <v>26500</v>
      </c>
      <c r="K28" s="22">
        <f>5167.5+(2385/12)*7</f>
        <v>6558.75</v>
      </c>
      <c r="L28" s="31">
        <f t="shared" si="0"/>
        <v>19941.25</v>
      </c>
      <c r="M28" s="22" t="s">
        <v>110</v>
      </c>
      <c r="N28" s="23" t="s">
        <v>12</v>
      </c>
      <c r="O28" s="22" t="s">
        <v>5</v>
      </c>
    </row>
    <row r="29" spans="1:15" s="24" customFormat="1" x14ac:dyDescent="0.25">
      <c r="A29" s="19">
        <v>19</v>
      </c>
      <c r="B29" s="36" t="s">
        <v>97</v>
      </c>
      <c r="C29" s="20" t="s">
        <v>30</v>
      </c>
      <c r="D29" s="19" t="s">
        <v>67</v>
      </c>
      <c r="E29" s="19" t="s">
        <v>15</v>
      </c>
      <c r="F29" s="19">
        <v>2020</v>
      </c>
      <c r="G29" s="19" t="s">
        <v>45</v>
      </c>
      <c r="H29" s="21">
        <v>43657</v>
      </c>
      <c r="I29" s="22" t="s">
        <v>13</v>
      </c>
      <c r="J29" s="31">
        <v>22381.68</v>
      </c>
      <c r="K29" s="22">
        <f>839.31+(2014.35/12)*7</f>
        <v>2014.3474999999999</v>
      </c>
      <c r="L29" s="31">
        <f t="shared" si="0"/>
        <v>20367.3325</v>
      </c>
      <c r="M29" s="22" t="s">
        <v>110</v>
      </c>
      <c r="N29" s="23" t="s">
        <v>12</v>
      </c>
      <c r="O29" s="22" t="s">
        <v>5</v>
      </c>
    </row>
    <row r="30" spans="1:15" s="24" customFormat="1" x14ac:dyDescent="0.25">
      <c r="A30" s="19">
        <v>20</v>
      </c>
      <c r="B30" s="36" t="s">
        <v>100</v>
      </c>
      <c r="C30" s="20" t="s">
        <v>22</v>
      </c>
      <c r="D30" s="19" t="s">
        <v>68</v>
      </c>
      <c r="E30" s="19" t="s">
        <v>11</v>
      </c>
      <c r="F30" s="19">
        <v>2019</v>
      </c>
      <c r="G30" s="19" t="s">
        <v>5</v>
      </c>
      <c r="H30" s="21">
        <v>43702</v>
      </c>
      <c r="I30" s="22" t="s">
        <v>13</v>
      </c>
      <c r="J30" s="31">
        <v>86445</v>
      </c>
      <c r="K30" s="22">
        <f>2593.35+(7780.05/12)*7</f>
        <v>7131.7124999999996</v>
      </c>
      <c r="L30" s="31">
        <f t="shared" si="0"/>
        <v>79313.287500000006</v>
      </c>
      <c r="M30" s="22" t="s">
        <v>110</v>
      </c>
      <c r="N30" s="23" t="s">
        <v>12</v>
      </c>
      <c r="O30" s="22" t="s">
        <v>5</v>
      </c>
    </row>
    <row r="31" spans="1:15" s="24" customFormat="1" x14ac:dyDescent="0.25">
      <c r="A31" s="19">
        <v>21</v>
      </c>
      <c r="B31" s="36" t="s">
        <v>98</v>
      </c>
      <c r="C31" s="20" t="s">
        <v>20</v>
      </c>
      <c r="D31" s="19" t="s">
        <v>69</v>
      </c>
      <c r="E31" s="19" t="s">
        <v>11</v>
      </c>
      <c r="F31" s="19">
        <v>2019</v>
      </c>
      <c r="G31" s="19" t="s">
        <v>5</v>
      </c>
      <c r="H31" s="21">
        <v>43759</v>
      </c>
      <c r="I31" s="22" t="s">
        <v>13</v>
      </c>
      <c r="J31" s="31">
        <v>53500</v>
      </c>
      <c r="K31" s="22">
        <f>802.5+(4815/12)*7</f>
        <v>3611.25</v>
      </c>
      <c r="L31" s="31">
        <f t="shared" si="0"/>
        <v>49888.75</v>
      </c>
      <c r="M31" s="22" t="s">
        <v>110</v>
      </c>
      <c r="N31" s="23" t="s">
        <v>12</v>
      </c>
      <c r="O31" s="22" t="s">
        <v>5</v>
      </c>
    </row>
    <row r="32" spans="1:15" s="24" customFormat="1" x14ac:dyDescent="0.25">
      <c r="A32" s="19">
        <v>22</v>
      </c>
      <c r="B32" s="36" t="s">
        <v>91</v>
      </c>
      <c r="C32" s="20" t="s">
        <v>78</v>
      </c>
      <c r="D32" s="19" t="s">
        <v>64</v>
      </c>
      <c r="E32" s="19" t="s">
        <v>15</v>
      </c>
      <c r="F32" s="19">
        <v>2016</v>
      </c>
      <c r="G32" s="19" t="s">
        <v>37</v>
      </c>
      <c r="H32" s="21">
        <v>42368</v>
      </c>
      <c r="I32" s="22" t="s">
        <v>13</v>
      </c>
      <c r="J32" s="31">
        <v>25600</v>
      </c>
      <c r="K32" s="22">
        <f>9216+(2304/12)*7</f>
        <v>10560</v>
      </c>
      <c r="L32" s="31">
        <f t="shared" si="0"/>
        <v>15040</v>
      </c>
      <c r="M32" s="22" t="s">
        <v>110</v>
      </c>
      <c r="N32" s="23" t="s">
        <v>92</v>
      </c>
      <c r="O32" s="22" t="s">
        <v>5</v>
      </c>
    </row>
    <row r="33" spans="1:15" s="24" customFormat="1" x14ac:dyDescent="0.25">
      <c r="A33" s="19">
        <v>23</v>
      </c>
      <c r="B33" s="36" t="s">
        <v>85</v>
      </c>
      <c r="C33" s="20" t="s">
        <v>24</v>
      </c>
      <c r="D33" s="19" t="s">
        <v>59</v>
      </c>
      <c r="E33" s="19" t="s">
        <v>15</v>
      </c>
      <c r="F33" s="19">
        <v>2005</v>
      </c>
      <c r="G33" s="19" t="s">
        <v>25</v>
      </c>
      <c r="H33" s="21">
        <v>38469</v>
      </c>
      <c r="I33" s="22" t="s">
        <v>13</v>
      </c>
      <c r="J33" s="31">
        <v>38280</v>
      </c>
      <c r="K33" s="22">
        <v>34452</v>
      </c>
      <c r="L33" s="31">
        <f t="shared" si="0"/>
        <v>3828</v>
      </c>
      <c r="M33" s="22" t="s">
        <v>110</v>
      </c>
      <c r="N33" s="23" t="s">
        <v>26</v>
      </c>
      <c r="O33" s="22" t="s">
        <v>108</v>
      </c>
    </row>
    <row r="34" spans="1:15" ht="20.100000000000001" customHeight="1" x14ac:dyDescent="0.25">
      <c r="A34" s="38" t="s">
        <v>113</v>
      </c>
      <c r="I34" s="6"/>
      <c r="J34" s="12"/>
      <c r="K34" s="6"/>
      <c r="L34" s="6"/>
      <c r="M34" s="6"/>
      <c r="N34" s="5"/>
      <c r="O34" s="6"/>
    </row>
    <row r="35" spans="1:15" x14ac:dyDescent="0.25">
      <c r="I35" s="6"/>
      <c r="J35" s="12"/>
      <c r="K35" s="6"/>
      <c r="L35" s="6"/>
      <c r="M35" s="6"/>
      <c r="N35" s="5"/>
      <c r="O35" s="6"/>
    </row>
    <row r="36" spans="1:15" x14ac:dyDescent="0.25">
      <c r="A36" s="11"/>
      <c r="D36" s="11"/>
      <c r="F36" s="11"/>
      <c r="G36" s="11"/>
      <c r="H36" s="11"/>
      <c r="I36" s="6"/>
      <c r="J36" s="12"/>
      <c r="K36" s="6"/>
      <c r="L36" s="6"/>
      <c r="M36" s="6"/>
      <c r="N36" s="5"/>
      <c r="O36" s="6"/>
    </row>
    <row r="37" spans="1:15" x14ac:dyDescent="0.25">
      <c r="A37" s="11"/>
      <c r="D37" s="11"/>
      <c r="F37" s="11"/>
      <c r="G37" s="11"/>
      <c r="H37" s="11"/>
      <c r="I37" s="6"/>
      <c r="J37" s="12"/>
      <c r="K37" s="6"/>
      <c r="L37" s="6"/>
      <c r="M37" s="6"/>
      <c r="N37" s="5"/>
      <c r="O37" s="6"/>
    </row>
    <row r="38" spans="1:15" x14ac:dyDescent="0.25">
      <c r="A38" s="11"/>
      <c r="D38" s="11"/>
      <c r="F38" s="11"/>
      <c r="G38" s="11"/>
      <c r="H38" s="11"/>
      <c r="I38" s="6"/>
      <c r="J38" s="12"/>
      <c r="K38" s="6"/>
      <c r="L38" s="6"/>
      <c r="M38" s="6"/>
      <c r="N38" s="5"/>
      <c r="O38" s="6"/>
    </row>
    <row r="39" spans="1:15" x14ac:dyDescent="0.25">
      <c r="A39" s="11"/>
      <c r="D39" s="11"/>
      <c r="F39" s="11"/>
      <c r="G39" s="11"/>
      <c r="H39" s="11"/>
      <c r="I39" s="6"/>
      <c r="J39" s="12"/>
      <c r="K39" s="6"/>
      <c r="L39" s="6"/>
      <c r="M39" s="6"/>
      <c r="N39" s="5"/>
      <c r="O39" s="6"/>
    </row>
    <row r="40" spans="1:15" x14ac:dyDescent="0.25">
      <c r="A40" s="11"/>
      <c r="D40" s="11"/>
      <c r="F40" s="11"/>
      <c r="G40" s="11"/>
      <c r="H40" s="11"/>
      <c r="I40" s="6"/>
      <c r="J40" s="12"/>
      <c r="K40" s="6"/>
      <c r="L40" s="6"/>
      <c r="M40" s="6"/>
      <c r="N40" s="5"/>
      <c r="O40" s="6"/>
    </row>
    <row r="41" spans="1:15" x14ac:dyDescent="0.25">
      <c r="A41" s="11"/>
      <c r="D41" s="11"/>
      <c r="F41" s="11"/>
      <c r="G41" s="11"/>
      <c r="H41" s="11"/>
      <c r="I41" s="6"/>
      <c r="J41" s="12"/>
      <c r="K41" s="6"/>
      <c r="L41" s="6"/>
      <c r="M41" s="6"/>
      <c r="N41" s="5"/>
      <c r="O41" s="6"/>
    </row>
    <row r="42" spans="1:15" x14ac:dyDescent="0.25">
      <c r="A42" s="11"/>
      <c r="D42" s="11"/>
      <c r="F42" s="11"/>
      <c r="G42" s="11"/>
      <c r="H42" s="11"/>
      <c r="I42" s="6"/>
      <c r="J42" s="12"/>
      <c r="K42" s="6"/>
      <c r="L42" s="6"/>
      <c r="M42" s="6"/>
      <c r="N42" s="5"/>
      <c r="O42" s="6"/>
    </row>
    <row r="43" spans="1:15" x14ac:dyDescent="0.25">
      <c r="I43" s="6"/>
      <c r="J43" s="12"/>
      <c r="K43" s="6"/>
      <c r="L43" s="6"/>
      <c r="M43" s="6"/>
      <c r="N43" s="5"/>
      <c r="O43" s="6"/>
    </row>
    <row r="44" spans="1:15" x14ac:dyDescent="0.25">
      <c r="I44" s="6"/>
      <c r="J44" s="12"/>
      <c r="K44" s="6"/>
      <c r="L44" s="6"/>
      <c r="M44" s="6"/>
      <c r="N44" s="5"/>
      <c r="O44" s="6"/>
    </row>
    <row r="45" spans="1:15" x14ac:dyDescent="0.25">
      <c r="I45" s="6"/>
      <c r="J45" s="12"/>
      <c r="K45" s="6"/>
      <c r="L45" s="6"/>
      <c r="M45" s="6"/>
      <c r="N45" s="5"/>
      <c r="O45" s="6"/>
    </row>
    <row r="46" spans="1:15" x14ac:dyDescent="0.25">
      <c r="I46" s="6"/>
      <c r="J46" s="12"/>
      <c r="K46" s="6"/>
      <c r="L46" s="6"/>
      <c r="M46" s="6"/>
      <c r="N46" s="5"/>
      <c r="O46" s="6"/>
    </row>
    <row r="47" spans="1:15" x14ac:dyDescent="0.25">
      <c r="D47" s="45"/>
      <c r="E47" s="45"/>
      <c r="F47" s="45"/>
      <c r="H47" s="8"/>
      <c r="I47" s="8"/>
      <c r="J47" s="13"/>
      <c r="K47" s="8"/>
    </row>
    <row r="48" spans="1:15" s="10" customFormat="1" ht="15.75" customHeight="1" x14ac:dyDescent="0.3">
      <c r="A48" s="9"/>
      <c r="B48" s="9"/>
      <c r="D48" s="39" t="s">
        <v>112</v>
      </c>
      <c r="E48" s="39"/>
      <c r="F48" s="39"/>
      <c r="G48" s="33"/>
      <c r="H48" s="34"/>
      <c r="I48" s="39" t="s">
        <v>73</v>
      </c>
      <c r="J48" s="39"/>
      <c r="K48" s="39"/>
      <c r="L48" s="9"/>
      <c r="M48" s="9"/>
      <c r="O48" s="9"/>
    </row>
    <row r="49" spans="1:15" s="3" customFormat="1" ht="16.5" x14ac:dyDescent="0.3">
      <c r="A49" s="2"/>
      <c r="B49" s="2"/>
      <c r="D49" s="40" t="s">
        <v>111</v>
      </c>
      <c r="E49" s="40"/>
      <c r="F49" s="40"/>
      <c r="G49" s="33"/>
      <c r="H49" s="35"/>
      <c r="I49" s="40" t="s">
        <v>74</v>
      </c>
      <c r="J49" s="40"/>
      <c r="K49" s="40"/>
      <c r="L49" s="2"/>
      <c r="M49" s="2"/>
      <c r="O49" s="2"/>
    </row>
  </sheetData>
  <sheetProtection algorithmName="SHA-512" hashValue="WjuUvc6PqU6LZhtXVL4dAWQzrb6Y1N/3XRU2aSaE1n4kpOCBO5L/K4pKoNE7MJTiMrqR/07AJfBnzuDTnen9ig==" saltValue="8NKP3cxi/qdbS27FNNhitQ==" spinCount="100000" sheet="1" objects="1" scenarios="1"/>
  <autoFilter ref="C1:C49" xr:uid="{00000000-0009-0000-0000-000000000000}"/>
  <mergeCells count="9">
    <mergeCell ref="I48:K48"/>
    <mergeCell ref="I49:K49"/>
    <mergeCell ref="A1:O1"/>
    <mergeCell ref="A6:O6"/>
    <mergeCell ref="A7:O7"/>
    <mergeCell ref="A8:O8"/>
    <mergeCell ref="D47:F47"/>
    <mergeCell ref="D48:F48"/>
    <mergeCell ref="D49:F49"/>
  </mergeCells>
  <printOptions horizontalCentered="1" verticalCentered="1"/>
  <pageMargins left="0.25" right="0.25" top="0.75" bottom="0.75" header="0.3" footer="0.3"/>
  <pageSetup scale="6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 + $20,000.00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JChavajay</dc:creator>
  <cp:lastModifiedBy>UAIP</cp:lastModifiedBy>
  <cp:lastPrinted>2020-07-31T16:16:23Z</cp:lastPrinted>
  <dcterms:created xsi:type="dcterms:W3CDTF">2020-01-31T15:09:43Z</dcterms:created>
  <dcterms:modified xsi:type="dcterms:W3CDTF">2020-07-31T17:47:54Z</dcterms:modified>
</cp:coreProperties>
</file>