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13_ncr:1_{E712E642-ABAA-4B52-A2B8-621FA3C0A630}" xr6:coauthVersionLast="47" xr6:coauthVersionMax="47" xr10:uidLastSave="{00000000-0000-0000-0000-000000000000}"/>
  <bookViews>
    <workbookView xWindow="2295" yWindow="2295" windowWidth="15375" windowHeight="7785" xr2:uid="{00000000-000D-0000-FFFF-FFFF00000000}"/>
  </bookViews>
  <sheets>
    <sheet name="BIENES MAYORES - RNPN" sheetId="1" r:id="rId1"/>
  </sheets>
  <definedNames>
    <definedName name="_xlnm._FilterDatabase" localSheetId="0" hidden="1">'BIENES MAYORES - RNPN'!$A$4:$AS$925</definedName>
    <definedName name="A1.">#REF!</definedName>
    <definedName name="_xlnm.Print_Area" localSheetId="0">'BIENES MAYORES - RNPN'!$A$1:$AS$947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4OU5umsxslM/CE9ALR95V9CI4gQ=="/>
    </ext>
  </extLst>
</workbook>
</file>

<file path=xl/calcChain.xml><?xml version="1.0" encoding="utf-8"?>
<calcChain xmlns="http://schemas.openxmlformats.org/spreadsheetml/2006/main">
  <c r="K549" i="1" l="1"/>
  <c r="L549" i="1" s="1"/>
  <c r="K548" i="1"/>
  <c r="L548" i="1" s="1"/>
  <c r="K547" i="1"/>
  <c r="L547" i="1" s="1"/>
  <c r="K546" i="1"/>
  <c r="L546" i="1" s="1"/>
  <c r="K33" i="1"/>
  <c r="L33" i="1" s="1"/>
  <c r="K666" i="1"/>
  <c r="L666" i="1" s="1"/>
  <c r="AP757" i="1"/>
  <c r="AQ757" i="1" s="1"/>
  <c r="K757" i="1"/>
  <c r="L757" i="1" s="1"/>
  <c r="K914" i="1"/>
  <c r="L914" i="1" s="1"/>
  <c r="AP913" i="1"/>
  <c r="AQ913" i="1" s="1"/>
  <c r="K913" i="1"/>
  <c r="L913" i="1" s="1"/>
  <c r="AU757" i="1" l="1"/>
  <c r="AU913" i="1"/>
  <c r="AP667" i="1"/>
  <c r="AQ667" i="1" s="1"/>
  <c r="K667" i="1"/>
  <c r="L667" i="1" s="1"/>
  <c r="AP511" i="1"/>
  <c r="AQ511" i="1" s="1"/>
  <c r="AP512" i="1"/>
  <c r="AQ512" i="1" s="1"/>
  <c r="AP513" i="1"/>
  <c r="AQ513" i="1" s="1"/>
  <c r="AP514" i="1"/>
  <c r="AQ514" i="1" s="1"/>
  <c r="AP515" i="1"/>
  <c r="AQ515" i="1" s="1"/>
  <c r="AP516" i="1"/>
  <c r="AQ516" i="1" s="1"/>
  <c r="AP517" i="1"/>
  <c r="AQ517" i="1" s="1"/>
  <c r="AP518" i="1"/>
  <c r="AQ518" i="1" s="1"/>
  <c r="AP519" i="1"/>
  <c r="AQ519" i="1" s="1"/>
  <c r="AP520" i="1"/>
  <c r="AQ520" i="1" s="1"/>
  <c r="AP521" i="1"/>
  <c r="AQ521" i="1" s="1"/>
  <c r="AP522" i="1"/>
  <c r="AQ522" i="1" s="1"/>
  <c r="AP523" i="1"/>
  <c r="AQ523" i="1" s="1"/>
  <c r="AP524" i="1"/>
  <c r="AQ524" i="1" s="1"/>
  <c r="AP525" i="1"/>
  <c r="AQ525" i="1" s="1"/>
  <c r="AP526" i="1"/>
  <c r="AQ526" i="1" s="1"/>
  <c r="AP527" i="1"/>
  <c r="AQ527" i="1" s="1"/>
  <c r="AP528" i="1"/>
  <c r="AQ528" i="1" s="1"/>
  <c r="AP529" i="1"/>
  <c r="AQ529" i="1" s="1"/>
  <c r="AP530" i="1"/>
  <c r="AQ530" i="1" s="1"/>
  <c r="AP531" i="1"/>
  <c r="AQ531" i="1" s="1"/>
  <c r="AP532" i="1"/>
  <c r="AQ532" i="1" s="1"/>
  <c r="AP533" i="1"/>
  <c r="AQ533" i="1" s="1"/>
  <c r="AP534" i="1"/>
  <c r="AQ534" i="1" s="1"/>
  <c r="AP535" i="1"/>
  <c r="AQ535" i="1" s="1"/>
  <c r="AP536" i="1"/>
  <c r="AQ536" i="1" s="1"/>
  <c r="AP537" i="1"/>
  <c r="AQ537" i="1" s="1"/>
  <c r="AP538" i="1"/>
  <c r="AQ538" i="1" s="1"/>
  <c r="AP539" i="1"/>
  <c r="AQ539" i="1" s="1"/>
  <c r="AP540" i="1"/>
  <c r="AQ540" i="1" s="1"/>
  <c r="AP541" i="1"/>
  <c r="AQ541" i="1" s="1"/>
  <c r="AP542" i="1"/>
  <c r="AQ542" i="1" s="1"/>
  <c r="AP543" i="1"/>
  <c r="AQ543" i="1" s="1"/>
  <c r="AP544" i="1"/>
  <c r="AQ544" i="1" s="1"/>
  <c r="AP545" i="1"/>
  <c r="AQ545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6" i="1"/>
  <c r="L526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AP421" i="1"/>
  <c r="AQ421" i="1" s="1"/>
  <c r="AP422" i="1"/>
  <c r="AQ422" i="1" s="1"/>
  <c r="AP423" i="1"/>
  <c r="AQ423" i="1" s="1"/>
  <c r="AP424" i="1"/>
  <c r="AQ424" i="1" s="1"/>
  <c r="AP425" i="1"/>
  <c r="AQ425" i="1" s="1"/>
  <c r="AP426" i="1"/>
  <c r="AQ426" i="1" s="1"/>
  <c r="AP427" i="1"/>
  <c r="AQ427" i="1" s="1"/>
  <c r="AP428" i="1"/>
  <c r="AQ428" i="1" s="1"/>
  <c r="AP429" i="1"/>
  <c r="AQ429" i="1" s="1"/>
  <c r="AP430" i="1"/>
  <c r="AQ430" i="1" s="1"/>
  <c r="AP431" i="1"/>
  <c r="AQ431" i="1" s="1"/>
  <c r="AP432" i="1"/>
  <c r="AQ432" i="1" s="1"/>
  <c r="AP433" i="1"/>
  <c r="AQ433" i="1" s="1"/>
  <c r="AP434" i="1"/>
  <c r="AQ434" i="1" s="1"/>
  <c r="AP435" i="1"/>
  <c r="AQ435" i="1" s="1"/>
  <c r="AP436" i="1"/>
  <c r="AQ436" i="1" s="1"/>
  <c r="AP437" i="1"/>
  <c r="AQ437" i="1" s="1"/>
  <c r="AP438" i="1"/>
  <c r="AQ438" i="1" s="1"/>
  <c r="AP439" i="1"/>
  <c r="AQ439" i="1" s="1"/>
  <c r="AP440" i="1"/>
  <c r="AQ440" i="1" s="1"/>
  <c r="AP441" i="1"/>
  <c r="AQ441" i="1" s="1"/>
  <c r="AP442" i="1"/>
  <c r="AQ442" i="1" s="1"/>
  <c r="AP443" i="1"/>
  <c r="AQ443" i="1" s="1"/>
  <c r="AP444" i="1"/>
  <c r="AQ444" i="1" s="1"/>
  <c r="AP445" i="1"/>
  <c r="AQ445" i="1" s="1"/>
  <c r="AP446" i="1"/>
  <c r="AQ446" i="1" s="1"/>
  <c r="AP447" i="1"/>
  <c r="AQ447" i="1" s="1"/>
  <c r="AP448" i="1"/>
  <c r="AQ448" i="1" s="1"/>
  <c r="AP449" i="1"/>
  <c r="AQ449" i="1" s="1"/>
  <c r="AP450" i="1"/>
  <c r="AQ450" i="1" s="1"/>
  <c r="AP451" i="1"/>
  <c r="AQ451" i="1" s="1"/>
  <c r="AP452" i="1"/>
  <c r="AQ452" i="1" s="1"/>
  <c r="AP453" i="1"/>
  <c r="AQ453" i="1" s="1"/>
  <c r="AP454" i="1"/>
  <c r="AQ454" i="1" s="1"/>
  <c r="AP455" i="1"/>
  <c r="AQ455" i="1" s="1"/>
  <c r="AP456" i="1"/>
  <c r="AQ456" i="1" s="1"/>
  <c r="AP457" i="1"/>
  <c r="AQ457" i="1" s="1"/>
  <c r="AP458" i="1"/>
  <c r="AQ458" i="1" s="1"/>
  <c r="AP459" i="1"/>
  <c r="AQ459" i="1" s="1"/>
  <c r="AP460" i="1"/>
  <c r="AQ460" i="1" s="1"/>
  <c r="AP461" i="1"/>
  <c r="AQ461" i="1" s="1"/>
  <c r="AP462" i="1"/>
  <c r="AQ462" i="1" s="1"/>
  <c r="AP463" i="1"/>
  <c r="AQ463" i="1" s="1"/>
  <c r="AP464" i="1"/>
  <c r="AQ464" i="1" s="1"/>
  <c r="AP465" i="1"/>
  <c r="AQ465" i="1" s="1"/>
  <c r="AP466" i="1"/>
  <c r="AQ466" i="1" s="1"/>
  <c r="AP467" i="1"/>
  <c r="AQ467" i="1" s="1"/>
  <c r="AP468" i="1"/>
  <c r="AQ468" i="1" s="1"/>
  <c r="AP469" i="1"/>
  <c r="AQ469" i="1" s="1"/>
  <c r="AP470" i="1"/>
  <c r="AQ470" i="1" s="1"/>
  <c r="AP471" i="1"/>
  <c r="AQ471" i="1" s="1"/>
  <c r="AP472" i="1"/>
  <c r="AQ472" i="1" s="1"/>
  <c r="AP473" i="1"/>
  <c r="AQ473" i="1" s="1"/>
  <c r="AP474" i="1"/>
  <c r="AQ474" i="1" s="1"/>
  <c r="AP475" i="1"/>
  <c r="AQ475" i="1" s="1"/>
  <c r="AP476" i="1"/>
  <c r="AQ476" i="1" s="1"/>
  <c r="AP477" i="1"/>
  <c r="AQ477" i="1" s="1"/>
  <c r="AP478" i="1"/>
  <c r="AQ478" i="1" s="1"/>
  <c r="AP479" i="1"/>
  <c r="AQ479" i="1" s="1"/>
  <c r="AP480" i="1"/>
  <c r="AQ480" i="1" s="1"/>
  <c r="AP481" i="1"/>
  <c r="AQ481" i="1" s="1"/>
  <c r="AP482" i="1"/>
  <c r="AQ482" i="1" s="1"/>
  <c r="AP483" i="1"/>
  <c r="AQ483" i="1" s="1"/>
  <c r="AP484" i="1"/>
  <c r="AQ484" i="1" s="1"/>
  <c r="AP485" i="1"/>
  <c r="AQ485" i="1" s="1"/>
  <c r="AP486" i="1"/>
  <c r="AQ486" i="1" s="1"/>
  <c r="AP487" i="1"/>
  <c r="AQ487" i="1" s="1"/>
  <c r="AP488" i="1"/>
  <c r="AQ488" i="1" s="1"/>
  <c r="AP489" i="1"/>
  <c r="AQ489" i="1" s="1"/>
  <c r="AP490" i="1"/>
  <c r="AQ490" i="1" s="1"/>
  <c r="AP491" i="1"/>
  <c r="AQ491" i="1" s="1"/>
  <c r="AP492" i="1"/>
  <c r="AQ492" i="1" s="1"/>
  <c r="AP493" i="1"/>
  <c r="AQ493" i="1" s="1"/>
  <c r="AP494" i="1"/>
  <c r="AQ494" i="1" s="1"/>
  <c r="AP495" i="1"/>
  <c r="AQ495" i="1" s="1"/>
  <c r="AP496" i="1"/>
  <c r="AQ496" i="1" s="1"/>
  <c r="AP497" i="1"/>
  <c r="AQ497" i="1" s="1"/>
  <c r="AP498" i="1"/>
  <c r="AQ498" i="1" s="1"/>
  <c r="AP499" i="1"/>
  <c r="AQ499" i="1" s="1"/>
  <c r="AP500" i="1"/>
  <c r="AQ500" i="1" s="1"/>
  <c r="AP501" i="1"/>
  <c r="AQ501" i="1" s="1"/>
  <c r="AP502" i="1"/>
  <c r="AQ502" i="1" s="1"/>
  <c r="AP503" i="1"/>
  <c r="AQ503" i="1" s="1"/>
  <c r="AP504" i="1"/>
  <c r="AQ504" i="1" s="1"/>
  <c r="AP505" i="1"/>
  <c r="AQ505" i="1" s="1"/>
  <c r="AP506" i="1"/>
  <c r="AQ506" i="1" s="1"/>
  <c r="AP507" i="1"/>
  <c r="AQ507" i="1" s="1"/>
  <c r="AP508" i="1"/>
  <c r="AQ508" i="1" s="1"/>
  <c r="AP509" i="1"/>
  <c r="AQ509" i="1" s="1"/>
  <c r="AP510" i="1"/>
  <c r="AQ510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0" i="1"/>
  <c r="L480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421" i="1"/>
  <c r="L421" i="1" s="1"/>
  <c r="AP420" i="1"/>
  <c r="AQ420" i="1" s="1"/>
  <c r="K420" i="1"/>
  <c r="L420" i="1" s="1"/>
  <c r="AN923" i="1" l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J923" i="1"/>
  <c r="AP922" i="1"/>
  <c r="AQ922" i="1" s="1"/>
  <c r="K922" i="1"/>
  <c r="L922" i="1" s="1"/>
  <c r="AP921" i="1"/>
  <c r="AQ921" i="1" s="1"/>
  <c r="K921" i="1"/>
  <c r="L921" i="1" s="1"/>
  <c r="AN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J920" i="1"/>
  <c r="AP919" i="1"/>
  <c r="AQ919" i="1" s="1"/>
  <c r="K919" i="1"/>
  <c r="L919" i="1" s="1"/>
  <c r="AP918" i="1"/>
  <c r="AQ918" i="1" s="1"/>
  <c r="K918" i="1"/>
  <c r="L918" i="1" s="1"/>
  <c r="AP917" i="1"/>
  <c r="AQ917" i="1" s="1"/>
  <c r="K917" i="1"/>
  <c r="L917" i="1" s="1"/>
  <c r="AS916" i="1"/>
  <c r="AR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J916" i="1"/>
  <c r="AP915" i="1"/>
  <c r="AQ915" i="1" s="1"/>
  <c r="K915" i="1"/>
  <c r="L915" i="1" s="1"/>
  <c r="AP912" i="1"/>
  <c r="AQ912" i="1" s="1"/>
  <c r="K912" i="1"/>
  <c r="L912" i="1" s="1"/>
  <c r="AP911" i="1"/>
  <c r="AQ911" i="1" s="1"/>
  <c r="K911" i="1"/>
  <c r="L911" i="1" s="1"/>
  <c r="AP910" i="1"/>
  <c r="AQ910" i="1" s="1"/>
  <c r="K910" i="1"/>
  <c r="L910" i="1" s="1"/>
  <c r="AP909" i="1"/>
  <c r="AQ909" i="1" s="1"/>
  <c r="K909" i="1"/>
  <c r="L909" i="1" s="1"/>
  <c r="AP908" i="1"/>
  <c r="AQ908" i="1" s="1"/>
  <c r="K908" i="1"/>
  <c r="L908" i="1" s="1"/>
  <c r="AP907" i="1"/>
  <c r="AQ907" i="1" s="1"/>
  <c r="K907" i="1"/>
  <c r="L907" i="1" s="1"/>
  <c r="AP906" i="1"/>
  <c r="AQ906" i="1" s="1"/>
  <c r="K906" i="1"/>
  <c r="L906" i="1" s="1"/>
  <c r="AP905" i="1"/>
  <c r="AQ905" i="1" s="1"/>
  <c r="K905" i="1"/>
  <c r="L905" i="1" s="1"/>
  <c r="AP904" i="1"/>
  <c r="AQ904" i="1" s="1"/>
  <c r="K904" i="1"/>
  <c r="L904" i="1" s="1"/>
  <c r="AP903" i="1"/>
  <c r="AQ903" i="1" s="1"/>
  <c r="K903" i="1"/>
  <c r="L903" i="1" s="1"/>
  <c r="AP902" i="1"/>
  <c r="AQ902" i="1" s="1"/>
  <c r="K902" i="1"/>
  <c r="L902" i="1" s="1"/>
  <c r="AP901" i="1"/>
  <c r="K901" i="1"/>
  <c r="L901" i="1" s="1"/>
  <c r="AP900" i="1"/>
  <c r="AQ900" i="1" s="1"/>
  <c r="K900" i="1"/>
  <c r="L900" i="1" s="1"/>
  <c r="AP899" i="1"/>
  <c r="AQ899" i="1" s="1"/>
  <c r="K899" i="1"/>
  <c r="L899" i="1" s="1"/>
  <c r="AP898" i="1"/>
  <c r="AQ898" i="1" s="1"/>
  <c r="K898" i="1"/>
  <c r="L898" i="1" s="1"/>
  <c r="AP897" i="1"/>
  <c r="AQ897" i="1" s="1"/>
  <c r="K897" i="1"/>
  <c r="L897" i="1" s="1"/>
  <c r="AP896" i="1"/>
  <c r="AQ896" i="1" s="1"/>
  <c r="K896" i="1"/>
  <c r="L896" i="1" s="1"/>
  <c r="AP895" i="1"/>
  <c r="K895" i="1"/>
  <c r="L895" i="1" s="1"/>
  <c r="AP894" i="1"/>
  <c r="AQ894" i="1" s="1"/>
  <c r="K894" i="1"/>
  <c r="L894" i="1" s="1"/>
  <c r="AP893" i="1"/>
  <c r="AQ893" i="1" s="1"/>
  <c r="K893" i="1"/>
  <c r="L893" i="1" s="1"/>
  <c r="AP892" i="1"/>
  <c r="AQ892" i="1" s="1"/>
  <c r="K892" i="1"/>
  <c r="L892" i="1" s="1"/>
  <c r="AP891" i="1"/>
  <c r="AQ891" i="1" s="1"/>
  <c r="K891" i="1"/>
  <c r="L891" i="1" s="1"/>
  <c r="AP890" i="1"/>
  <c r="AQ890" i="1" s="1"/>
  <c r="K890" i="1"/>
  <c r="L890" i="1" s="1"/>
  <c r="AP889" i="1"/>
  <c r="AQ889" i="1" s="1"/>
  <c r="K889" i="1"/>
  <c r="L889" i="1" s="1"/>
  <c r="AP888" i="1"/>
  <c r="AQ888" i="1" s="1"/>
  <c r="K888" i="1"/>
  <c r="L888" i="1" s="1"/>
  <c r="AP887" i="1"/>
  <c r="AQ887" i="1" s="1"/>
  <c r="K887" i="1"/>
  <c r="L887" i="1" s="1"/>
  <c r="AP886" i="1"/>
  <c r="AQ886" i="1" s="1"/>
  <c r="K886" i="1"/>
  <c r="L886" i="1" s="1"/>
  <c r="AN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J885" i="1"/>
  <c r="AP884" i="1"/>
  <c r="AQ884" i="1" s="1"/>
  <c r="K884" i="1"/>
  <c r="L884" i="1" s="1"/>
  <c r="AP883" i="1"/>
  <c r="AQ883" i="1" s="1"/>
  <c r="K883" i="1"/>
  <c r="L883" i="1" s="1"/>
  <c r="AP882" i="1"/>
  <c r="AQ882" i="1" s="1"/>
  <c r="K882" i="1"/>
  <c r="L882" i="1" s="1"/>
  <c r="AP881" i="1"/>
  <c r="AQ881" i="1" s="1"/>
  <c r="K881" i="1"/>
  <c r="L881" i="1" s="1"/>
  <c r="AP880" i="1"/>
  <c r="AQ880" i="1" s="1"/>
  <c r="K880" i="1"/>
  <c r="L880" i="1" s="1"/>
  <c r="AP879" i="1"/>
  <c r="AQ879" i="1" s="1"/>
  <c r="K879" i="1"/>
  <c r="L879" i="1" s="1"/>
  <c r="AP878" i="1"/>
  <c r="AQ878" i="1" s="1"/>
  <c r="K878" i="1"/>
  <c r="L878" i="1" s="1"/>
  <c r="AP877" i="1"/>
  <c r="AQ877" i="1" s="1"/>
  <c r="K877" i="1"/>
  <c r="L877" i="1" s="1"/>
  <c r="AP876" i="1"/>
  <c r="AQ876" i="1" s="1"/>
  <c r="K876" i="1"/>
  <c r="L876" i="1" s="1"/>
  <c r="AP875" i="1"/>
  <c r="AQ875" i="1" s="1"/>
  <c r="K875" i="1"/>
  <c r="L875" i="1" s="1"/>
  <c r="AP874" i="1"/>
  <c r="AQ874" i="1" s="1"/>
  <c r="K874" i="1"/>
  <c r="L874" i="1" s="1"/>
  <c r="AP873" i="1"/>
  <c r="AQ873" i="1" s="1"/>
  <c r="K873" i="1"/>
  <c r="L873" i="1" s="1"/>
  <c r="AP872" i="1"/>
  <c r="AQ872" i="1" s="1"/>
  <c r="K872" i="1"/>
  <c r="L872" i="1" s="1"/>
  <c r="AP871" i="1"/>
  <c r="AQ871" i="1" s="1"/>
  <c r="K871" i="1"/>
  <c r="L871" i="1" s="1"/>
  <c r="AP870" i="1"/>
  <c r="AQ870" i="1" s="1"/>
  <c r="K870" i="1"/>
  <c r="L870" i="1" s="1"/>
  <c r="AP869" i="1"/>
  <c r="AQ869" i="1" s="1"/>
  <c r="K869" i="1"/>
  <c r="L869" i="1" s="1"/>
  <c r="AP868" i="1"/>
  <c r="AQ868" i="1" s="1"/>
  <c r="K868" i="1"/>
  <c r="L868" i="1" s="1"/>
  <c r="AP867" i="1"/>
  <c r="AQ867" i="1" s="1"/>
  <c r="K867" i="1"/>
  <c r="L867" i="1" s="1"/>
  <c r="AP866" i="1"/>
  <c r="AQ866" i="1" s="1"/>
  <c r="K866" i="1"/>
  <c r="L866" i="1" s="1"/>
  <c r="AP865" i="1"/>
  <c r="K865" i="1"/>
  <c r="L865" i="1" s="1"/>
  <c r="AP864" i="1"/>
  <c r="AQ864" i="1" s="1"/>
  <c r="K864" i="1"/>
  <c r="L864" i="1" s="1"/>
  <c r="AP863" i="1"/>
  <c r="AQ863" i="1" s="1"/>
  <c r="K863" i="1"/>
  <c r="L863" i="1" s="1"/>
  <c r="AP862" i="1"/>
  <c r="AQ862" i="1" s="1"/>
  <c r="K862" i="1"/>
  <c r="L862" i="1" s="1"/>
  <c r="AP861" i="1"/>
  <c r="AQ861" i="1" s="1"/>
  <c r="K861" i="1"/>
  <c r="L861" i="1" s="1"/>
  <c r="AP860" i="1"/>
  <c r="AQ860" i="1" s="1"/>
  <c r="K860" i="1"/>
  <c r="L860" i="1" s="1"/>
  <c r="AP859" i="1"/>
  <c r="AQ859" i="1" s="1"/>
  <c r="K859" i="1"/>
  <c r="L859" i="1" s="1"/>
  <c r="AP858" i="1"/>
  <c r="AQ858" i="1" s="1"/>
  <c r="K858" i="1"/>
  <c r="L858" i="1" s="1"/>
  <c r="AP857" i="1"/>
  <c r="AQ857" i="1" s="1"/>
  <c r="K857" i="1"/>
  <c r="L857" i="1" s="1"/>
  <c r="AP856" i="1"/>
  <c r="AQ856" i="1" s="1"/>
  <c r="K856" i="1"/>
  <c r="L856" i="1" s="1"/>
  <c r="AP855" i="1"/>
  <c r="AQ855" i="1" s="1"/>
  <c r="K855" i="1"/>
  <c r="L855" i="1" s="1"/>
  <c r="AP854" i="1"/>
  <c r="AQ854" i="1" s="1"/>
  <c r="K854" i="1"/>
  <c r="L854" i="1" s="1"/>
  <c r="AP853" i="1"/>
  <c r="AQ853" i="1" s="1"/>
  <c r="K853" i="1"/>
  <c r="L853" i="1" s="1"/>
  <c r="AP852" i="1"/>
  <c r="AQ852" i="1" s="1"/>
  <c r="K852" i="1"/>
  <c r="L852" i="1" s="1"/>
  <c r="AP851" i="1"/>
  <c r="AQ851" i="1" s="1"/>
  <c r="K851" i="1"/>
  <c r="L851" i="1" s="1"/>
  <c r="AP850" i="1"/>
  <c r="AQ850" i="1" s="1"/>
  <c r="K850" i="1"/>
  <c r="L850" i="1" s="1"/>
  <c r="AP849" i="1"/>
  <c r="AQ849" i="1" s="1"/>
  <c r="K849" i="1"/>
  <c r="L849" i="1" s="1"/>
  <c r="AP848" i="1"/>
  <c r="AQ848" i="1" s="1"/>
  <c r="K848" i="1"/>
  <c r="L848" i="1" s="1"/>
  <c r="AP847" i="1"/>
  <c r="AQ847" i="1" s="1"/>
  <c r="K847" i="1"/>
  <c r="L847" i="1" s="1"/>
  <c r="AP846" i="1"/>
  <c r="AQ846" i="1" s="1"/>
  <c r="K846" i="1"/>
  <c r="L846" i="1" s="1"/>
  <c r="AP845" i="1"/>
  <c r="AQ845" i="1" s="1"/>
  <c r="K845" i="1"/>
  <c r="L845" i="1" s="1"/>
  <c r="AP844" i="1"/>
  <c r="AQ844" i="1" s="1"/>
  <c r="K844" i="1"/>
  <c r="L844" i="1" s="1"/>
  <c r="AP843" i="1"/>
  <c r="AQ843" i="1" s="1"/>
  <c r="K843" i="1"/>
  <c r="L843" i="1" s="1"/>
  <c r="AP842" i="1"/>
  <c r="AQ842" i="1" s="1"/>
  <c r="K842" i="1"/>
  <c r="L842" i="1" s="1"/>
  <c r="AP841" i="1"/>
  <c r="AQ841" i="1" s="1"/>
  <c r="K841" i="1"/>
  <c r="L841" i="1" s="1"/>
  <c r="AP840" i="1"/>
  <c r="AQ840" i="1" s="1"/>
  <c r="K840" i="1"/>
  <c r="L840" i="1" s="1"/>
  <c r="AP839" i="1"/>
  <c r="AQ839" i="1" s="1"/>
  <c r="K839" i="1"/>
  <c r="L839" i="1" s="1"/>
  <c r="AP838" i="1"/>
  <c r="AQ838" i="1" s="1"/>
  <c r="K838" i="1"/>
  <c r="L838" i="1" s="1"/>
  <c r="AP837" i="1"/>
  <c r="AQ837" i="1" s="1"/>
  <c r="K837" i="1"/>
  <c r="L837" i="1" s="1"/>
  <c r="AP836" i="1"/>
  <c r="AQ836" i="1" s="1"/>
  <c r="K836" i="1"/>
  <c r="L836" i="1" s="1"/>
  <c r="AP835" i="1"/>
  <c r="AQ835" i="1" s="1"/>
  <c r="K835" i="1"/>
  <c r="L835" i="1" s="1"/>
  <c r="AP834" i="1"/>
  <c r="AQ834" i="1" s="1"/>
  <c r="K834" i="1"/>
  <c r="L834" i="1" s="1"/>
  <c r="AP833" i="1"/>
  <c r="AQ833" i="1" s="1"/>
  <c r="K833" i="1"/>
  <c r="L833" i="1" s="1"/>
  <c r="AP832" i="1"/>
  <c r="AQ832" i="1" s="1"/>
  <c r="K832" i="1"/>
  <c r="L832" i="1" s="1"/>
  <c r="AP831" i="1"/>
  <c r="AQ831" i="1" s="1"/>
  <c r="K831" i="1"/>
  <c r="L831" i="1" s="1"/>
  <c r="AP830" i="1"/>
  <c r="AQ830" i="1" s="1"/>
  <c r="K830" i="1"/>
  <c r="L830" i="1" s="1"/>
  <c r="AP829" i="1"/>
  <c r="AQ829" i="1" s="1"/>
  <c r="K829" i="1"/>
  <c r="L829" i="1" s="1"/>
  <c r="AP828" i="1"/>
  <c r="AQ828" i="1" s="1"/>
  <c r="K828" i="1"/>
  <c r="L828" i="1" s="1"/>
  <c r="AP827" i="1"/>
  <c r="AQ827" i="1" s="1"/>
  <c r="K827" i="1"/>
  <c r="L827" i="1" s="1"/>
  <c r="AP826" i="1"/>
  <c r="AQ826" i="1" s="1"/>
  <c r="K826" i="1"/>
  <c r="L826" i="1" s="1"/>
  <c r="AP825" i="1"/>
  <c r="AQ825" i="1" s="1"/>
  <c r="K825" i="1"/>
  <c r="L825" i="1" s="1"/>
  <c r="AP824" i="1"/>
  <c r="K824" i="1"/>
  <c r="L824" i="1" s="1"/>
  <c r="AP823" i="1"/>
  <c r="AQ823" i="1" s="1"/>
  <c r="K823" i="1"/>
  <c r="L823" i="1" s="1"/>
  <c r="AP822" i="1"/>
  <c r="AQ822" i="1" s="1"/>
  <c r="K822" i="1"/>
  <c r="L822" i="1" s="1"/>
  <c r="AP821" i="1"/>
  <c r="AQ821" i="1" s="1"/>
  <c r="K821" i="1"/>
  <c r="L821" i="1" s="1"/>
  <c r="AP820" i="1"/>
  <c r="AQ820" i="1" s="1"/>
  <c r="K820" i="1"/>
  <c r="L820" i="1" s="1"/>
  <c r="AP819" i="1"/>
  <c r="AQ819" i="1" s="1"/>
  <c r="K819" i="1"/>
  <c r="L819" i="1" s="1"/>
  <c r="AP818" i="1"/>
  <c r="AQ818" i="1" s="1"/>
  <c r="K818" i="1"/>
  <c r="L818" i="1" s="1"/>
  <c r="AP817" i="1"/>
  <c r="K817" i="1"/>
  <c r="L817" i="1" s="1"/>
  <c r="AP816" i="1"/>
  <c r="AQ816" i="1" s="1"/>
  <c r="K816" i="1"/>
  <c r="L816" i="1" s="1"/>
  <c r="AP815" i="1"/>
  <c r="AQ815" i="1" s="1"/>
  <c r="K815" i="1"/>
  <c r="L815" i="1" s="1"/>
  <c r="AP814" i="1"/>
  <c r="AQ814" i="1" s="1"/>
  <c r="K814" i="1"/>
  <c r="L814" i="1" s="1"/>
  <c r="AP813" i="1"/>
  <c r="AQ813" i="1" s="1"/>
  <c r="K813" i="1"/>
  <c r="L813" i="1" s="1"/>
  <c r="AP812" i="1"/>
  <c r="AQ812" i="1" s="1"/>
  <c r="K812" i="1"/>
  <c r="L812" i="1" s="1"/>
  <c r="AP811" i="1"/>
  <c r="AQ811" i="1" s="1"/>
  <c r="K811" i="1"/>
  <c r="L811" i="1" s="1"/>
  <c r="AP810" i="1"/>
  <c r="AQ810" i="1" s="1"/>
  <c r="K810" i="1"/>
  <c r="L810" i="1" s="1"/>
  <c r="AP809" i="1"/>
  <c r="AQ809" i="1" s="1"/>
  <c r="K809" i="1"/>
  <c r="L809" i="1" s="1"/>
  <c r="AP808" i="1"/>
  <c r="AQ808" i="1" s="1"/>
  <c r="K808" i="1"/>
  <c r="L808" i="1" s="1"/>
  <c r="AP807" i="1"/>
  <c r="AQ807" i="1" s="1"/>
  <c r="K807" i="1"/>
  <c r="L807" i="1" s="1"/>
  <c r="AP806" i="1"/>
  <c r="AQ806" i="1" s="1"/>
  <c r="K806" i="1"/>
  <c r="L806" i="1" s="1"/>
  <c r="AP805" i="1"/>
  <c r="AQ805" i="1" s="1"/>
  <c r="K805" i="1"/>
  <c r="L805" i="1" s="1"/>
  <c r="AP804" i="1"/>
  <c r="AQ804" i="1" s="1"/>
  <c r="K804" i="1"/>
  <c r="L804" i="1" s="1"/>
  <c r="AP803" i="1"/>
  <c r="AQ803" i="1" s="1"/>
  <c r="K803" i="1"/>
  <c r="L803" i="1" s="1"/>
  <c r="AP802" i="1"/>
  <c r="AQ802" i="1" s="1"/>
  <c r="K802" i="1"/>
  <c r="L802" i="1" s="1"/>
  <c r="AP801" i="1"/>
  <c r="AQ801" i="1" s="1"/>
  <c r="K801" i="1"/>
  <c r="L801" i="1" s="1"/>
  <c r="AP800" i="1"/>
  <c r="K800" i="1"/>
  <c r="L800" i="1" s="1"/>
  <c r="AP799" i="1"/>
  <c r="AQ799" i="1" s="1"/>
  <c r="K799" i="1"/>
  <c r="L799" i="1" s="1"/>
  <c r="AP798" i="1"/>
  <c r="AQ798" i="1" s="1"/>
  <c r="K798" i="1"/>
  <c r="L798" i="1" s="1"/>
  <c r="AP797" i="1"/>
  <c r="AQ797" i="1" s="1"/>
  <c r="K797" i="1"/>
  <c r="L797" i="1" s="1"/>
  <c r="AP796" i="1"/>
  <c r="AQ796" i="1" s="1"/>
  <c r="K796" i="1"/>
  <c r="L796" i="1" s="1"/>
  <c r="AP795" i="1"/>
  <c r="AQ795" i="1" s="1"/>
  <c r="K795" i="1"/>
  <c r="L795" i="1" s="1"/>
  <c r="AP794" i="1"/>
  <c r="AQ794" i="1" s="1"/>
  <c r="K794" i="1"/>
  <c r="L794" i="1" s="1"/>
  <c r="AP793" i="1"/>
  <c r="AQ793" i="1" s="1"/>
  <c r="K793" i="1"/>
  <c r="L793" i="1" s="1"/>
  <c r="AP792" i="1"/>
  <c r="AQ792" i="1" s="1"/>
  <c r="K792" i="1"/>
  <c r="L792" i="1" s="1"/>
  <c r="AP791" i="1"/>
  <c r="AQ791" i="1" s="1"/>
  <c r="K791" i="1"/>
  <c r="L791" i="1" s="1"/>
  <c r="AP790" i="1"/>
  <c r="AQ790" i="1" s="1"/>
  <c r="K790" i="1"/>
  <c r="L790" i="1" s="1"/>
  <c r="AP789" i="1"/>
  <c r="AQ789" i="1" s="1"/>
  <c r="K789" i="1"/>
  <c r="L789" i="1" s="1"/>
  <c r="AP788" i="1"/>
  <c r="AQ788" i="1" s="1"/>
  <c r="K788" i="1"/>
  <c r="L788" i="1" s="1"/>
  <c r="AP787" i="1"/>
  <c r="AQ787" i="1" s="1"/>
  <c r="K787" i="1"/>
  <c r="L787" i="1" s="1"/>
  <c r="AP786" i="1"/>
  <c r="AQ786" i="1" s="1"/>
  <c r="K786" i="1"/>
  <c r="L786" i="1" s="1"/>
  <c r="AP785" i="1"/>
  <c r="AQ785" i="1" s="1"/>
  <c r="K785" i="1"/>
  <c r="L785" i="1" s="1"/>
  <c r="AP784" i="1"/>
  <c r="AQ784" i="1" s="1"/>
  <c r="K784" i="1"/>
  <c r="L784" i="1" s="1"/>
  <c r="AP783" i="1"/>
  <c r="AQ783" i="1" s="1"/>
  <c r="K783" i="1"/>
  <c r="L783" i="1" s="1"/>
  <c r="AP782" i="1"/>
  <c r="AQ782" i="1" s="1"/>
  <c r="K782" i="1"/>
  <c r="L782" i="1" s="1"/>
  <c r="AP781" i="1"/>
  <c r="AQ781" i="1" s="1"/>
  <c r="K781" i="1"/>
  <c r="L781" i="1" s="1"/>
  <c r="AP780" i="1"/>
  <c r="AQ780" i="1" s="1"/>
  <c r="K780" i="1"/>
  <c r="L780" i="1" s="1"/>
  <c r="AP779" i="1"/>
  <c r="AQ779" i="1" s="1"/>
  <c r="K779" i="1"/>
  <c r="L779" i="1" s="1"/>
  <c r="AP778" i="1"/>
  <c r="AQ778" i="1" s="1"/>
  <c r="K778" i="1"/>
  <c r="L778" i="1" s="1"/>
  <c r="AP777" i="1"/>
  <c r="AQ777" i="1" s="1"/>
  <c r="K777" i="1"/>
  <c r="L777" i="1" s="1"/>
  <c r="AP776" i="1"/>
  <c r="AQ776" i="1" s="1"/>
  <c r="K776" i="1"/>
  <c r="L776" i="1" s="1"/>
  <c r="AP775" i="1"/>
  <c r="AQ775" i="1" s="1"/>
  <c r="K775" i="1"/>
  <c r="L775" i="1" s="1"/>
  <c r="AP774" i="1"/>
  <c r="AQ774" i="1" s="1"/>
  <c r="K774" i="1"/>
  <c r="L774" i="1" s="1"/>
  <c r="AP773" i="1"/>
  <c r="AQ773" i="1" s="1"/>
  <c r="K773" i="1"/>
  <c r="L773" i="1" s="1"/>
  <c r="AP772" i="1"/>
  <c r="AQ772" i="1" s="1"/>
  <c r="K772" i="1"/>
  <c r="L772" i="1" s="1"/>
  <c r="AP771" i="1"/>
  <c r="AQ771" i="1" s="1"/>
  <c r="K771" i="1"/>
  <c r="L771" i="1" s="1"/>
  <c r="AP770" i="1"/>
  <c r="AQ770" i="1" s="1"/>
  <c r="K770" i="1"/>
  <c r="L770" i="1" s="1"/>
  <c r="AP769" i="1"/>
  <c r="AQ769" i="1" s="1"/>
  <c r="K769" i="1"/>
  <c r="L769" i="1" s="1"/>
  <c r="AP768" i="1"/>
  <c r="AQ768" i="1" s="1"/>
  <c r="K768" i="1"/>
  <c r="L768" i="1" s="1"/>
  <c r="AP767" i="1"/>
  <c r="AQ767" i="1" s="1"/>
  <c r="K767" i="1"/>
  <c r="L767" i="1" s="1"/>
  <c r="AP766" i="1"/>
  <c r="AQ766" i="1" s="1"/>
  <c r="K766" i="1"/>
  <c r="L766" i="1" s="1"/>
  <c r="AP765" i="1"/>
  <c r="AQ765" i="1" s="1"/>
  <c r="K765" i="1"/>
  <c r="L765" i="1" s="1"/>
  <c r="AP764" i="1"/>
  <c r="K764" i="1"/>
  <c r="L764" i="1" s="1"/>
  <c r="AP763" i="1"/>
  <c r="AQ763" i="1" s="1"/>
  <c r="K763" i="1"/>
  <c r="L763" i="1" s="1"/>
  <c r="AP762" i="1"/>
  <c r="K762" i="1"/>
  <c r="L762" i="1" s="1"/>
  <c r="J761" i="1"/>
  <c r="K760" i="1"/>
  <c r="L760" i="1" s="1"/>
  <c r="AP759" i="1"/>
  <c r="AP761" i="1" s="1"/>
  <c r="K759" i="1"/>
  <c r="AN758" i="1"/>
  <c r="AM758" i="1"/>
  <c r="AL758" i="1"/>
  <c r="AK758" i="1"/>
  <c r="AJ758" i="1"/>
  <c r="AI758" i="1"/>
  <c r="AH758" i="1"/>
  <c r="AF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M758" i="1"/>
  <c r="J758" i="1"/>
  <c r="AP756" i="1"/>
  <c r="AQ756" i="1" s="1"/>
  <c r="K756" i="1"/>
  <c r="L756" i="1" s="1"/>
  <c r="AE755" i="1"/>
  <c r="AD755" i="1"/>
  <c r="AC755" i="1"/>
  <c r="K755" i="1"/>
  <c r="L755" i="1" s="1"/>
  <c r="AG754" i="1"/>
  <c r="AP754" i="1" s="1"/>
  <c r="AQ754" i="1" s="1"/>
  <c r="K754" i="1"/>
  <c r="L754" i="1" s="1"/>
  <c r="AG753" i="1"/>
  <c r="AP753" i="1" s="1"/>
  <c r="AQ753" i="1" s="1"/>
  <c r="K753" i="1"/>
  <c r="L753" i="1" s="1"/>
  <c r="AG752" i="1"/>
  <c r="AB752" i="1"/>
  <c r="K752" i="1"/>
  <c r="L752" i="1" s="1"/>
  <c r="AG751" i="1"/>
  <c r="AB751" i="1"/>
  <c r="K751" i="1"/>
  <c r="L751" i="1" s="1"/>
  <c r="AG750" i="1"/>
  <c r="AE750" i="1"/>
  <c r="AD750" i="1"/>
  <c r="K750" i="1"/>
  <c r="L750" i="1" s="1"/>
  <c r="AE749" i="1"/>
  <c r="AD749" i="1"/>
  <c r="AC749" i="1"/>
  <c r="K749" i="1"/>
  <c r="L749" i="1" s="1"/>
  <c r="AE748" i="1"/>
  <c r="AD748" i="1"/>
  <c r="AC748" i="1"/>
  <c r="K748" i="1"/>
  <c r="L748" i="1" s="1"/>
  <c r="AE747" i="1"/>
  <c r="AD747" i="1"/>
  <c r="AC747" i="1"/>
  <c r="K747" i="1"/>
  <c r="L747" i="1" s="1"/>
  <c r="AE746" i="1"/>
  <c r="AD746" i="1"/>
  <c r="AC746" i="1"/>
  <c r="K746" i="1"/>
  <c r="L746" i="1" s="1"/>
  <c r="AE745" i="1"/>
  <c r="AD745" i="1"/>
  <c r="AC745" i="1"/>
  <c r="K745" i="1"/>
  <c r="L745" i="1" s="1"/>
  <c r="AE744" i="1"/>
  <c r="AD744" i="1"/>
  <c r="AC744" i="1"/>
  <c r="K744" i="1"/>
  <c r="L744" i="1" s="1"/>
  <c r="AE743" i="1"/>
  <c r="AD743" i="1"/>
  <c r="AC743" i="1"/>
  <c r="K743" i="1"/>
  <c r="L743" i="1" s="1"/>
  <c r="AE742" i="1"/>
  <c r="AD742" i="1"/>
  <c r="AC742" i="1"/>
  <c r="K742" i="1"/>
  <c r="L742" i="1" s="1"/>
  <c r="AE741" i="1"/>
  <c r="AD741" i="1"/>
  <c r="AC741" i="1"/>
  <c r="K741" i="1"/>
  <c r="L741" i="1" s="1"/>
  <c r="AE740" i="1"/>
  <c r="AD740" i="1"/>
  <c r="AC740" i="1"/>
  <c r="K740" i="1"/>
  <c r="L740" i="1" s="1"/>
  <c r="AE739" i="1"/>
  <c r="AD739" i="1"/>
  <c r="AC739" i="1"/>
  <c r="K739" i="1"/>
  <c r="L739" i="1" s="1"/>
  <c r="AE738" i="1"/>
  <c r="AD738" i="1"/>
  <c r="AC738" i="1"/>
  <c r="K738" i="1"/>
  <c r="L738" i="1" s="1"/>
  <c r="AE737" i="1"/>
  <c r="AD737" i="1"/>
  <c r="AC737" i="1"/>
  <c r="K737" i="1"/>
  <c r="L737" i="1" s="1"/>
  <c r="AE736" i="1"/>
  <c r="AD736" i="1"/>
  <c r="AC736" i="1"/>
  <c r="K736" i="1"/>
  <c r="L736" i="1" s="1"/>
  <c r="AE735" i="1"/>
  <c r="AD735" i="1"/>
  <c r="AC735" i="1"/>
  <c r="K735" i="1"/>
  <c r="L735" i="1" s="1"/>
  <c r="AE734" i="1"/>
  <c r="AD734" i="1"/>
  <c r="AC734" i="1"/>
  <c r="K734" i="1"/>
  <c r="L734" i="1" s="1"/>
  <c r="AE733" i="1"/>
  <c r="AD733" i="1"/>
  <c r="AC733" i="1"/>
  <c r="K733" i="1"/>
  <c r="L733" i="1" s="1"/>
  <c r="AE732" i="1"/>
  <c r="AD732" i="1"/>
  <c r="AC732" i="1"/>
  <c r="K732" i="1"/>
  <c r="L732" i="1" s="1"/>
  <c r="AE731" i="1"/>
  <c r="AD731" i="1"/>
  <c r="AC731" i="1"/>
  <c r="K731" i="1"/>
  <c r="L731" i="1" s="1"/>
  <c r="AE730" i="1"/>
  <c r="AD730" i="1"/>
  <c r="AC730" i="1"/>
  <c r="K730" i="1"/>
  <c r="L730" i="1" s="1"/>
  <c r="AE729" i="1"/>
  <c r="AD729" i="1"/>
  <c r="AC729" i="1"/>
  <c r="K729" i="1"/>
  <c r="L729" i="1" s="1"/>
  <c r="AE728" i="1"/>
  <c r="AD728" i="1"/>
  <c r="AC728" i="1"/>
  <c r="K728" i="1"/>
  <c r="L728" i="1" s="1"/>
  <c r="AE727" i="1"/>
  <c r="AD727" i="1"/>
  <c r="AC727" i="1"/>
  <c r="K727" i="1"/>
  <c r="L727" i="1" s="1"/>
  <c r="AE726" i="1"/>
  <c r="AD726" i="1"/>
  <c r="AC726" i="1"/>
  <c r="K726" i="1"/>
  <c r="L726" i="1" s="1"/>
  <c r="AD725" i="1"/>
  <c r="AC725" i="1"/>
  <c r="K725" i="1"/>
  <c r="L725" i="1" s="1"/>
  <c r="AE724" i="1"/>
  <c r="AD724" i="1"/>
  <c r="AB724" i="1"/>
  <c r="K724" i="1"/>
  <c r="L724" i="1" s="1"/>
  <c r="AE723" i="1"/>
  <c r="AD723" i="1"/>
  <c r="AB723" i="1"/>
  <c r="K723" i="1"/>
  <c r="L723" i="1" s="1"/>
  <c r="AE722" i="1"/>
  <c r="AD722" i="1"/>
  <c r="AB722" i="1"/>
  <c r="K722" i="1"/>
  <c r="L722" i="1" s="1"/>
  <c r="AE721" i="1"/>
  <c r="AD721" i="1"/>
  <c r="AB721" i="1"/>
  <c r="K721" i="1"/>
  <c r="L721" i="1" s="1"/>
  <c r="AE720" i="1"/>
  <c r="AD720" i="1"/>
  <c r="AB720" i="1"/>
  <c r="K720" i="1"/>
  <c r="L720" i="1" s="1"/>
  <c r="AE719" i="1"/>
  <c r="AD719" i="1"/>
  <c r="AB719" i="1"/>
  <c r="K719" i="1"/>
  <c r="L719" i="1" s="1"/>
  <c r="AE718" i="1"/>
  <c r="AD718" i="1"/>
  <c r="AB718" i="1"/>
  <c r="K718" i="1"/>
  <c r="L718" i="1" s="1"/>
  <c r="AE717" i="1"/>
  <c r="AD717" i="1"/>
  <c r="AB717" i="1"/>
  <c r="K717" i="1"/>
  <c r="L717" i="1" s="1"/>
  <c r="AE716" i="1"/>
  <c r="AD716" i="1"/>
  <c r="AB716" i="1"/>
  <c r="K716" i="1"/>
  <c r="L716" i="1" s="1"/>
  <c r="AE715" i="1"/>
  <c r="AD715" i="1"/>
  <c r="AB715" i="1"/>
  <c r="K715" i="1"/>
  <c r="L715" i="1" s="1"/>
  <c r="AE714" i="1"/>
  <c r="AD714" i="1"/>
  <c r="AB714" i="1"/>
  <c r="K714" i="1"/>
  <c r="L714" i="1" s="1"/>
  <c r="AE713" i="1"/>
  <c r="AD713" i="1"/>
  <c r="AB713" i="1"/>
  <c r="K713" i="1"/>
  <c r="L713" i="1" s="1"/>
  <c r="AE712" i="1"/>
  <c r="AD712" i="1"/>
  <c r="AB712" i="1"/>
  <c r="K712" i="1"/>
  <c r="L712" i="1" s="1"/>
  <c r="AE711" i="1"/>
  <c r="AD711" i="1"/>
  <c r="AB711" i="1"/>
  <c r="K711" i="1"/>
  <c r="L711" i="1" s="1"/>
  <c r="AE710" i="1"/>
  <c r="AD710" i="1"/>
  <c r="AB710" i="1"/>
  <c r="K710" i="1"/>
  <c r="L710" i="1" s="1"/>
  <c r="AE709" i="1"/>
  <c r="AD709" i="1"/>
  <c r="AB709" i="1"/>
  <c r="K709" i="1"/>
  <c r="L709" i="1" s="1"/>
  <c r="AE708" i="1"/>
  <c r="AD708" i="1"/>
  <c r="AB708" i="1"/>
  <c r="K708" i="1"/>
  <c r="L708" i="1" s="1"/>
  <c r="AE707" i="1"/>
  <c r="AD707" i="1"/>
  <c r="AB707" i="1"/>
  <c r="K707" i="1"/>
  <c r="L707" i="1" s="1"/>
  <c r="AE706" i="1"/>
  <c r="AD706" i="1"/>
  <c r="AB706" i="1"/>
  <c r="K706" i="1"/>
  <c r="L706" i="1" s="1"/>
  <c r="AE705" i="1"/>
  <c r="AD705" i="1"/>
  <c r="AB705" i="1"/>
  <c r="K705" i="1"/>
  <c r="L705" i="1" s="1"/>
  <c r="AE704" i="1"/>
  <c r="AD704" i="1"/>
  <c r="AB704" i="1"/>
  <c r="K704" i="1"/>
  <c r="L704" i="1" s="1"/>
  <c r="AE703" i="1"/>
  <c r="AD703" i="1"/>
  <c r="AB703" i="1"/>
  <c r="K703" i="1"/>
  <c r="L703" i="1" s="1"/>
  <c r="AE702" i="1"/>
  <c r="AD702" i="1"/>
  <c r="AB702" i="1"/>
  <c r="K702" i="1"/>
  <c r="L702" i="1" s="1"/>
  <c r="AE701" i="1"/>
  <c r="AD701" i="1"/>
  <c r="AB701" i="1"/>
  <c r="K701" i="1"/>
  <c r="L701" i="1" s="1"/>
  <c r="AE700" i="1"/>
  <c r="AD700" i="1"/>
  <c r="AB700" i="1"/>
  <c r="K700" i="1"/>
  <c r="L700" i="1" s="1"/>
  <c r="AE699" i="1"/>
  <c r="AD699" i="1"/>
  <c r="AB699" i="1"/>
  <c r="K699" i="1"/>
  <c r="L699" i="1" s="1"/>
  <c r="AD698" i="1"/>
  <c r="AB698" i="1"/>
  <c r="K698" i="1"/>
  <c r="L698" i="1" s="1"/>
  <c r="AD697" i="1"/>
  <c r="AB697" i="1"/>
  <c r="K697" i="1"/>
  <c r="L697" i="1" s="1"/>
  <c r="AE696" i="1"/>
  <c r="AD696" i="1"/>
  <c r="AC696" i="1"/>
  <c r="K696" i="1"/>
  <c r="L696" i="1" s="1"/>
  <c r="AD695" i="1"/>
  <c r="AC695" i="1"/>
  <c r="K695" i="1"/>
  <c r="L695" i="1" s="1"/>
  <c r="AD694" i="1"/>
  <c r="AC694" i="1"/>
  <c r="K694" i="1"/>
  <c r="L694" i="1" s="1"/>
  <c r="AD693" i="1"/>
  <c r="AC693" i="1"/>
  <c r="K693" i="1"/>
  <c r="L693" i="1" s="1"/>
  <c r="AD692" i="1"/>
  <c r="AC692" i="1"/>
  <c r="K692" i="1"/>
  <c r="L692" i="1" s="1"/>
  <c r="AD691" i="1"/>
  <c r="AC691" i="1"/>
  <c r="K691" i="1"/>
  <c r="L691" i="1" s="1"/>
  <c r="AD690" i="1"/>
  <c r="AC690" i="1"/>
  <c r="K690" i="1"/>
  <c r="L690" i="1" s="1"/>
  <c r="AD689" i="1"/>
  <c r="AC689" i="1"/>
  <c r="K689" i="1"/>
  <c r="L689" i="1" s="1"/>
  <c r="AD688" i="1"/>
  <c r="AC688" i="1"/>
  <c r="K688" i="1"/>
  <c r="L688" i="1" s="1"/>
  <c r="AD687" i="1"/>
  <c r="AC687" i="1"/>
  <c r="K687" i="1"/>
  <c r="L687" i="1" s="1"/>
  <c r="AD686" i="1"/>
  <c r="AC686" i="1"/>
  <c r="K686" i="1"/>
  <c r="L686" i="1" s="1"/>
  <c r="AD685" i="1"/>
  <c r="AC685" i="1"/>
  <c r="K685" i="1"/>
  <c r="L685" i="1" s="1"/>
  <c r="AD684" i="1"/>
  <c r="AC684" i="1"/>
  <c r="K684" i="1"/>
  <c r="L684" i="1" s="1"/>
  <c r="AD683" i="1"/>
  <c r="AC683" i="1"/>
  <c r="K683" i="1"/>
  <c r="L683" i="1" s="1"/>
  <c r="AD682" i="1"/>
  <c r="AC682" i="1"/>
  <c r="K682" i="1"/>
  <c r="L682" i="1" s="1"/>
  <c r="AD681" i="1"/>
  <c r="AC681" i="1"/>
  <c r="K681" i="1"/>
  <c r="L681" i="1" s="1"/>
  <c r="AD680" i="1"/>
  <c r="AC680" i="1"/>
  <c r="K680" i="1"/>
  <c r="L680" i="1" s="1"/>
  <c r="AD679" i="1"/>
  <c r="AC679" i="1"/>
  <c r="K679" i="1"/>
  <c r="L679" i="1" s="1"/>
  <c r="AD678" i="1"/>
  <c r="AC678" i="1"/>
  <c r="K678" i="1"/>
  <c r="L678" i="1" s="1"/>
  <c r="AD677" i="1"/>
  <c r="AC677" i="1"/>
  <c r="K677" i="1"/>
  <c r="L677" i="1" s="1"/>
  <c r="AD676" i="1"/>
  <c r="AC676" i="1"/>
  <c r="K676" i="1"/>
  <c r="L676" i="1" s="1"/>
  <c r="AD675" i="1"/>
  <c r="AC675" i="1"/>
  <c r="K675" i="1"/>
  <c r="L675" i="1" s="1"/>
  <c r="AD674" i="1"/>
  <c r="AC674" i="1"/>
  <c r="K674" i="1"/>
  <c r="L674" i="1" s="1"/>
  <c r="AD673" i="1"/>
  <c r="AC673" i="1"/>
  <c r="K673" i="1"/>
  <c r="L673" i="1" s="1"/>
  <c r="AD672" i="1"/>
  <c r="AC672" i="1"/>
  <c r="K672" i="1"/>
  <c r="L672" i="1" s="1"/>
  <c r="AD671" i="1"/>
  <c r="AC671" i="1"/>
  <c r="K671" i="1"/>
  <c r="L671" i="1" s="1"/>
  <c r="AD670" i="1"/>
  <c r="AC670" i="1"/>
  <c r="K670" i="1"/>
  <c r="L670" i="1" s="1"/>
  <c r="AD669" i="1"/>
  <c r="AC669" i="1"/>
  <c r="K669" i="1"/>
  <c r="L669" i="1" s="1"/>
  <c r="AD668" i="1"/>
  <c r="AC668" i="1"/>
  <c r="K668" i="1"/>
  <c r="L668" i="1" s="1"/>
  <c r="AP665" i="1"/>
  <c r="AQ665" i="1" s="1"/>
  <c r="K665" i="1"/>
  <c r="L665" i="1" s="1"/>
  <c r="AP664" i="1"/>
  <c r="AQ664" i="1" s="1"/>
  <c r="K664" i="1"/>
  <c r="L664" i="1" s="1"/>
  <c r="AP663" i="1"/>
  <c r="AQ663" i="1" s="1"/>
  <c r="K663" i="1"/>
  <c r="L663" i="1" s="1"/>
  <c r="AP662" i="1"/>
  <c r="AQ662" i="1" s="1"/>
  <c r="K662" i="1"/>
  <c r="L662" i="1" s="1"/>
  <c r="AP661" i="1"/>
  <c r="AQ661" i="1" s="1"/>
  <c r="K661" i="1"/>
  <c r="L661" i="1" s="1"/>
  <c r="AP660" i="1"/>
  <c r="AQ660" i="1" s="1"/>
  <c r="K660" i="1"/>
  <c r="L660" i="1" s="1"/>
  <c r="AP659" i="1"/>
  <c r="AQ659" i="1" s="1"/>
  <c r="K659" i="1"/>
  <c r="L659" i="1" s="1"/>
  <c r="AP658" i="1"/>
  <c r="AQ658" i="1" s="1"/>
  <c r="K658" i="1"/>
  <c r="L658" i="1" s="1"/>
  <c r="AP657" i="1"/>
  <c r="AQ657" i="1" s="1"/>
  <c r="K657" i="1"/>
  <c r="L657" i="1" s="1"/>
  <c r="AP656" i="1"/>
  <c r="AQ656" i="1" s="1"/>
  <c r="K656" i="1"/>
  <c r="L656" i="1" s="1"/>
  <c r="AP655" i="1"/>
  <c r="AQ655" i="1" s="1"/>
  <c r="K655" i="1"/>
  <c r="L655" i="1" s="1"/>
  <c r="AP654" i="1"/>
  <c r="AQ654" i="1" s="1"/>
  <c r="K654" i="1"/>
  <c r="L654" i="1" s="1"/>
  <c r="AP653" i="1"/>
  <c r="AQ653" i="1" s="1"/>
  <c r="K653" i="1"/>
  <c r="L653" i="1" s="1"/>
  <c r="AP652" i="1"/>
  <c r="AQ652" i="1" s="1"/>
  <c r="K652" i="1"/>
  <c r="L652" i="1" s="1"/>
  <c r="AP651" i="1"/>
  <c r="AQ651" i="1" s="1"/>
  <c r="K651" i="1"/>
  <c r="L651" i="1" s="1"/>
  <c r="AP650" i="1"/>
  <c r="AQ650" i="1" s="1"/>
  <c r="K650" i="1"/>
  <c r="L650" i="1" s="1"/>
  <c r="AP649" i="1"/>
  <c r="AQ649" i="1" s="1"/>
  <c r="K649" i="1"/>
  <c r="L649" i="1" s="1"/>
  <c r="AP648" i="1"/>
  <c r="AQ648" i="1" s="1"/>
  <c r="K648" i="1"/>
  <c r="L648" i="1" s="1"/>
  <c r="AP647" i="1"/>
  <c r="K647" i="1"/>
  <c r="L647" i="1" s="1"/>
  <c r="AP646" i="1"/>
  <c r="AQ646" i="1" s="1"/>
  <c r="K646" i="1"/>
  <c r="L646" i="1" s="1"/>
  <c r="AP645" i="1"/>
  <c r="AQ645" i="1" s="1"/>
  <c r="K645" i="1"/>
  <c r="L645" i="1" s="1"/>
  <c r="AP644" i="1"/>
  <c r="AQ644" i="1" s="1"/>
  <c r="K644" i="1"/>
  <c r="L644" i="1" s="1"/>
  <c r="AP643" i="1"/>
  <c r="AQ643" i="1" s="1"/>
  <c r="K643" i="1"/>
  <c r="L643" i="1" s="1"/>
  <c r="AP642" i="1"/>
  <c r="AQ642" i="1" s="1"/>
  <c r="K642" i="1"/>
  <c r="L642" i="1" s="1"/>
  <c r="AP641" i="1"/>
  <c r="AQ641" i="1" s="1"/>
  <c r="K641" i="1"/>
  <c r="L641" i="1" s="1"/>
  <c r="AP640" i="1"/>
  <c r="AQ640" i="1" s="1"/>
  <c r="K640" i="1"/>
  <c r="L640" i="1" s="1"/>
  <c r="AP639" i="1"/>
  <c r="AQ639" i="1" s="1"/>
  <c r="K639" i="1"/>
  <c r="L639" i="1" s="1"/>
  <c r="AP638" i="1"/>
  <c r="AQ638" i="1" s="1"/>
  <c r="K638" i="1"/>
  <c r="L638" i="1" s="1"/>
  <c r="AP637" i="1"/>
  <c r="AQ637" i="1" s="1"/>
  <c r="K637" i="1"/>
  <c r="L637" i="1" s="1"/>
  <c r="AP636" i="1"/>
  <c r="AQ636" i="1" s="1"/>
  <c r="K636" i="1"/>
  <c r="L636" i="1" s="1"/>
  <c r="AP635" i="1"/>
  <c r="AQ635" i="1" s="1"/>
  <c r="K635" i="1"/>
  <c r="L635" i="1" s="1"/>
  <c r="AP634" i="1"/>
  <c r="AQ634" i="1" s="1"/>
  <c r="K634" i="1"/>
  <c r="L634" i="1" s="1"/>
  <c r="AP633" i="1"/>
  <c r="AQ633" i="1" s="1"/>
  <c r="K633" i="1"/>
  <c r="L633" i="1" s="1"/>
  <c r="AP632" i="1"/>
  <c r="AQ632" i="1" s="1"/>
  <c r="K632" i="1"/>
  <c r="L632" i="1" s="1"/>
  <c r="AP631" i="1"/>
  <c r="AQ631" i="1" s="1"/>
  <c r="K631" i="1"/>
  <c r="L631" i="1" s="1"/>
  <c r="AP630" i="1"/>
  <c r="AQ630" i="1" s="1"/>
  <c r="K630" i="1"/>
  <c r="L630" i="1" s="1"/>
  <c r="AP629" i="1"/>
  <c r="AQ629" i="1" s="1"/>
  <c r="K629" i="1"/>
  <c r="L629" i="1" s="1"/>
  <c r="AP628" i="1"/>
  <c r="AQ628" i="1" s="1"/>
  <c r="K628" i="1"/>
  <c r="L628" i="1" s="1"/>
  <c r="AP627" i="1"/>
  <c r="K627" i="1"/>
  <c r="L627" i="1" s="1"/>
  <c r="AP626" i="1"/>
  <c r="AQ626" i="1" s="1"/>
  <c r="K626" i="1"/>
  <c r="L626" i="1" s="1"/>
  <c r="AP625" i="1"/>
  <c r="AQ625" i="1" s="1"/>
  <c r="K625" i="1"/>
  <c r="L625" i="1" s="1"/>
  <c r="AP624" i="1"/>
  <c r="AQ624" i="1" s="1"/>
  <c r="K624" i="1"/>
  <c r="L624" i="1" s="1"/>
  <c r="AP623" i="1"/>
  <c r="AQ623" i="1" s="1"/>
  <c r="K623" i="1"/>
  <c r="L623" i="1" s="1"/>
  <c r="AP622" i="1"/>
  <c r="AQ622" i="1" s="1"/>
  <c r="K622" i="1"/>
  <c r="L622" i="1" s="1"/>
  <c r="AP621" i="1"/>
  <c r="AQ621" i="1" s="1"/>
  <c r="K621" i="1"/>
  <c r="L621" i="1" s="1"/>
  <c r="AP620" i="1"/>
  <c r="AQ620" i="1" s="1"/>
  <c r="K620" i="1"/>
  <c r="L620" i="1" s="1"/>
  <c r="AP619" i="1"/>
  <c r="AQ619" i="1" s="1"/>
  <c r="K619" i="1"/>
  <c r="L619" i="1" s="1"/>
  <c r="AP618" i="1"/>
  <c r="AQ618" i="1" s="1"/>
  <c r="K618" i="1"/>
  <c r="L618" i="1" s="1"/>
  <c r="AP617" i="1"/>
  <c r="AQ617" i="1" s="1"/>
  <c r="K617" i="1"/>
  <c r="L617" i="1" s="1"/>
  <c r="AP616" i="1"/>
  <c r="AQ616" i="1" s="1"/>
  <c r="K616" i="1"/>
  <c r="L616" i="1" s="1"/>
  <c r="AP615" i="1"/>
  <c r="AQ615" i="1" s="1"/>
  <c r="K615" i="1"/>
  <c r="L615" i="1" s="1"/>
  <c r="AP614" i="1"/>
  <c r="K614" i="1"/>
  <c r="L614" i="1" s="1"/>
  <c r="AP613" i="1"/>
  <c r="AQ613" i="1" s="1"/>
  <c r="K613" i="1"/>
  <c r="L613" i="1" s="1"/>
  <c r="AP612" i="1"/>
  <c r="AQ612" i="1" s="1"/>
  <c r="K612" i="1"/>
  <c r="L612" i="1" s="1"/>
  <c r="AP611" i="1"/>
  <c r="AQ611" i="1" s="1"/>
  <c r="K611" i="1"/>
  <c r="L611" i="1" s="1"/>
  <c r="AP610" i="1"/>
  <c r="AQ610" i="1" s="1"/>
  <c r="K610" i="1"/>
  <c r="L610" i="1" s="1"/>
  <c r="AP609" i="1"/>
  <c r="AQ609" i="1" s="1"/>
  <c r="K609" i="1"/>
  <c r="L609" i="1" s="1"/>
  <c r="AP608" i="1"/>
  <c r="AQ608" i="1" s="1"/>
  <c r="K608" i="1"/>
  <c r="L608" i="1" s="1"/>
  <c r="AP607" i="1"/>
  <c r="AQ607" i="1" s="1"/>
  <c r="K607" i="1"/>
  <c r="L607" i="1" s="1"/>
  <c r="AP606" i="1"/>
  <c r="AQ606" i="1" s="1"/>
  <c r="K606" i="1"/>
  <c r="L606" i="1" s="1"/>
  <c r="AP605" i="1"/>
  <c r="AQ605" i="1" s="1"/>
  <c r="K605" i="1"/>
  <c r="L605" i="1" s="1"/>
  <c r="N604" i="1"/>
  <c r="AP604" i="1" s="1"/>
  <c r="AQ604" i="1" s="1"/>
  <c r="K604" i="1"/>
  <c r="L604" i="1" s="1"/>
  <c r="N603" i="1"/>
  <c r="K603" i="1"/>
  <c r="L603" i="1" s="1"/>
  <c r="AP602" i="1"/>
  <c r="AQ602" i="1" s="1"/>
  <c r="K602" i="1"/>
  <c r="L602" i="1" s="1"/>
  <c r="AP601" i="1"/>
  <c r="K601" i="1"/>
  <c r="L601" i="1" s="1"/>
  <c r="AP600" i="1"/>
  <c r="K600" i="1"/>
  <c r="L600" i="1" s="1"/>
  <c r="AP599" i="1"/>
  <c r="AQ599" i="1" s="1"/>
  <c r="K599" i="1"/>
  <c r="L599" i="1" s="1"/>
  <c r="AP598" i="1"/>
  <c r="AQ598" i="1" s="1"/>
  <c r="K598" i="1"/>
  <c r="L598" i="1" s="1"/>
  <c r="AP597" i="1"/>
  <c r="AQ597" i="1" s="1"/>
  <c r="K597" i="1"/>
  <c r="L597" i="1" s="1"/>
  <c r="AP596" i="1"/>
  <c r="AQ596" i="1" s="1"/>
  <c r="K596" i="1"/>
  <c r="L596" i="1" s="1"/>
  <c r="AP595" i="1"/>
  <c r="AQ595" i="1" s="1"/>
  <c r="K595" i="1"/>
  <c r="L595" i="1" s="1"/>
  <c r="AP594" i="1"/>
  <c r="AQ594" i="1" s="1"/>
  <c r="K594" i="1"/>
  <c r="L594" i="1" s="1"/>
  <c r="AP593" i="1"/>
  <c r="AQ593" i="1" s="1"/>
  <c r="K593" i="1"/>
  <c r="L593" i="1" s="1"/>
  <c r="AP592" i="1"/>
  <c r="AQ592" i="1" s="1"/>
  <c r="K592" i="1"/>
  <c r="L592" i="1" s="1"/>
  <c r="AP591" i="1"/>
  <c r="AQ591" i="1" s="1"/>
  <c r="K591" i="1"/>
  <c r="L591" i="1" s="1"/>
  <c r="AP590" i="1"/>
  <c r="AQ590" i="1" s="1"/>
  <c r="K590" i="1"/>
  <c r="L590" i="1" s="1"/>
  <c r="AP589" i="1"/>
  <c r="K589" i="1"/>
  <c r="L589" i="1" s="1"/>
  <c r="AP588" i="1"/>
  <c r="AQ588" i="1" s="1"/>
  <c r="K588" i="1"/>
  <c r="L588" i="1" s="1"/>
  <c r="AP587" i="1"/>
  <c r="AQ587" i="1" s="1"/>
  <c r="K587" i="1"/>
  <c r="L587" i="1" s="1"/>
  <c r="AP586" i="1"/>
  <c r="AQ586" i="1" s="1"/>
  <c r="K586" i="1"/>
  <c r="L586" i="1" s="1"/>
  <c r="AP585" i="1"/>
  <c r="AQ585" i="1" s="1"/>
  <c r="AP584" i="1"/>
  <c r="AQ584" i="1" s="1"/>
  <c r="K584" i="1"/>
  <c r="L584" i="1" s="1"/>
  <c r="AP583" i="1"/>
  <c r="AQ583" i="1" s="1"/>
  <c r="K583" i="1"/>
  <c r="L583" i="1" s="1"/>
  <c r="AP582" i="1"/>
  <c r="AQ582" i="1" s="1"/>
  <c r="K582" i="1"/>
  <c r="L582" i="1" s="1"/>
  <c r="AP581" i="1"/>
  <c r="AQ581" i="1" s="1"/>
  <c r="K581" i="1"/>
  <c r="L581" i="1" s="1"/>
  <c r="AP580" i="1"/>
  <c r="AQ580" i="1" s="1"/>
  <c r="K580" i="1"/>
  <c r="L580" i="1" s="1"/>
  <c r="AP579" i="1"/>
  <c r="AQ579" i="1" s="1"/>
  <c r="K579" i="1"/>
  <c r="L579" i="1" s="1"/>
  <c r="AP578" i="1"/>
  <c r="AQ578" i="1" s="1"/>
  <c r="K578" i="1"/>
  <c r="L578" i="1" s="1"/>
  <c r="AP577" i="1"/>
  <c r="AQ577" i="1" s="1"/>
  <c r="K577" i="1"/>
  <c r="L577" i="1" s="1"/>
  <c r="AP576" i="1"/>
  <c r="AQ576" i="1" s="1"/>
  <c r="K576" i="1"/>
  <c r="L576" i="1" s="1"/>
  <c r="AP575" i="1"/>
  <c r="AQ575" i="1" s="1"/>
  <c r="K575" i="1"/>
  <c r="L575" i="1" s="1"/>
  <c r="AP574" i="1"/>
  <c r="AQ574" i="1" s="1"/>
  <c r="K574" i="1"/>
  <c r="L574" i="1" s="1"/>
  <c r="AP573" i="1"/>
  <c r="AQ573" i="1" s="1"/>
  <c r="K573" i="1"/>
  <c r="L573" i="1" s="1"/>
  <c r="AP572" i="1"/>
  <c r="AQ572" i="1" s="1"/>
  <c r="K572" i="1"/>
  <c r="L572" i="1" s="1"/>
  <c r="AP571" i="1"/>
  <c r="AQ571" i="1" s="1"/>
  <c r="K571" i="1"/>
  <c r="L571" i="1" s="1"/>
  <c r="AP570" i="1"/>
  <c r="AQ570" i="1" s="1"/>
  <c r="K570" i="1"/>
  <c r="L570" i="1" s="1"/>
  <c r="AP569" i="1"/>
  <c r="AQ569" i="1" s="1"/>
  <c r="K569" i="1"/>
  <c r="L569" i="1" s="1"/>
  <c r="AP568" i="1"/>
  <c r="AQ568" i="1" s="1"/>
  <c r="K568" i="1"/>
  <c r="L568" i="1" s="1"/>
  <c r="AP567" i="1"/>
  <c r="AQ567" i="1" s="1"/>
  <c r="K567" i="1"/>
  <c r="L567" i="1" s="1"/>
  <c r="AP566" i="1"/>
  <c r="AQ566" i="1" s="1"/>
  <c r="K566" i="1"/>
  <c r="L566" i="1" s="1"/>
  <c r="AP565" i="1"/>
  <c r="AQ565" i="1" s="1"/>
  <c r="K565" i="1"/>
  <c r="L565" i="1" s="1"/>
  <c r="AP564" i="1"/>
  <c r="AQ564" i="1" s="1"/>
  <c r="K564" i="1"/>
  <c r="L564" i="1" s="1"/>
  <c r="AP563" i="1"/>
  <c r="AQ563" i="1" s="1"/>
  <c r="K563" i="1"/>
  <c r="L563" i="1" s="1"/>
  <c r="AP562" i="1"/>
  <c r="AQ562" i="1" s="1"/>
  <c r="K562" i="1"/>
  <c r="L562" i="1" s="1"/>
  <c r="AP561" i="1"/>
  <c r="AQ561" i="1" s="1"/>
  <c r="K561" i="1"/>
  <c r="L561" i="1" s="1"/>
  <c r="AP560" i="1"/>
  <c r="AQ560" i="1" s="1"/>
  <c r="K560" i="1"/>
  <c r="L560" i="1" s="1"/>
  <c r="AP559" i="1"/>
  <c r="AQ559" i="1" s="1"/>
  <c r="K559" i="1"/>
  <c r="L559" i="1" s="1"/>
  <c r="AP558" i="1"/>
  <c r="AQ558" i="1" s="1"/>
  <c r="K558" i="1"/>
  <c r="L558" i="1" s="1"/>
  <c r="AP557" i="1"/>
  <c r="AQ557" i="1" s="1"/>
  <c r="K557" i="1"/>
  <c r="L557" i="1" s="1"/>
  <c r="AP556" i="1"/>
  <c r="K556" i="1"/>
  <c r="L556" i="1" s="1"/>
  <c r="AP555" i="1"/>
  <c r="AQ555" i="1" s="1"/>
  <c r="K555" i="1"/>
  <c r="L555" i="1" s="1"/>
  <c r="AP554" i="1"/>
  <c r="AQ554" i="1" s="1"/>
  <c r="K554" i="1"/>
  <c r="L554" i="1" s="1"/>
  <c r="AP553" i="1"/>
  <c r="AQ553" i="1" s="1"/>
  <c r="K553" i="1"/>
  <c r="L553" i="1" s="1"/>
  <c r="AP552" i="1"/>
  <c r="AQ552" i="1" s="1"/>
  <c r="K552" i="1"/>
  <c r="L552" i="1" s="1"/>
  <c r="AP551" i="1"/>
  <c r="AQ551" i="1" s="1"/>
  <c r="K551" i="1"/>
  <c r="L551" i="1" s="1"/>
  <c r="AP550" i="1"/>
  <c r="AQ550" i="1" s="1"/>
  <c r="K550" i="1"/>
  <c r="L550" i="1" s="1"/>
  <c r="AP419" i="1"/>
  <c r="AQ419" i="1" s="1"/>
  <c r="K419" i="1"/>
  <c r="L419" i="1" s="1"/>
  <c r="AP418" i="1"/>
  <c r="AQ418" i="1" s="1"/>
  <c r="K418" i="1"/>
  <c r="L418" i="1" s="1"/>
  <c r="AP417" i="1"/>
  <c r="AQ417" i="1" s="1"/>
  <c r="K417" i="1"/>
  <c r="L417" i="1" s="1"/>
  <c r="AP416" i="1"/>
  <c r="AQ416" i="1" s="1"/>
  <c r="K416" i="1"/>
  <c r="L416" i="1" s="1"/>
  <c r="AP415" i="1"/>
  <c r="AQ415" i="1" s="1"/>
  <c r="K415" i="1"/>
  <c r="L415" i="1" s="1"/>
  <c r="AP414" i="1"/>
  <c r="AQ414" i="1" s="1"/>
  <c r="K414" i="1"/>
  <c r="L414" i="1" s="1"/>
  <c r="AP413" i="1"/>
  <c r="AQ413" i="1" s="1"/>
  <c r="K413" i="1"/>
  <c r="L413" i="1" s="1"/>
  <c r="AP412" i="1"/>
  <c r="AQ412" i="1" s="1"/>
  <c r="K412" i="1"/>
  <c r="L412" i="1" s="1"/>
  <c r="AP411" i="1"/>
  <c r="AQ411" i="1" s="1"/>
  <c r="K411" i="1"/>
  <c r="L411" i="1" s="1"/>
  <c r="AP410" i="1"/>
  <c r="AQ410" i="1" s="1"/>
  <c r="K410" i="1"/>
  <c r="L410" i="1" s="1"/>
  <c r="AP409" i="1"/>
  <c r="AQ409" i="1" s="1"/>
  <c r="K409" i="1"/>
  <c r="L409" i="1" s="1"/>
  <c r="AP408" i="1"/>
  <c r="AQ408" i="1" s="1"/>
  <c r="K408" i="1"/>
  <c r="L408" i="1" s="1"/>
  <c r="AP407" i="1"/>
  <c r="AQ407" i="1" s="1"/>
  <c r="K407" i="1"/>
  <c r="L407" i="1" s="1"/>
  <c r="AP406" i="1"/>
  <c r="AQ406" i="1" s="1"/>
  <c r="K406" i="1"/>
  <c r="L406" i="1" s="1"/>
  <c r="AP405" i="1"/>
  <c r="AQ405" i="1" s="1"/>
  <c r="K405" i="1"/>
  <c r="L405" i="1" s="1"/>
  <c r="AP404" i="1"/>
  <c r="AQ404" i="1" s="1"/>
  <c r="K404" i="1"/>
  <c r="L404" i="1" s="1"/>
  <c r="AP403" i="1"/>
  <c r="AQ403" i="1" s="1"/>
  <c r="K403" i="1"/>
  <c r="L403" i="1" s="1"/>
  <c r="AP402" i="1"/>
  <c r="AQ402" i="1" s="1"/>
  <c r="K402" i="1"/>
  <c r="L402" i="1" s="1"/>
  <c r="AP401" i="1"/>
  <c r="AQ401" i="1" s="1"/>
  <c r="K401" i="1"/>
  <c r="L401" i="1" s="1"/>
  <c r="AP400" i="1"/>
  <c r="AQ400" i="1" s="1"/>
  <c r="K400" i="1"/>
  <c r="L400" i="1" s="1"/>
  <c r="AP399" i="1"/>
  <c r="AQ399" i="1" s="1"/>
  <c r="K399" i="1"/>
  <c r="L399" i="1" s="1"/>
  <c r="AP398" i="1"/>
  <c r="AQ398" i="1" s="1"/>
  <c r="K398" i="1"/>
  <c r="L398" i="1" s="1"/>
  <c r="AP397" i="1"/>
  <c r="AQ397" i="1" s="1"/>
  <c r="K397" i="1"/>
  <c r="L397" i="1" s="1"/>
  <c r="AP396" i="1"/>
  <c r="AQ396" i="1" s="1"/>
  <c r="K396" i="1"/>
  <c r="L396" i="1" s="1"/>
  <c r="AP395" i="1"/>
  <c r="AQ395" i="1" s="1"/>
  <c r="K395" i="1"/>
  <c r="L395" i="1" s="1"/>
  <c r="AP394" i="1"/>
  <c r="AQ394" i="1" s="1"/>
  <c r="K394" i="1"/>
  <c r="L394" i="1" s="1"/>
  <c r="AP393" i="1"/>
  <c r="AQ393" i="1" s="1"/>
  <c r="K393" i="1"/>
  <c r="L393" i="1" s="1"/>
  <c r="AP392" i="1"/>
  <c r="AQ392" i="1" s="1"/>
  <c r="K392" i="1"/>
  <c r="L392" i="1" s="1"/>
  <c r="AP391" i="1"/>
  <c r="AQ391" i="1" s="1"/>
  <c r="K391" i="1"/>
  <c r="L391" i="1" s="1"/>
  <c r="AP390" i="1"/>
  <c r="AQ390" i="1" s="1"/>
  <c r="K390" i="1"/>
  <c r="L390" i="1" s="1"/>
  <c r="AP389" i="1"/>
  <c r="AQ389" i="1" s="1"/>
  <c r="K389" i="1"/>
  <c r="L389" i="1" s="1"/>
  <c r="AP388" i="1"/>
  <c r="AQ388" i="1" s="1"/>
  <c r="K388" i="1"/>
  <c r="L388" i="1" s="1"/>
  <c r="AP387" i="1"/>
  <c r="AQ387" i="1" s="1"/>
  <c r="K387" i="1"/>
  <c r="L387" i="1" s="1"/>
  <c r="AP386" i="1"/>
  <c r="AQ386" i="1" s="1"/>
  <c r="K386" i="1"/>
  <c r="L386" i="1" s="1"/>
  <c r="AP385" i="1"/>
  <c r="AQ385" i="1" s="1"/>
  <c r="K385" i="1"/>
  <c r="L385" i="1" s="1"/>
  <c r="AP384" i="1"/>
  <c r="AQ384" i="1" s="1"/>
  <c r="K384" i="1"/>
  <c r="L384" i="1" s="1"/>
  <c r="AP383" i="1"/>
  <c r="AQ383" i="1" s="1"/>
  <c r="K383" i="1"/>
  <c r="L383" i="1" s="1"/>
  <c r="AP382" i="1"/>
  <c r="AQ382" i="1" s="1"/>
  <c r="K382" i="1"/>
  <c r="L382" i="1" s="1"/>
  <c r="AP381" i="1"/>
  <c r="AQ381" i="1" s="1"/>
  <c r="K381" i="1"/>
  <c r="L381" i="1" s="1"/>
  <c r="AP380" i="1"/>
  <c r="AQ380" i="1" s="1"/>
  <c r="K380" i="1"/>
  <c r="L380" i="1" s="1"/>
  <c r="AP379" i="1"/>
  <c r="AQ379" i="1" s="1"/>
  <c r="K379" i="1"/>
  <c r="L379" i="1" s="1"/>
  <c r="AP378" i="1"/>
  <c r="AQ378" i="1" s="1"/>
  <c r="K378" i="1"/>
  <c r="L378" i="1" s="1"/>
  <c r="AP377" i="1"/>
  <c r="AQ377" i="1" s="1"/>
  <c r="K377" i="1"/>
  <c r="L377" i="1" s="1"/>
  <c r="AP376" i="1"/>
  <c r="AQ376" i="1" s="1"/>
  <c r="K376" i="1"/>
  <c r="L376" i="1" s="1"/>
  <c r="AP375" i="1"/>
  <c r="AQ375" i="1" s="1"/>
  <c r="K375" i="1"/>
  <c r="L375" i="1" s="1"/>
  <c r="AP374" i="1"/>
  <c r="AQ374" i="1" s="1"/>
  <c r="K374" i="1"/>
  <c r="L374" i="1" s="1"/>
  <c r="AP373" i="1"/>
  <c r="AQ373" i="1" s="1"/>
  <c r="K373" i="1"/>
  <c r="L373" i="1" s="1"/>
  <c r="AP372" i="1"/>
  <c r="AQ372" i="1" s="1"/>
  <c r="K372" i="1"/>
  <c r="L372" i="1" s="1"/>
  <c r="AP371" i="1"/>
  <c r="AQ371" i="1" s="1"/>
  <c r="K371" i="1"/>
  <c r="L371" i="1" s="1"/>
  <c r="AP370" i="1"/>
  <c r="AQ370" i="1" s="1"/>
  <c r="K370" i="1"/>
  <c r="L370" i="1" s="1"/>
  <c r="AP369" i="1"/>
  <c r="AQ369" i="1" s="1"/>
  <c r="K369" i="1"/>
  <c r="L369" i="1" s="1"/>
  <c r="AP368" i="1"/>
  <c r="AQ368" i="1" s="1"/>
  <c r="K368" i="1"/>
  <c r="L368" i="1" s="1"/>
  <c r="AP367" i="1"/>
  <c r="AQ367" i="1" s="1"/>
  <c r="K367" i="1"/>
  <c r="L367" i="1" s="1"/>
  <c r="AP366" i="1"/>
  <c r="AQ366" i="1" s="1"/>
  <c r="K366" i="1"/>
  <c r="L366" i="1" s="1"/>
  <c r="AP365" i="1"/>
  <c r="AQ365" i="1" s="1"/>
  <c r="K365" i="1"/>
  <c r="L365" i="1" s="1"/>
  <c r="AP364" i="1"/>
  <c r="AQ364" i="1" s="1"/>
  <c r="K364" i="1"/>
  <c r="L364" i="1" s="1"/>
  <c r="AP363" i="1"/>
  <c r="AQ363" i="1" s="1"/>
  <c r="K363" i="1"/>
  <c r="L363" i="1" s="1"/>
  <c r="AP362" i="1"/>
  <c r="AQ362" i="1" s="1"/>
  <c r="K362" i="1"/>
  <c r="L362" i="1" s="1"/>
  <c r="AP361" i="1"/>
  <c r="AQ361" i="1" s="1"/>
  <c r="K361" i="1"/>
  <c r="L361" i="1" s="1"/>
  <c r="AP360" i="1"/>
  <c r="AQ360" i="1" s="1"/>
  <c r="K360" i="1"/>
  <c r="L360" i="1" s="1"/>
  <c r="AP359" i="1"/>
  <c r="AQ359" i="1" s="1"/>
  <c r="K359" i="1"/>
  <c r="L359" i="1" s="1"/>
  <c r="AP358" i="1"/>
  <c r="AQ358" i="1" s="1"/>
  <c r="K358" i="1"/>
  <c r="L358" i="1" s="1"/>
  <c r="AP357" i="1"/>
  <c r="AQ357" i="1" s="1"/>
  <c r="K357" i="1"/>
  <c r="L357" i="1" s="1"/>
  <c r="AP356" i="1"/>
  <c r="AQ356" i="1" s="1"/>
  <c r="K356" i="1"/>
  <c r="L356" i="1" s="1"/>
  <c r="AP355" i="1"/>
  <c r="AQ355" i="1" s="1"/>
  <c r="K355" i="1"/>
  <c r="L355" i="1" s="1"/>
  <c r="AP354" i="1"/>
  <c r="AQ354" i="1" s="1"/>
  <c r="K354" i="1"/>
  <c r="L354" i="1" s="1"/>
  <c r="AP353" i="1"/>
  <c r="AQ353" i="1" s="1"/>
  <c r="K353" i="1"/>
  <c r="L353" i="1" s="1"/>
  <c r="AP352" i="1"/>
  <c r="AQ352" i="1" s="1"/>
  <c r="K352" i="1"/>
  <c r="L352" i="1" s="1"/>
  <c r="AP351" i="1"/>
  <c r="AQ351" i="1" s="1"/>
  <c r="K351" i="1"/>
  <c r="L351" i="1" s="1"/>
  <c r="AP350" i="1"/>
  <c r="AQ350" i="1" s="1"/>
  <c r="AP349" i="1"/>
  <c r="AQ349" i="1" s="1"/>
  <c r="K349" i="1"/>
  <c r="L349" i="1" s="1"/>
  <c r="AP348" i="1"/>
  <c r="AQ348" i="1" s="1"/>
  <c r="K348" i="1"/>
  <c r="L348" i="1" s="1"/>
  <c r="AP347" i="1"/>
  <c r="AQ347" i="1" s="1"/>
  <c r="K347" i="1"/>
  <c r="L347" i="1" s="1"/>
  <c r="AP346" i="1"/>
  <c r="AQ346" i="1" s="1"/>
  <c r="K346" i="1"/>
  <c r="L346" i="1" s="1"/>
  <c r="AP345" i="1"/>
  <c r="AQ345" i="1" s="1"/>
  <c r="K345" i="1"/>
  <c r="L345" i="1" s="1"/>
  <c r="AP344" i="1"/>
  <c r="AQ344" i="1" s="1"/>
  <c r="K344" i="1"/>
  <c r="L344" i="1" s="1"/>
  <c r="AP343" i="1"/>
  <c r="AQ343" i="1" s="1"/>
  <c r="K343" i="1"/>
  <c r="L343" i="1" s="1"/>
  <c r="AP342" i="1"/>
  <c r="AQ342" i="1" s="1"/>
  <c r="K342" i="1"/>
  <c r="L342" i="1" s="1"/>
  <c r="AP341" i="1"/>
  <c r="AQ341" i="1" s="1"/>
  <c r="K341" i="1"/>
  <c r="L341" i="1" s="1"/>
  <c r="AP340" i="1"/>
  <c r="K340" i="1"/>
  <c r="L340" i="1" s="1"/>
  <c r="AP339" i="1"/>
  <c r="AQ339" i="1" s="1"/>
  <c r="K339" i="1"/>
  <c r="L339" i="1" s="1"/>
  <c r="AP338" i="1"/>
  <c r="AQ338" i="1" s="1"/>
  <c r="K338" i="1"/>
  <c r="L338" i="1" s="1"/>
  <c r="AP337" i="1"/>
  <c r="AQ337" i="1" s="1"/>
  <c r="K337" i="1"/>
  <c r="L337" i="1" s="1"/>
  <c r="AP336" i="1"/>
  <c r="AQ336" i="1" s="1"/>
  <c r="K336" i="1"/>
  <c r="L336" i="1" s="1"/>
  <c r="AP335" i="1"/>
  <c r="AQ335" i="1" s="1"/>
  <c r="K335" i="1"/>
  <c r="L335" i="1" s="1"/>
  <c r="AP334" i="1"/>
  <c r="AQ334" i="1" s="1"/>
  <c r="K334" i="1"/>
  <c r="L334" i="1" s="1"/>
  <c r="AP333" i="1"/>
  <c r="AQ333" i="1" s="1"/>
  <c r="K333" i="1"/>
  <c r="L333" i="1" s="1"/>
  <c r="AP332" i="1"/>
  <c r="AQ332" i="1" s="1"/>
  <c r="K332" i="1"/>
  <c r="L332" i="1" s="1"/>
  <c r="AP331" i="1"/>
  <c r="AQ331" i="1" s="1"/>
  <c r="K331" i="1"/>
  <c r="L331" i="1" s="1"/>
  <c r="AP330" i="1"/>
  <c r="AQ330" i="1" s="1"/>
  <c r="K330" i="1"/>
  <c r="L330" i="1" s="1"/>
  <c r="AP329" i="1"/>
  <c r="AQ329" i="1" s="1"/>
  <c r="K329" i="1"/>
  <c r="L329" i="1" s="1"/>
  <c r="AP328" i="1"/>
  <c r="K328" i="1"/>
  <c r="L328" i="1" s="1"/>
  <c r="AP327" i="1"/>
  <c r="AQ327" i="1" s="1"/>
  <c r="K327" i="1"/>
  <c r="L327" i="1" s="1"/>
  <c r="AP326" i="1"/>
  <c r="AQ326" i="1" s="1"/>
  <c r="K326" i="1"/>
  <c r="L326" i="1" s="1"/>
  <c r="AP325" i="1"/>
  <c r="AQ325" i="1" s="1"/>
  <c r="K325" i="1"/>
  <c r="L325" i="1" s="1"/>
  <c r="AP324" i="1"/>
  <c r="AQ324" i="1" s="1"/>
  <c r="K324" i="1"/>
  <c r="L324" i="1" s="1"/>
  <c r="AP323" i="1"/>
  <c r="AQ323" i="1" s="1"/>
  <c r="K323" i="1"/>
  <c r="L323" i="1" s="1"/>
  <c r="AP322" i="1"/>
  <c r="AQ322" i="1" s="1"/>
  <c r="K322" i="1"/>
  <c r="L322" i="1" s="1"/>
  <c r="AP321" i="1"/>
  <c r="AQ321" i="1" s="1"/>
  <c r="K321" i="1"/>
  <c r="L321" i="1" s="1"/>
  <c r="AP320" i="1"/>
  <c r="AQ320" i="1" s="1"/>
  <c r="K320" i="1"/>
  <c r="L320" i="1" s="1"/>
  <c r="AP319" i="1"/>
  <c r="AQ319" i="1" s="1"/>
  <c r="K319" i="1"/>
  <c r="L319" i="1" s="1"/>
  <c r="AP318" i="1"/>
  <c r="AQ318" i="1" s="1"/>
  <c r="K318" i="1"/>
  <c r="L318" i="1" s="1"/>
  <c r="AP317" i="1"/>
  <c r="K317" i="1"/>
  <c r="L317" i="1" s="1"/>
  <c r="AP316" i="1"/>
  <c r="K316" i="1"/>
  <c r="L316" i="1" s="1"/>
  <c r="AP315" i="1"/>
  <c r="AQ315" i="1" s="1"/>
  <c r="K315" i="1"/>
  <c r="L315" i="1" s="1"/>
  <c r="AP314" i="1"/>
  <c r="AQ314" i="1" s="1"/>
  <c r="K314" i="1"/>
  <c r="L314" i="1" s="1"/>
  <c r="AP313" i="1"/>
  <c r="AQ313" i="1" s="1"/>
  <c r="K313" i="1"/>
  <c r="L313" i="1" s="1"/>
  <c r="AP312" i="1"/>
  <c r="AQ312" i="1" s="1"/>
  <c r="K312" i="1"/>
  <c r="L312" i="1" s="1"/>
  <c r="AP311" i="1"/>
  <c r="AQ311" i="1" s="1"/>
  <c r="K311" i="1"/>
  <c r="L311" i="1" s="1"/>
  <c r="AP310" i="1"/>
  <c r="AQ310" i="1" s="1"/>
  <c r="K310" i="1"/>
  <c r="L310" i="1" s="1"/>
  <c r="AP309" i="1"/>
  <c r="AQ309" i="1" s="1"/>
  <c r="K309" i="1"/>
  <c r="L309" i="1" s="1"/>
  <c r="AP308" i="1"/>
  <c r="AQ308" i="1" s="1"/>
  <c r="K308" i="1"/>
  <c r="L308" i="1" s="1"/>
  <c r="AP307" i="1"/>
  <c r="AQ307" i="1" s="1"/>
  <c r="K307" i="1"/>
  <c r="L307" i="1" s="1"/>
  <c r="AP306" i="1"/>
  <c r="AQ306" i="1" s="1"/>
  <c r="K306" i="1"/>
  <c r="L306" i="1" s="1"/>
  <c r="AP305" i="1"/>
  <c r="AQ305" i="1" s="1"/>
  <c r="K305" i="1"/>
  <c r="L305" i="1" s="1"/>
  <c r="AP304" i="1"/>
  <c r="AQ304" i="1" s="1"/>
  <c r="K304" i="1"/>
  <c r="L304" i="1" s="1"/>
  <c r="AP303" i="1"/>
  <c r="AQ303" i="1" s="1"/>
  <c r="K303" i="1"/>
  <c r="L303" i="1" s="1"/>
  <c r="AP302" i="1"/>
  <c r="AQ302" i="1" s="1"/>
  <c r="K302" i="1"/>
  <c r="L302" i="1" s="1"/>
  <c r="AP301" i="1"/>
  <c r="AQ301" i="1" s="1"/>
  <c r="K301" i="1"/>
  <c r="L301" i="1" s="1"/>
  <c r="AP300" i="1"/>
  <c r="AQ300" i="1" s="1"/>
  <c r="K300" i="1"/>
  <c r="L300" i="1" s="1"/>
  <c r="AP299" i="1"/>
  <c r="AQ299" i="1" s="1"/>
  <c r="K299" i="1"/>
  <c r="L299" i="1" s="1"/>
  <c r="AP298" i="1"/>
  <c r="AQ298" i="1" s="1"/>
  <c r="K298" i="1"/>
  <c r="L298" i="1" s="1"/>
  <c r="AP297" i="1"/>
  <c r="AQ297" i="1" s="1"/>
  <c r="K297" i="1"/>
  <c r="L297" i="1" s="1"/>
  <c r="AP296" i="1"/>
  <c r="AQ296" i="1" s="1"/>
  <c r="K296" i="1"/>
  <c r="L296" i="1" s="1"/>
  <c r="AP295" i="1"/>
  <c r="AQ295" i="1" s="1"/>
  <c r="K295" i="1"/>
  <c r="L295" i="1" s="1"/>
  <c r="AP294" i="1"/>
  <c r="AQ294" i="1" s="1"/>
  <c r="K294" i="1"/>
  <c r="L294" i="1" s="1"/>
  <c r="AP293" i="1"/>
  <c r="AQ293" i="1" s="1"/>
  <c r="K293" i="1"/>
  <c r="L293" i="1" s="1"/>
  <c r="AP292" i="1"/>
  <c r="AQ292" i="1" s="1"/>
  <c r="K292" i="1"/>
  <c r="L292" i="1" s="1"/>
  <c r="AP291" i="1"/>
  <c r="K291" i="1"/>
  <c r="L291" i="1" s="1"/>
  <c r="AP290" i="1"/>
  <c r="AQ290" i="1" s="1"/>
  <c r="K290" i="1"/>
  <c r="L290" i="1" s="1"/>
  <c r="AP289" i="1"/>
  <c r="AQ289" i="1" s="1"/>
  <c r="K289" i="1"/>
  <c r="L289" i="1" s="1"/>
  <c r="AP288" i="1"/>
  <c r="AQ288" i="1" s="1"/>
  <c r="K288" i="1"/>
  <c r="L288" i="1" s="1"/>
  <c r="AP287" i="1"/>
  <c r="AQ287" i="1" s="1"/>
  <c r="K287" i="1"/>
  <c r="L287" i="1" s="1"/>
  <c r="AP286" i="1"/>
  <c r="AQ286" i="1" s="1"/>
  <c r="K286" i="1"/>
  <c r="L286" i="1" s="1"/>
  <c r="AP285" i="1"/>
  <c r="AQ285" i="1" s="1"/>
  <c r="K285" i="1"/>
  <c r="L285" i="1" s="1"/>
  <c r="AP284" i="1"/>
  <c r="AQ284" i="1" s="1"/>
  <c r="K284" i="1"/>
  <c r="L284" i="1" s="1"/>
  <c r="AP283" i="1"/>
  <c r="AQ283" i="1" s="1"/>
  <c r="K283" i="1"/>
  <c r="L283" i="1" s="1"/>
  <c r="AP282" i="1"/>
  <c r="AQ282" i="1" s="1"/>
  <c r="K282" i="1"/>
  <c r="L282" i="1" s="1"/>
  <c r="AP281" i="1"/>
  <c r="AQ281" i="1" s="1"/>
  <c r="K281" i="1"/>
  <c r="L281" i="1" s="1"/>
  <c r="AP280" i="1"/>
  <c r="AQ280" i="1" s="1"/>
  <c r="K280" i="1"/>
  <c r="L280" i="1" s="1"/>
  <c r="AP279" i="1"/>
  <c r="AQ279" i="1" s="1"/>
  <c r="K279" i="1"/>
  <c r="L279" i="1" s="1"/>
  <c r="AP278" i="1"/>
  <c r="AQ278" i="1" s="1"/>
  <c r="K278" i="1"/>
  <c r="L278" i="1" s="1"/>
  <c r="AP277" i="1"/>
  <c r="AQ277" i="1" s="1"/>
  <c r="K277" i="1"/>
  <c r="L277" i="1" s="1"/>
  <c r="AP276" i="1"/>
  <c r="AQ276" i="1" s="1"/>
  <c r="K276" i="1"/>
  <c r="L276" i="1" s="1"/>
  <c r="AP275" i="1"/>
  <c r="AQ275" i="1" s="1"/>
  <c r="K275" i="1"/>
  <c r="L275" i="1" s="1"/>
  <c r="AP274" i="1"/>
  <c r="AQ274" i="1" s="1"/>
  <c r="K274" i="1"/>
  <c r="L274" i="1" s="1"/>
  <c r="AP273" i="1"/>
  <c r="AQ273" i="1" s="1"/>
  <c r="K273" i="1"/>
  <c r="L273" i="1" s="1"/>
  <c r="AP272" i="1"/>
  <c r="AQ272" i="1" s="1"/>
  <c r="K272" i="1"/>
  <c r="L272" i="1" s="1"/>
  <c r="AP271" i="1"/>
  <c r="AQ271" i="1" s="1"/>
  <c r="K271" i="1"/>
  <c r="L271" i="1" s="1"/>
  <c r="AP270" i="1"/>
  <c r="AQ270" i="1" s="1"/>
  <c r="K270" i="1"/>
  <c r="L270" i="1" s="1"/>
  <c r="AP269" i="1"/>
  <c r="AQ269" i="1" s="1"/>
  <c r="K269" i="1"/>
  <c r="L269" i="1" s="1"/>
  <c r="AP268" i="1"/>
  <c r="AQ268" i="1" s="1"/>
  <c r="K268" i="1"/>
  <c r="L268" i="1" s="1"/>
  <c r="AP267" i="1"/>
  <c r="AQ267" i="1" s="1"/>
  <c r="K267" i="1"/>
  <c r="L267" i="1" s="1"/>
  <c r="AP266" i="1"/>
  <c r="AQ266" i="1" s="1"/>
  <c r="K266" i="1"/>
  <c r="L266" i="1" s="1"/>
  <c r="AP265" i="1"/>
  <c r="AQ265" i="1" s="1"/>
  <c r="K265" i="1"/>
  <c r="L265" i="1" s="1"/>
  <c r="AP264" i="1"/>
  <c r="AQ264" i="1" s="1"/>
  <c r="K264" i="1"/>
  <c r="L264" i="1" s="1"/>
  <c r="AP263" i="1"/>
  <c r="AQ263" i="1" s="1"/>
  <c r="K263" i="1"/>
  <c r="L263" i="1" s="1"/>
  <c r="AP262" i="1"/>
  <c r="AQ262" i="1" s="1"/>
  <c r="K262" i="1"/>
  <c r="L262" i="1" s="1"/>
  <c r="AP261" i="1"/>
  <c r="AQ261" i="1" s="1"/>
  <c r="K261" i="1"/>
  <c r="L261" i="1" s="1"/>
  <c r="AP260" i="1"/>
  <c r="AQ260" i="1" s="1"/>
  <c r="K260" i="1"/>
  <c r="L260" i="1" s="1"/>
  <c r="AP259" i="1"/>
  <c r="AQ259" i="1" s="1"/>
  <c r="K259" i="1"/>
  <c r="L259" i="1" s="1"/>
  <c r="AP258" i="1"/>
  <c r="AQ258" i="1" s="1"/>
  <c r="K258" i="1"/>
  <c r="L258" i="1" s="1"/>
  <c r="AP257" i="1"/>
  <c r="AQ257" i="1" s="1"/>
  <c r="K257" i="1"/>
  <c r="L257" i="1" s="1"/>
  <c r="AP256" i="1"/>
  <c r="AQ256" i="1" s="1"/>
  <c r="K256" i="1"/>
  <c r="L256" i="1" s="1"/>
  <c r="AP255" i="1"/>
  <c r="AQ255" i="1" s="1"/>
  <c r="K255" i="1"/>
  <c r="L255" i="1" s="1"/>
  <c r="AP254" i="1"/>
  <c r="AQ254" i="1" s="1"/>
  <c r="K254" i="1"/>
  <c r="L254" i="1" s="1"/>
  <c r="AP253" i="1"/>
  <c r="AQ253" i="1" s="1"/>
  <c r="K253" i="1"/>
  <c r="L253" i="1" s="1"/>
  <c r="AP252" i="1"/>
  <c r="AQ252" i="1" s="1"/>
  <c r="K252" i="1"/>
  <c r="L252" i="1" s="1"/>
  <c r="AP251" i="1"/>
  <c r="AQ251" i="1" s="1"/>
  <c r="K251" i="1"/>
  <c r="L251" i="1" s="1"/>
  <c r="AP250" i="1"/>
  <c r="AQ250" i="1" s="1"/>
  <c r="K250" i="1"/>
  <c r="L250" i="1" s="1"/>
  <c r="AP249" i="1"/>
  <c r="AQ249" i="1" s="1"/>
  <c r="K249" i="1"/>
  <c r="L249" i="1" s="1"/>
  <c r="AP248" i="1"/>
  <c r="AQ248" i="1" s="1"/>
  <c r="K248" i="1"/>
  <c r="L248" i="1" s="1"/>
  <c r="AP247" i="1"/>
  <c r="AQ247" i="1" s="1"/>
  <c r="K247" i="1"/>
  <c r="L247" i="1" s="1"/>
  <c r="AP246" i="1"/>
  <c r="AQ246" i="1" s="1"/>
  <c r="K246" i="1"/>
  <c r="L246" i="1" s="1"/>
  <c r="AP245" i="1"/>
  <c r="AQ245" i="1" s="1"/>
  <c r="K245" i="1"/>
  <c r="L245" i="1" s="1"/>
  <c r="AP244" i="1"/>
  <c r="AQ244" i="1" s="1"/>
  <c r="K244" i="1"/>
  <c r="L244" i="1" s="1"/>
  <c r="AP243" i="1"/>
  <c r="AQ243" i="1" s="1"/>
  <c r="K243" i="1"/>
  <c r="L243" i="1" s="1"/>
  <c r="AP242" i="1"/>
  <c r="AQ242" i="1" s="1"/>
  <c r="K242" i="1"/>
  <c r="L242" i="1" s="1"/>
  <c r="AP241" i="1"/>
  <c r="AQ241" i="1" s="1"/>
  <c r="K241" i="1"/>
  <c r="L241" i="1" s="1"/>
  <c r="AP240" i="1"/>
  <c r="AQ240" i="1" s="1"/>
  <c r="K240" i="1"/>
  <c r="L240" i="1" s="1"/>
  <c r="AP239" i="1"/>
  <c r="AQ239" i="1" s="1"/>
  <c r="K239" i="1"/>
  <c r="L239" i="1" s="1"/>
  <c r="AP238" i="1"/>
  <c r="AQ238" i="1" s="1"/>
  <c r="K238" i="1"/>
  <c r="L238" i="1" s="1"/>
  <c r="AP237" i="1"/>
  <c r="AQ237" i="1" s="1"/>
  <c r="K237" i="1"/>
  <c r="L237" i="1" s="1"/>
  <c r="AP236" i="1"/>
  <c r="AQ236" i="1" s="1"/>
  <c r="K236" i="1"/>
  <c r="L236" i="1" s="1"/>
  <c r="AP235" i="1"/>
  <c r="AQ235" i="1" s="1"/>
  <c r="K235" i="1"/>
  <c r="L235" i="1" s="1"/>
  <c r="AP234" i="1"/>
  <c r="AQ234" i="1" s="1"/>
  <c r="K234" i="1"/>
  <c r="L234" i="1" s="1"/>
  <c r="AP233" i="1"/>
  <c r="AQ233" i="1" s="1"/>
  <c r="K233" i="1"/>
  <c r="L233" i="1" s="1"/>
  <c r="AP232" i="1"/>
  <c r="AQ232" i="1" s="1"/>
  <c r="K232" i="1"/>
  <c r="L232" i="1" s="1"/>
  <c r="AP231" i="1"/>
  <c r="AQ231" i="1" s="1"/>
  <c r="K231" i="1"/>
  <c r="L231" i="1" s="1"/>
  <c r="AP230" i="1"/>
  <c r="AQ230" i="1" s="1"/>
  <c r="K230" i="1"/>
  <c r="L230" i="1" s="1"/>
  <c r="AP229" i="1"/>
  <c r="AQ229" i="1" s="1"/>
  <c r="K229" i="1"/>
  <c r="L229" i="1" s="1"/>
  <c r="AP228" i="1"/>
  <c r="AQ228" i="1" s="1"/>
  <c r="K228" i="1"/>
  <c r="L228" i="1" s="1"/>
  <c r="AP227" i="1"/>
  <c r="AQ227" i="1" s="1"/>
  <c r="K227" i="1"/>
  <c r="L227" i="1" s="1"/>
  <c r="AP226" i="1"/>
  <c r="AQ226" i="1" s="1"/>
  <c r="K226" i="1"/>
  <c r="L226" i="1" s="1"/>
  <c r="AP225" i="1"/>
  <c r="AQ225" i="1" s="1"/>
  <c r="K225" i="1"/>
  <c r="L225" i="1" s="1"/>
  <c r="AP224" i="1"/>
  <c r="AQ224" i="1" s="1"/>
  <c r="K224" i="1"/>
  <c r="L224" i="1" s="1"/>
  <c r="AP223" i="1"/>
  <c r="AQ223" i="1" s="1"/>
  <c r="K223" i="1"/>
  <c r="L223" i="1" s="1"/>
  <c r="AP222" i="1"/>
  <c r="AQ222" i="1" s="1"/>
  <c r="K222" i="1"/>
  <c r="L222" i="1" s="1"/>
  <c r="AP221" i="1"/>
  <c r="AQ221" i="1" s="1"/>
  <c r="K221" i="1"/>
  <c r="L221" i="1" s="1"/>
  <c r="AP220" i="1"/>
  <c r="AQ220" i="1" s="1"/>
  <c r="K220" i="1"/>
  <c r="L220" i="1" s="1"/>
  <c r="AP219" i="1"/>
  <c r="AQ219" i="1" s="1"/>
  <c r="K219" i="1"/>
  <c r="L219" i="1" s="1"/>
  <c r="AP218" i="1"/>
  <c r="AQ218" i="1" s="1"/>
  <c r="K218" i="1"/>
  <c r="L218" i="1" s="1"/>
  <c r="AP217" i="1"/>
  <c r="AQ217" i="1" s="1"/>
  <c r="K217" i="1"/>
  <c r="L217" i="1" s="1"/>
  <c r="AP216" i="1"/>
  <c r="AQ216" i="1" s="1"/>
  <c r="K216" i="1"/>
  <c r="L216" i="1" s="1"/>
  <c r="AP215" i="1"/>
  <c r="AQ215" i="1" s="1"/>
  <c r="K215" i="1"/>
  <c r="L215" i="1" s="1"/>
  <c r="AP214" i="1"/>
  <c r="AQ214" i="1" s="1"/>
  <c r="K214" i="1"/>
  <c r="L214" i="1" s="1"/>
  <c r="AP213" i="1"/>
  <c r="AQ213" i="1" s="1"/>
  <c r="K213" i="1"/>
  <c r="L213" i="1" s="1"/>
  <c r="AP212" i="1"/>
  <c r="AQ212" i="1" s="1"/>
  <c r="K212" i="1"/>
  <c r="L212" i="1" s="1"/>
  <c r="AP211" i="1"/>
  <c r="AQ211" i="1" s="1"/>
  <c r="K211" i="1"/>
  <c r="L211" i="1" s="1"/>
  <c r="AP210" i="1"/>
  <c r="AQ210" i="1" s="1"/>
  <c r="K210" i="1"/>
  <c r="L210" i="1" s="1"/>
  <c r="AP209" i="1"/>
  <c r="AQ209" i="1" s="1"/>
  <c r="K209" i="1"/>
  <c r="L209" i="1" s="1"/>
  <c r="AP208" i="1"/>
  <c r="AQ208" i="1" s="1"/>
  <c r="K208" i="1"/>
  <c r="L208" i="1" s="1"/>
  <c r="AP207" i="1"/>
  <c r="AQ207" i="1" s="1"/>
  <c r="K207" i="1"/>
  <c r="L207" i="1" s="1"/>
  <c r="AP206" i="1"/>
  <c r="AQ206" i="1" s="1"/>
  <c r="K206" i="1"/>
  <c r="L206" i="1" s="1"/>
  <c r="AP205" i="1"/>
  <c r="AQ205" i="1" s="1"/>
  <c r="K205" i="1"/>
  <c r="L205" i="1" s="1"/>
  <c r="AP204" i="1"/>
  <c r="AQ204" i="1" s="1"/>
  <c r="K204" i="1"/>
  <c r="L204" i="1" s="1"/>
  <c r="AP203" i="1"/>
  <c r="AQ203" i="1" s="1"/>
  <c r="K203" i="1"/>
  <c r="L203" i="1" s="1"/>
  <c r="AP202" i="1"/>
  <c r="AQ202" i="1" s="1"/>
  <c r="K202" i="1"/>
  <c r="L202" i="1" s="1"/>
  <c r="AP201" i="1"/>
  <c r="AQ201" i="1" s="1"/>
  <c r="K201" i="1"/>
  <c r="L201" i="1" s="1"/>
  <c r="AP200" i="1"/>
  <c r="AQ200" i="1" s="1"/>
  <c r="K200" i="1"/>
  <c r="L200" i="1" s="1"/>
  <c r="AP199" i="1"/>
  <c r="AQ199" i="1" s="1"/>
  <c r="K199" i="1"/>
  <c r="L199" i="1" s="1"/>
  <c r="AP198" i="1"/>
  <c r="AQ198" i="1" s="1"/>
  <c r="K198" i="1"/>
  <c r="L198" i="1" s="1"/>
  <c r="AP197" i="1"/>
  <c r="AQ197" i="1" s="1"/>
  <c r="K197" i="1"/>
  <c r="L197" i="1" s="1"/>
  <c r="AP196" i="1"/>
  <c r="AQ196" i="1" s="1"/>
  <c r="K196" i="1"/>
  <c r="L196" i="1" s="1"/>
  <c r="AP195" i="1"/>
  <c r="AQ195" i="1" s="1"/>
  <c r="K195" i="1"/>
  <c r="L195" i="1" s="1"/>
  <c r="AP194" i="1"/>
  <c r="AQ194" i="1" s="1"/>
  <c r="K194" i="1"/>
  <c r="L194" i="1" s="1"/>
  <c r="AP193" i="1"/>
  <c r="AQ193" i="1" s="1"/>
  <c r="K193" i="1"/>
  <c r="L193" i="1" s="1"/>
  <c r="AP192" i="1"/>
  <c r="AQ192" i="1" s="1"/>
  <c r="K192" i="1"/>
  <c r="L192" i="1" s="1"/>
  <c r="AP191" i="1"/>
  <c r="AQ191" i="1" s="1"/>
  <c r="K191" i="1"/>
  <c r="L191" i="1" s="1"/>
  <c r="AP190" i="1"/>
  <c r="AQ190" i="1" s="1"/>
  <c r="K190" i="1"/>
  <c r="L190" i="1" s="1"/>
  <c r="AP189" i="1"/>
  <c r="AQ189" i="1" s="1"/>
  <c r="K189" i="1"/>
  <c r="L189" i="1" s="1"/>
  <c r="AP188" i="1"/>
  <c r="AQ188" i="1" s="1"/>
  <c r="K188" i="1"/>
  <c r="L188" i="1" s="1"/>
  <c r="AP187" i="1"/>
  <c r="AQ187" i="1" s="1"/>
  <c r="K187" i="1"/>
  <c r="L187" i="1" s="1"/>
  <c r="AP186" i="1"/>
  <c r="AQ186" i="1" s="1"/>
  <c r="K186" i="1"/>
  <c r="L186" i="1" s="1"/>
  <c r="AP185" i="1"/>
  <c r="AQ185" i="1" s="1"/>
  <c r="K185" i="1"/>
  <c r="L185" i="1" s="1"/>
  <c r="AP184" i="1"/>
  <c r="AQ184" i="1" s="1"/>
  <c r="K184" i="1"/>
  <c r="L184" i="1" s="1"/>
  <c r="AP183" i="1"/>
  <c r="AQ183" i="1" s="1"/>
  <c r="K183" i="1"/>
  <c r="L183" i="1" s="1"/>
  <c r="AP182" i="1"/>
  <c r="AQ182" i="1" s="1"/>
  <c r="K182" i="1"/>
  <c r="L182" i="1" s="1"/>
  <c r="AP181" i="1"/>
  <c r="AQ181" i="1" s="1"/>
  <c r="K181" i="1"/>
  <c r="L181" i="1" s="1"/>
  <c r="AP180" i="1"/>
  <c r="AQ180" i="1" s="1"/>
  <c r="K180" i="1"/>
  <c r="L180" i="1" s="1"/>
  <c r="AP179" i="1"/>
  <c r="AQ179" i="1" s="1"/>
  <c r="K179" i="1"/>
  <c r="L179" i="1" s="1"/>
  <c r="AP178" i="1"/>
  <c r="AQ178" i="1" s="1"/>
  <c r="K178" i="1"/>
  <c r="L178" i="1" s="1"/>
  <c r="AP177" i="1"/>
  <c r="AQ177" i="1" s="1"/>
  <c r="K177" i="1"/>
  <c r="L177" i="1" s="1"/>
  <c r="AP176" i="1"/>
  <c r="AQ176" i="1" s="1"/>
  <c r="K176" i="1"/>
  <c r="L176" i="1" s="1"/>
  <c r="AP175" i="1"/>
  <c r="AQ175" i="1" s="1"/>
  <c r="K175" i="1"/>
  <c r="L175" i="1" s="1"/>
  <c r="AP174" i="1"/>
  <c r="AQ174" i="1" s="1"/>
  <c r="K174" i="1"/>
  <c r="L174" i="1" s="1"/>
  <c r="AP173" i="1"/>
  <c r="AQ173" i="1" s="1"/>
  <c r="K173" i="1"/>
  <c r="L173" i="1" s="1"/>
  <c r="AP172" i="1"/>
  <c r="AQ172" i="1" s="1"/>
  <c r="K172" i="1"/>
  <c r="L172" i="1" s="1"/>
  <c r="AP171" i="1"/>
  <c r="AQ171" i="1" s="1"/>
  <c r="K171" i="1"/>
  <c r="L171" i="1" s="1"/>
  <c r="AP170" i="1"/>
  <c r="AQ170" i="1" s="1"/>
  <c r="K170" i="1"/>
  <c r="L170" i="1" s="1"/>
  <c r="AP169" i="1"/>
  <c r="AQ169" i="1" s="1"/>
  <c r="K169" i="1"/>
  <c r="L169" i="1" s="1"/>
  <c r="AP168" i="1"/>
  <c r="AQ168" i="1" s="1"/>
  <c r="K168" i="1"/>
  <c r="L168" i="1" s="1"/>
  <c r="AP167" i="1"/>
  <c r="AQ167" i="1" s="1"/>
  <c r="K167" i="1"/>
  <c r="L167" i="1" s="1"/>
  <c r="AP166" i="1"/>
  <c r="AQ166" i="1" s="1"/>
  <c r="K166" i="1"/>
  <c r="L166" i="1" s="1"/>
  <c r="AP165" i="1"/>
  <c r="AQ165" i="1" s="1"/>
  <c r="K165" i="1"/>
  <c r="L165" i="1" s="1"/>
  <c r="AP164" i="1"/>
  <c r="AQ164" i="1" s="1"/>
  <c r="K164" i="1"/>
  <c r="L164" i="1" s="1"/>
  <c r="AP163" i="1"/>
  <c r="AQ163" i="1" s="1"/>
  <c r="K163" i="1"/>
  <c r="L163" i="1" s="1"/>
  <c r="AP162" i="1"/>
  <c r="AQ162" i="1" s="1"/>
  <c r="K162" i="1"/>
  <c r="L162" i="1" s="1"/>
  <c r="AP161" i="1"/>
  <c r="AQ161" i="1" s="1"/>
  <c r="K161" i="1"/>
  <c r="L161" i="1" s="1"/>
  <c r="AP160" i="1"/>
  <c r="AQ160" i="1" s="1"/>
  <c r="K160" i="1"/>
  <c r="L160" i="1" s="1"/>
  <c r="AP159" i="1"/>
  <c r="K159" i="1"/>
  <c r="L159" i="1" s="1"/>
  <c r="AP158" i="1"/>
  <c r="AQ158" i="1" s="1"/>
  <c r="K158" i="1"/>
  <c r="L158" i="1" s="1"/>
  <c r="AP157" i="1"/>
  <c r="AQ157" i="1" s="1"/>
  <c r="K157" i="1"/>
  <c r="L157" i="1" s="1"/>
  <c r="AP156" i="1"/>
  <c r="AQ156" i="1" s="1"/>
  <c r="K156" i="1"/>
  <c r="L156" i="1" s="1"/>
  <c r="AP155" i="1"/>
  <c r="AQ155" i="1" s="1"/>
  <c r="K155" i="1"/>
  <c r="L155" i="1" s="1"/>
  <c r="AP154" i="1"/>
  <c r="AQ154" i="1" s="1"/>
  <c r="K154" i="1"/>
  <c r="L154" i="1" s="1"/>
  <c r="AP153" i="1"/>
  <c r="K153" i="1"/>
  <c r="L153" i="1" s="1"/>
  <c r="AP152" i="1"/>
  <c r="AQ152" i="1" s="1"/>
  <c r="K152" i="1"/>
  <c r="L152" i="1" s="1"/>
  <c r="AP151" i="1"/>
  <c r="AQ151" i="1" s="1"/>
  <c r="K151" i="1"/>
  <c r="L151" i="1" s="1"/>
  <c r="AP150" i="1"/>
  <c r="AQ150" i="1" s="1"/>
  <c r="K150" i="1"/>
  <c r="L150" i="1" s="1"/>
  <c r="AP149" i="1"/>
  <c r="AQ149" i="1" s="1"/>
  <c r="K149" i="1"/>
  <c r="L149" i="1" s="1"/>
  <c r="AP148" i="1"/>
  <c r="AQ148" i="1" s="1"/>
  <c r="K148" i="1"/>
  <c r="L148" i="1" s="1"/>
  <c r="AP147" i="1"/>
  <c r="K147" i="1"/>
  <c r="L147" i="1" s="1"/>
  <c r="AP146" i="1"/>
  <c r="AQ146" i="1" s="1"/>
  <c r="K146" i="1"/>
  <c r="L146" i="1" s="1"/>
  <c r="AP145" i="1"/>
  <c r="AQ145" i="1" s="1"/>
  <c r="K145" i="1"/>
  <c r="L145" i="1" s="1"/>
  <c r="AP144" i="1"/>
  <c r="AQ144" i="1" s="1"/>
  <c r="K144" i="1"/>
  <c r="L144" i="1" s="1"/>
  <c r="AP143" i="1"/>
  <c r="AQ143" i="1" s="1"/>
  <c r="K143" i="1"/>
  <c r="L143" i="1" s="1"/>
  <c r="AP142" i="1"/>
  <c r="AQ142" i="1" s="1"/>
  <c r="K142" i="1"/>
  <c r="L142" i="1" s="1"/>
  <c r="AP141" i="1"/>
  <c r="K141" i="1"/>
  <c r="L141" i="1" s="1"/>
  <c r="AP140" i="1"/>
  <c r="AQ140" i="1" s="1"/>
  <c r="K140" i="1"/>
  <c r="L140" i="1" s="1"/>
  <c r="AP139" i="1"/>
  <c r="AQ139" i="1" s="1"/>
  <c r="K139" i="1"/>
  <c r="L139" i="1" s="1"/>
  <c r="AP138" i="1"/>
  <c r="AQ138" i="1" s="1"/>
  <c r="K138" i="1"/>
  <c r="L138" i="1" s="1"/>
  <c r="AP137" i="1"/>
  <c r="AQ137" i="1" s="1"/>
  <c r="K137" i="1"/>
  <c r="L137" i="1" s="1"/>
  <c r="AP136" i="1"/>
  <c r="AQ136" i="1" s="1"/>
  <c r="K136" i="1"/>
  <c r="L136" i="1" s="1"/>
  <c r="AP135" i="1"/>
  <c r="K135" i="1"/>
  <c r="L135" i="1" s="1"/>
  <c r="AP134" i="1"/>
  <c r="AQ134" i="1" s="1"/>
  <c r="K134" i="1"/>
  <c r="L134" i="1" s="1"/>
  <c r="AP133" i="1"/>
  <c r="AQ133" i="1" s="1"/>
  <c r="K133" i="1"/>
  <c r="L133" i="1" s="1"/>
  <c r="AP132" i="1"/>
  <c r="AQ132" i="1" s="1"/>
  <c r="K132" i="1"/>
  <c r="L132" i="1" s="1"/>
  <c r="AP131" i="1"/>
  <c r="AQ131" i="1" s="1"/>
  <c r="K131" i="1"/>
  <c r="L131" i="1" s="1"/>
  <c r="AP130" i="1"/>
  <c r="AQ130" i="1" s="1"/>
  <c r="K130" i="1"/>
  <c r="L130" i="1" s="1"/>
  <c r="AP129" i="1"/>
  <c r="AQ129" i="1" s="1"/>
  <c r="K129" i="1"/>
  <c r="L129" i="1" s="1"/>
  <c r="AP128" i="1"/>
  <c r="AQ128" i="1" s="1"/>
  <c r="K128" i="1"/>
  <c r="L128" i="1" s="1"/>
  <c r="AP127" i="1"/>
  <c r="AQ127" i="1" s="1"/>
  <c r="K127" i="1"/>
  <c r="L127" i="1" s="1"/>
  <c r="AP126" i="1"/>
  <c r="AQ126" i="1" s="1"/>
  <c r="K126" i="1"/>
  <c r="L126" i="1" s="1"/>
  <c r="AP125" i="1"/>
  <c r="AQ125" i="1" s="1"/>
  <c r="K125" i="1"/>
  <c r="L125" i="1" s="1"/>
  <c r="AP124" i="1"/>
  <c r="AQ124" i="1" s="1"/>
  <c r="K124" i="1"/>
  <c r="L124" i="1" s="1"/>
  <c r="AP123" i="1"/>
  <c r="AQ123" i="1" s="1"/>
  <c r="K123" i="1"/>
  <c r="L123" i="1" s="1"/>
  <c r="AP122" i="1"/>
  <c r="K122" i="1"/>
  <c r="L122" i="1" s="1"/>
  <c r="AP121" i="1"/>
  <c r="AQ121" i="1" s="1"/>
  <c r="K121" i="1"/>
  <c r="L121" i="1" s="1"/>
  <c r="AP120" i="1"/>
  <c r="AQ120" i="1" s="1"/>
  <c r="K120" i="1"/>
  <c r="L120" i="1" s="1"/>
  <c r="AP119" i="1"/>
  <c r="AQ119" i="1" s="1"/>
  <c r="K119" i="1"/>
  <c r="L119" i="1" s="1"/>
  <c r="AP118" i="1"/>
  <c r="AQ118" i="1" s="1"/>
  <c r="K118" i="1"/>
  <c r="L118" i="1" s="1"/>
  <c r="AP117" i="1"/>
  <c r="AQ117" i="1" s="1"/>
  <c r="K117" i="1"/>
  <c r="L117" i="1" s="1"/>
  <c r="AP116" i="1"/>
  <c r="AQ116" i="1" s="1"/>
  <c r="K116" i="1"/>
  <c r="L116" i="1" s="1"/>
  <c r="AP115" i="1"/>
  <c r="AQ115" i="1" s="1"/>
  <c r="K115" i="1"/>
  <c r="L115" i="1" s="1"/>
  <c r="AP114" i="1"/>
  <c r="AQ114" i="1" s="1"/>
  <c r="K114" i="1"/>
  <c r="L114" i="1" s="1"/>
  <c r="AP113" i="1"/>
  <c r="AQ113" i="1" s="1"/>
  <c r="K113" i="1"/>
  <c r="L113" i="1" s="1"/>
  <c r="AP112" i="1"/>
  <c r="AQ112" i="1" s="1"/>
  <c r="K112" i="1"/>
  <c r="L112" i="1" s="1"/>
  <c r="AP111" i="1"/>
  <c r="AQ111" i="1" s="1"/>
  <c r="K111" i="1"/>
  <c r="L111" i="1" s="1"/>
  <c r="AP110" i="1"/>
  <c r="K110" i="1"/>
  <c r="L110" i="1" s="1"/>
  <c r="AP109" i="1"/>
  <c r="AQ109" i="1" s="1"/>
  <c r="K109" i="1"/>
  <c r="L109" i="1" s="1"/>
  <c r="AP108" i="1"/>
  <c r="AQ108" i="1" s="1"/>
  <c r="K108" i="1"/>
  <c r="L108" i="1" s="1"/>
  <c r="AP107" i="1"/>
  <c r="AQ107" i="1" s="1"/>
  <c r="K107" i="1"/>
  <c r="L107" i="1" s="1"/>
  <c r="AP106" i="1"/>
  <c r="AQ106" i="1" s="1"/>
  <c r="K106" i="1"/>
  <c r="L106" i="1" s="1"/>
  <c r="AP105" i="1"/>
  <c r="AQ105" i="1" s="1"/>
  <c r="K105" i="1"/>
  <c r="L105" i="1" s="1"/>
  <c r="AP104" i="1"/>
  <c r="AQ104" i="1" s="1"/>
  <c r="K104" i="1"/>
  <c r="L104" i="1" s="1"/>
  <c r="AP103" i="1"/>
  <c r="AQ103" i="1" s="1"/>
  <c r="K103" i="1"/>
  <c r="L103" i="1" s="1"/>
  <c r="AP102" i="1"/>
  <c r="AQ102" i="1" s="1"/>
  <c r="K102" i="1"/>
  <c r="L102" i="1" s="1"/>
  <c r="AP101" i="1"/>
  <c r="AQ101" i="1" s="1"/>
  <c r="K101" i="1"/>
  <c r="L101" i="1" s="1"/>
  <c r="AP100" i="1"/>
  <c r="AQ100" i="1" s="1"/>
  <c r="K100" i="1"/>
  <c r="L100" i="1" s="1"/>
  <c r="AP99" i="1"/>
  <c r="AQ99" i="1" s="1"/>
  <c r="K99" i="1"/>
  <c r="L99" i="1" s="1"/>
  <c r="AP98" i="1"/>
  <c r="K98" i="1"/>
  <c r="L98" i="1" s="1"/>
  <c r="AP97" i="1"/>
  <c r="AQ97" i="1" s="1"/>
  <c r="K97" i="1"/>
  <c r="L97" i="1" s="1"/>
  <c r="AP96" i="1"/>
  <c r="AQ96" i="1" s="1"/>
  <c r="K96" i="1"/>
  <c r="L96" i="1" s="1"/>
  <c r="AP95" i="1"/>
  <c r="AQ95" i="1" s="1"/>
  <c r="K95" i="1"/>
  <c r="L95" i="1" s="1"/>
  <c r="AP94" i="1"/>
  <c r="AQ94" i="1" s="1"/>
  <c r="K94" i="1"/>
  <c r="L94" i="1" s="1"/>
  <c r="AP93" i="1"/>
  <c r="AQ93" i="1" s="1"/>
  <c r="K93" i="1"/>
  <c r="L93" i="1" s="1"/>
  <c r="AP92" i="1"/>
  <c r="AQ92" i="1" s="1"/>
  <c r="K92" i="1"/>
  <c r="L92" i="1" s="1"/>
  <c r="AP91" i="1"/>
  <c r="AQ91" i="1" s="1"/>
  <c r="K91" i="1"/>
  <c r="L91" i="1" s="1"/>
  <c r="AP90" i="1"/>
  <c r="AQ90" i="1" s="1"/>
  <c r="K90" i="1"/>
  <c r="L90" i="1" s="1"/>
  <c r="AP89" i="1"/>
  <c r="AQ89" i="1" s="1"/>
  <c r="K89" i="1"/>
  <c r="L89" i="1" s="1"/>
  <c r="AP88" i="1"/>
  <c r="AQ88" i="1" s="1"/>
  <c r="K88" i="1"/>
  <c r="L88" i="1" s="1"/>
  <c r="AP87" i="1"/>
  <c r="AQ87" i="1" s="1"/>
  <c r="K87" i="1"/>
  <c r="L87" i="1" s="1"/>
  <c r="AP86" i="1"/>
  <c r="K86" i="1"/>
  <c r="L86" i="1" s="1"/>
  <c r="AP85" i="1"/>
  <c r="AQ85" i="1" s="1"/>
  <c r="K85" i="1"/>
  <c r="L85" i="1" s="1"/>
  <c r="K84" i="1"/>
  <c r="AA84" i="1" s="1"/>
  <c r="AP84" i="1" s="1"/>
  <c r="AQ84" i="1" s="1"/>
  <c r="K83" i="1"/>
  <c r="AA83" i="1" s="1"/>
  <c r="AP83" i="1" s="1"/>
  <c r="AQ83" i="1" s="1"/>
  <c r="K82" i="1"/>
  <c r="AA82" i="1" s="1"/>
  <c r="AP82" i="1" s="1"/>
  <c r="AQ82" i="1" s="1"/>
  <c r="K81" i="1"/>
  <c r="AA81" i="1" s="1"/>
  <c r="AP81" i="1" s="1"/>
  <c r="AQ81" i="1" s="1"/>
  <c r="K80" i="1"/>
  <c r="L80" i="1" s="1"/>
  <c r="AP79" i="1"/>
  <c r="AQ79" i="1" s="1"/>
  <c r="K79" i="1"/>
  <c r="L79" i="1" s="1"/>
  <c r="K78" i="1"/>
  <c r="AA78" i="1" s="1"/>
  <c r="AP78" i="1" s="1"/>
  <c r="AQ78" i="1" s="1"/>
  <c r="K77" i="1"/>
  <c r="AA77" i="1" s="1"/>
  <c r="AP77" i="1" s="1"/>
  <c r="AQ77" i="1" s="1"/>
  <c r="K76" i="1"/>
  <c r="AA76" i="1" s="1"/>
  <c r="AP76" i="1" s="1"/>
  <c r="AQ76" i="1" s="1"/>
  <c r="K75" i="1"/>
  <c r="L75" i="1" s="1"/>
  <c r="K74" i="1"/>
  <c r="L74" i="1" s="1"/>
  <c r="AP73" i="1"/>
  <c r="AQ73" i="1" s="1"/>
  <c r="K73" i="1"/>
  <c r="L73" i="1" s="1"/>
  <c r="AP72" i="1"/>
  <c r="AQ72" i="1" s="1"/>
  <c r="K72" i="1"/>
  <c r="L72" i="1" s="1"/>
  <c r="AP71" i="1"/>
  <c r="AQ71" i="1" s="1"/>
  <c r="K71" i="1"/>
  <c r="L71" i="1" s="1"/>
  <c r="AP70" i="1"/>
  <c r="AQ70" i="1" s="1"/>
  <c r="K70" i="1"/>
  <c r="L70" i="1" s="1"/>
  <c r="AP69" i="1"/>
  <c r="AQ69" i="1" s="1"/>
  <c r="K69" i="1"/>
  <c r="L69" i="1" s="1"/>
  <c r="AP68" i="1"/>
  <c r="AQ68" i="1" s="1"/>
  <c r="K68" i="1"/>
  <c r="L68" i="1" s="1"/>
  <c r="AP67" i="1"/>
  <c r="AQ67" i="1" s="1"/>
  <c r="K67" i="1"/>
  <c r="L67" i="1" s="1"/>
  <c r="AP66" i="1"/>
  <c r="AQ66" i="1" s="1"/>
  <c r="K66" i="1"/>
  <c r="L66" i="1" s="1"/>
  <c r="AP65" i="1"/>
  <c r="AQ65" i="1" s="1"/>
  <c r="K65" i="1"/>
  <c r="L65" i="1" s="1"/>
  <c r="AP64" i="1"/>
  <c r="AQ64" i="1" s="1"/>
  <c r="K64" i="1"/>
  <c r="L64" i="1" s="1"/>
  <c r="AP63" i="1"/>
  <c r="AQ63" i="1" s="1"/>
  <c r="K63" i="1"/>
  <c r="L63" i="1" s="1"/>
  <c r="AP62" i="1"/>
  <c r="AQ62" i="1" s="1"/>
  <c r="K62" i="1"/>
  <c r="L62" i="1" s="1"/>
  <c r="AP61" i="1"/>
  <c r="AQ61" i="1" s="1"/>
  <c r="K61" i="1"/>
  <c r="L61" i="1" s="1"/>
  <c r="AP60" i="1"/>
  <c r="AQ60" i="1" s="1"/>
  <c r="K60" i="1"/>
  <c r="L60" i="1" s="1"/>
  <c r="AP59" i="1"/>
  <c r="AQ59" i="1" s="1"/>
  <c r="K59" i="1"/>
  <c r="L59" i="1" s="1"/>
  <c r="AP58" i="1"/>
  <c r="AQ58" i="1" s="1"/>
  <c r="K58" i="1"/>
  <c r="L58" i="1" s="1"/>
  <c r="AP57" i="1"/>
  <c r="AQ57" i="1" s="1"/>
  <c r="K57" i="1"/>
  <c r="L57" i="1" s="1"/>
  <c r="AP56" i="1"/>
  <c r="AQ56" i="1" s="1"/>
  <c r="K56" i="1"/>
  <c r="L56" i="1" s="1"/>
  <c r="AP55" i="1"/>
  <c r="AQ55" i="1" s="1"/>
  <c r="K55" i="1"/>
  <c r="L55" i="1" s="1"/>
  <c r="AP54" i="1"/>
  <c r="AQ54" i="1" s="1"/>
  <c r="K54" i="1"/>
  <c r="L54" i="1" s="1"/>
  <c r="AP53" i="1"/>
  <c r="AQ53" i="1" s="1"/>
  <c r="K53" i="1"/>
  <c r="L53" i="1" s="1"/>
  <c r="K52" i="1"/>
  <c r="AA52" i="1" s="1"/>
  <c r="AP51" i="1"/>
  <c r="AQ51" i="1" s="1"/>
  <c r="K51" i="1"/>
  <c r="L51" i="1" s="1"/>
  <c r="AP50" i="1"/>
  <c r="AQ50" i="1" s="1"/>
  <c r="K50" i="1"/>
  <c r="L50" i="1" s="1"/>
  <c r="AP49" i="1"/>
  <c r="AQ49" i="1" s="1"/>
  <c r="K49" i="1"/>
  <c r="L49" i="1" s="1"/>
  <c r="AP48" i="1"/>
  <c r="AQ48" i="1" s="1"/>
  <c r="K48" i="1"/>
  <c r="L48" i="1" s="1"/>
  <c r="AP47" i="1"/>
  <c r="AQ47" i="1" s="1"/>
  <c r="K47" i="1"/>
  <c r="L47" i="1" s="1"/>
  <c r="AP46" i="1"/>
  <c r="AQ46" i="1" s="1"/>
  <c r="K46" i="1"/>
  <c r="L46" i="1" s="1"/>
  <c r="AP45" i="1"/>
  <c r="AQ45" i="1" s="1"/>
  <c r="K45" i="1"/>
  <c r="L45" i="1" s="1"/>
  <c r="AP44" i="1"/>
  <c r="AQ44" i="1" s="1"/>
  <c r="K44" i="1"/>
  <c r="L44" i="1" s="1"/>
  <c r="AP43" i="1"/>
  <c r="AQ43" i="1" s="1"/>
  <c r="K43" i="1"/>
  <c r="L43" i="1" s="1"/>
  <c r="AP42" i="1"/>
  <c r="AQ42" i="1" s="1"/>
  <c r="K42" i="1"/>
  <c r="L42" i="1" s="1"/>
  <c r="AP41" i="1"/>
  <c r="AQ41" i="1" s="1"/>
  <c r="K41" i="1"/>
  <c r="L41" i="1" s="1"/>
  <c r="AP40" i="1"/>
  <c r="AQ40" i="1" s="1"/>
  <c r="K40" i="1"/>
  <c r="L40" i="1" s="1"/>
  <c r="AP39" i="1"/>
  <c r="K39" i="1"/>
  <c r="AN38" i="1"/>
  <c r="AM38" i="1"/>
  <c r="AL38" i="1"/>
  <c r="AK38" i="1"/>
  <c r="AJ38" i="1"/>
  <c r="AI38" i="1"/>
  <c r="AH38" i="1"/>
  <c r="AG38" i="1"/>
  <c r="AF38" i="1"/>
  <c r="AD38" i="1"/>
  <c r="AC38" i="1"/>
  <c r="AB38" i="1"/>
  <c r="AA38" i="1"/>
  <c r="Z38" i="1"/>
  <c r="Y38" i="1"/>
  <c r="X38" i="1"/>
  <c r="W38" i="1"/>
  <c r="V38" i="1"/>
  <c r="T38" i="1"/>
  <c r="S38" i="1"/>
  <c r="R38" i="1"/>
  <c r="Q38" i="1"/>
  <c r="P38" i="1"/>
  <c r="O38" i="1"/>
  <c r="N38" i="1"/>
  <c r="M38" i="1"/>
  <c r="AP37" i="1"/>
  <c r="AQ37" i="1" s="1"/>
  <c r="K37" i="1"/>
  <c r="L37" i="1" s="1"/>
  <c r="AP36" i="1"/>
  <c r="AQ36" i="1" s="1"/>
  <c r="K36" i="1"/>
  <c r="L36" i="1" s="1"/>
  <c r="AP35" i="1"/>
  <c r="AQ35" i="1" s="1"/>
  <c r="K35" i="1"/>
  <c r="L35" i="1" s="1"/>
  <c r="AP34" i="1"/>
  <c r="AQ34" i="1" s="1"/>
  <c r="K34" i="1"/>
  <c r="L34" i="1" s="1"/>
  <c r="AP32" i="1"/>
  <c r="AQ32" i="1" s="1"/>
  <c r="K32" i="1"/>
  <c r="L32" i="1" s="1"/>
  <c r="AP31" i="1"/>
  <c r="AQ31" i="1" s="1"/>
  <c r="K31" i="1"/>
  <c r="L31" i="1" s="1"/>
  <c r="AP30" i="1"/>
  <c r="AQ30" i="1" s="1"/>
  <c r="K30" i="1"/>
  <c r="L30" i="1" s="1"/>
  <c r="AP29" i="1"/>
  <c r="AQ29" i="1" s="1"/>
  <c r="K29" i="1"/>
  <c r="L29" i="1" s="1"/>
  <c r="AP28" i="1"/>
  <c r="AQ28" i="1" s="1"/>
  <c r="K28" i="1"/>
  <c r="L28" i="1" s="1"/>
  <c r="AP27" i="1"/>
  <c r="AQ27" i="1" s="1"/>
  <c r="K27" i="1"/>
  <c r="L27" i="1" s="1"/>
  <c r="AP26" i="1"/>
  <c r="AQ26" i="1" s="1"/>
  <c r="K26" i="1"/>
  <c r="L26" i="1" s="1"/>
  <c r="AP25" i="1"/>
  <c r="AQ25" i="1" s="1"/>
  <c r="K25" i="1"/>
  <c r="L25" i="1" s="1"/>
  <c r="AP24" i="1"/>
  <c r="AQ24" i="1" s="1"/>
  <c r="K24" i="1"/>
  <c r="L24" i="1" s="1"/>
  <c r="AP23" i="1"/>
  <c r="AQ23" i="1" s="1"/>
  <c r="K23" i="1"/>
  <c r="L23" i="1" s="1"/>
  <c r="AP22" i="1"/>
  <c r="AQ22" i="1" s="1"/>
  <c r="K22" i="1"/>
  <c r="L22" i="1" s="1"/>
  <c r="AP21" i="1"/>
  <c r="AQ21" i="1" s="1"/>
  <c r="K21" i="1"/>
  <c r="L21" i="1" s="1"/>
  <c r="AP20" i="1"/>
  <c r="AQ20" i="1" s="1"/>
  <c r="K20" i="1"/>
  <c r="L20" i="1" s="1"/>
  <c r="AP19" i="1"/>
  <c r="AQ19" i="1" s="1"/>
  <c r="K19" i="1"/>
  <c r="L19" i="1" s="1"/>
  <c r="AP18" i="1"/>
  <c r="AQ18" i="1" s="1"/>
  <c r="K18" i="1"/>
  <c r="L18" i="1" s="1"/>
  <c r="AP17" i="1"/>
  <c r="AQ17" i="1" s="1"/>
  <c r="K17" i="1"/>
  <c r="L17" i="1" s="1"/>
  <c r="AE16" i="1"/>
  <c r="AP16" i="1" s="1"/>
  <c r="AQ16" i="1" s="1"/>
  <c r="K16" i="1"/>
  <c r="L16" i="1" s="1"/>
  <c r="AE15" i="1"/>
  <c r="AP15" i="1" s="1"/>
  <c r="AQ15" i="1" s="1"/>
  <c r="K15" i="1"/>
  <c r="L15" i="1" s="1"/>
  <c r="AE14" i="1"/>
  <c r="AP14" i="1" s="1"/>
  <c r="AQ14" i="1" s="1"/>
  <c r="K14" i="1"/>
  <c r="L14" i="1" s="1"/>
  <c r="AP13" i="1"/>
  <c r="AQ13" i="1" s="1"/>
  <c r="K13" i="1"/>
  <c r="L13" i="1" s="1"/>
  <c r="AP12" i="1"/>
  <c r="AQ12" i="1" s="1"/>
  <c r="K12" i="1"/>
  <c r="L12" i="1" s="1"/>
  <c r="AP11" i="1"/>
  <c r="AQ11" i="1" s="1"/>
  <c r="K11" i="1"/>
  <c r="L11" i="1" s="1"/>
  <c r="AP10" i="1"/>
  <c r="AQ10" i="1" s="1"/>
  <c r="K10" i="1"/>
  <c r="L10" i="1" s="1"/>
  <c r="AP9" i="1"/>
  <c r="AQ9" i="1" s="1"/>
  <c r="K9" i="1"/>
  <c r="L9" i="1" s="1"/>
  <c r="AP8" i="1"/>
  <c r="AQ8" i="1" s="1"/>
  <c r="K8" i="1"/>
  <c r="L8" i="1" s="1"/>
  <c r="AE7" i="1"/>
  <c r="AP7" i="1" s="1"/>
  <c r="AQ7" i="1" s="1"/>
  <c r="K7" i="1"/>
  <c r="L7" i="1" s="1"/>
  <c r="U6" i="1"/>
  <c r="U38" i="1" s="1"/>
  <c r="K6" i="1"/>
  <c r="L6" i="1" s="1"/>
  <c r="AP5" i="1"/>
  <c r="J5" i="1"/>
  <c r="J38" i="1" s="1"/>
  <c r="AP668" i="1" l="1"/>
  <c r="AQ668" i="1" s="1"/>
  <c r="AP678" i="1"/>
  <c r="AQ678" i="1" s="1"/>
  <c r="AP680" i="1"/>
  <c r="AQ680" i="1" s="1"/>
  <c r="AP684" i="1"/>
  <c r="AQ684" i="1" s="1"/>
  <c r="AP686" i="1"/>
  <c r="AQ686" i="1" s="1"/>
  <c r="AP740" i="1"/>
  <c r="AQ740" i="1" s="1"/>
  <c r="AP743" i="1"/>
  <c r="AQ743" i="1" s="1"/>
  <c r="AP746" i="1"/>
  <c r="AQ746" i="1" s="1"/>
  <c r="AP749" i="1"/>
  <c r="AQ749" i="1" s="1"/>
  <c r="AP669" i="1"/>
  <c r="AQ669" i="1" s="1"/>
  <c r="AP707" i="1"/>
  <c r="AQ707" i="1" s="1"/>
  <c r="AP716" i="1"/>
  <c r="AQ716" i="1" s="1"/>
  <c r="AP725" i="1"/>
  <c r="AQ725" i="1" s="1"/>
  <c r="AP733" i="1"/>
  <c r="AU733" i="1" s="1"/>
  <c r="AP739" i="1"/>
  <c r="AQ739" i="1" s="1"/>
  <c r="AP751" i="1"/>
  <c r="AQ751" i="1" s="1"/>
  <c r="AP711" i="1"/>
  <c r="AQ711" i="1" s="1"/>
  <c r="AP693" i="1"/>
  <c r="AQ693" i="1" s="1"/>
  <c r="AP692" i="1"/>
  <c r="AQ692" i="1" s="1"/>
  <c r="AP714" i="1"/>
  <c r="AQ714" i="1" s="1"/>
  <c r="AP731" i="1"/>
  <c r="AQ731" i="1" s="1"/>
  <c r="AP677" i="1"/>
  <c r="AQ677" i="1" s="1"/>
  <c r="AP681" i="1"/>
  <c r="AQ681" i="1" s="1"/>
  <c r="AP708" i="1"/>
  <c r="AQ708" i="1" s="1"/>
  <c r="AP702" i="1"/>
  <c r="AQ702" i="1" s="1"/>
  <c r="AP687" i="1"/>
  <c r="AQ687" i="1" s="1"/>
  <c r="AP689" i="1"/>
  <c r="AQ689" i="1" s="1"/>
  <c r="AP691" i="1"/>
  <c r="AQ691" i="1" s="1"/>
  <c r="AP695" i="1"/>
  <c r="AQ695" i="1" s="1"/>
  <c r="AP706" i="1"/>
  <c r="AQ706" i="1" s="1"/>
  <c r="AP710" i="1"/>
  <c r="AQ710" i="1" s="1"/>
  <c r="AP737" i="1"/>
  <c r="AQ737" i="1" s="1"/>
  <c r="AQ5" i="1"/>
  <c r="AP703" i="1"/>
  <c r="AQ703" i="1" s="1"/>
  <c r="AP734" i="1"/>
  <c r="AQ734" i="1" s="1"/>
  <c r="AP742" i="1"/>
  <c r="AQ742" i="1" s="1"/>
  <c r="AP670" i="1"/>
  <c r="AQ670" i="1" s="1"/>
  <c r="AP674" i="1"/>
  <c r="AQ674" i="1" s="1"/>
  <c r="AP676" i="1"/>
  <c r="AQ676" i="1" s="1"/>
  <c r="AP718" i="1"/>
  <c r="AQ718" i="1" s="1"/>
  <c r="AP721" i="1"/>
  <c r="AQ721" i="1" s="1"/>
  <c r="AP724" i="1"/>
  <c r="AQ724" i="1" s="1"/>
  <c r="AP755" i="1"/>
  <c r="AQ755" i="1" s="1"/>
  <c r="AP699" i="1"/>
  <c r="AQ699" i="1" s="1"/>
  <c r="AP704" i="1"/>
  <c r="AQ704" i="1" s="1"/>
  <c r="AP717" i="1"/>
  <c r="AQ717" i="1" s="1"/>
  <c r="AP671" i="1"/>
  <c r="AQ671" i="1" s="1"/>
  <c r="AP673" i="1"/>
  <c r="AQ673" i="1" s="1"/>
  <c r="AP675" i="1"/>
  <c r="AQ675" i="1" s="1"/>
  <c r="AP698" i="1"/>
  <c r="AQ698" i="1" s="1"/>
  <c r="AP728" i="1"/>
  <c r="AQ728" i="1" s="1"/>
  <c r="AP679" i="1"/>
  <c r="AQ679" i="1" s="1"/>
  <c r="AP682" i="1"/>
  <c r="AQ682" i="1" s="1"/>
  <c r="AP719" i="1"/>
  <c r="AQ719" i="1" s="1"/>
  <c r="AP722" i="1"/>
  <c r="AQ722" i="1" s="1"/>
  <c r="AP727" i="1"/>
  <c r="AQ727" i="1" s="1"/>
  <c r="AP730" i="1"/>
  <c r="AQ730" i="1" s="1"/>
  <c r="AP748" i="1"/>
  <c r="AQ748" i="1" s="1"/>
  <c r="AP683" i="1"/>
  <c r="AQ683" i="1" s="1"/>
  <c r="AP685" i="1"/>
  <c r="AQ685" i="1" s="1"/>
  <c r="AP688" i="1"/>
  <c r="AQ688" i="1" s="1"/>
  <c r="AP701" i="1"/>
  <c r="AQ701" i="1" s="1"/>
  <c r="AP705" i="1"/>
  <c r="AQ705" i="1" s="1"/>
  <c r="AP709" i="1"/>
  <c r="AQ709" i="1" s="1"/>
  <c r="AP720" i="1"/>
  <c r="AQ720" i="1" s="1"/>
  <c r="AP736" i="1"/>
  <c r="AQ736" i="1" s="1"/>
  <c r="AB758" i="1"/>
  <c r="AB925" i="1" s="1"/>
  <c r="AP713" i="1"/>
  <c r="AQ713" i="1" s="1"/>
  <c r="AP712" i="1"/>
  <c r="AQ712" i="1" s="1"/>
  <c r="AP694" i="1"/>
  <c r="AQ694" i="1" s="1"/>
  <c r="AP697" i="1"/>
  <c r="AQ697" i="1" s="1"/>
  <c r="AP700" i="1"/>
  <c r="AQ700" i="1" s="1"/>
  <c r="AP715" i="1"/>
  <c r="AQ715" i="1" s="1"/>
  <c r="AP745" i="1"/>
  <c r="AQ745" i="1" s="1"/>
  <c r="AG758" i="1"/>
  <c r="AG925" i="1" s="1"/>
  <c r="AP752" i="1"/>
  <c r="AQ752" i="1" s="1"/>
  <c r="J925" i="1"/>
  <c r="K761" i="1"/>
  <c r="AU8" i="1"/>
  <c r="AU11" i="1"/>
  <c r="AU14" i="1"/>
  <c r="AU17" i="1"/>
  <c r="AU20" i="1"/>
  <c r="AU23" i="1"/>
  <c r="AU26" i="1"/>
  <c r="AU36" i="1"/>
  <c r="AU108" i="1"/>
  <c r="AU120" i="1"/>
  <c r="AU899" i="1"/>
  <c r="AU911" i="1"/>
  <c r="AU41" i="1"/>
  <c r="AU44" i="1"/>
  <c r="AU50" i="1"/>
  <c r="AU805" i="1"/>
  <c r="AU918" i="1"/>
  <c r="AU864" i="1"/>
  <c r="AU21" i="1"/>
  <c r="AU24" i="1"/>
  <c r="AU34" i="1"/>
  <c r="AU37" i="1"/>
  <c r="AU53" i="1"/>
  <c r="AU59" i="1"/>
  <c r="AU65" i="1"/>
  <c r="AU121" i="1"/>
  <c r="AU193" i="1"/>
  <c r="AU199" i="1"/>
  <c r="AU202" i="1"/>
  <c r="AU214" i="1"/>
  <c r="AU256" i="1"/>
  <c r="AU268" i="1"/>
  <c r="AU280" i="1"/>
  <c r="AU821" i="1"/>
  <c r="AU40" i="1"/>
  <c r="AU123" i="1"/>
  <c r="AU156" i="1"/>
  <c r="AU213" i="1"/>
  <c r="AU216" i="1"/>
  <c r="AU219" i="1"/>
  <c r="AU255" i="1"/>
  <c r="AU264" i="1"/>
  <c r="AU267" i="1"/>
  <c r="AU273" i="1"/>
  <c r="AU276" i="1"/>
  <c r="AU282" i="1"/>
  <c r="AU842" i="1"/>
  <c r="AU898" i="1"/>
  <c r="AU128" i="1"/>
  <c r="AU131" i="1"/>
  <c r="AU134" i="1"/>
  <c r="AU149" i="1"/>
  <c r="AU167" i="1"/>
  <c r="AU194" i="1"/>
  <c r="AU212" i="1"/>
  <c r="AU55" i="1"/>
  <c r="AU664" i="1"/>
  <c r="AU63" i="1"/>
  <c r="AU100" i="1"/>
  <c r="AU857" i="1"/>
  <c r="AU874" i="1"/>
  <c r="AU215" i="1"/>
  <c r="AU269" i="1"/>
  <c r="AU278" i="1"/>
  <c r="AU840" i="1"/>
  <c r="AU901" i="1"/>
  <c r="AU67" i="1"/>
  <c r="AU145" i="1"/>
  <c r="AU151" i="1"/>
  <c r="AU154" i="1"/>
  <c r="AU192" i="1"/>
  <c r="AU204" i="1"/>
  <c r="AU812" i="1"/>
  <c r="AU818" i="1"/>
  <c r="AU826" i="1"/>
  <c r="AU92" i="1"/>
  <c r="AU97" i="1"/>
  <c r="AU138" i="1"/>
  <c r="AU144" i="1"/>
  <c r="AU155" i="1"/>
  <c r="AU169" i="1"/>
  <c r="AU172" i="1"/>
  <c r="AU178" i="1"/>
  <c r="AU210" i="1"/>
  <c r="AU233" i="1"/>
  <c r="AU318" i="1"/>
  <c r="AU334" i="1"/>
  <c r="AU599" i="1"/>
  <c r="AU769" i="1"/>
  <c r="AU844" i="1"/>
  <c r="AU847" i="1"/>
  <c r="AU883" i="1"/>
  <c r="AU893" i="1"/>
  <c r="AU9" i="1"/>
  <c r="AU12" i="1"/>
  <c r="AU15" i="1"/>
  <c r="AU18" i="1"/>
  <c r="AU42" i="1"/>
  <c r="AU71" i="1"/>
  <c r="AU112" i="1"/>
  <c r="AU208" i="1"/>
  <c r="AU272" i="1"/>
  <c r="AU48" i="1"/>
  <c r="AU57" i="1"/>
  <c r="AU85" i="1"/>
  <c r="AU88" i="1"/>
  <c r="AU330" i="1"/>
  <c r="AU784" i="1"/>
  <c r="AU820" i="1"/>
  <c r="AU862" i="1"/>
  <c r="AU66" i="1"/>
  <c r="AU69" i="1"/>
  <c r="AA75" i="1"/>
  <c r="AP75" i="1" s="1"/>
  <c r="AQ75" i="1" s="1"/>
  <c r="AU113" i="1"/>
  <c r="AU116" i="1"/>
  <c r="AU137" i="1"/>
  <c r="AU171" i="1"/>
  <c r="AU174" i="1"/>
  <c r="AU206" i="1"/>
  <c r="AU229" i="1"/>
  <c r="AU241" i="1"/>
  <c r="AU552" i="1"/>
  <c r="AU604" i="1"/>
  <c r="AU610" i="1"/>
  <c r="AU613" i="1"/>
  <c r="AU660" i="1"/>
  <c r="AU49" i="1"/>
  <c r="AU58" i="1"/>
  <c r="AU61" i="1"/>
  <c r="AU99" i="1"/>
  <c r="AU262" i="1"/>
  <c r="AU348" i="1"/>
  <c r="AU646" i="1"/>
  <c r="AU46" i="1"/>
  <c r="AU62" i="1"/>
  <c r="AU70" i="1"/>
  <c r="AU73" i="1"/>
  <c r="L83" i="1"/>
  <c r="AU83" i="1" s="1"/>
  <c r="AU87" i="1"/>
  <c r="AU95" i="1"/>
  <c r="AU107" i="1"/>
  <c r="AU127" i="1"/>
  <c r="AU130" i="1"/>
  <c r="AU163" i="1"/>
  <c r="AU184" i="1"/>
  <c r="AU201" i="1"/>
  <c r="AU209" i="1"/>
  <c r="AU217" i="1"/>
  <c r="AU239" i="1"/>
  <c r="AU253" i="1"/>
  <c r="AU266" i="1"/>
  <c r="AU274" i="1"/>
  <c r="AU309" i="1"/>
  <c r="AU352" i="1"/>
  <c r="AU558" i="1"/>
  <c r="AU641" i="1"/>
  <c r="AU656" i="1"/>
  <c r="AU775" i="1"/>
  <c r="AU785" i="1"/>
  <c r="AU819" i="1"/>
  <c r="AU837" i="1"/>
  <c r="AU871" i="1"/>
  <c r="AU896" i="1"/>
  <c r="L52" i="1"/>
  <c r="AU147" i="1"/>
  <c r="AU152" i="1"/>
  <c r="AU337" i="1"/>
  <c r="AU793" i="1"/>
  <c r="AU807" i="1"/>
  <c r="AU835" i="1"/>
  <c r="AQ901" i="1"/>
  <c r="AU159" i="1"/>
  <c r="AU45" i="1"/>
  <c r="AA74" i="1"/>
  <c r="AP74" i="1" s="1"/>
  <c r="AQ74" i="1" s="1"/>
  <c r="AU129" i="1"/>
  <c r="AU133" i="1"/>
  <c r="AU321" i="1"/>
  <c r="AU331" i="1"/>
  <c r="AU611" i="1"/>
  <c r="AU630" i="1"/>
  <c r="AU888" i="1"/>
  <c r="L76" i="1"/>
  <c r="AU76" i="1" s="1"/>
  <c r="AU10" i="1"/>
  <c r="AU13" i="1"/>
  <c r="AU19" i="1"/>
  <c r="AU22" i="1"/>
  <c r="AU25" i="1"/>
  <c r="AU35" i="1"/>
  <c r="AU136" i="1"/>
  <c r="AU153" i="1"/>
  <c r="AU260" i="1"/>
  <c r="AU860" i="1"/>
  <c r="AU51" i="1"/>
  <c r="AU56" i="1"/>
  <c r="AU68" i="1"/>
  <c r="AA80" i="1"/>
  <c r="AP80" i="1" s="1"/>
  <c r="AQ80" i="1" s="1"/>
  <c r="AU91" i="1"/>
  <c r="AU93" i="1"/>
  <c r="AU98" i="1"/>
  <c r="AU118" i="1"/>
  <c r="AU218" i="1"/>
  <c r="AU240" i="1"/>
  <c r="AU563" i="1"/>
  <c r="AU783" i="1"/>
  <c r="AU86" i="1"/>
  <c r="AU47" i="1"/>
  <c r="AU64" i="1"/>
  <c r="L78" i="1"/>
  <c r="AU78" i="1" s="1"/>
  <c r="L81" i="1"/>
  <c r="AU81" i="1" s="1"/>
  <c r="AU94" i="1"/>
  <c r="AU157" i="1"/>
  <c r="AU162" i="1"/>
  <c r="AU224" i="1"/>
  <c r="AU238" i="1"/>
  <c r="AU608" i="1"/>
  <c r="AU43" i="1"/>
  <c r="AU60" i="1"/>
  <c r="AU72" i="1"/>
  <c r="AU102" i="1"/>
  <c r="AU110" i="1"/>
  <c r="AU122" i="1"/>
  <c r="AU135" i="1"/>
  <c r="AU141" i="1"/>
  <c r="AU242" i="1"/>
  <c r="AU339" i="1"/>
  <c r="AU794" i="1"/>
  <c r="AU895" i="1"/>
  <c r="AQ895" i="1"/>
  <c r="AU180" i="1"/>
  <c r="AU220" i="1"/>
  <c r="AU222" i="1"/>
  <c r="AU231" i="1"/>
  <c r="AU249" i="1"/>
  <c r="AU258" i="1"/>
  <c r="AU263" i="1"/>
  <c r="AU270" i="1"/>
  <c r="AU768" i="1"/>
  <c r="AU858" i="1"/>
  <c r="AU880" i="1"/>
  <c r="AU227" i="1"/>
  <c r="AU245" i="1"/>
  <c r="AU336" i="1"/>
  <c r="AU629" i="1"/>
  <c r="AU293" i="1"/>
  <c r="AU564" i="1"/>
  <c r="AU600" i="1"/>
  <c r="AU804" i="1"/>
  <c r="AU806" i="1"/>
  <c r="AU846" i="1"/>
  <c r="AU881" i="1"/>
  <c r="AU892" i="1"/>
  <c r="AU919" i="1"/>
  <c r="AQ600" i="1"/>
  <c r="AU615" i="1"/>
  <c r="AU772" i="1"/>
  <c r="AU795" i="1"/>
  <c r="AU797" i="1"/>
  <c r="AU824" i="1"/>
  <c r="AU182" i="1"/>
  <c r="AU251" i="1"/>
  <c r="AU265" i="1"/>
  <c r="AU319" i="1"/>
  <c r="AU817" i="1"/>
  <c r="AU111" i="1"/>
  <c r="AU79" i="1"/>
  <c r="AU89" i="1"/>
  <c r="AU103" i="1"/>
  <c r="AU105" i="1"/>
  <c r="AU114" i="1"/>
  <c r="AU125" i="1"/>
  <c r="AU140" i="1"/>
  <c r="AU142" i="1"/>
  <c r="AU158" i="1"/>
  <c r="AU160" i="1"/>
  <c r="AU175" i="1"/>
  <c r="AU179" i="1"/>
  <c r="AU181" i="1"/>
  <c r="AU190" i="1"/>
  <c r="AU195" i="1"/>
  <c r="AU203" i="1"/>
  <c r="AU205" i="1"/>
  <c r="AU226" i="1"/>
  <c r="AU228" i="1"/>
  <c r="AU230" i="1"/>
  <c r="AU232" i="1"/>
  <c r="AU234" i="1"/>
  <c r="AU236" i="1"/>
  <c r="AU243" i="1"/>
  <c r="AU257" i="1"/>
  <c r="AQ800" i="1"/>
  <c r="AU800" i="1"/>
  <c r="AQ865" i="1"/>
  <c r="AU865" i="1"/>
  <c r="AU54" i="1"/>
  <c r="AQ317" i="1"/>
  <c r="AU317" i="1"/>
  <c r="AU90" i="1"/>
  <c r="AU101" i="1"/>
  <c r="AU115" i="1"/>
  <c r="AU117" i="1"/>
  <c r="AU126" i="1"/>
  <c r="AU146" i="1"/>
  <c r="AU148" i="1"/>
  <c r="AU164" i="1"/>
  <c r="AU166" i="1"/>
  <c r="AU168" i="1"/>
  <c r="AU170" i="1"/>
  <c r="AU183" i="1"/>
  <c r="AU196" i="1"/>
  <c r="AU198" i="1"/>
  <c r="AU200" i="1"/>
  <c r="AU207" i="1"/>
  <c r="AU221" i="1"/>
  <c r="AU244" i="1"/>
  <c r="AU246" i="1"/>
  <c r="AU248" i="1"/>
  <c r="AU250" i="1"/>
  <c r="AU252" i="1"/>
  <c r="AU254" i="1"/>
  <c r="AU261" i="1"/>
  <c r="AU275" i="1"/>
  <c r="AU277" i="1"/>
  <c r="AU279" i="1"/>
  <c r="AU281" i="1"/>
  <c r="AQ556" i="1"/>
  <c r="AU556" i="1"/>
  <c r="AQ647" i="1"/>
  <c r="AU647" i="1"/>
  <c r="AU96" i="1"/>
  <c r="AU104" i="1"/>
  <c r="AU106" i="1"/>
  <c r="AU109" i="1"/>
  <c r="AU124" i="1"/>
  <c r="AU132" i="1"/>
  <c r="AU139" i="1"/>
  <c r="AU150" i="1"/>
  <c r="AU176" i="1"/>
  <c r="AQ764" i="1"/>
  <c r="AU764" i="1"/>
  <c r="AU225" i="1"/>
  <c r="AP885" i="1"/>
  <c r="AU119" i="1"/>
  <c r="AU143" i="1"/>
  <c r="AU161" i="1"/>
  <c r="AU191" i="1"/>
  <c r="AU237" i="1"/>
  <c r="AQ291" i="1"/>
  <c r="AU291" i="1"/>
  <c r="AU299" i="1"/>
  <c r="AU301" i="1"/>
  <c r="AU303" i="1"/>
  <c r="AU305" i="1"/>
  <c r="AU314" i="1"/>
  <c r="AU343" i="1"/>
  <c r="AU347" i="1"/>
  <c r="AU553" i="1"/>
  <c r="AU555" i="1"/>
  <c r="AU560" i="1"/>
  <c r="AU565" i="1"/>
  <c r="AU567" i="1"/>
  <c r="AU590" i="1"/>
  <c r="AU592" i="1"/>
  <c r="AU594" i="1"/>
  <c r="AU596" i="1"/>
  <c r="AU617" i="1"/>
  <c r="AU642" i="1"/>
  <c r="AU653" i="1"/>
  <c r="AU668" i="1"/>
  <c r="AU763" i="1"/>
  <c r="AU774" i="1"/>
  <c r="AU778" i="1"/>
  <c r="AU789" i="1"/>
  <c r="AU791" i="1"/>
  <c r="AU799" i="1"/>
  <c r="AU808" i="1"/>
  <c r="AU815" i="1"/>
  <c r="AU827" i="1"/>
  <c r="AU848" i="1"/>
  <c r="AU850" i="1"/>
  <c r="AU852" i="1"/>
  <c r="AU854" i="1"/>
  <c r="AU856" i="1"/>
  <c r="AU876" i="1"/>
  <c r="AU878" i="1"/>
  <c r="AU890" i="1"/>
  <c r="AU894" i="1"/>
  <c r="AU907" i="1"/>
  <c r="AU909" i="1"/>
  <c r="AU284" i="1"/>
  <c r="AU286" i="1"/>
  <c r="AU288" i="1"/>
  <c r="AU290" i="1"/>
  <c r="AU297" i="1"/>
  <c r="AU311" i="1"/>
  <c r="AU320" i="1"/>
  <c r="AU322" i="1"/>
  <c r="AU324" i="1"/>
  <c r="AU325" i="1"/>
  <c r="AU327" i="1"/>
  <c r="AU341" i="1"/>
  <c r="AU345" i="1"/>
  <c r="AU351" i="1"/>
  <c r="AU353" i="1"/>
  <c r="AU598" i="1"/>
  <c r="AU644" i="1"/>
  <c r="AU659" i="1"/>
  <c r="AU770" i="1"/>
  <c r="AU780" i="1"/>
  <c r="AU292" i="1"/>
  <c r="AU294" i="1"/>
  <c r="AU296" i="1"/>
  <c r="AU335" i="1"/>
  <c r="AU550" i="1"/>
  <c r="AU557" i="1"/>
  <c r="AU605" i="1"/>
  <c r="AU609" i="1"/>
  <c r="AU650" i="1"/>
  <c r="AU651" i="1"/>
  <c r="AU665" i="1"/>
  <c r="AU756" i="1"/>
  <c r="AU765" i="1"/>
  <c r="AU767" i="1"/>
  <c r="AU776" i="1"/>
  <c r="AU786" i="1"/>
  <c r="AU790" i="1"/>
  <c r="AU801" i="1"/>
  <c r="AU803" i="1"/>
  <c r="AU814" i="1"/>
  <c r="AQ817" i="1"/>
  <c r="AU829" i="1"/>
  <c r="AU841" i="1"/>
  <c r="AU843" i="1"/>
  <c r="AU845" i="1"/>
  <c r="AU866" i="1"/>
  <c r="AU868" i="1"/>
  <c r="AU870" i="1"/>
  <c r="AU872" i="1"/>
  <c r="AU879" i="1"/>
  <c r="AU889" i="1"/>
  <c r="AU891" i="1"/>
  <c r="AU900" i="1"/>
  <c r="AU298" i="1"/>
  <c r="AU300" i="1"/>
  <c r="AU302" i="1"/>
  <c r="AU304" i="1"/>
  <c r="AU306" i="1"/>
  <c r="AU308" i="1"/>
  <c r="AU326" i="1"/>
  <c r="AU329" i="1"/>
  <c r="AU333" i="1"/>
  <c r="AU342" i="1"/>
  <c r="AU346" i="1"/>
  <c r="AU349" i="1"/>
  <c r="AU554" i="1"/>
  <c r="AU559" i="1"/>
  <c r="AU561" i="1"/>
  <c r="AU562" i="1"/>
  <c r="AU566" i="1"/>
  <c r="AU593" i="1"/>
  <c r="AU595" i="1"/>
  <c r="AU607" i="1"/>
  <c r="AU616" i="1"/>
  <c r="AU643" i="1"/>
  <c r="AU652" i="1"/>
  <c r="AU657" i="1"/>
  <c r="AU771" i="1"/>
  <c r="AU773" i="1"/>
  <c r="AU781" i="1"/>
  <c r="AU782" i="1"/>
  <c r="AU792" i="1"/>
  <c r="AU796" i="1"/>
  <c r="AU816" i="1"/>
  <c r="AU823" i="1"/>
  <c r="AQ824" i="1"/>
  <c r="AU828" i="1"/>
  <c r="AU839" i="1"/>
  <c r="AU853" i="1"/>
  <c r="AU855" i="1"/>
  <c r="AU877" i="1"/>
  <c r="AU904" i="1"/>
  <c r="AU906" i="1"/>
  <c r="AU910" i="1"/>
  <c r="AU921" i="1"/>
  <c r="AU285" i="1"/>
  <c r="AU287" i="1"/>
  <c r="AU289" i="1"/>
  <c r="AU310" i="1"/>
  <c r="AU312" i="1"/>
  <c r="AU313" i="1"/>
  <c r="AU315" i="1"/>
  <c r="AU323" i="1"/>
  <c r="AU551" i="1"/>
  <c r="AU591" i="1"/>
  <c r="AU597" i="1"/>
  <c r="AU602" i="1"/>
  <c r="AU654" i="1"/>
  <c r="AU658" i="1"/>
  <c r="AU662" i="1"/>
  <c r="AU663" i="1"/>
  <c r="AU753" i="1"/>
  <c r="AU766" i="1"/>
  <c r="AU777" i="1"/>
  <c r="AU779" i="1"/>
  <c r="AU787" i="1"/>
  <c r="AU788" i="1"/>
  <c r="AU798" i="1"/>
  <c r="AU802" i="1"/>
  <c r="AU809" i="1"/>
  <c r="AU811" i="1"/>
  <c r="AU830" i="1"/>
  <c r="AU832" i="1"/>
  <c r="AU834" i="1"/>
  <c r="AU836" i="1"/>
  <c r="AU838" i="1"/>
  <c r="AU859" i="1"/>
  <c r="AU861" i="1"/>
  <c r="AU863" i="1"/>
  <c r="AU873" i="1"/>
  <c r="AU875" i="1"/>
  <c r="AU882" i="1"/>
  <c r="AU884" i="1"/>
  <c r="AU902" i="1"/>
  <c r="AU908" i="1"/>
  <c r="AU912" i="1"/>
  <c r="AU922" i="1"/>
  <c r="U924" i="1"/>
  <c r="U925" i="1"/>
  <c r="AU7" i="1"/>
  <c r="AU16" i="1"/>
  <c r="AP52" i="1"/>
  <c r="Q924" i="1"/>
  <c r="Q925" i="1"/>
  <c r="W924" i="1"/>
  <c r="W925" i="1"/>
  <c r="AI924" i="1"/>
  <c r="AI925" i="1"/>
  <c r="AQ39" i="1"/>
  <c r="L84" i="1"/>
  <c r="AU84" i="1" s="1"/>
  <c r="AQ86" i="1"/>
  <c r="AQ98" i="1"/>
  <c r="AQ110" i="1"/>
  <c r="AQ122" i="1"/>
  <c r="AU173" i="1"/>
  <c r="AU197" i="1"/>
  <c r="AU235" i="1"/>
  <c r="AU271" i="1"/>
  <c r="AU307" i="1"/>
  <c r="AU328" i="1"/>
  <c r="AQ328" i="1"/>
  <c r="V924" i="1"/>
  <c r="V925" i="1"/>
  <c r="X925" i="1"/>
  <c r="X924" i="1"/>
  <c r="AJ925" i="1"/>
  <c r="AJ924" i="1"/>
  <c r="P924" i="1"/>
  <c r="P925" i="1"/>
  <c r="AN924" i="1"/>
  <c r="AN925" i="1"/>
  <c r="R925" i="1"/>
  <c r="R924" i="1"/>
  <c r="K5" i="1"/>
  <c r="K38" i="1" s="1"/>
  <c r="M924" i="1"/>
  <c r="S925" i="1"/>
  <c r="S924" i="1"/>
  <c r="Y925" i="1"/>
  <c r="Y924" i="1"/>
  <c r="AE38" i="1"/>
  <c r="AK925" i="1"/>
  <c r="AK924" i="1"/>
  <c r="L77" i="1"/>
  <c r="AU77" i="1" s="1"/>
  <c r="L82" i="1"/>
  <c r="AU82" i="1" s="1"/>
  <c r="AQ135" i="1"/>
  <c r="AQ141" i="1"/>
  <c r="AQ147" i="1"/>
  <c r="AQ153" i="1"/>
  <c r="AQ159" i="1"/>
  <c r="AU165" i="1"/>
  <c r="AU177" i="1"/>
  <c r="AU189" i="1"/>
  <c r="AU211" i="1"/>
  <c r="AU247" i="1"/>
  <c r="AU283" i="1"/>
  <c r="AU344" i="1"/>
  <c r="Z924" i="1"/>
  <c r="Z925" i="1"/>
  <c r="AL925" i="1"/>
  <c r="AL924" i="1"/>
  <c r="AU316" i="1"/>
  <c r="AQ316" i="1"/>
  <c r="J924" i="1"/>
  <c r="AH924" i="1"/>
  <c r="AH925" i="1"/>
  <c r="T924" i="1"/>
  <c r="T925" i="1"/>
  <c r="AF924" i="1"/>
  <c r="AF925" i="1"/>
  <c r="K758" i="1"/>
  <c r="AP6" i="1"/>
  <c r="AU6" i="1" s="1"/>
  <c r="O924" i="1"/>
  <c r="O925" i="1"/>
  <c r="AM924" i="1"/>
  <c r="AM925" i="1"/>
  <c r="L39" i="1"/>
  <c r="AU223" i="1"/>
  <c r="AU259" i="1"/>
  <c r="AU295" i="1"/>
  <c r="AU332" i="1"/>
  <c r="AU340" i="1"/>
  <c r="AQ340" i="1"/>
  <c r="AU354" i="1"/>
  <c r="AU338" i="1"/>
  <c r="AU601" i="1"/>
  <c r="AQ601" i="1"/>
  <c r="AU589" i="1"/>
  <c r="AQ589" i="1"/>
  <c r="AU606" i="1"/>
  <c r="AU614" i="1"/>
  <c r="AQ614" i="1"/>
  <c r="AU628" i="1"/>
  <c r="AP723" i="1"/>
  <c r="AQ723" i="1" s="1"/>
  <c r="AU612" i="1"/>
  <c r="AP672" i="1"/>
  <c r="AQ672" i="1" s="1"/>
  <c r="AP690" i="1"/>
  <c r="AQ690" i="1" s="1"/>
  <c r="AU655" i="1"/>
  <c r="N758" i="1"/>
  <c r="N925" i="1" s="1"/>
  <c r="AP603" i="1"/>
  <c r="AU645" i="1"/>
  <c r="AU661" i="1"/>
  <c r="AU678" i="1"/>
  <c r="AP696" i="1"/>
  <c r="AQ696" i="1" s="1"/>
  <c r="AC758" i="1"/>
  <c r="AC925" i="1" s="1"/>
  <c r="AE758" i="1"/>
  <c r="AP735" i="1"/>
  <c r="AQ735" i="1" s="1"/>
  <c r="AP744" i="1"/>
  <c r="AQ744" i="1" s="1"/>
  <c r="AD758" i="1"/>
  <c r="AD925" i="1" s="1"/>
  <c r="AP750" i="1"/>
  <c r="AQ750" i="1" s="1"/>
  <c r="L885" i="1"/>
  <c r="AU762" i="1"/>
  <c r="AP732" i="1"/>
  <c r="AQ732" i="1" s="1"/>
  <c r="AP741" i="1"/>
  <c r="AQ741" i="1" s="1"/>
  <c r="AU754" i="1"/>
  <c r="AP729" i="1"/>
  <c r="AQ729" i="1" s="1"/>
  <c r="AP726" i="1"/>
  <c r="AQ726" i="1" s="1"/>
  <c r="AP738" i="1"/>
  <c r="AQ738" i="1" s="1"/>
  <c r="AP747" i="1"/>
  <c r="AQ747" i="1" s="1"/>
  <c r="L759" i="1"/>
  <c r="L761" i="1" s="1"/>
  <c r="AU822" i="1"/>
  <c r="AU825" i="1"/>
  <c r="AQ923" i="1"/>
  <c r="AQ759" i="1"/>
  <c r="AQ761" i="1" s="1"/>
  <c r="AQ762" i="1"/>
  <c r="AU810" i="1"/>
  <c r="AU813" i="1"/>
  <c r="AU886" i="1"/>
  <c r="L916" i="1"/>
  <c r="AU887" i="1"/>
  <c r="AU905" i="1"/>
  <c r="AU831" i="1"/>
  <c r="AU849" i="1"/>
  <c r="AU867" i="1"/>
  <c r="AU897" i="1"/>
  <c r="L920" i="1"/>
  <c r="AU917" i="1"/>
  <c r="AP923" i="1"/>
  <c r="K916" i="1"/>
  <c r="AP920" i="1"/>
  <c r="K885" i="1"/>
  <c r="AU833" i="1"/>
  <c r="AU851" i="1"/>
  <c r="AU869" i="1"/>
  <c r="AU903" i="1"/>
  <c r="M925" i="1"/>
  <c r="AP916" i="1"/>
  <c r="AQ920" i="1"/>
  <c r="L923" i="1"/>
  <c r="K920" i="1"/>
  <c r="K923" i="1"/>
  <c r="AU749" i="1" l="1"/>
  <c r="AU684" i="1"/>
  <c r="AU707" i="1"/>
  <c r="AU742" i="1"/>
  <c r="AU740" i="1"/>
  <c r="AU716" i="1"/>
  <c r="AU706" i="1"/>
  <c r="AU708" i="1"/>
  <c r="AU686" i="1"/>
  <c r="AU680" i="1"/>
  <c r="AU736" i="1"/>
  <c r="AU700" i="1"/>
  <c r="AU746" i="1"/>
  <c r="AU743" i="1"/>
  <c r="AU704" i="1"/>
  <c r="AU739" i="1"/>
  <c r="AU683" i="1"/>
  <c r="AU748" i="1"/>
  <c r="AU720" i="1"/>
  <c r="AU695" i="1"/>
  <c r="AU711" i="1"/>
  <c r="AU734" i="1"/>
  <c r="AU689" i="1"/>
  <c r="AU693" i="1"/>
  <c r="AU669" i="1"/>
  <c r="AU755" i="1"/>
  <c r="AU671" i="1"/>
  <c r="AQ733" i="1"/>
  <c r="AU702" i="1"/>
  <c r="AU751" i="1"/>
  <c r="AU725" i="1"/>
  <c r="AU676" i="1"/>
  <c r="AU724" i="1"/>
  <c r="AU721" i="1"/>
  <c r="AU687" i="1"/>
  <c r="AU698" i="1"/>
  <c r="AU75" i="1"/>
  <c r="AU731" i="1"/>
  <c r="AU709" i="1"/>
  <c r="AU691" i="1"/>
  <c r="AU692" i="1"/>
  <c r="AU752" i="1"/>
  <c r="AU717" i="1"/>
  <c r="AU703" i="1"/>
  <c r="AU677" i="1"/>
  <c r="AU718" i="1"/>
  <c r="AU694" i="1"/>
  <c r="AU710" i="1"/>
  <c r="AU701" i="1"/>
  <c r="AU699" i="1"/>
  <c r="AU737" i="1"/>
  <c r="AU714" i="1"/>
  <c r="AU674" i="1"/>
  <c r="AU681" i="1"/>
  <c r="AU728" i="1"/>
  <c r="AU705" i="1"/>
  <c r="AU712" i="1"/>
  <c r="AU697" i="1"/>
  <c r="AU682" i="1"/>
  <c r="AU74" i="1"/>
  <c r="AG924" i="1"/>
  <c r="AU673" i="1"/>
  <c r="AU722" i="1"/>
  <c r="AU675" i="1"/>
  <c r="AU670" i="1"/>
  <c r="AU685" i="1"/>
  <c r="AU715" i="1"/>
  <c r="AB924" i="1"/>
  <c r="AU730" i="1"/>
  <c r="AU719" i="1"/>
  <c r="AU745" i="1"/>
  <c r="AU688" i="1"/>
  <c r="AU679" i="1"/>
  <c r="AU727" i="1"/>
  <c r="AU713" i="1"/>
  <c r="AQ916" i="1"/>
  <c r="L5" i="1"/>
  <c r="L38" i="1" s="1"/>
  <c r="AU696" i="1"/>
  <c r="AU80" i="1"/>
  <c r="AA758" i="1"/>
  <c r="AQ885" i="1"/>
  <c r="AU723" i="1"/>
  <c r="AU690" i="1"/>
  <c r="AU747" i="1"/>
  <c r="AP758" i="1"/>
  <c r="AU726" i="1"/>
  <c r="AU729" i="1"/>
  <c r="AU741" i="1"/>
  <c r="AU750" i="1"/>
  <c r="AU744" i="1"/>
  <c r="AU735" i="1"/>
  <c r="AC924" i="1"/>
  <c r="AU732" i="1"/>
  <c r="L758" i="1"/>
  <c r="AU39" i="1"/>
  <c r="AE925" i="1"/>
  <c r="AE924" i="1"/>
  <c r="AU738" i="1"/>
  <c r="AU672" i="1"/>
  <c r="K924" i="1"/>
  <c r="K925" i="1"/>
  <c r="AU52" i="1"/>
  <c r="AQ52" i="1"/>
  <c r="AQ603" i="1"/>
  <c r="AU603" i="1"/>
  <c r="AD924" i="1"/>
  <c r="AQ6" i="1"/>
  <c r="AQ38" i="1" s="1"/>
  <c r="AP38" i="1"/>
  <c r="N924" i="1"/>
  <c r="AU5" i="1" l="1"/>
  <c r="AA925" i="1"/>
  <c r="AA924" i="1"/>
  <c r="AQ758" i="1"/>
  <c r="AP925" i="1"/>
  <c r="AP924" i="1"/>
  <c r="L925" i="1"/>
  <c r="L924" i="1"/>
  <c r="AQ925" i="1" l="1"/>
  <c r="AQ9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N621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ID#AAAAdJQ-7lg
Mayra Zuniga    (2022-08-22 16:57:53)
$14.25 de diciembre 2020 y $171 de diciembre 2021</t>
        </r>
      </text>
    </comment>
    <comment ref="U825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ID#AAAAdJQ-7lk
Mayra Zuniga    (2022-08-22 16:57:53)
LA DEPRECIACION CORRECTA ERA 188.07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1spgkRPM9kLWs4T0MY6Uu7onMtg=="/>
    </ext>
  </extLst>
</comments>
</file>

<file path=xl/sharedStrings.xml><?xml version="1.0" encoding="utf-8"?>
<sst xmlns="http://schemas.openxmlformats.org/spreadsheetml/2006/main" count="8299" uniqueCount="2771">
  <si>
    <t>CÓDIGO</t>
  </si>
  <si>
    <t>ARTICULO</t>
  </si>
  <si>
    <t>PROVEEDOR</t>
  </si>
  <si>
    <t>MARCA</t>
  </si>
  <si>
    <t>SERIE</t>
  </si>
  <si>
    <t>MODELO</t>
  </si>
  <si>
    <t>ORIGEN DE RECURSOS</t>
  </si>
  <si>
    <t>COLOR</t>
  </si>
  <si>
    <t>FECHA DE COMPRA</t>
  </si>
  <si>
    <t>VALOR DE ADQUISICION</t>
  </si>
  <si>
    <t>VALOR RESIDUAL</t>
  </si>
  <si>
    <t>VALOR  A DEPRECIAR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</si>
  <si>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</si>
  <si>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</si>
  <si>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</si>
  <si>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</si>
  <si>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</si>
  <si>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</si>
  <si>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</si>
  <si>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</si>
  <si>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</si>
  <si>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</si>
  <si>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</si>
  <si>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</si>
  <si>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</si>
  <si>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</si>
  <si>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</si>
  <si>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</si>
  <si>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</si>
  <si>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</si>
  <si>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</si>
  <si>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</si>
  <si>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</si>
  <si>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AJUSTE 2017</t>
  </si>
  <si>
    <t>DEP'N 2017</t>
  </si>
  <si>
    <t>DEP'N 2018</t>
  </si>
  <si>
    <t>DEP'N 2019</t>
  </si>
  <si>
    <t>DEP'N 2020</t>
  </si>
  <si>
    <t>AJUSTE AL 31/07/2021 SEGÚN MEMORANDUM AF-0094/2021</t>
  </si>
  <si>
    <t>DEP'N DICIEMBRE 2021</t>
  </si>
  <si>
    <t>DEP'N JUNIO 2022</t>
  </si>
  <si>
    <t>DEP'N ACUMULADA</t>
  </si>
  <si>
    <t>SALDO ACTUAL</t>
  </si>
  <si>
    <t>RESPONSABLE</t>
  </si>
  <si>
    <t>UBICACIÓN</t>
  </si>
  <si>
    <t>AUT-0001-RNPN</t>
  </si>
  <si>
    <t>AUTOMÓVIL (CAMIONETA)N-4874)</t>
  </si>
  <si>
    <t>SAQUIRO</t>
  </si>
  <si>
    <t>NISSAN</t>
  </si>
  <si>
    <t>J63-020166</t>
  </si>
  <si>
    <t>JN8AR05Y5WW2216</t>
  </si>
  <si>
    <t>RNPN</t>
  </si>
  <si>
    <t>VERDE</t>
  </si>
  <si>
    <t>LIC. HECTOR ADONAY ROMERO AGUILAR</t>
  </si>
  <si>
    <t>PARQUEO INTERNO</t>
  </si>
  <si>
    <t>AUT-0010-RNPN</t>
  </si>
  <si>
    <t>PICK UP  DOBLE CABINA N-16837</t>
  </si>
  <si>
    <t>PNUD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</si>
  <si>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</si>
  <si>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</si>
  <si>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</si>
  <si>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</si>
  <si>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</si>
  <si>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</si>
  <si>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</si>
  <si>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</si>
  <si>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</si>
  <si>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</si>
  <si>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AUT-0012-RNPN</t>
  </si>
  <si>
    <t>AUTOMÓVIL (CAMIONETA) (P-561844)</t>
  </si>
  <si>
    <t>AUTOMAX</t>
  </si>
  <si>
    <t xml:space="preserve">MITSUBISHI </t>
  </si>
  <si>
    <t>JMYLNV766W6JOO1713</t>
  </si>
  <si>
    <t>V76WLNDFQL</t>
  </si>
  <si>
    <t xml:space="preserve">BEIGE </t>
  </si>
  <si>
    <t>AUT-0013-RNPN</t>
  </si>
  <si>
    <t>AUTOMOVIL PICK-UP   N-4905</t>
  </si>
  <si>
    <t>GRUPO Q EL SALVADOR, S.A. DE C.V.</t>
  </si>
  <si>
    <t>3N6GD13S5ZK861960</t>
  </si>
  <si>
    <t>CVPGLFD21NAL2</t>
  </si>
  <si>
    <t xml:space="preserve">AZUL OBSCURO </t>
  </si>
  <si>
    <t>AUT-0014-RNPN</t>
  </si>
  <si>
    <t>AUTOMOVIL (CAMIONETA) P- 561834</t>
  </si>
  <si>
    <t>JMYORK9708J000487</t>
  </si>
  <si>
    <t>4M4OHJ1284</t>
  </si>
  <si>
    <t>BLANCO</t>
  </si>
  <si>
    <t xml:space="preserve">        </t>
  </si>
  <si>
    <t>AUT-0015-RNPN</t>
  </si>
  <si>
    <t>AUTOMOVIL (PICK UP)  DOBLE CABINA 4X4  ( N-9080)</t>
  </si>
  <si>
    <t>MITSUBISHI</t>
  </si>
  <si>
    <t>MMBJNKB708D047676</t>
  </si>
  <si>
    <t>4M4OUAB0575</t>
  </si>
  <si>
    <t>GRIS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</si>
  <si>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</si>
  <si>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</si>
  <si>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</si>
  <si>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</si>
  <si>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</si>
  <si>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AUTOMOVIL (PICK UP)  DOBLE CABINA 4X4   N-8698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</si>
  <si>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</si>
  <si>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</si>
  <si>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</si>
  <si>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</si>
  <si>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</si>
  <si>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</si>
  <si>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</si>
  <si>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</si>
  <si>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</si>
  <si>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</si>
  <si>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</si>
  <si>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</si>
  <si>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</si>
  <si>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</si>
  <si>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</si>
  <si>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</si>
  <si>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</si>
  <si>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TOYOTA</t>
  </si>
  <si>
    <t>2NZ6026404</t>
  </si>
  <si>
    <t xml:space="preserve">YARIS </t>
  </si>
  <si>
    <t>AUT-0028-RNPN</t>
  </si>
  <si>
    <t>AUTOMOVIL TIPO SEDAN N-4657</t>
  </si>
  <si>
    <t>2NZ6067781</t>
  </si>
  <si>
    <t xml:space="preserve">CELESTE </t>
  </si>
  <si>
    <t>AUT-0029-RNPN</t>
  </si>
  <si>
    <t>AUTOMOVIL TIPO SEDAN N-4656</t>
  </si>
  <si>
    <t>2NZ6068618</t>
  </si>
  <si>
    <t>AUT-0030-RNPN</t>
  </si>
  <si>
    <t>AUTOMOVIL ( PICK UP ) N-8462</t>
  </si>
  <si>
    <t>AUTOMAX, S.A. DE C.V.</t>
  </si>
  <si>
    <t>MMBJNKB40FD033555</t>
  </si>
  <si>
    <t>L 200</t>
  </si>
  <si>
    <t>GRIS CLARO</t>
  </si>
  <si>
    <t>AUT-0031-RNPN</t>
  </si>
  <si>
    <t>AUTOMOVIL ( PICK UP ) N-8384</t>
  </si>
  <si>
    <t>MMBJNKB40FD033988</t>
  </si>
  <si>
    <t>AUT-0032-RNPN</t>
  </si>
  <si>
    <t>AUTOMOVIL ( PICK UP )N-8453</t>
  </si>
  <si>
    <t>MMBJNKB40FD033780</t>
  </si>
  <si>
    <t>AUT-0033-RNPN</t>
  </si>
  <si>
    <t>AUTOMOVIL ( PICK UP ) N-8366</t>
  </si>
  <si>
    <t>MMBJNKB40FD027899</t>
  </si>
  <si>
    <t>AUT-0034-RNPN</t>
  </si>
  <si>
    <t>AUTOMOVIL ( PICK UP )N-8450</t>
  </si>
  <si>
    <t>MMBJNKB40FD027922</t>
  </si>
  <si>
    <t>AUT-0035-RNPN</t>
  </si>
  <si>
    <t>AUTOMOVIL ( PICK UP )N-8367</t>
  </si>
  <si>
    <t>MMBJNKB40FD027960</t>
  </si>
  <si>
    <t>AUT-0036-RNPN</t>
  </si>
  <si>
    <t>AUTOMOVIL(TIPO MICROBUS)N-16351</t>
  </si>
  <si>
    <t>HYUNDAI</t>
  </si>
  <si>
    <t>KMJHG17BPGC068838</t>
  </si>
  <si>
    <t>COUNTY</t>
  </si>
  <si>
    <t>AUT-0037-RNPN</t>
  </si>
  <si>
    <t>3N6CD33B7ZK418669</t>
  </si>
  <si>
    <t>H4D-2051 NP300 FRONTIER</t>
  </si>
  <si>
    <t>AUT-0038-RNPN</t>
  </si>
  <si>
    <t>AUTOMOVIL ( PICK UP )N-8368</t>
  </si>
  <si>
    <t>3N6CD33B9ZK418737</t>
  </si>
  <si>
    <t>AUT-0039-RNPN</t>
  </si>
  <si>
    <t>AUTOMOVIL ( PICK UP )N-8369</t>
  </si>
  <si>
    <t>3N6CD33B3ZK418538</t>
  </si>
  <si>
    <t>AUT-0040-RNPN</t>
  </si>
  <si>
    <t>AUTOMOVIL ( PICK UP )N-8370</t>
  </si>
  <si>
    <t>3N6CD33B3ZK418569</t>
  </si>
  <si>
    <t>AUT-0041-RNPN</t>
  </si>
  <si>
    <t>AUTOMOVIL ( PICK UP )N-8371</t>
  </si>
  <si>
    <t>3N6CD33B0ZK418450</t>
  </si>
  <si>
    <t>AUT-0042-RNPN</t>
  </si>
  <si>
    <t>AUTOMOVIL ( PICK UP )N-8372</t>
  </si>
  <si>
    <t>3N6CD33B7ZK418624</t>
  </si>
  <si>
    <t>AUT-0021-RNPN-D</t>
  </si>
  <si>
    <t>AUTOMOVIL  T/PICK-UP MAZDAC /FURGON BLANCO PLACA   N-2902</t>
  </si>
  <si>
    <t>DONACION DOCUSAL</t>
  </si>
  <si>
    <t xml:space="preserve">MAZDA </t>
  </si>
  <si>
    <t>MM7UNYOW200361346</t>
  </si>
  <si>
    <t>B2500CL</t>
  </si>
  <si>
    <t>DOCUSAL</t>
  </si>
  <si>
    <t>AUT-0024-RNPN-D</t>
  </si>
  <si>
    <t>AUTOMOVIL  T/PANEL CHEVOROLET BLANCO PLACA  N-2887</t>
  </si>
  <si>
    <t>CHEVROLET</t>
  </si>
  <si>
    <t>KL1BBO5599C162414</t>
  </si>
  <si>
    <t>1BK85L</t>
  </si>
  <si>
    <t>AUT-0025-RNPN-D</t>
  </si>
  <si>
    <t>AUTOMOVIL  T/PANEL CHEVROLET BLANCO PLACA  N-2901</t>
  </si>
  <si>
    <t>KL1BBO5569C162824</t>
  </si>
  <si>
    <t>AUT-0026-RNPN-D</t>
  </si>
  <si>
    <t>AUTOMOVIL  CAMION C/FURGON PLACA N-3509</t>
  </si>
  <si>
    <t>ISUZU</t>
  </si>
  <si>
    <t>JAANPR66P17100379</t>
  </si>
  <si>
    <t>NPR66P-32</t>
  </si>
  <si>
    <t>TOTAL EQUIPO AUTOMOTRIZ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</si>
  <si>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</si>
  <si>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</si>
  <si>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</si>
  <si>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</si>
  <si>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</si>
  <si>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</si>
  <si>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BID-40501</t>
  </si>
  <si>
    <t>GRIS/NEGRO</t>
  </si>
  <si>
    <t>SIN ASIGNACION</t>
  </si>
  <si>
    <t>BODEGA DE ACTIVO FIJO</t>
  </si>
  <si>
    <t>CPU-0221-RNPN</t>
  </si>
  <si>
    <t>COMPUTADORA PERSONAL ( PROY. BID 2010)</t>
  </si>
  <si>
    <t xml:space="preserve">EQUIPOS ELECTRONICOS VALDES </t>
  </si>
  <si>
    <t>HP-COMPAQ</t>
  </si>
  <si>
    <t>MXL0380NFD</t>
  </si>
  <si>
    <t xml:space="preserve">6000 PRO </t>
  </si>
  <si>
    <t>NEGRO</t>
  </si>
  <si>
    <t>FAUSTINO RAMIREZ</t>
  </si>
  <si>
    <t>SOPORTE TECNICO</t>
  </si>
  <si>
    <t>CPU-0222-RNPN</t>
  </si>
  <si>
    <t>MXL0380NF3</t>
  </si>
  <si>
    <t>ADRIANA VELASCO</t>
  </si>
  <si>
    <t>UNIDAD DE PLANIFICACION</t>
  </si>
  <si>
    <t>CPU-0223-RNPN</t>
  </si>
  <si>
    <t>MXL0380NFB</t>
  </si>
  <si>
    <t>JUAN CARLOS CALDERON</t>
  </si>
  <si>
    <t>CPU-0224-RNPN</t>
  </si>
  <si>
    <t>MXL0380NFH</t>
  </si>
  <si>
    <t>IVAN HENRIQUEZ</t>
  </si>
  <si>
    <t>OFICINA ACTIVO FIJO</t>
  </si>
  <si>
    <t>CPU-0225-RNPN</t>
  </si>
  <si>
    <t>MXL0380NF6</t>
  </si>
  <si>
    <t>SANTOS AMILCAR CRUZ LIEBANO</t>
  </si>
  <si>
    <t>CPU-0614-RNPN</t>
  </si>
  <si>
    <t>COMPUTADORA DE ESCRITORIO ( PROY. BID 2010)</t>
  </si>
  <si>
    <t>DPG, S.A. DE C.V.</t>
  </si>
  <si>
    <t>HP</t>
  </si>
  <si>
    <t>MXL1030Q23</t>
  </si>
  <si>
    <t>HP PRO 3130</t>
  </si>
  <si>
    <t>FATIMA FUNES</t>
  </si>
  <si>
    <t>UNIDAD DE PROYECTOS</t>
  </si>
  <si>
    <t>CPU-0615-RNPN</t>
  </si>
  <si>
    <t>MXL1030Q1F</t>
  </si>
  <si>
    <t>FATIMA RUTILIA ROMERO</t>
  </si>
  <si>
    <t>OFICIAL DE INFORMACION</t>
  </si>
  <si>
    <t>CPU-0616-RNPN</t>
  </si>
  <si>
    <t>MXL1030Q2Z</t>
  </si>
  <si>
    <t>REINA MARISOL DE CASTILLO</t>
  </si>
  <si>
    <t>DIRECCION EJECUTIVA</t>
  </si>
  <si>
    <t>CPU-0617-RNPN</t>
  </si>
  <si>
    <t>MXL1030Q1K</t>
  </si>
  <si>
    <t>JAIRO MONTOYA</t>
  </si>
  <si>
    <t>FRW-0001-RNPN</t>
  </si>
  <si>
    <t>FIREWALL CON LICENCIA (PROY. BID 2010)</t>
  </si>
  <si>
    <t>DA COMPUTADORAS Y SUMINISTROS</t>
  </si>
  <si>
    <t xml:space="preserve">SIN SERIE </t>
  </si>
  <si>
    <t xml:space="preserve">SIN MODELO </t>
  </si>
  <si>
    <t>ING. NELSON CORNEJO</t>
  </si>
  <si>
    <t>DIRECCION DE INFORMATICA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</si>
  <si>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</si>
  <si>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</si>
  <si>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</si>
  <si>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</si>
  <si>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</si>
  <si>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AREA DE SERVIODRES ( RACK 2)</t>
  </si>
  <si>
    <t>SVR-0085-RNPN</t>
  </si>
  <si>
    <t>MXQ0420R3K</t>
  </si>
  <si>
    <t>AREA DE SERVIODRES ( RACK 3)</t>
  </si>
  <si>
    <t>BDL-0002-RNPN-D</t>
  </si>
  <si>
    <t xml:space="preserve">Back up digital </t>
  </si>
  <si>
    <t>IBM</t>
  </si>
  <si>
    <t>TYPE- 3582-L23</t>
  </si>
  <si>
    <t xml:space="preserve">NEGRO </t>
  </si>
  <si>
    <t>CLUSTER</t>
  </si>
  <si>
    <t>IMC-0027-RNPN-D</t>
  </si>
  <si>
    <t>IMPRESORA DE CARNETS</t>
  </si>
  <si>
    <t>DNP</t>
  </si>
  <si>
    <t>52050036</t>
  </si>
  <si>
    <t>CX-120DAA</t>
  </si>
  <si>
    <t>PLATEADO</t>
  </si>
  <si>
    <t>BODEGA ACTIVO FIJO 2 NIVEL</t>
  </si>
  <si>
    <t>IMC-0028-RNPN-D</t>
  </si>
  <si>
    <t>09190199</t>
  </si>
  <si>
    <t>IMC-0029-RNPN-D</t>
  </si>
  <si>
    <t>52050039</t>
  </si>
  <si>
    <t>CX-120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</si>
  <si>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</si>
  <si>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</si>
  <si>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</si>
  <si>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</si>
  <si>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</si>
  <si>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</si>
  <si>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</si>
  <si>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</si>
  <si>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</si>
  <si>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</si>
  <si>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</si>
  <si>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</si>
  <si>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</si>
  <si>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</si>
  <si>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</si>
  <si>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</si>
  <si>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</si>
  <si>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</si>
  <si>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</si>
  <si>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</si>
  <si>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</si>
  <si>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09190232</t>
  </si>
  <si>
    <t>IMC-0058-RNPN-D</t>
  </si>
  <si>
    <t>09190211</t>
  </si>
  <si>
    <t>cx-120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</si>
  <si>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</si>
  <si>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</si>
  <si>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</si>
  <si>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</si>
  <si>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</si>
  <si>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</si>
  <si>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</si>
  <si>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</si>
  <si>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</si>
  <si>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</si>
  <si>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</si>
  <si>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RAK-0031-RNPN-D</t>
  </si>
  <si>
    <t xml:space="preserve">Gavinete para almacenamiento de servidores </t>
  </si>
  <si>
    <t xml:space="preserve">NEC </t>
  </si>
  <si>
    <t>RAK-0032-RNPN-D</t>
  </si>
  <si>
    <t>AREA DE SERVIDORES</t>
  </si>
  <si>
    <t>RAK-0033-RNPN-D</t>
  </si>
  <si>
    <t>RAK-0034-RNPN-D</t>
  </si>
  <si>
    <t>RAK-0035-RNPN-D</t>
  </si>
  <si>
    <t>SVR-0073-RNPN-D</t>
  </si>
  <si>
    <t>SERVIDOR DE DATOS</t>
  </si>
  <si>
    <t>SIN SERIE</t>
  </si>
  <si>
    <t>SIN MODELO</t>
  </si>
  <si>
    <t>SVR-0080-RNPN-D</t>
  </si>
  <si>
    <t>Un procesador Dual Core de 2.1 Ghz, rperf de 12.46 8GB de memoria RAM instalada. Dos discos internos de 73GB /15Krpm. Unidad de Tape interna 36/72 GB</t>
  </si>
  <si>
    <t>10-C256G</t>
  </si>
  <si>
    <t>TYPE-9131-52A</t>
  </si>
  <si>
    <t>SVR-0081-RNPN-D</t>
  </si>
  <si>
    <t xml:space="preserve">Un procesador Dual Core de 2.1 Ghz, rperf de 12.46 8GB de memoria RAM instalada. Dos discos internos de 73GB /15Krpm. Unidad de Tape interna 36/72 GB </t>
  </si>
  <si>
    <t>10-C255G</t>
  </si>
  <si>
    <t>UESAN-0001-RNPN-D</t>
  </si>
  <si>
    <t>Unidad EXP 810 a 4 GBPs, capacidad de 16 discos de 300GB/15krpm a 4gbps</t>
  </si>
  <si>
    <t>131002C</t>
  </si>
  <si>
    <t>TYPE-1740-710(EXP-710)</t>
  </si>
  <si>
    <t>UESAN-0002-RNPN-D</t>
  </si>
  <si>
    <t>Unidad EXP 710 a 4 GBPs, capacidad de 16 discos de 300GB/15krpm a 4gbps</t>
  </si>
  <si>
    <t>UPS-0581-RNPN-D</t>
  </si>
  <si>
    <t xml:space="preserve">UPS de 20 KVA  x 110 V AC   </t>
  </si>
  <si>
    <t xml:space="preserve">LIEBERT </t>
  </si>
  <si>
    <t>NB 12F0412600</t>
  </si>
  <si>
    <t>0533601010BV7L4</t>
  </si>
  <si>
    <t>COM-0066-RNPN</t>
  </si>
  <si>
    <t xml:space="preserve">COMPUTADORA PORTATIL </t>
  </si>
  <si>
    <t>EMBAJADA DE LOS EEUU</t>
  </si>
  <si>
    <t>5CB2341BJJ</t>
  </si>
  <si>
    <t>ELITEBOOK 8560P</t>
  </si>
  <si>
    <t>LIC. JUAN CARLOS VILLALTA</t>
  </si>
  <si>
    <t>OFICIAL DE GESTION DOCUMENTAL Y ARCHIVOS</t>
  </si>
  <si>
    <t>CPU-0641-RNPN</t>
  </si>
  <si>
    <t>COMPUTADORA DE ESCRITORIO</t>
  </si>
  <si>
    <t>HP/COMPAQ</t>
  </si>
  <si>
    <t>2UA2340731</t>
  </si>
  <si>
    <t>PRO 6300 SFF PC</t>
  </si>
  <si>
    <t>LIC. FRANCISCO EDGARDO FLORES</t>
  </si>
  <si>
    <t>UNIDAD DE VERIFICACION</t>
  </si>
  <si>
    <t>CPU-0642-RNPN</t>
  </si>
  <si>
    <t>2UA2340741</t>
  </si>
  <si>
    <t>ERICK WLFREDO FUENTES TRUJILLO</t>
  </si>
  <si>
    <t>CPU-0643-RNPN</t>
  </si>
  <si>
    <t>2UA234073R</t>
  </si>
  <si>
    <t>RODOLFO ORLANDO ROSALES GOMEZ</t>
  </si>
  <si>
    <t>CPU-0644-RNPN</t>
  </si>
  <si>
    <t>2UA234073Z</t>
  </si>
  <si>
    <t>WALTER ELIAS FUENTES LEON</t>
  </si>
  <si>
    <t>ET/USA-0001-RNPN-M</t>
  </si>
  <si>
    <t>Estacion de trabajo que incluye: cpu, monitor, teclado, mouse, ups, pad de firmas, lector de huellas, scanner tipo adf, camara fotografica, tripode y licencias. Marca HP</t>
  </si>
  <si>
    <t>MUHLBAUER</t>
  </si>
  <si>
    <t>2UA3251292</t>
  </si>
  <si>
    <t>HP COMPAQ PRO 4300</t>
  </si>
  <si>
    <t>ANGELICA LISSETTE LEMUS TOCHE</t>
  </si>
  <si>
    <t>WOODBRIDGE,VIRGINIA</t>
  </si>
  <si>
    <t>ET/USA-0002-RNPN-M</t>
  </si>
  <si>
    <t>2UA32512D7</t>
  </si>
  <si>
    <t>EVELYN YESENIA HERNANDEZ CENTENO</t>
  </si>
  <si>
    <t>ET/USA-0003-RNPN-M</t>
  </si>
  <si>
    <t>2UA325128Y</t>
  </si>
  <si>
    <t>JAKELINE SORAYA AVILA DE ORDOÑEZ</t>
  </si>
  <si>
    <t>ET/USA-0004-RNPN-M</t>
  </si>
  <si>
    <t>2UA3251295</t>
  </si>
  <si>
    <t>KARLA INES CAMPOS ZAVALA</t>
  </si>
  <si>
    <t>ET/USA-0005-RNPN-M</t>
  </si>
  <si>
    <t>2UA325128Z</t>
  </si>
  <si>
    <t>CLAUDIA ELIZABETH AMAYA ESCOBAR</t>
  </si>
  <si>
    <t>LONG ISLAND,NEW YORK</t>
  </si>
  <si>
    <t>ET/USA-0006-RNPN-M</t>
  </si>
  <si>
    <t>2UA3251291</t>
  </si>
  <si>
    <t>NIDIA MILENA HERNANDEZ BARAHONA</t>
  </si>
  <si>
    <t>ET/USA-0007-RNPN-M</t>
  </si>
  <si>
    <t>2UA3251285</t>
  </si>
  <si>
    <t>VERONICA LISSETH DIAZ DE GUERRERO</t>
  </si>
  <si>
    <t>ET/USA-0008-RNPN-M</t>
  </si>
  <si>
    <t>Estacion de trabajo que incluye: CPU REGRESO INSERVIBLE monitor, teclado, mouse, ups, pad de firmas, lector de huellas, scanner tipo adf, camara fotografica, tripode y licencias. Marca HP</t>
  </si>
  <si>
    <t>MXL2291GC0</t>
  </si>
  <si>
    <t>MARIO REMBERTO LUNA CORTEZ</t>
  </si>
  <si>
    <t>WASHINGTON</t>
  </si>
  <si>
    <t>ET/USA-0009-RNPN-M</t>
  </si>
  <si>
    <t>2UA3251290</t>
  </si>
  <si>
    <t>DAVID SALVADOR PARADA MANZANARES</t>
  </si>
  <si>
    <t>ET/USA-0010-RNPN-M</t>
  </si>
  <si>
    <t>2UA3251298</t>
  </si>
  <si>
    <t>MARIA DEL CARMEN MENDOZA CRUZ</t>
  </si>
  <si>
    <t>ET/USA-0011-RNPN-M</t>
  </si>
  <si>
    <t>2UA32512C1</t>
  </si>
  <si>
    <t>FLOR DE MARIA EGUIZABAL SANJUANELO</t>
  </si>
  <si>
    <t>ELIZABETH, NEW JERSEY</t>
  </si>
  <si>
    <t>ET/USA-0012-RNPN-M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</si>
  <si>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</si>
  <si>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KATY JOSEVELIN CHICAS CHEVEZ</t>
  </si>
  <si>
    <t>BOSTON MASSACHUSETTS</t>
  </si>
  <si>
    <t>ET/USA-0013-RNPN-M</t>
  </si>
  <si>
    <t>ADA LUZ ROMERO CHACON</t>
  </si>
  <si>
    <t>DORAL FLORIDA</t>
  </si>
  <si>
    <t>ET/USA-0014-RNPN-M</t>
  </si>
  <si>
    <t>JUAN CARLOS PEÑA JAVIER</t>
  </si>
  <si>
    <t>HOUSTON TEXAS</t>
  </si>
  <si>
    <t>ET/USA-0015-RNPN-M</t>
  </si>
  <si>
    <t>MERCEDES ANGELICA TEJADA DE  LEON</t>
  </si>
  <si>
    <t>ET/USA-0016-RNPN-M</t>
  </si>
  <si>
    <t>VERONICA JOSEFINA RAMIREZ DE SANCHEZ</t>
  </si>
  <si>
    <t>ET/USA-0017-RNPN-M</t>
  </si>
  <si>
    <t>ZOILA LOURDES MACHON DE ALVARADO</t>
  </si>
  <si>
    <t>ET/USA-0018-RNPN-M</t>
  </si>
  <si>
    <t>ROSA ESMERALDA VILLEGAS DE CARTAGENA</t>
  </si>
  <si>
    <t>DALLAS TEXAS</t>
  </si>
  <si>
    <t>ET/USA-0019-RNPN-M</t>
  </si>
  <si>
    <t>SANDRA CAROLINA ARTOLA QUIÑONEZ</t>
  </si>
  <si>
    <t>ET/USA-0020-RNPN-M</t>
  </si>
  <si>
    <t>MARTA HILDA ZACAPA ANGULO</t>
  </si>
  <si>
    <t>CHICAGO ILLINOIS</t>
  </si>
  <si>
    <t>ET/USA-0021-RNPN-M</t>
  </si>
  <si>
    <t>MARIA ELENA RIVERA CAÑAS</t>
  </si>
  <si>
    <t>LAS VEGAS NEVADA</t>
  </si>
  <si>
    <t>ET/USA-0022-RNPN-M</t>
  </si>
  <si>
    <t>KARLA ARACELY TORRES LEE</t>
  </si>
  <si>
    <t>SEATTLE WASHINGTON</t>
  </si>
  <si>
    <t>ET/USA-0023-RNPN-M</t>
  </si>
  <si>
    <t>GLORIA HEIDY CORTEZ</t>
  </si>
  <si>
    <t>TORONTO CANADA</t>
  </si>
  <si>
    <t>ET/USA-0024-RNPN-M</t>
  </si>
  <si>
    <t>MXL22916TJ</t>
  </si>
  <si>
    <t>COMPAQ PRO4300</t>
  </si>
  <si>
    <t>HAYDEE MAYRENE ESPINOLA RAMIREZ</t>
  </si>
  <si>
    <t>NEW YORK</t>
  </si>
  <si>
    <t>ET/USA-0025-RNPN-M</t>
  </si>
  <si>
    <t>LIGIA MAGDALENA ZALDAÑA DIEZIC</t>
  </si>
  <si>
    <t>ATLANTA GEORGIA</t>
  </si>
  <si>
    <t>ET/USA-0026-RNPN-M</t>
  </si>
  <si>
    <t>MXL229116SZ</t>
  </si>
  <si>
    <t>REBECA CAROLINA MENEDEZ RODRIGUEZ</t>
  </si>
  <si>
    <t>SAN FRANCISCO CALIFORNIA</t>
  </si>
  <si>
    <t>ET/USA-0027-RNPN-M</t>
  </si>
  <si>
    <t>MXL2291GC8</t>
  </si>
  <si>
    <t>ET/USA-0028-RNPN-M</t>
  </si>
  <si>
    <t>ANA JAZMIN GRANDE ACEVEDO</t>
  </si>
  <si>
    <t>ET/USA-0029-RNPN-M</t>
  </si>
  <si>
    <t>RICARDO CABRERA CASTRO</t>
  </si>
  <si>
    <t>LOS ANGELES CALIFORNIA</t>
  </si>
  <si>
    <t>ET/USA-0030-RNPN-M</t>
  </si>
  <si>
    <t>MARIA EUGENIA SOLIS</t>
  </si>
  <si>
    <t>ET/USA-0031-RNPN-M</t>
  </si>
  <si>
    <t>PATRICIA TATIANA RIVERA ALVAREZ</t>
  </si>
  <si>
    <t>ET/USA-0032-RNPN-M</t>
  </si>
  <si>
    <t>VICTOR ALFREDO MEJIA MARTINEZ</t>
  </si>
  <si>
    <t>ET/USA-0033-RNPN-M</t>
  </si>
  <si>
    <t>CARLOS ORLANDO SANCHEZ</t>
  </si>
  <si>
    <t>ET/USA-0034-RNPN-M</t>
  </si>
  <si>
    <t>ANA CRISTINA FRANCIA MARTINEZ</t>
  </si>
  <si>
    <t>ET/USA-0035-RNPN-M</t>
  </si>
  <si>
    <t>PABLO ALBERTO POLIO RODRIGUEZ</t>
  </si>
  <si>
    <t>ET/USA-0036-RNPN-M</t>
  </si>
  <si>
    <t>2UA325128S</t>
  </si>
  <si>
    <t>EMMANUEL ALEJANDRO BARAHONA MENDOZA</t>
  </si>
  <si>
    <t>ET/USA-0037-RNPN-M</t>
  </si>
  <si>
    <t>ET/USA-0038-RNPN-M</t>
  </si>
  <si>
    <t>ESTACION DE TRABAJO PARA DUI EXTERIOR QUE CONSISTE EN: COMPUTADORA DE ESCRITORIO, LECTOR DE HUELLA, PAD DE FIRMA, CAMARA DE ALTA RESOLUCION, SCANNER ADF DE DOCUMENTOS Y UPS</t>
  </si>
  <si>
    <t>DELL</t>
  </si>
  <si>
    <t>JG2SZ72</t>
  </si>
  <si>
    <t>OPTIPLEX 9020</t>
  </si>
  <si>
    <t>CONSULADO DE BOSTON-MASSACHUSET</t>
  </si>
  <si>
    <t>ET/USA-0039-RNPN-M</t>
  </si>
  <si>
    <t>JG1ZZ72</t>
  </si>
  <si>
    <t>CONSULADO DE WASHINGTON</t>
  </si>
  <si>
    <t>ET/USA-0040-RNPN-M</t>
  </si>
  <si>
    <t>9L38282</t>
  </si>
  <si>
    <t>ET/USA-0041-RNPN-M</t>
  </si>
  <si>
    <t>9L29282</t>
  </si>
  <si>
    <t>PATRICIA IVON VILLALTA ALVARES</t>
  </si>
  <si>
    <t>CONSULADO DE SAN FRANCISCO</t>
  </si>
  <si>
    <t>ET/USA-0042-RNPN-M</t>
  </si>
  <si>
    <t>9L28282</t>
  </si>
  <si>
    <t>MONICA MARIA HERNANDEZ GARCIA</t>
  </si>
  <si>
    <t>SCAH-0001-RNPN-M</t>
  </si>
  <si>
    <t>SCANNER DE 10 HUELLAS</t>
  </si>
  <si>
    <t>SUPREMA</t>
  </si>
  <si>
    <t>939571594</t>
  </si>
  <si>
    <t>RS-G10</t>
  </si>
  <si>
    <t>SCAH-0002-RNPN-M</t>
  </si>
  <si>
    <t>939571595</t>
  </si>
  <si>
    <t>SCAH-0003-RNPN-M</t>
  </si>
  <si>
    <t>939571596</t>
  </si>
  <si>
    <t>SCAH-0004-RNPN-M</t>
  </si>
  <si>
    <t>939571597</t>
  </si>
  <si>
    <t>SCAH-0005-RNPN-M</t>
  </si>
  <si>
    <t>939571598</t>
  </si>
  <si>
    <t>SCAH-0006-RNPN-M</t>
  </si>
  <si>
    <t>939571600</t>
  </si>
  <si>
    <t>SCAH-0007-RNPN-M</t>
  </si>
  <si>
    <t>939571612</t>
  </si>
  <si>
    <t>SCAH-0008-RNPN-M</t>
  </si>
  <si>
    <t>939571615</t>
  </si>
  <si>
    <t>COM-0003-OEA-PUICA-RNPN</t>
  </si>
  <si>
    <t>COMPUTADORA PORTATIL MARCA HP MOD-HP-450 SERIE MXL3070QRK 5CG223089X</t>
  </si>
  <si>
    <t>SOLUCIONES TECNOLOGICAS</t>
  </si>
  <si>
    <t>HP 4520s</t>
  </si>
  <si>
    <t xml:space="preserve"> MXL3070QRK 5CG223089X</t>
  </si>
  <si>
    <t>MDO-FI-6130Z</t>
  </si>
  <si>
    <t>OEA-PUICA</t>
  </si>
  <si>
    <t>JOSE ATILIO BENITEZ</t>
  </si>
  <si>
    <t>RECOLECCION</t>
  </si>
  <si>
    <t>CPU-0001-OEA-PUICA-RNPN</t>
  </si>
  <si>
    <t>CPU</t>
  </si>
  <si>
    <t>EQUIPO ELECTRONICOS VALDES</t>
  </si>
  <si>
    <t>MXL2012G5X</t>
  </si>
  <si>
    <t>Hp Pro 3400</t>
  </si>
  <si>
    <t>SUYAPA DEL CARMEN TORRES</t>
  </si>
  <si>
    <t>HOSPITAL SAN JUAN DE DIOS SAN MIGUEL</t>
  </si>
  <si>
    <t>CPU-0002-OEA-PUICA-RNPN</t>
  </si>
  <si>
    <t>MXL2012G6Z</t>
  </si>
  <si>
    <t>CPU-0003-OEA-PUICA-RNPN</t>
  </si>
  <si>
    <t>MXL2012G9M</t>
  </si>
  <si>
    <t>HILDA GUADALUPE CANIZALES</t>
  </si>
  <si>
    <t>HOSPITAL NACIONAL SANTA GERTRUDIS (SAN VICENTE)</t>
  </si>
  <si>
    <t>CPU-0004-OEA-PUICA-RNPN</t>
  </si>
  <si>
    <t>MXL2020KZ4</t>
  </si>
  <si>
    <t>KRISSI ARELY TOLEDO</t>
  </si>
  <si>
    <t>HOSPITALES</t>
  </si>
  <si>
    <t>CPU-0005-OEA-PUICA-RNPN</t>
  </si>
  <si>
    <t>SISTEMAS C&amp;C</t>
  </si>
  <si>
    <t>MXL3070QQW</t>
  </si>
  <si>
    <t>LIC. VLADIMIR URQUILLA</t>
  </si>
  <si>
    <t>CPU-0006-OEA-PUICA-RNPN</t>
  </si>
  <si>
    <t>MXL3070QQX</t>
  </si>
  <si>
    <t>ADRIANA ESMERALDA RODRIGUEZ</t>
  </si>
  <si>
    <t>CPU-0007-OEA-PUICA-RNPN</t>
  </si>
  <si>
    <t>MXL3070QR3</t>
  </si>
  <si>
    <t>JARLY KELVIN AVELENDA</t>
  </si>
  <si>
    <t>CPU-0008-OEA-PUICA-RNPN</t>
  </si>
  <si>
    <t>MXL3070QR4</t>
  </si>
  <si>
    <t>ROXANA DEL CARMEN ARIAS</t>
  </si>
  <si>
    <t>HOSPITAL NACIONAL NUESTRA SEÑORA DE FATIMA (COJUTEPEQUE)</t>
  </si>
  <si>
    <t>CPU-0009-OEA-PUICA-RNPN</t>
  </si>
  <si>
    <t>MXL3070QRK</t>
  </si>
  <si>
    <t>VERONICA CRISTINA MARCOS DE BENAVIDES</t>
  </si>
  <si>
    <t>UNIDAD DE RECURSOS HUMANOS</t>
  </si>
  <si>
    <t>SCA-0012-OEA-PUICA-RNPN</t>
  </si>
  <si>
    <t>SCANER FUJITSU MDO-FI-6130Z SERIE-F16130Z 460843</t>
  </si>
  <si>
    <t>F16130Z 460843</t>
  </si>
  <si>
    <t>LIC. MAURICIO  CABRERA TRAMPE</t>
  </si>
  <si>
    <t>JEFE DE ARCHIVO DOCUMENTAL REGISTRAL</t>
  </si>
  <si>
    <t>SCA-0013-OEA-PUICA-RNPN</t>
  </si>
  <si>
    <t>SCANER FUJITSU MDO-FI-6130Z SERIE-F16130Z 461033</t>
  </si>
  <si>
    <t>F16130Z 461033</t>
  </si>
  <si>
    <t>RENATO RAMIREZ</t>
  </si>
  <si>
    <t>RECOLECTOR</t>
  </si>
  <si>
    <t>COM-0021-RNPN</t>
  </si>
  <si>
    <t xml:space="preserve">MAX DE EL SALVADOR </t>
  </si>
  <si>
    <t>SONY</t>
  </si>
  <si>
    <t>VGNCR150FB</t>
  </si>
  <si>
    <t>LICDA. MAYRENE ZAMORA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</si>
  <si>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</si>
  <si>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</si>
  <si>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</si>
  <si>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</si>
  <si>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</si>
  <si>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</si>
  <si>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LIC. OTTO OLIVARES</t>
  </si>
  <si>
    <t>DIRECCION OLIVARES</t>
  </si>
  <si>
    <t>COM-0023-RNPN</t>
  </si>
  <si>
    <t>CNU8110M9J</t>
  </si>
  <si>
    <t>COM-0024-RNPN</t>
  </si>
  <si>
    <t>CNU8110M9R</t>
  </si>
  <si>
    <t>UNIDAD DE REGISTRO CIVIL HOSPITALARIO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</si>
  <si>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</si>
  <si>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</si>
  <si>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</si>
  <si>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</si>
  <si>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</si>
  <si>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</si>
  <si>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</si>
  <si>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</si>
  <si>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COM-0034-RNPN</t>
  </si>
  <si>
    <t>CNU0106Z5F</t>
  </si>
  <si>
    <t>CP0610UT5870Q5X320MRBNCN22Ya</t>
  </si>
  <si>
    <t>LICDA. ANGELA MARIA DE LEON DE RIOS</t>
  </si>
  <si>
    <t>DIRECCION DE IDENTIFICACION CIUDADANA</t>
  </si>
  <si>
    <t>COM-0035-RNPN</t>
  </si>
  <si>
    <t>CNU0106XWM</t>
  </si>
  <si>
    <t>WILFREDO FELIZZARI</t>
  </si>
  <si>
    <t>COM-0039-RNPN</t>
  </si>
  <si>
    <t>DATA &amp; GRAPHICS, S.A. DE C.V.</t>
  </si>
  <si>
    <t>2CE0181BBW</t>
  </si>
  <si>
    <t>4520s</t>
  </si>
  <si>
    <t>LIC. JAVIER BERNAL</t>
  </si>
  <si>
    <t>REGISTRADOR ADJUNTO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</si>
  <si>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</si>
  <si>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</si>
  <si>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</si>
  <si>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</si>
  <si>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</si>
  <si>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</si>
  <si>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</si>
  <si>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</si>
  <si>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COM-0045-RNPN</t>
  </si>
  <si>
    <t>INET CONSULTING SERVICE, S.A DE C.V</t>
  </si>
  <si>
    <t>11YMLV1</t>
  </si>
  <si>
    <t>PRECISION M6700</t>
  </si>
  <si>
    <t xml:space="preserve">GRIS-NEGRO </t>
  </si>
  <si>
    <t>LIC. MARLON EDENILSON MORAN</t>
  </si>
  <si>
    <t>CALL CENTER</t>
  </si>
  <si>
    <t xml:space="preserve">COM-0046-RNPN </t>
  </si>
  <si>
    <t>5RZMLV1</t>
  </si>
  <si>
    <t>COM-0048-RNPN</t>
  </si>
  <si>
    <t>J0YMLV1</t>
  </si>
  <si>
    <t>RAUL ALFONSO GARCIA</t>
  </si>
  <si>
    <t>UNIDAD DE DESARROLLO DE APLICACIONES</t>
  </si>
  <si>
    <t>COM-0049-RNPN</t>
  </si>
  <si>
    <t>G6XMLV1</t>
  </si>
  <si>
    <t>LIC. JAIME CERON</t>
  </si>
  <si>
    <t xml:space="preserve">UNIDAD JURIDICA </t>
  </si>
  <si>
    <t>COM-0050-RNPN</t>
  </si>
  <si>
    <t>C8YMLV1</t>
  </si>
  <si>
    <t>LICDA. MARIA MARGARITA VELADO</t>
  </si>
  <si>
    <t>PRESIDENCIA</t>
  </si>
  <si>
    <t>COM-0051-RNPN</t>
  </si>
  <si>
    <t>5LZMLV1</t>
  </si>
  <si>
    <t>LUIS ARMANDO HERRERA</t>
  </si>
  <si>
    <t>ADMINISTRACION DE REDES Y RECURSOS INFORMATICOS</t>
  </si>
  <si>
    <t>COM-0052-RNPN</t>
  </si>
  <si>
    <t>GCYMLV1</t>
  </si>
  <si>
    <t>UNIDAD DE RECOLECCION DE PARTIDAS</t>
  </si>
  <si>
    <t>COM-0053-RNPN</t>
  </si>
  <si>
    <t>67XMLV1</t>
  </si>
  <si>
    <t>LIC. MARLON ARNOLDO AVENDAÑO</t>
  </si>
  <si>
    <t>UNIDAD DE SUPERVISION Y CONTROL DE EJECUCION DE CONTRATOS</t>
  </si>
  <si>
    <t>COM-0054-RNPN</t>
  </si>
  <si>
    <t>38XMLV1</t>
  </si>
  <si>
    <t>ING.CARLOS SANCHEZ</t>
  </si>
  <si>
    <t>CONSULADOS USA</t>
  </si>
  <si>
    <t>COM-0059-RNPN</t>
  </si>
  <si>
    <t>APPLE</t>
  </si>
  <si>
    <t>C02LC252DV33</t>
  </si>
  <si>
    <t>MD103E/A</t>
  </si>
  <si>
    <t>LICDA. DELMY BARRIOS</t>
  </si>
  <si>
    <t>COM-0060-RNPN</t>
  </si>
  <si>
    <t>C02LD00KDV33</t>
  </si>
  <si>
    <t>JEFE DE LA UNIDAD DE DESARROLLO DE APLICACIONES</t>
  </si>
  <si>
    <t>COM-0061-RNPN</t>
  </si>
  <si>
    <t>C02LD2YZDV33</t>
  </si>
  <si>
    <t>LICDA. ARMIDA JUDITH MOLINA</t>
  </si>
  <si>
    <t>DAF</t>
  </si>
  <si>
    <t>COM-0062-RNPN</t>
  </si>
  <si>
    <t>C02LD2Z1DV33</t>
  </si>
  <si>
    <t>COM-0067-RNPN</t>
  </si>
  <si>
    <t>COMPUTADORA PORTATIL</t>
  </si>
  <si>
    <t>CND64912LJ</t>
  </si>
  <si>
    <t>ZBOOK 17 G3</t>
  </si>
  <si>
    <t>COM-0068-RNPN</t>
  </si>
  <si>
    <t>5CG6451PGN</t>
  </si>
  <si>
    <t>240G5</t>
  </si>
  <si>
    <t>DORIS CASTRO</t>
  </si>
  <si>
    <t>JEFA DE AUDITORIA INTERNA</t>
  </si>
  <si>
    <t>COM-0069-RNPN</t>
  </si>
  <si>
    <t>5CG6451S06</t>
  </si>
  <si>
    <t>HUGO RENE VILLALOBOS</t>
  </si>
  <si>
    <t>COM-0070-RNPN</t>
  </si>
  <si>
    <t>LAPTOP</t>
  </si>
  <si>
    <t>5CD73115P1</t>
  </si>
  <si>
    <t>PROBOOK 430 G4</t>
  </si>
  <si>
    <t>COM-0071-RNPN</t>
  </si>
  <si>
    <t>INTELMAX, S.A. DE C.V.</t>
  </si>
  <si>
    <t>LENOVO</t>
  </si>
  <si>
    <t>YD04FY0B</t>
  </si>
  <si>
    <t>81F5006FUS</t>
  </si>
  <si>
    <t>COM-0072-RNPN</t>
  </si>
  <si>
    <t>9LHF6P2</t>
  </si>
  <si>
    <t>VOSTROS 3468</t>
  </si>
  <si>
    <t>COM-0073-RNPN</t>
  </si>
  <si>
    <t>C3JF6P2</t>
  </si>
  <si>
    <t>LAPTOP CORE I7</t>
  </si>
  <si>
    <t>DOCUMENTOS INTELIGENTES</t>
  </si>
  <si>
    <t>CPU-0046-RNPN</t>
  </si>
  <si>
    <t xml:space="preserve">COMPUTADORA PERSONAL </t>
  </si>
  <si>
    <t>78-FBYYR</t>
  </si>
  <si>
    <t>6563-43S</t>
  </si>
  <si>
    <t>CPU-0047-RNPN</t>
  </si>
  <si>
    <t>78-ZZCO3</t>
  </si>
  <si>
    <t>CPU-0071-RNPN</t>
  </si>
  <si>
    <t>COMPAQ</t>
  </si>
  <si>
    <t>6Y2A-KQ9Z-308T</t>
  </si>
  <si>
    <t>EVO 9000</t>
  </si>
  <si>
    <t>UNIDAD DE ADMINISTRACION DE REDES</t>
  </si>
  <si>
    <t>CPU-0072-RNPN</t>
  </si>
  <si>
    <t xml:space="preserve">CPU TIPO SERVIDOR </t>
  </si>
  <si>
    <t>78-W0684</t>
  </si>
  <si>
    <t>X235</t>
  </si>
  <si>
    <t>CPU-0097-RNPN</t>
  </si>
  <si>
    <t>COMPUTADORA PRSONAL PENTIUN 4 DE 3.2 GHZ 512 MB MEMORIA RAM DISCO DURO DE 40GB</t>
  </si>
  <si>
    <t>RAF S.A. DE C.V.</t>
  </si>
  <si>
    <t>JMY0X51</t>
  </si>
  <si>
    <t>DCM</t>
  </si>
  <si>
    <t>CPU-0115-RNPN</t>
  </si>
  <si>
    <t>FW65R61</t>
  </si>
  <si>
    <t>DAVID PERDOMO</t>
  </si>
  <si>
    <t>UNIDAD DE AMINISTRACION DE BASE DE DATOS</t>
  </si>
  <si>
    <t>CPU-0148-RNPN</t>
  </si>
  <si>
    <t>MXL8020158</t>
  </si>
  <si>
    <t>DX-2300SM</t>
  </si>
  <si>
    <t>CPU-0149-RNPN</t>
  </si>
  <si>
    <t>MXL80201GS</t>
  </si>
  <si>
    <t>JORGE ALBERTO BERRIOS</t>
  </si>
  <si>
    <t>CONTABILIDAD</t>
  </si>
  <si>
    <t>CPU-0150-RNPN</t>
  </si>
  <si>
    <t>MXL80201SH</t>
  </si>
  <si>
    <t>LICDA. VERONICA HERNANDEZ</t>
  </si>
  <si>
    <t>COORDINACION DUI EXTERIOR</t>
  </si>
  <si>
    <t>CPU-0153-RNPN</t>
  </si>
  <si>
    <t>MXL80201VW</t>
  </si>
  <si>
    <t>ROCIO MARISELA CHICAS</t>
  </si>
  <si>
    <t>UNIDAD DE PROCESAMIENTO DE PARTIDAS</t>
  </si>
  <si>
    <t>CPU-0154-RNPN</t>
  </si>
  <si>
    <t>MXL80201L9</t>
  </si>
  <si>
    <t>CPU-0159-RNPN</t>
  </si>
  <si>
    <t>MXL80201LX</t>
  </si>
  <si>
    <t>IDALIA LOURDES CRUZ</t>
  </si>
  <si>
    <t>CPU-0160-RNPN</t>
  </si>
  <si>
    <t>MXL80201VT</t>
  </si>
  <si>
    <t>FRANCISCO EDGARDO FLORES</t>
  </si>
  <si>
    <t>CPU-0161-RNPN</t>
  </si>
  <si>
    <t>MXL80201JY</t>
  </si>
  <si>
    <t>EDUARDO ZELAYA</t>
  </si>
  <si>
    <t>OIR</t>
  </si>
  <si>
    <t>CPU-0162-RNPN</t>
  </si>
  <si>
    <t>MXL8080GM8</t>
  </si>
  <si>
    <t>PABLO ALBERTO AGUILAR HRNANDEZ</t>
  </si>
  <si>
    <t>CPU-0163-RNPN</t>
  </si>
  <si>
    <t>MXL8080954</t>
  </si>
  <si>
    <t>SALVADOR CHAVARRIA</t>
  </si>
  <si>
    <t>HELP DESK</t>
  </si>
  <si>
    <t>CPU-0165-RNPN</t>
  </si>
  <si>
    <t>MXL80809S1</t>
  </si>
  <si>
    <t>FLOR DE MARIA CALDERON</t>
  </si>
  <si>
    <t>CPU-0166-RNPN</t>
  </si>
  <si>
    <t>MXL80809SK</t>
  </si>
  <si>
    <t>TRANSPORTE</t>
  </si>
  <si>
    <t>CPU-0167-RNPN</t>
  </si>
  <si>
    <t>MXL80809RW</t>
  </si>
  <si>
    <t>JENNY ELIZABETH HERNANDEZ CERNA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</si>
  <si>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</si>
  <si>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</si>
  <si>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</si>
  <si>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</si>
  <si>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</si>
  <si>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</si>
  <si>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</si>
  <si>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</si>
  <si>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</si>
  <si>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</si>
  <si>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</si>
  <si>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</si>
  <si>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</si>
  <si>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</si>
  <si>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</si>
  <si>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IRMA ESTELA MARTINEZ</t>
  </si>
  <si>
    <t>UNIDAD DE ADMINISTRACION DE BASE DE DATOS</t>
  </si>
  <si>
    <t>CPU-0174-RNPN</t>
  </si>
  <si>
    <t>MXL8080GMF</t>
  </si>
  <si>
    <t>CPU-0175-RNPN</t>
  </si>
  <si>
    <t>MXL8080GMH</t>
  </si>
  <si>
    <t xml:space="preserve">WILIAM PACHECO </t>
  </si>
  <si>
    <t>AUDITORIA INTERNA</t>
  </si>
  <si>
    <t>CPU-0176-RNPN</t>
  </si>
  <si>
    <t>MXL8080GM6</t>
  </si>
  <si>
    <t>VERONICA JOSEFINA HERANDEZ</t>
  </si>
  <si>
    <t>CPU-0178-RNPN</t>
  </si>
  <si>
    <t>COMPUTADORA PERSONAL (SERVIDOR)</t>
  </si>
  <si>
    <t>USE807N2C2</t>
  </si>
  <si>
    <t>PROLIANT ML370G5</t>
  </si>
  <si>
    <t>JEFE DE LA UNIDAD DE ADMINISTRACION DE REDES Y RECURSOS INFORMATICOS</t>
  </si>
  <si>
    <t>CPU-0179-RNPN</t>
  </si>
  <si>
    <t>USE820N7T1</t>
  </si>
  <si>
    <t>CPU-0180-RNPN</t>
  </si>
  <si>
    <t>MXL845136F</t>
  </si>
  <si>
    <t>COMPAQ DX-2400</t>
  </si>
  <si>
    <t>GABRIELA DIAZ</t>
  </si>
  <si>
    <t>CPU-0181-RNPN</t>
  </si>
  <si>
    <t>MXL845138D</t>
  </si>
  <si>
    <t>NERI DE LA PAZ AREVALO DE CORTEZ</t>
  </si>
  <si>
    <t>CPU-0182-RNPN</t>
  </si>
  <si>
    <t>MXL8451386</t>
  </si>
  <si>
    <t>ALEX ANTONIO SILIEZAR</t>
  </si>
  <si>
    <t>CPU-0183-RNPN</t>
  </si>
  <si>
    <t>MXL845136H</t>
  </si>
  <si>
    <t>REGISTRO CIVIL HOSPITALARIO</t>
  </si>
  <si>
    <t>CPU-0184-RNPN</t>
  </si>
  <si>
    <t>MXL845137G</t>
  </si>
  <si>
    <t>ELMER ANTONIO AGUILAR</t>
  </si>
  <si>
    <t>UCREF</t>
  </si>
  <si>
    <t>CPU-0186-RNPN</t>
  </si>
  <si>
    <t>MXL845136G</t>
  </si>
  <si>
    <t>MARIA ELENA PONCE</t>
  </si>
  <si>
    <t>UNIDAD DE TESORERIA</t>
  </si>
  <si>
    <t>CPU-0187-RNPN</t>
  </si>
  <si>
    <t>MXL84513CG</t>
  </si>
  <si>
    <t>NORMA LILIAN LEON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</si>
  <si>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</si>
  <si>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</si>
  <si>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</si>
  <si>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</si>
  <si>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</si>
  <si>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</si>
  <si>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</si>
  <si>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</si>
  <si>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</si>
  <si>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</si>
  <si>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</si>
  <si>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FRANCISCO ANTONIO LUNA</t>
  </si>
  <si>
    <t>CPU-0193-RNPN</t>
  </si>
  <si>
    <t>SMXL0280645</t>
  </si>
  <si>
    <t>JOSE CRUZ VIDES</t>
  </si>
  <si>
    <t>CPU-0194-RNPN</t>
  </si>
  <si>
    <t>MXL028063R</t>
  </si>
  <si>
    <t>ANA VERONICA MENA</t>
  </si>
  <si>
    <t>CPU-0195-RNPN</t>
  </si>
  <si>
    <t>MXL0280638</t>
  </si>
  <si>
    <t>ING. NUMA ESPINOZA</t>
  </si>
  <si>
    <t>UNIDAD DE CONTROL DE CALIDAD</t>
  </si>
  <si>
    <t>CPU-0196-RNPN</t>
  </si>
  <si>
    <t>MXL028064D</t>
  </si>
  <si>
    <t>JIMMER ALVARADO</t>
  </si>
  <si>
    <t>DUI A DOMICILIO</t>
  </si>
  <si>
    <t>CPU-0197-RNPN</t>
  </si>
  <si>
    <t>MXL028063P</t>
  </si>
  <si>
    <t>JACQUELINE IVANIA GUEVARA</t>
  </si>
  <si>
    <t>CLINICA</t>
  </si>
  <si>
    <t>CPU-0198-RNPN</t>
  </si>
  <si>
    <t>MXL028063W</t>
  </si>
  <si>
    <t>JOSE MAURICIO LARA HERNANDEZ</t>
  </si>
  <si>
    <t>ARCHIVO REGISTRAL</t>
  </si>
  <si>
    <t>CPU-0199-RNPN</t>
  </si>
  <si>
    <t>MXL028062J</t>
  </si>
  <si>
    <t>RICARDO ANGEL BERNAL</t>
  </si>
  <si>
    <t>CPU-0200-RNPN</t>
  </si>
  <si>
    <t>MXL028062D</t>
  </si>
  <si>
    <t>MAURICIO  CABRERA TRAMPE</t>
  </si>
  <si>
    <t>UNIDAD DE GESTION DOCUMENTAL Y ARCHIVOS</t>
  </si>
  <si>
    <t>CPU-0201-RNPN</t>
  </si>
  <si>
    <t>MXL028062H</t>
  </si>
  <si>
    <t>OSCAR ARNOLDO  MARTINEZ MATUZ</t>
  </si>
  <si>
    <t>CPU-0202-RNPN</t>
  </si>
  <si>
    <t>MXL028062C</t>
  </si>
  <si>
    <t>CPU-0203-RNPN</t>
  </si>
  <si>
    <t>MXL028063Y</t>
  </si>
  <si>
    <t>GRISELDA GICELA LEMUS</t>
  </si>
  <si>
    <t>CPU-0204-RNPN</t>
  </si>
  <si>
    <t>MXL0280640</t>
  </si>
  <si>
    <t>JUANA CONSUELO ALVARADO</t>
  </si>
  <si>
    <t>COMUNICACIONES</t>
  </si>
  <si>
    <t>CPU-0205-RNPN</t>
  </si>
  <si>
    <t>MXL028064B</t>
  </si>
  <si>
    <t>KARLA ALEJANDRA ALFARO</t>
  </si>
  <si>
    <t>CPU-0206-RNPN</t>
  </si>
  <si>
    <t>MXL028062K</t>
  </si>
  <si>
    <t>ANA PATRICIA GONAZELEZ</t>
  </si>
  <si>
    <t>DUICENTRO SONSONATE</t>
  </si>
  <si>
    <t>CPU-0207-RNPN</t>
  </si>
  <si>
    <t>MXL028062B</t>
  </si>
  <si>
    <t>LICDA. ESTELA CAROLINA RIVERA</t>
  </si>
  <si>
    <t>CPU-0208-RNPN</t>
  </si>
  <si>
    <t>MXL0280641</t>
  </si>
  <si>
    <t>CARLOS RAUL ORELLANA BONILLA</t>
  </si>
  <si>
    <t>DUICENTRO SANTA TECLA</t>
  </si>
  <si>
    <t>CPU-0209-RNPN</t>
  </si>
  <si>
    <t>MXL028063Z</t>
  </si>
  <si>
    <t>FELIPE ESAU BENAVIDEZ</t>
  </si>
  <si>
    <t>ACTIVO FIJO</t>
  </si>
  <si>
    <t>CPU-0210-RNPN</t>
  </si>
  <si>
    <t>MLX028063X</t>
  </si>
  <si>
    <t>CARMEN EMPERATRIZ MELENDEZ</t>
  </si>
  <si>
    <t>DUICENTRO ZACATECOLUCA</t>
  </si>
  <si>
    <t>CPU-0211-RNPN</t>
  </si>
  <si>
    <t>MXL02712HL</t>
  </si>
  <si>
    <t>LORENA CONCEPCION HERNANDEZ</t>
  </si>
  <si>
    <t>CPU-0212-RNPN</t>
  </si>
  <si>
    <t>MXL02712HJ</t>
  </si>
  <si>
    <t>OSCAR ALEXANDER HERNANDEZ</t>
  </si>
  <si>
    <t>DEPARTAMENTO DE CONTABILIDAD</t>
  </si>
  <si>
    <t>CPU-0213-RNPN</t>
  </si>
  <si>
    <t>MXL02712H1</t>
  </si>
  <si>
    <t>MANUEL FRANCISCO PAZ</t>
  </si>
  <si>
    <t>CPU-0214-RNPN</t>
  </si>
  <si>
    <t>MXL02712HX</t>
  </si>
  <si>
    <t>SANTOS ERNESTINA MARTINEZ</t>
  </si>
  <si>
    <t>DIC</t>
  </si>
  <si>
    <t>CPU-0215-RNPN</t>
  </si>
  <si>
    <t>MXL02712JJ</t>
  </si>
  <si>
    <t>IRMA BEATRIZ MORALES</t>
  </si>
  <si>
    <t>CPU-0216-RNPN</t>
  </si>
  <si>
    <t>MXL02712HZ</t>
  </si>
  <si>
    <t>CPU-0217-RNPN</t>
  </si>
  <si>
    <t>MXL02712HT</t>
  </si>
  <si>
    <t>GLENDA MARIBEL QUINTEROS ALFARO</t>
  </si>
  <si>
    <t>DIRECCION ADMINISTRATIVA FINANCIERA</t>
  </si>
  <si>
    <t>CPU-0218-RNPN</t>
  </si>
  <si>
    <t>MXL02712HR</t>
  </si>
  <si>
    <t>GERMAN EMILIO PALMA</t>
  </si>
  <si>
    <t>CPU-0220-RNPN</t>
  </si>
  <si>
    <t>MXL02710FB</t>
  </si>
  <si>
    <t>BLANCA ESTELA RUGAMAS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</si>
  <si>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</si>
  <si>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</si>
  <si>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</si>
  <si>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</si>
  <si>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</si>
  <si>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</si>
  <si>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</si>
  <si>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</si>
  <si>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CPU-0598-RNPN</t>
  </si>
  <si>
    <t>MXL04012DK</t>
  </si>
  <si>
    <t>PRO 3130 MT</t>
  </si>
  <si>
    <t>FRANCISCO JAVIER URQUILLA</t>
  </si>
  <si>
    <t>CPU-0599-RNPN</t>
  </si>
  <si>
    <t>MXL10926TN</t>
  </si>
  <si>
    <t>CPU-0600-RNPN</t>
  </si>
  <si>
    <t>MXL10926TJ</t>
  </si>
  <si>
    <t>CPU-0601-RNPN</t>
  </si>
  <si>
    <t>MXL10926T2</t>
  </si>
  <si>
    <t>JOSE CARLOS HERNANDEZ</t>
  </si>
  <si>
    <t>BODEGA DE INSUMOS</t>
  </si>
  <si>
    <t>CPU-0602-RNPN</t>
  </si>
  <si>
    <t>MXL1030Q2V</t>
  </si>
  <si>
    <t>CESAR JOSE ROSA</t>
  </si>
  <si>
    <t>CPU-0603-RNPN</t>
  </si>
  <si>
    <t>MXL1030PHN</t>
  </si>
  <si>
    <t>LICDA. DORIS CASTRO</t>
  </si>
  <si>
    <t>CPU-0604-RNPN</t>
  </si>
  <si>
    <t>MXL10926TQ</t>
  </si>
  <si>
    <t>DAVID ANTONIO AGUILAR</t>
  </si>
  <si>
    <t>INTRANET</t>
  </si>
  <si>
    <t>CPU-0605-RNPN</t>
  </si>
  <si>
    <t>MXL1030PG6</t>
  </si>
  <si>
    <t>CARLOS ELADIO RUIZ</t>
  </si>
  <si>
    <t>DATA CENTER INTRANET</t>
  </si>
  <si>
    <t>CPU-0606-RNPN</t>
  </si>
  <si>
    <t>MXL10926SN</t>
  </si>
  <si>
    <t>LEONEL ARISTIDES RIVAS</t>
  </si>
  <si>
    <t>CPU-0607-RNPN</t>
  </si>
  <si>
    <t>MXL1030PFH</t>
  </si>
  <si>
    <t>FLOR IDALIA LOPEZ ESCOBAR</t>
  </si>
  <si>
    <t>CPU-0618-RNPN</t>
  </si>
  <si>
    <t>MXL04012DM</t>
  </si>
  <si>
    <t>LICDA. JESICA MARTINEZ</t>
  </si>
  <si>
    <t>CPU-0720-RNPN</t>
  </si>
  <si>
    <t>PLAN INTERNACIONAL</t>
  </si>
  <si>
    <t>MLX2081L82</t>
  </si>
  <si>
    <t>6200PESI52400HQ4V8KLTNA</t>
  </si>
  <si>
    <t>LICDA. LINDA DE MORAN</t>
  </si>
  <si>
    <t>CPU-0721-RNPN</t>
  </si>
  <si>
    <t>MXL51525T5</t>
  </si>
  <si>
    <t xml:space="preserve"> PRODESK 400G1</t>
  </si>
  <si>
    <t>YANCI PATRICIA MARIN</t>
  </si>
  <si>
    <t>CPU-0722-RNPN</t>
  </si>
  <si>
    <t>MXL51525TC</t>
  </si>
  <si>
    <t>JOSE ROBERTO MONTANO</t>
  </si>
  <si>
    <t>DUICENTRO PLAZA CENTRO</t>
  </si>
  <si>
    <t>CPU-0723-RNPN</t>
  </si>
  <si>
    <t>MXL51525TD</t>
  </si>
  <si>
    <t>JAIME CERON</t>
  </si>
  <si>
    <t>DIRECTOR DE PERSONAS NATURALES</t>
  </si>
  <si>
    <t>CPU-0724-RNPN</t>
  </si>
  <si>
    <t>MXL51525TJ</t>
  </si>
  <si>
    <t>JULIO CESAR MARROQUIN</t>
  </si>
  <si>
    <t>CPU-0725-RNPN</t>
  </si>
  <si>
    <t>MXL51525TL</t>
  </si>
  <si>
    <t>DAVID ANTONIO REYES BLANCO</t>
  </si>
  <si>
    <t>DUICENTRO SAN MIGUEL</t>
  </si>
  <si>
    <t>CPU-0726-RNPN</t>
  </si>
  <si>
    <t>MXL51525TN</t>
  </si>
  <si>
    <t>CPU-0727-RNPN</t>
  </si>
  <si>
    <t>MXL51525TR</t>
  </si>
  <si>
    <t>ROBERTO REGALADO</t>
  </si>
  <si>
    <t>CPU-0728-RNPN</t>
  </si>
  <si>
    <t>MXL51525TW</t>
  </si>
  <si>
    <t>SERGIO OSWALDO HERNANDEZ</t>
  </si>
  <si>
    <t>CPU-0729-RNPN</t>
  </si>
  <si>
    <t>MXL5160JND</t>
  </si>
  <si>
    <t>FELIPE AARON FIGUEROA ARGUETA</t>
  </si>
  <si>
    <t>CPU-0730-RNPN</t>
  </si>
  <si>
    <t>MXL5160JNF</t>
  </si>
  <si>
    <t>HERIBERTO VASQUEZ</t>
  </si>
  <si>
    <t>AUXILIAR DE ARCHIVO</t>
  </si>
  <si>
    <t>CPU-0731-RNPN</t>
  </si>
  <si>
    <t>MXL5160JNG</t>
  </si>
  <si>
    <t>MELISSA VARGAS</t>
  </si>
  <si>
    <t>ASISTENTE DIC</t>
  </si>
  <si>
    <t>CPU-0732-RNPN</t>
  </si>
  <si>
    <t>MXL5160JNH</t>
  </si>
  <si>
    <t>DIRECTORA DE IDENTIDAD CIUDADANA</t>
  </si>
  <si>
    <t>CPU-0733-RNPN</t>
  </si>
  <si>
    <t>MXL5160JNM</t>
  </si>
  <si>
    <t>ROXANA ESMERALDA BOLAÑOS</t>
  </si>
  <si>
    <t>TESORERIA</t>
  </si>
  <si>
    <t>CPU-0734-RNPN</t>
  </si>
  <si>
    <t>MXL5160JNX</t>
  </si>
  <si>
    <t>ILEANA DE JESUS HERNANDEZ</t>
  </si>
  <si>
    <t>CPU-0735-RNPN</t>
  </si>
  <si>
    <t>MXL5160JP0</t>
  </si>
  <si>
    <t>LORENA VIANA DE RAMOS</t>
  </si>
  <si>
    <t>PRESUPUESTO</t>
  </si>
  <si>
    <t>bb</t>
  </si>
  <si>
    <t>CPU-0736-RNPN</t>
  </si>
  <si>
    <t>MXL5160JP8</t>
  </si>
  <si>
    <t>CPU-0737-RNPN</t>
  </si>
  <si>
    <t>MXL5281D5B</t>
  </si>
  <si>
    <t>JUAN CARLOS VILLALTA</t>
  </si>
  <si>
    <t>CPU-0738-RNPN</t>
  </si>
  <si>
    <t>MXL5281D5F</t>
  </si>
  <si>
    <t>HAZELL ROSIBEL MARROQUIN</t>
  </si>
  <si>
    <t>CPU-0739-RNPN</t>
  </si>
  <si>
    <t>MXL5281D5G</t>
  </si>
  <si>
    <t>GEOVANY OSMIN CASTILLO</t>
  </si>
  <si>
    <t>RECURSOS HUMANOS</t>
  </si>
  <si>
    <t>CPU-0740-RNPN</t>
  </si>
  <si>
    <t>MXL5281D5Q</t>
  </si>
  <si>
    <t>JEFA DE PRESUPUESTO</t>
  </si>
  <si>
    <t>CPU-0741-RNPN</t>
  </si>
  <si>
    <t>MXL5281D5S</t>
  </si>
  <si>
    <t>MIGUEL ANGEL MEJIA</t>
  </si>
  <si>
    <t>CPU-0742-RNPN</t>
  </si>
  <si>
    <t>MXL5281D5T</t>
  </si>
  <si>
    <t>BLANCA ISABEL BARAHONA ARTIGA</t>
  </si>
  <si>
    <t>CPU-0743-RNPN</t>
  </si>
  <si>
    <t>MXL5281D5V</t>
  </si>
  <si>
    <t>EDUARDO ANTONIO RODRIGUEZ VILLALTA</t>
  </si>
  <si>
    <t>CPU-0744-RNPN</t>
  </si>
  <si>
    <t>MXL5281D5W</t>
  </si>
  <si>
    <t>RAFAEL BONILLA PAZ</t>
  </si>
  <si>
    <t>CPU-0745-RNPN</t>
  </si>
  <si>
    <t>MXL5281D5Z</t>
  </si>
  <si>
    <t>FATIMA DEL ROSARIO GUIROLA</t>
  </si>
  <si>
    <t>CPU-0746-RNPN</t>
  </si>
  <si>
    <t>MXL5281D65</t>
  </si>
  <si>
    <t>FIDEL ARNOLDO DIAZ</t>
  </si>
  <si>
    <t>CPU-0747-RNPN</t>
  </si>
  <si>
    <t>MXL5281D6C</t>
  </si>
  <si>
    <t>CAMILA MOLINA MURILLO</t>
  </si>
  <si>
    <t>CPU-0748-RNPN</t>
  </si>
  <si>
    <t>MXL5281D6D</t>
  </si>
  <si>
    <t>NURIA VIDES</t>
  </si>
  <si>
    <t>CPU-0749-RNPN</t>
  </si>
  <si>
    <t>MXL5281D6J</t>
  </si>
  <si>
    <t>LOMBARDO MORALES</t>
  </si>
  <si>
    <t>CPU-0750-RNPN</t>
  </si>
  <si>
    <t>MXL5281D6L</t>
  </si>
  <si>
    <t>AMANDA ESTELA GUEVARA CALLES</t>
  </si>
  <si>
    <t>DUICENTRO DEGALERIAS</t>
  </si>
  <si>
    <t>CPU-0751-RNPN</t>
  </si>
  <si>
    <t>MXL5281D6P</t>
  </si>
  <si>
    <t>PAOLA CORTEZ</t>
  </si>
  <si>
    <t>CPU-0752-RNPN</t>
  </si>
  <si>
    <t>MXL5281D6Q</t>
  </si>
  <si>
    <t>JOSE OVIDIO DURAN MARADIAGA</t>
  </si>
  <si>
    <t>CPU-0753-RNPN</t>
  </si>
  <si>
    <t>MXL5281D9F</t>
  </si>
  <si>
    <t>JENNIFER DAMARIS MARTINEZ</t>
  </si>
  <si>
    <t>UNIDAD JURIDICA REGISTRAL</t>
  </si>
  <si>
    <t>CPU-0754-RNPN</t>
  </si>
  <si>
    <t>MXL5281D9H</t>
  </si>
  <si>
    <t>MARLON EDENILSON MORAN</t>
  </si>
  <si>
    <t>JEFE CALL CENTER</t>
  </si>
  <si>
    <t>CPU-0755-RNPN</t>
  </si>
  <si>
    <t>MXL5281D9N</t>
  </si>
  <si>
    <t>CPU-0756-RNPN</t>
  </si>
  <si>
    <t>MXL5281D9P</t>
  </si>
  <si>
    <t>RAQUEL BEATRIZ RETANA DE VINDEL</t>
  </si>
  <si>
    <t>CPU-0757-RNPN</t>
  </si>
  <si>
    <t>MXL5281D9Z</t>
  </si>
  <si>
    <t>MARLENE ELIZABETH MOLINA</t>
  </si>
  <si>
    <t>JEFA UNIDAD DE GENERO</t>
  </si>
  <si>
    <t>CPU-0758-RNPN</t>
  </si>
  <si>
    <t>MXL5281DBJ</t>
  </si>
  <si>
    <t>SILDER ALEXIS LOPEZ TORRES</t>
  </si>
  <si>
    <t>CPU-0759-RNPN</t>
  </si>
  <si>
    <t>MXL5281DBK</t>
  </si>
  <si>
    <t xml:space="preserve">MERADI ELIZABETH PADILLA </t>
  </si>
  <si>
    <t>OFICINA DE ASESOR JURIDICO DE PRESIDENCIA</t>
  </si>
  <si>
    <t>CPU-0760-RNPN</t>
  </si>
  <si>
    <t>MXL5281DBN</t>
  </si>
  <si>
    <t>CPU-0761-RNPN</t>
  </si>
  <si>
    <t>MJ05B5CD</t>
  </si>
  <si>
    <t>THINKCENTRE M700SFF</t>
  </si>
  <si>
    <t>GABRIEL ALEJANDRO DOMINGUEZ</t>
  </si>
  <si>
    <t>CPU-0762-RNPN</t>
  </si>
  <si>
    <t>MJ05A4NW</t>
  </si>
  <si>
    <t>CPU-0763-RNPN</t>
  </si>
  <si>
    <t>SEGACORP, S.A. DE C.V.</t>
  </si>
  <si>
    <t>CJ4GHL2</t>
  </si>
  <si>
    <t>OPTIPLEX 3050 SFF</t>
  </si>
  <si>
    <t>HECTOR ROMERO</t>
  </si>
  <si>
    <t>CPU-0764-RNPN</t>
  </si>
  <si>
    <t>JS8WWK2</t>
  </si>
  <si>
    <t>WENDY BARBERENA</t>
  </si>
  <si>
    <t>CPU-0765-RNPN</t>
  </si>
  <si>
    <t>CHWSXK2</t>
  </si>
  <si>
    <t>CLAUDIA MARIA OSORIO</t>
  </si>
  <si>
    <t>CONTRATOS</t>
  </si>
  <si>
    <t>CPU-0766-RNPN</t>
  </si>
  <si>
    <t>JS7BXK2</t>
  </si>
  <si>
    <t>MIRNA ESPERANZA MARIN</t>
  </si>
  <si>
    <t>PLANIFICACION</t>
  </si>
  <si>
    <t>CPU-0767-RNPN</t>
  </si>
  <si>
    <t>CHQFHL2</t>
  </si>
  <si>
    <t>KAREN ELIZABETH TRUJILLO</t>
  </si>
  <si>
    <t>CPU-0768-RNPN</t>
  </si>
  <si>
    <t>JS84HK2</t>
  </si>
  <si>
    <t>OSCAR ARISTIDES NAVAS MOJICA</t>
  </si>
  <si>
    <t>CPU-0769-RNPN</t>
  </si>
  <si>
    <t>CHSFHL2</t>
  </si>
  <si>
    <t>ANA CAROLINA CANALES</t>
  </si>
  <si>
    <t>CPU-0770-RNPN</t>
  </si>
  <si>
    <t>CJ3TXK2</t>
  </si>
  <si>
    <t>CARLOS ALBERTO RAMIREZ BELTRAN</t>
  </si>
  <si>
    <t>CPU-0771-RNPN</t>
  </si>
  <si>
    <t>JS8DHK2</t>
  </si>
  <si>
    <t>RECEPCION DE PRESIDENCIA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</si>
  <si>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</si>
  <si>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</si>
  <si>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</si>
  <si>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</si>
  <si>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</si>
  <si>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</si>
  <si>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</si>
  <si>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</si>
  <si>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</si>
  <si>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</si>
  <si>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</si>
  <si>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</si>
  <si>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</si>
  <si>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</si>
  <si>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</si>
  <si>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</si>
  <si>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</si>
  <si>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</si>
  <si>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CPU-0781-RNPN</t>
  </si>
  <si>
    <t>OD EL SALVADOR, S.A. DE C.V.</t>
  </si>
  <si>
    <t>5D9NGK2</t>
  </si>
  <si>
    <t>OPTIPLEX 3050</t>
  </si>
  <si>
    <t>PATRICIA ALVARENGA BONILLA</t>
  </si>
  <si>
    <t>DUICENTRO DE MEJICANOS</t>
  </si>
  <si>
    <t>CPU-0782-RNPN</t>
  </si>
  <si>
    <t>5DDQGK2</t>
  </si>
  <si>
    <t>IRIS IVETH SANCHEZ GALDAMEZ</t>
  </si>
  <si>
    <t>DUICENTRO DE EL PUERTO DE LA LIBERTAD</t>
  </si>
  <si>
    <t>CPU-0783-RNPN</t>
  </si>
  <si>
    <t>26BSHK2</t>
  </si>
  <si>
    <t>CELIA MARGARITA MOLINA RIVAS</t>
  </si>
  <si>
    <t>DUICENTRO DE ANTIGUO CUSCATLAN</t>
  </si>
  <si>
    <t>CPU-0789-RNPN</t>
  </si>
  <si>
    <t>DISTRIBUCION Y SERVICIOS MULTIPLES</t>
  </si>
  <si>
    <t>MXL8351GM4</t>
  </si>
  <si>
    <t>HP PRO DESK 400G5 SFF</t>
  </si>
  <si>
    <t>CPU-0790-RNPN</t>
  </si>
  <si>
    <t>MXL8351GLV</t>
  </si>
  <si>
    <t>COM-0074-RNPN</t>
  </si>
  <si>
    <t>5CD943DKFQ</t>
  </si>
  <si>
    <t>PROBOOK 450 G6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</si>
  <si>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</si>
  <si>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</si>
  <si>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</si>
  <si>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</si>
  <si>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</si>
  <si>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</si>
  <si>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</si>
  <si>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</si>
  <si>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</si>
  <si>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</si>
  <si>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</si>
  <si>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</si>
  <si>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</si>
  <si>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</si>
  <si>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</si>
  <si>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</si>
  <si>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</si>
  <si>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</si>
  <si>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</si>
  <si>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</si>
  <si>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</si>
  <si>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</si>
  <si>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</si>
  <si>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</si>
  <si>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COM-0087-RNPN</t>
  </si>
  <si>
    <t>DOCUMENTOS INTELIGENTES, S.A. DE C.V.</t>
  </si>
  <si>
    <t>5CD113HJWF</t>
  </si>
  <si>
    <t>PROBOOK 440 G7</t>
  </si>
  <si>
    <t>COM-0097-RNPN</t>
  </si>
  <si>
    <t>5CD143DBS8</t>
  </si>
  <si>
    <t>TABLET MICROSOFT 13"</t>
  </si>
  <si>
    <t>STB COMPUTER</t>
  </si>
  <si>
    <t>LAPTOP CORE I5</t>
  </si>
  <si>
    <t xml:space="preserve">COMPUTADORA DE ESCRITORIO </t>
  </si>
  <si>
    <t>COMPROMISO 2682</t>
  </si>
  <si>
    <t>ACCES POINT INALAMBRICO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</si>
  <si>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</si>
  <si>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</si>
  <si>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</si>
  <si>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</si>
  <si>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</si>
  <si>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</si>
  <si>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</si>
  <si>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</si>
  <si>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</si>
  <si>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</si>
  <si>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</si>
  <si>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</si>
  <si>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</si>
  <si>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</si>
  <si>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</si>
  <si>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</si>
  <si>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</si>
  <si>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</si>
  <si>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</si>
  <si>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</si>
  <si>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</si>
  <si>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</si>
  <si>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</si>
  <si>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</si>
  <si>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</si>
  <si>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</si>
  <si>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</si>
  <si>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</si>
  <si>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</si>
  <si>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</si>
  <si>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</si>
  <si>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</si>
  <si>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</si>
  <si>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</si>
  <si>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</si>
  <si>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</si>
  <si>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</si>
  <si>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</si>
  <si>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</si>
  <si>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</si>
  <si>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</si>
  <si>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</si>
  <si>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</si>
  <si>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</si>
  <si>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</si>
  <si>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</si>
  <si>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</si>
  <si>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</si>
  <si>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</si>
  <si>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</si>
  <si>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</si>
  <si>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</si>
  <si>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</si>
  <si>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</si>
  <si>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</si>
  <si>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</si>
  <si>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</si>
  <si>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</si>
  <si>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</si>
  <si>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</si>
  <si>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</si>
  <si>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</si>
  <si>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</si>
  <si>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</si>
  <si>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</si>
  <si>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</si>
  <si>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</si>
  <si>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</si>
  <si>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</si>
  <si>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</si>
  <si>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</si>
  <si>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</si>
  <si>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</si>
  <si>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</si>
  <si>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</si>
  <si>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</si>
  <si>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</si>
  <si>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</si>
  <si>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</si>
  <si>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</si>
  <si>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</si>
  <si>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</si>
  <si>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</si>
  <si>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</si>
  <si>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</si>
  <si>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</si>
  <si>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</si>
  <si>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</si>
  <si>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</si>
  <si>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</si>
  <si>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</si>
  <si>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</si>
  <si>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</si>
  <si>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</si>
  <si>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</si>
  <si>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</si>
  <si>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</si>
  <si>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</si>
  <si>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</si>
  <si>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</si>
  <si>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</si>
  <si>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</si>
  <si>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</si>
  <si>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</si>
  <si>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</si>
  <si>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</si>
  <si>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</si>
  <si>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</si>
  <si>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</si>
  <si>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</si>
  <si>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</si>
  <si>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</si>
  <si>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</si>
  <si>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</si>
  <si>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</si>
  <si>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</si>
  <si>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</si>
  <si>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</si>
  <si>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</si>
  <si>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</si>
  <si>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</si>
  <si>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CPU-0963-RNPN</t>
  </si>
  <si>
    <t>1CZ11308KG</t>
  </si>
  <si>
    <t>PRO DESK 400G7-SFF</t>
  </si>
  <si>
    <t>CPU-0964-RNPN</t>
  </si>
  <si>
    <t>1CZ11308KM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</si>
  <si>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</si>
  <si>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</si>
  <si>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</si>
  <si>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</si>
  <si>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PENDIENTE DE ASIGNAR</t>
  </si>
  <si>
    <t>ET/USA-0044-RNPN-M</t>
  </si>
  <si>
    <t>9SDJXM2</t>
  </si>
  <si>
    <t>CONSULADO DE LAS VEGAS</t>
  </si>
  <si>
    <t>ET/USA-0045-RNPN-M</t>
  </si>
  <si>
    <t>9TGJXM2</t>
  </si>
  <si>
    <t>CONSULADO DE NEW JERSEY</t>
  </si>
  <si>
    <t>ET/USA-0046-RNPN-M</t>
  </si>
  <si>
    <t>BMG51M2</t>
  </si>
  <si>
    <t>CONSULADO DE NEW YORK</t>
  </si>
  <si>
    <t>ET/USA-0047-RNPN-M</t>
  </si>
  <si>
    <t>9SFGXM2</t>
  </si>
  <si>
    <t>CONSULADO DE VIRGINIA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</si>
  <si>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</si>
  <si>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</si>
  <si>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</si>
  <si>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</si>
  <si>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</si>
  <si>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</si>
  <si>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</si>
  <si>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</si>
  <si>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</si>
  <si>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</si>
  <si>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</si>
  <si>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</si>
  <si>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</si>
  <si>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</si>
  <si>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</si>
  <si>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</si>
  <si>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</si>
  <si>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</si>
  <si>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</si>
  <si>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</si>
  <si>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</si>
  <si>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</si>
  <si>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t>DDI-0001-RNPN</t>
  </si>
  <si>
    <t xml:space="preserve">DISCO DURO  DUAL PORT DE 600GB INTERNO  PARA SERVIDOR HP </t>
  </si>
  <si>
    <t>2S4237A044</t>
  </si>
  <si>
    <t>ENTERPRISE INTERFACE ATTACHED</t>
  </si>
  <si>
    <t xml:space="preserve">NEGRO-GRIS </t>
  </si>
  <si>
    <t>LOCAL A3</t>
  </si>
  <si>
    <t>DDI-0002-RNPN</t>
  </si>
  <si>
    <t xml:space="preserve">DISCO DURO  DE 600GB INTERNO  PARA SERVIDOR HP </t>
  </si>
  <si>
    <t>2A4237A046</t>
  </si>
  <si>
    <t>DDI-0003-RNPN</t>
  </si>
  <si>
    <t>2S4237A01W</t>
  </si>
  <si>
    <t>FRW-0008-RNPN</t>
  </si>
  <si>
    <t>FIREWALL MAS PROTECCION AVANZADA UTM-FORTINET FG-90D-BDL</t>
  </si>
  <si>
    <t>ECSSA EL SALVADOR, S.A. DE C.V.</t>
  </si>
  <si>
    <t>FORTINET</t>
  </si>
  <si>
    <t>FGT90D3Z15006520</t>
  </si>
  <si>
    <t>FG-90BDL</t>
  </si>
  <si>
    <t xml:space="preserve">LUIS ARMANDO HERRERA </t>
  </si>
  <si>
    <t>FRW-0011-RNPN</t>
  </si>
  <si>
    <t>FIREWALL FORTIGATE/ FORTIWIFI 50E SERIES</t>
  </si>
  <si>
    <t>DOCUMENTOS INTELIGENTES S.A. DE C.V.</t>
  </si>
  <si>
    <t>FORTIGATE</t>
  </si>
  <si>
    <t>S/S</t>
  </si>
  <si>
    <t>F6-50EBDL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</si>
  <si>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</si>
  <si>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</si>
  <si>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</si>
  <si>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</si>
  <si>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</si>
  <si>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</si>
  <si>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</si>
  <si>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</si>
  <si>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</si>
  <si>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</si>
  <si>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</si>
  <si>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</si>
  <si>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</si>
  <si>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</si>
  <si>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</si>
  <si>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FRW-0039-RNPN</t>
  </si>
  <si>
    <t>FIREWALL EQUIPO DE SEGURIDAD</t>
  </si>
  <si>
    <t>JM TELCOM, S.A. DE C.V.</t>
  </si>
  <si>
    <t>FG200ETK19920334</t>
  </si>
  <si>
    <t>FG-200E</t>
  </si>
  <si>
    <t>FRW-0047-RNPN</t>
  </si>
  <si>
    <t xml:space="preserve">FIREWALL </t>
  </si>
  <si>
    <t>HILLSTONE</t>
  </si>
  <si>
    <t>2508140205018541</t>
  </si>
  <si>
    <t>SVR-0092-RNPN</t>
  </si>
  <si>
    <t>SERVIDOR FORTINET SIEM + LICENCIA BASE 50 DEVICE AND 500 EPS ALL-IN -ONE PERPETUAL LICENSE</t>
  </si>
  <si>
    <t>DELL/FORTINET</t>
  </si>
  <si>
    <t>Fortinet SIEM</t>
  </si>
  <si>
    <t>SVR-0093-RNPN</t>
  </si>
  <si>
    <t>SERVIDOR</t>
  </si>
  <si>
    <t>MXQ74605RH</t>
  </si>
  <si>
    <t>PRO LIANT DL 360</t>
  </si>
  <si>
    <t>SVR-0115-RNPN</t>
  </si>
  <si>
    <t>PRODUCTIVE BUSINESS SOLUTIONS EL SALVADOR</t>
  </si>
  <si>
    <t>MXQ04909TL</t>
  </si>
  <si>
    <t>PROLIANT DL360 GEN 10</t>
  </si>
  <si>
    <t>SCA-0016-RNPN</t>
  </si>
  <si>
    <t xml:space="preserve">SCANNER DE CAMA PLANA  TIPO INDUSTRIALES </t>
  </si>
  <si>
    <t>EPSON</t>
  </si>
  <si>
    <t>FVS0012617</t>
  </si>
  <si>
    <t>10000 XL</t>
  </si>
  <si>
    <t>SCA-0019-RNPN</t>
  </si>
  <si>
    <t xml:space="preserve">SCANNER P/TRABAJO EN LOTES </t>
  </si>
  <si>
    <t>KODAK</t>
  </si>
  <si>
    <t>43851592</t>
  </si>
  <si>
    <t>I1220</t>
  </si>
  <si>
    <t>RIQUELMI MARCELO MARAVILLA</t>
  </si>
  <si>
    <t>SCA-0020-RNPN</t>
  </si>
  <si>
    <t>43851115</t>
  </si>
  <si>
    <t>JOSE ATILIO BENITEZ CEDILLOS</t>
  </si>
  <si>
    <t>SCA-0039-RNPN</t>
  </si>
  <si>
    <t>SCANNER DE ALTO VOLUMEN</t>
  </si>
  <si>
    <t>43857119</t>
  </si>
  <si>
    <t>i220</t>
  </si>
  <si>
    <t>JAVIER ENRIQUE SANCHEZ</t>
  </si>
  <si>
    <t>SCA-0224-RNPN</t>
  </si>
  <si>
    <t>SCANER PLANETARIO INCLUYE MONITOR (VER DETALLE EN INVENTARIO GENERAL)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</si>
  <si>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</si>
  <si>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</si>
  <si>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</si>
  <si>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</si>
  <si>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</si>
  <si>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</si>
  <si>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</si>
  <si>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</si>
  <si>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SCA-0306-RNPN</t>
  </si>
  <si>
    <t>SCANNER</t>
  </si>
  <si>
    <t>DATA&amp;GRAPHICS</t>
  </si>
  <si>
    <t>FUJITSU</t>
  </si>
  <si>
    <t>ATLH008300</t>
  </si>
  <si>
    <t>FI-7030</t>
  </si>
  <si>
    <t>BEATRIZ CASTILLO</t>
  </si>
  <si>
    <t>JUIDICO</t>
  </si>
  <si>
    <t>SCA-0307-RNPN</t>
  </si>
  <si>
    <t>ATLH006689</t>
  </si>
  <si>
    <t>ARCHIVO CENTRAL</t>
  </si>
  <si>
    <t>SML-0007-RNPN</t>
  </si>
  <si>
    <t>SISTEMA MULTIFUNCION</t>
  </si>
  <si>
    <t>RICOH EL SALVADOR</t>
  </si>
  <si>
    <t>RICOH</t>
  </si>
  <si>
    <t>MO179005735</t>
  </si>
  <si>
    <t>MP161</t>
  </si>
  <si>
    <t>SML-0008-RNPN</t>
  </si>
  <si>
    <t>MO179005739</t>
  </si>
  <si>
    <t>SML-0015-RNPN</t>
  </si>
  <si>
    <t>CND985PORZ</t>
  </si>
  <si>
    <t>M2727nf-MFP</t>
  </si>
  <si>
    <t>LIC. OSCAR ARISTIDES NAVAS</t>
  </si>
  <si>
    <t>SML-0016-RNPN</t>
  </si>
  <si>
    <t>CND985PORR</t>
  </si>
  <si>
    <t>SML-0025-RNPN</t>
  </si>
  <si>
    <t>V4409212255</t>
  </si>
  <si>
    <t>MP171SPF</t>
  </si>
  <si>
    <t>UNIDAD DE SUPERVICION DIC</t>
  </si>
  <si>
    <t>SML-0035-RNPN</t>
  </si>
  <si>
    <t>W3019406375</t>
  </si>
  <si>
    <t>MP201spf</t>
  </si>
  <si>
    <t>SML-0036-RNPN</t>
  </si>
  <si>
    <t>W3019406379</t>
  </si>
  <si>
    <t>SML-0047-RNPN</t>
  </si>
  <si>
    <t>CALTEC, S.A. DE C.V.</t>
  </si>
  <si>
    <t>BROTHER</t>
  </si>
  <si>
    <t>U63089F5N180654</t>
  </si>
  <si>
    <t>MFC-8910DW</t>
  </si>
  <si>
    <t>SML-0050-RNPN</t>
  </si>
  <si>
    <t>RICOH EL SALVADOR, S.A. DE C.V.</t>
  </si>
  <si>
    <t>W916P701574</t>
  </si>
  <si>
    <t>AFICIO MP 301SPS</t>
  </si>
  <si>
    <t>BEIGE</t>
  </si>
  <si>
    <t>SML-0051-RNPN</t>
  </si>
  <si>
    <t>W916P705236</t>
  </si>
  <si>
    <t>SML-0052-RNPN</t>
  </si>
  <si>
    <t>U64207B6N15819</t>
  </si>
  <si>
    <t>MFC-L6750DW</t>
  </si>
  <si>
    <t>DIRECTOR DE REGISTRO PERSONAS NATURALES</t>
  </si>
  <si>
    <t>SML-0053-RNPN</t>
  </si>
  <si>
    <t>U64207B6N15904</t>
  </si>
  <si>
    <t>CARLOS IVAN SAMAYOA</t>
  </si>
  <si>
    <t>SML-0054-RNPN</t>
  </si>
  <si>
    <t>CANNON</t>
  </si>
  <si>
    <t>RZJ30350</t>
  </si>
  <si>
    <t>IMAGE RUNNER 1435IF</t>
  </si>
  <si>
    <t>JESICA  IVETH MARTINEZ DE RODRIGUEZ</t>
  </si>
  <si>
    <t>SML-0055-RNPN</t>
  </si>
  <si>
    <t>QMU00897</t>
  </si>
  <si>
    <t>IMAGE RUNNER 2202N</t>
  </si>
  <si>
    <t>SML-0056-RNPN</t>
  </si>
  <si>
    <t>QMU00882</t>
  </si>
  <si>
    <t>SML-0061-RNPN</t>
  </si>
  <si>
    <t>Y178H104450</t>
  </si>
  <si>
    <t>MP 402SPF</t>
  </si>
  <si>
    <t>BIEGE</t>
  </si>
  <si>
    <t>ADOLFO HOMERO ROSALES ESCOBAR</t>
  </si>
  <si>
    <t>SML-0062-RNPN</t>
  </si>
  <si>
    <t>Y178H100156</t>
  </si>
  <si>
    <t>SML-0063-RNPN</t>
  </si>
  <si>
    <t>Y178H100260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</si>
  <si>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</si>
  <si>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</si>
  <si>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</si>
  <si>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</si>
  <si>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</si>
  <si>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</si>
  <si>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SML-0066-RNPN</t>
  </si>
  <si>
    <t xml:space="preserve">3359P701652 </t>
  </si>
  <si>
    <t>IM 430F</t>
  </si>
  <si>
    <t>SML-0067-RNPN</t>
  </si>
  <si>
    <t>3359P900193</t>
  </si>
  <si>
    <t>SML-0068-RNPN</t>
  </si>
  <si>
    <t>3209X60517</t>
  </si>
  <si>
    <t>IM550F</t>
  </si>
  <si>
    <t>SML-0069-RNPN</t>
  </si>
  <si>
    <t>3350P0501443</t>
  </si>
  <si>
    <t>SML-0088-RNPN</t>
  </si>
  <si>
    <t>3350PC03642</t>
  </si>
  <si>
    <t>SML-0089-RNPN</t>
  </si>
  <si>
    <t>3351P300038</t>
  </si>
  <si>
    <t>SML-0091-RNPN</t>
  </si>
  <si>
    <t>3351P5027729</t>
  </si>
  <si>
    <t>SML-0092-RNPN</t>
  </si>
  <si>
    <t>3351P5027728</t>
  </si>
  <si>
    <t>SML-0093-RNPN</t>
  </si>
  <si>
    <t>3551P652322</t>
  </si>
  <si>
    <t>SML-0094-RNPN</t>
  </si>
  <si>
    <t>SISTEMA MULTIFUNCIÓN</t>
  </si>
  <si>
    <t>3351P951202</t>
  </si>
  <si>
    <t>SCA-0308-RNPN</t>
  </si>
  <si>
    <t>CANON</t>
  </si>
  <si>
    <t>HD445328</t>
  </si>
  <si>
    <t>DR-C240</t>
  </si>
  <si>
    <t>SCA-0309-RNPN</t>
  </si>
  <si>
    <t>HD311059</t>
  </si>
  <si>
    <t>SCA-0310-RNPN</t>
  </si>
  <si>
    <t>AM5A302905</t>
  </si>
  <si>
    <t>FI-7140</t>
  </si>
  <si>
    <t>SCA-0358-RNPN</t>
  </si>
  <si>
    <t>i4650 SCANNER</t>
  </si>
  <si>
    <t>BLANCO-NEGRO</t>
  </si>
  <si>
    <t>SCA-0359-RNPN</t>
  </si>
  <si>
    <t>SCA-0375-RNPN</t>
  </si>
  <si>
    <t>52060W</t>
  </si>
  <si>
    <t>SCA-0412-RNPN</t>
  </si>
  <si>
    <t>SCA-0413-RNPN</t>
  </si>
  <si>
    <t>52050W</t>
  </si>
  <si>
    <t>SCA-0414-RNPN</t>
  </si>
  <si>
    <t>SCA-0415-RNPN</t>
  </si>
  <si>
    <t>SCA-0416-RNPN</t>
  </si>
  <si>
    <t>SCA-0417-RNPN</t>
  </si>
  <si>
    <t>SCA-0418-RNPN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</si>
  <si>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</si>
  <si>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</si>
  <si>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</si>
  <si>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</si>
  <si>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</si>
  <si>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</si>
  <si>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</si>
  <si>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</si>
  <si>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</si>
  <si>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</si>
  <si>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SERVIDOR DE DATOS TORRE RNPN</t>
  </si>
  <si>
    <t>SVR-0086-RNPN</t>
  </si>
  <si>
    <t xml:space="preserve">DELL </t>
  </si>
  <si>
    <t>2KD5WV1</t>
  </si>
  <si>
    <t>R620</t>
  </si>
  <si>
    <t>AREA DE SERVIDORES(RACK 2)</t>
  </si>
  <si>
    <t>SVR-0087-RNPN</t>
  </si>
  <si>
    <t>2KD6WV1</t>
  </si>
  <si>
    <t>SWT-0001-RNPN</t>
  </si>
  <si>
    <t>SWICHT CISCO 12 PUERTOS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</si>
  <si>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</si>
  <si>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</si>
  <si>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</si>
  <si>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</si>
  <si>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</si>
  <si>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</si>
  <si>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</si>
  <si>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</si>
  <si>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AREA DE SERVIDORES RACK 5</t>
  </si>
  <si>
    <t>SWT-0030-RNPN</t>
  </si>
  <si>
    <t>SSA SISTEMAS DE EL SALVADOR, S. A. DE C.V.</t>
  </si>
  <si>
    <t>FDO1432Z0EB</t>
  </si>
  <si>
    <t>WS-C3750V2-24TS-E V04 CATALYST</t>
  </si>
  <si>
    <t>COMPROMISO 951</t>
  </si>
  <si>
    <t>SWITCH DE 48 PUERTOS</t>
  </si>
  <si>
    <t>NETWORKING N1548</t>
  </si>
  <si>
    <t xml:space="preserve">SIN COLOR </t>
  </si>
  <si>
    <t>JARET NAUN MORAN SORTO</t>
  </si>
  <si>
    <t>UESAN-0001-RNPN</t>
  </si>
  <si>
    <t xml:space="preserve">UNIDAD DE EXPANSION DE DISCOS ( ARREGLO DE DISCOS) </t>
  </si>
  <si>
    <t>GBM DE EL SALVADOR</t>
  </si>
  <si>
    <t>78A02MG</t>
  </si>
  <si>
    <t>1812-81A</t>
  </si>
  <si>
    <t>UESAN-0003-RNPN</t>
  </si>
  <si>
    <t>UNIDA DE ALMACENAMIENTO EXPANDIBLE  INCLUYE DOS SWITCH CON LAS SIGUIENTES SERIES  5CJLTS1  y FBJLTS1</t>
  </si>
  <si>
    <t>TGTX9VV1</t>
  </si>
  <si>
    <t>POWER VAULT MD3600i</t>
  </si>
  <si>
    <t>UPS-0627-RNPN (ES UPS-0701-RNPN)</t>
  </si>
  <si>
    <t xml:space="preserve">UPS DE 5 KVA </t>
  </si>
  <si>
    <t xml:space="preserve">APC </t>
  </si>
  <si>
    <t>IS1137005421</t>
  </si>
  <si>
    <t>SURTD- 5000 RNXL</t>
  </si>
  <si>
    <t>GESTION DOCUMENTAL Y ARCHIVO</t>
  </si>
  <si>
    <t>UPS-0875-RNPN</t>
  </si>
  <si>
    <t>UPS DE 20 KVA</t>
  </si>
  <si>
    <t>GRUPO MANTECH, S.A DE C.V.</t>
  </si>
  <si>
    <t>CHICAGO DIGITAL POWER(CDP)</t>
  </si>
  <si>
    <t>2332AD0SR100000035</t>
  </si>
  <si>
    <t>UPO 22</t>
  </si>
  <si>
    <t>LOCAL A-3 ,AREA DE UPS</t>
  </si>
  <si>
    <t>UPS-0876-RNPN</t>
  </si>
  <si>
    <t>2447DD05R100000034</t>
  </si>
  <si>
    <t>SWT-0109-RNPN</t>
  </si>
  <si>
    <t>SWITCH L2 DE 48 PUERTOS</t>
  </si>
  <si>
    <t>TW-0HR40N-DNG00-09M-0251</t>
  </si>
  <si>
    <t>N1148T-ON</t>
  </si>
  <si>
    <t>SWT-0110-RNPN</t>
  </si>
  <si>
    <t>TW-0HR40N-DNG00-09M-0191</t>
  </si>
  <si>
    <t>SWT-0111-RNPN</t>
  </si>
  <si>
    <t>TW-0HR40N-DNG00-09M-0273</t>
  </si>
  <si>
    <t>SWT-0112-RNPN</t>
  </si>
  <si>
    <t>TW-0HR40N-DNG00-09M-0287</t>
  </si>
  <si>
    <t>SWT-0113-RNPN</t>
  </si>
  <si>
    <t>TW-0HR40N-DNG00-09M-0156</t>
  </si>
  <si>
    <t>SWT-0114-RNPN</t>
  </si>
  <si>
    <t>TW-0HR40N-DNG00-09M-0104</t>
  </si>
  <si>
    <t>SWT-0115-RNPN</t>
  </si>
  <si>
    <t>TW-0HR40N-DNG00-09M-0229</t>
  </si>
  <si>
    <t>SWT-0116-RNPN</t>
  </si>
  <si>
    <t>SWITCH L3 DE 48 PUERTOS</t>
  </si>
  <si>
    <t>TW-0Y3J8G-DNG00-04M-0487</t>
  </si>
  <si>
    <t>N3048ET-ON</t>
  </si>
  <si>
    <t>SWT-0117-RNPN</t>
  </si>
  <si>
    <t>TW-0Y3J8G-DNG00-04M-0490</t>
  </si>
  <si>
    <t>COMPROMISO 2690</t>
  </si>
  <si>
    <t>CLUSTER DE FIREWALLS</t>
  </si>
  <si>
    <t>SISTEMAS EFEICIENTES SA DE CV</t>
  </si>
  <si>
    <t>ANT-0001-RNPN</t>
  </si>
  <si>
    <t>ANALISADOR DE TRAFICO  (FACT No. 140)</t>
  </si>
  <si>
    <t>FL200D3A13001684</t>
  </si>
  <si>
    <t>FZ-200D</t>
  </si>
  <si>
    <t>RNPN BID-40639</t>
  </si>
  <si>
    <t>AREA DE COMUNICACIONES A3</t>
  </si>
  <si>
    <t>COM-0055-RNPN</t>
  </si>
  <si>
    <t>DPG, S.A. DE C.V</t>
  </si>
  <si>
    <t>CND3250CH6</t>
  </si>
  <si>
    <t>ENVY</t>
  </si>
  <si>
    <t>REGINA PATRICIA SOTO</t>
  </si>
  <si>
    <t>COM-0056-RNPN</t>
  </si>
  <si>
    <t>CND3250CC0</t>
  </si>
  <si>
    <t>COM-0057-RNPN</t>
  </si>
  <si>
    <t>CND3250D6Z</t>
  </si>
  <si>
    <t>ING. RICARDO AVENDAÑO</t>
  </si>
  <si>
    <t>COM-0058-RNPN</t>
  </si>
  <si>
    <t>CND3250CRZ</t>
  </si>
  <si>
    <t>LICDA. BEATRIZ CASTILLO</t>
  </si>
  <si>
    <t>CPU-0645-RNPN</t>
  </si>
  <si>
    <t>D´QUISA, S.A. DE C.V.</t>
  </si>
  <si>
    <t>MXL3071H4F</t>
  </si>
  <si>
    <t>PRO 3500</t>
  </si>
  <si>
    <t>HECTOR ISAIAS ARGUETA</t>
  </si>
  <si>
    <t>CPU-0646-RNPN</t>
  </si>
  <si>
    <t>MXL3101TGJ</t>
  </si>
  <si>
    <t>OSCAR ARMANDO FLORES CASTILLO</t>
  </si>
  <si>
    <t>CPU-0647-RNPN</t>
  </si>
  <si>
    <t>MXL3101TGK</t>
  </si>
  <si>
    <t>CPU-0648-RNPN</t>
  </si>
  <si>
    <t>MXL3101TGX</t>
  </si>
  <si>
    <t>SILVIA ELENE HENRIQUEZ</t>
  </si>
  <si>
    <t>CPU-0649-RNPN</t>
  </si>
  <si>
    <t>MXL3140KYN</t>
  </si>
  <si>
    <t>WALTER GEOVANNI LOPEZ RIVERA</t>
  </si>
  <si>
    <t>CPU-0650-RNPN</t>
  </si>
  <si>
    <t>MXL3140KYP</t>
  </si>
  <si>
    <t>JUAN CARLOS JORGE CARCAMO</t>
  </si>
  <si>
    <t>CPU-0651-RNPN</t>
  </si>
  <si>
    <t>MXL3140KYS</t>
  </si>
  <si>
    <t>TATIANA MARGARITA SILVA</t>
  </si>
  <si>
    <t>CPU-0652-RNPN</t>
  </si>
  <si>
    <t>MXL3140KYT</t>
  </si>
  <si>
    <t>CLAUDIA JEANNETTE OVIEDO QUINTEROS</t>
  </si>
  <si>
    <t>DEPARTAMENTO DE PRESUPUESTO</t>
  </si>
  <si>
    <t>CPU-0653-RNPN</t>
  </si>
  <si>
    <t>MXL3140KYV</t>
  </si>
  <si>
    <t>KAREN BEATRIZ FLORES</t>
  </si>
  <si>
    <t>DEPARTAMENTO DE TESORERIA</t>
  </si>
  <si>
    <t>CPU-0655-RNPN</t>
  </si>
  <si>
    <t>MXL3140KYZ</t>
  </si>
  <si>
    <t>ANA GLADIS DE MEMBREÑO</t>
  </si>
  <si>
    <t>CPU-0656-RNPN</t>
  </si>
  <si>
    <t>MXL3140KZ0</t>
  </si>
  <si>
    <t>CPU-0657-RNPN</t>
  </si>
  <si>
    <t>MXL3140KZ1</t>
  </si>
  <si>
    <t>CPU-0658-RNPN</t>
  </si>
  <si>
    <t>MXL3140KZ3</t>
  </si>
  <si>
    <t>DONADO ALCALDIA DE SAN MIGUEL TEPEZONTES-LA PAZ</t>
  </si>
  <si>
    <t>ALCALDIA</t>
  </si>
  <si>
    <t>CPU-0659-RNPN</t>
  </si>
  <si>
    <t>MXL3140KZ4</t>
  </si>
  <si>
    <t>CPU-0660-RNPN</t>
  </si>
  <si>
    <t>MXL3140KZ5</t>
  </si>
  <si>
    <t>NELSON MAURICIO HERRERA</t>
  </si>
  <si>
    <t>CPU-0661-RNPN</t>
  </si>
  <si>
    <t>MXL3140KZ6</t>
  </si>
  <si>
    <t>CORALIA GUADALUOE AREVALO</t>
  </si>
  <si>
    <t>CPU-0662-RNPN</t>
  </si>
  <si>
    <t>MXL3140KZ7</t>
  </si>
  <si>
    <t>CPU-0663-RNPN</t>
  </si>
  <si>
    <t>MXL3140KZ8</t>
  </si>
  <si>
    <t>SONIA CAROLINA GUZMAN</t>
  </si>
  <si>
    <t>CPU-0664-RNPN</t>
  </si>
  <si>
    <t>MXL32806CP</t>
  </si>
  <si>
    <t>CPU-0665-RNPN</t>
  </si>
  <si>
    <t>MXL32806CR</t>
  </si>
  <si>
    <t>METALICO</t>
  </si>
  <si>
    <t>CPU-0666-RNPN</t>
  </si>
  <si>
    <t>MXL3281MXV</t>
  </si>
  <si>
    <t>FATIMA HERNANDEZ BURGOS</t>
  </si>
  <si>
    <t>CPU-0668-RNPN</t>
  </si>
  <si>
    <t>MXL3281MY9</t>
  </si>
  <si>
    <t>LIC. JORGE HERNANDEZ</t>
  </si>
  <si>
    <t>CPU-0669-RNPN</t>
  </si>
  <si>
    <t>MXL3281MYB</t>
  </si>
  <si>
    <t>CPU-0670-RNPN</t>
  </si>
  <si>
    <t>(09098)(42DP9Y1)</t>
  </si>
  <si>
    <t xml:space="preserve">OPTIPLEX 7010 DT </t>
  </si>
  <si>
    <t>LIC. JOSE ARMANDO GUERRERO</t>
  </si>
  <si>
    <t>CPU-0673-RNPN</t>
  </si>
  <si>
    <t>GZD0H02</t>
  </si>
  <si>
    <t>OPTIPLEX 3020</t>
  </si>
  <si>
    <t>ALEXANDER TRINIDAD PINEDA</t>
  </si>
  <si>
    <t>CPU-0679-RNPN</t>
  </si>
  <si>
    <t>GZFVG02</t>
  </si>
  <si>
    <t>CPU-0681-RNPN</t>
  </si>
  <si>
    <t>GZFXG02</t>
  </si>
  <si>
    <t>DONADO ALCALDIA DE SAN ISIDRO-MORAZAN</t>
  </si>
  <si>
    <t>CPU-0686-RNPN</t>
  </si>
  <si>
    <t>GZH0H02</t>
  </si>
  <si>
    <t>CPU-0687-RNPN</t>
  </si>
  <si>
    <t>GZHVG02</t>
  </si>
  <si>
    <t>DONADO ALCALDIA DE SAN FERNANDO-MORAZAN</t>
  </si>
  <si>
    <t>CPU-0688-RNPN</t>
  </si>
  <si>
    <t>GZHWG02</t>
  </si>
  <si>
    <t>KAREN ROMERO</t>
  </si>
  <si>
    <t>UNIDAD JURIDICA</t>
  </si>
  <si>
    <t>CPU-0689-RNPN</t>
  </si>
  <si>
    <t>GZHXG02</t>
  </si>
  <si>
    <t>DONADO ALCALDIA DE APANECA-AHUACHAPAN</t>
  </si>
  <si>
    <t>CPU-0691-RNPN</t>
  </si>
  <si>
    <t>GZJWG02</t>
  </si>
  <si>
    <t>DONADO ALCALDIA DE SAN JUAN NONUALCO-LA PAZ</t>
  </si>
  <si>
    <t>CPU-0692-RNPN</t>
  </si>
  <si>
    <t>GZJXG02</t>
  </si>
  <si>
    <t>CPU-0693-RNPN</t>
  </si>
  <si>
    <t>GZK0H02</t>
  </si>
  <si>
    <t>KARLA PATRICIA OSORIO</t>
  </si>
  <si>
    <t>UNIDAD JURIDICA RESGISTRAL</t>
  </si>
  <si>
    <t>CPU-0694-RNPN</t>
  </si>
  <si>
    <t>GZKVG02</t>
  </si>
  <si>
    <t>DONADO ALCALDIA DE CINQUERA-CABAÑAS</t>
  </si>
  <si>
    <t>CPU-0695-RNPN</t>
  </si>
  <si>
    <t>GZKWG02</t>
  </si>
  <si>
    <t>DONADO ALCALDIA DE EL ROSARIO-MORAZAN</t>
  </si>
  <si>
    <t>CPU-0696-RNPN</t>
  </si>
  <si>
    <t>GZKXG02</t>
  </si>
  <si>
    <t>VICTORIA HERNANDEZ DE LOBO</t>
  </si>
  <si>
    <t>CPU-0699-RNPN</t>
  </si>
  <si>
    <t>GZLXG02</t>
  </si>
  <si>
    <t>DONANDO ALCALDIA DE PERQUIN-MORAZAN</t>
  </si>
  <si>
    <t>CPU-0700-RNPN</t>
  </si>
  <si>
    <t>GZM0H02</t>
  </si>
  <si>
    <t>COMISION DE SERVICIO CIVIL</t>
  </si>
  <si>
    <t>CPU-0701-RNPN</t>
  </si>
  <si>
    <t>GZMWG02</t>
  </si>
  <si>
    <t>DONADO ALCALDIA DE ARAMBALA-MORAZAN</t>
  </si>
  <si>
    <t>CPU-0702-RNPN</t>
  </si>
  <si>
    <t>GZMXG02</t>
  </si>
  <si>
    <t>ALCALDIA MUNICIPAL DE SAN JUAN TALPA</t>
  </si>
  <si>
    <t>CPU-0703-RNPN</t>
  </si>
  <si>
    <t>GZN0H02</t>
  </si>
  <si>
    <t>DONADO ALCALDIA DE SAN SIMON-MORAZAN</t>
  </si>
  <si>
    <t>ALCALDIA SAN SIMON MORAZAN</t>
  </si>
  <si>
    <t>CPU-0704-RNPN</t>
  </si>
  <si>
    <t>GZNWG02</t>
  </si>
  <si>
    <t>OSCAR HERNANDEZ</t>
  </si>
  <si>
    <t>CPU-0707-RNPN</t>
  </si>
  <si>
    <t>GZQ0H02</t>
  </si>
  <si>
    <t>CPU-0710-RNPN</t>
  </si>
  <si>
    <t>GZRWG02</t>
  </si>
  <si>
    <t>DONADO ALCALDIA DE CIUDAD ARCE-LA LIBERTAD</t>
  </si>
  <si>
    <t>CPU-0711-RNPN</t>
  </si>
  <si>
    <t>GZS0H02</t>
  </si>
  <si>
    <t>CPU-0712-RNPN</t>
  </si>
  <si>
    <t>GZSWG02</t>
  </si>
  <si>
    <t>DONADO ALCALDIA DE TECOLUCA-SAN VICENTE</t>
  </si>
  <si>
    <t>CPU-0713-RNPN</t>
  </si>
  <si>
    <t>GZT0H02</t>
  </si>
  <si>
    <t>CINDY LISSETH GIRON</t>
  </si>
  <si>
    <t>CPU-0714-RNPN</t>
  </si>
  <si>
    <t>GZTWG02</t>
  </si>
  <si>
    <t>CPU-0715-RNPN</t>
  </si>
  <si>
    <t>GZV0H02</t>
  </si>
  <si>
    <t>DONADO ALCALDIA DE ROSARIO DE MORA-SAN SALVADOR</t>
  </si>
  <si>
    <t>CPU-0716-RNPN</t>
  </si>
  <si>
    <t>GZVYG02</t>
  </si>
  <si>
    <t>DONADO ALCALDIA DE EL CONGO-SANTA ANA</t>
  </si>
  <si>
    <t>CPU-0717-RNPN</t>
  </si>
  <si>
    <t>GZWXG02</t>
  </si>
  <si>
    <t>GALILEO GONZALEZ</t>
  </si>
  <si>
    <t>FRW-0006-RNPN</t>
  </si>
  <si>
    <t xml:space="preserve">FIREWALL  </t>
  </si>
  <si>
    <t>FG300C3913603066</t>
  </si>
  <si>
    <t>FORTIGATE 300C</t>
  </si>
  <si>
    <t>SCA-0231-RNPN</t>
  </si>
  <si>
    <t>Fi-6110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</si>
  <si>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</si>
  <si>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</si>
  <si>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</si>
  <si>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</si>
  <si>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</si>
  <si>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</si>
  <si>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</si>
  <si>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SILVIA GUADALUPE GARCIA DE LEON</t>
  </si>
  <si>
    <t>SCA-0239-RNPN</t>
  </si>
  <si>
    <t>DAVID OSWALDO RIVERA</t>
  </si>
  <si>
    <t>SCA-0240-RNPN</t>
  </si>
  <si>
    <t>RECEPCION PRESIDENCIA</t>
  </si>
  <si>
    <t>SCA-0241-RNPN</t>
  </si>
  <si>
    <t>SCA-0242-RNPN</t>
  </si>
  <si>
    <t>SCA-0243-RNPN</t>
  </si>
  <si>
    <t>DIRECCION INFORMATICA</t>
  </si>
  <si>
    <t>SCA-0244-RNPN</t>
  </si>
  <si>
    <t>OFICINA DE ASESOR DE PRESIDENCIA</t>
  </si>
  <si>
    <t>SCA-0245-RNPN</t>
  </si>
  <si>
    <t>SCA-0246-RNPN</t>
  </si>
  <si>
    <t>ASISTENTE DE PRESIDENCIA</t>
  </si>
  <si>
    <t>SCA-0248-RNPN</t>
  </si>
  <si>
    <t>SCA-0250-RNPN</t>
  </si>
  <si>
    <t>SCA-0251-RNPN</t>
  </si>
  <si>
    <t>SCA-0252-RNPN</t>
  </si>
  <si>
    <t>SCA-0253-RNPN</t>
  </si>
  <si>
    <t>SCA-0254-RNPN</t>
  </si>
  <si>
    <t>CELIA ELIZABETH SANTOS PORTILLO</t>
  </si>
  <si>
    <t>SML-0040-RNPN</t>
  </si>
  <si>
    <t xml:space="preserve">SISTEMA MULTIFUNCION </t>
  </si>
  <si>
    <t>CND8F7SGZV</t>
  </si>
  <si>
    <t>LASER JET PRO 400</t>
  </si>
  <si>
    <t>SML-0041-RNPN</t>
  </si>
  <si>
    <t>CND8F7SGB7</t>
  </si>
  <si>
    <t>SVR-0090-RNPN</t>
  </si>
  <si>
    <t>DATAGUARD, S.A. DE.C.V.</t>
  </si>
  <si>
    <t>GHW87Y1</t>
  </si>
  <si>
    <t>POWER EDGE R820</t>
  </si>
  <si>
    <t>SWT-0099-RNPN</t>
  </si>
  <si>
    <t>SISTEMAS C&amp; C</t>
  </si>
  <si>
    <t>SG37FLW16N</t>
  </si>
  <si>
    <t>SWT-0100-RNPN</t>
  </si>
  <si>
    <t>SG37FLW16R</t>
  </si>
  <si>
    <t>SWT-0101-RNPN</t>
  </si>
  <si>
    <t>SG3AFLY291</t>
  </si>
  <si>
    <t>SWT-0102-RNPN</t>
  </si>
  <si>
    <t>SG3AFLY29K</t>
  </si>
  <si>
    <t>UESAN-0004-RNPPN</t>
  </si>
  <si>
    <t>SISTEMA DE ALMACENAMIENTO MASIVO DISCOS DE ALTA DENSIDAD</t>
  </si>
  <si>
    <t>MARTINEXSA</t>
  </si>
  <si>
    <t>EMC</t>
  </si>
  <si>
    <t>FCNCH131800019</t>
  </si>
  <si>
    <t>VNX-5300</t>
  </si>
  <si>
    <t>AREA DE SERVIDORES (RACK 4)</t>
  </si>
  <si>
    <t>SCA-0210-RNPN</t>
  </si>
  <si>
    <t xml:space="preserve">SCANNER DE ALTO VOLUMEN </t>
  </si>
  <si>
    <t>UNICEF-40503</t>
  </si>
  <si>
    <t>I2660</t>
  </si>
  <si>
    <t>KARLA YANET GARCIA</t>
  </si>
  <si>
    <t>SML-0022-RNPN</t>
  </si>
  <si>
    <t>CNG8B5TSBN</t>
  </si>
  <si>
    <t>TOTAL EQUIPO INFORMATICO</t>
  </si>
  <si>
    <t>CPA-0005-RNPN</t>
  </si>
  <si>
    <t>COMPRESOR PARA AIRE ACONDICIONADO</t>
  </si>
  <si>
    <t>INGENIERIA ELECTRICA Y CIVIL, S.A. DE C.V.</t>
  </si>
  <si>
    <t>BAPE-0001-RNPN</t>
  </si>
  <si>
    <t>BOMBA DE AGUA PARA PLANTA ELECTRICA</t>
  </si>
  <si>
    <t>JAHVÉ - RAFA,S.A.DE C.V.</t>
  </si>
  <si>
    <t>TOTAL HERRAMIENTA Y REPUESTOS PRINCIPALES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</si>
  <si>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</si>
  <si>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</si>
  <si>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</si>
  <si>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</si>
  <si>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</si>
  <si>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</si>
  <si>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</si>
  <si>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</si>
  <si>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GOODMAN</t>
  </si>
  <si>
    <t>AIR-0017-RNPN</t>
  </si>
  <si>
    <t>AIR-0021-RNPN</t>
  </si>
  <si>
    <t xml:space="preserve">AIRE ACONDICIONADO  MINI SPLIT </t>
  </si>
  <si>
    <t>LG</t>
  </si>
  <si>
    <t>203005477</t>
  </si>
  <si>
    <t>LVNC3621AL</t>
  </si>
  <si>
    <t>OFICINA ASISTENTE DE PRESIDENCIA</t>
  </si>
  <si>
    <t>AIR-0022-RNPN</t>
  </si>
  <si>
    <t>203005351</t>
  </si>
  <si>
    <t>AIR-0023-RNPN</t>
  </si>
  <si>
    <t>203005345</t>
  </si>
  <si>
    <t>AIR-0027-RNPN</t>
  </si>
  <si>
    <t>AIRECONSIS</t>
  </si>
  <si>
    <t>CONFORT</t>
  </si>
  <si>
    <t>12305027640066290250</t>
  </si>
  <si>
    <t>CCH18CD-E/D</t>
  </si>
  <si>
    <t>JIMMER JOSE ALVARADO</t>
  </si>
  <si>
    <t>DUI A  DOMICILIO</t>
  </si>
  <si>
    <t>AIR-0028-RNPN</t>
  </si>
  <si>
    <t>3551960000260</t>
  </si>
  <si>
    <t>CLAUDIA ERIKA LOPEZ</t>
  </si>
  <si>
    <t>HOSPITAL SAN RAFAEL SANTA  TECLA</t>
  </si>
  <si>
    <t>AIR-0032-RNPN</t>
  </si>
  <si>
    <t xml:space="preserve">AIRE ACONDICIONADO SPLIT </t>
  </si>
  <si>
    <t>3042270000521-12064CSC24C0-H(I)</t>
  </si>
  <si>
    <t>CSC24CD-H</t>
  </si>
  <si>
    <t>DIRECCION DE ADMINISTRACION Y FINANCIERA</t>
  </si>
  <si>
    <t>AIR-0033-RNPN</t>
  </si>
  <si>
    <t xml:space="preserve">COMFOR STAR </t>
  </si>
  <si>
    <t>B732271158607529400024</t>
  </si>
  <si>
    <t>NE036SC</t>
  </si>
  <si>
    <t>AIR-0034-RNPN</t>
  </si>
  <si>
    <t>B7315271-59271234</t>
  </si>
  <si>
    <t>NE060SC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</si>
  <si>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</si>
  <si>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</si>
  <si>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</si>
  <si>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</si>
  <si>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</si>
  <si>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</si>
  <si>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</si>
  <si>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</si>
  <si>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</si>
  <si>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</si>
  <si>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</si>
  <si>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</si>
  <si>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</si>
  <si>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</si>
  <si>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</si>
  <si>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</si>
  <si>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</si>
  <si>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</si>
  <si>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</si>
  <si>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</si>
  <si>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</si>
  <si>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</si>
  <si>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</si>
  <si>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</si>
  <si>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</si>
  <si>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</si>
  <si>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</si>
  <si>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</si>
  <si>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</si>
  <si>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</si>
  <si>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</si>
  <si>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</si>
  <si>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</si>
  <si>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</si>
  <si>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</si>
  <si>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</si>
  <si>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UNIDAD DE AUDITORIA INTERNA</t>
  </si>
  <si>
    <t>AIR-0173-RNPN</t>
  </si>
  <si>
    <t>AIRE ACONDICIONADO MINI SPLIT DE 2 TONELADAS</t>
  </si>
  <si>
    <t>GRUPO MANTECH,S.A. DE C.V.</t>
  </si>
  <si>
    <t>COMFORT STAR</t>
  </si>
  <si>
    <t>D202070900313425130014</t>
  </si>
  <si>
    <t>STAR24CD</t>
  </si>
  <si>
    <t>LICDA. NORMA LILIAN LEON</t>
  </si>
  <si>
    <t>AIR-0174-RNPN</t>
  </si>
  <si>
    <t>D202070880313422130096</t>
  </si>
  <si>
    <t>COORDINACION DUI EXTERIOR A3</t>
  </si>
  <si>
    <t>AIR-0175-RNPN</t>
  </si>
  <si>
    <t>D202070880313422130024</t>
  </si>
  <si>
    <t>UNIDAD DE ADMINISTRACION DE REDES Y RECURSOS INFORMATICOS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</si>
  <si>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</si>
  <si>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</si>
  <si>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</si>
  <si>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</si>
  <si>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</si>
  <si>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</si>
  <si>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</si>
  <si>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</si>
  <si>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</si>
  <si>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</si>
  <si>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AIR-0181-RNPN</t>
  </si>
  <si>
    <t>AIRE ACONDICIONADO MINI SPLIT DE 5 TONELADAS</t>
  </si>
  <si>
    <t>D202070630413521160077</t>
  </si>
  <si>
    <t>ERE60</t>
  </si>
  <si>
    <t>AREA EXTERNA DEL LOCAL</t>
  </si>
  <si>
    <t>AIR-0182-RNPN</t>
  </si>
  <si>
    <t>D202070630413521160073</t>
  </si>
  <si>
    <t>AREA DE UPS</t>
  </si>
  <si>
    <t>AIR-0183-RNPN</t>
  </si>
  <si>
    <t>AIRE ACONDICIONADO MINI SPLIT DE 5 TONELADAS(INCLUYE COMPRESOR)</t>
  </si>
  <si>
    <t>ALVARO MARTINEZ CHACON</t>
  </si>
  <si>
    <t>GENERAL ELECTRIC</t>
  </si>
  <si>
    <t>13011829GA0087</t>
  </si>
  <si>
    <t>AS24CDBI03</t>
  </si>
  <si>
    <t>CLINICA EMPRESARIAL A4</t>
  </si>
  <si>
    <t>AIR-0184-RNPN</t>
  </si>
  <si>
    <t>AIRE ACONDICIONADO MINI SPLIT DE 2 TONELADAS(INCLUYE COMPRESOR)</t>
  </si>
  <si>
    <t>HIGH COOL, S.A. DE C.V</t>
  </si>
  <si>
    <t>B20264235711N00078</t>
  </si>
  <si>
    <t>JORGE ANTONIO HERNANDEZ</t>
  </si>
  <si>
    <t>AIR-0185-RNPN</t>
  </si>
  <si>
    <t>B20264235711N00038</t>
  </si>
  <si>
    <t>AIR-0186-RNPN</t>
  </si>
  <si>
    <t>B20264235711N00142</t>
  </si>
  <si>
    <t>AIR-0187-RNPN</t>
  </si>
  <si>
    <t>B20264235711N00148</t>
  </si>
  <si>
    <t>AIR-0188-RNPN</t>
  </si>
  <si>
    <t>B20264235711N00061</t>
  </si>
  <si>
    <t>SALA DE REUNIONES DIRECCION EJECUTIVA</t>
  </si>
  <si>
    <t>AIR-0189-RNPN</t>
  </si>
  <si>
    <t>AIRE ACONDICIONADO MINI SPLIT + COMPRESOR</t>
  </si>
  <si>
    <t>JR INGENIERIA S.A. DE C.V.</t>
  </si>
  <si>
    <t>804KAPB1WJ24</t>
  </si>
  <si>
    <t>SW362HV</t>
  </si>
  <si>
    <t>AIRC-0001-RNPN</t>
  </si>
  <si>
    <t>AIRE ACONDICIONADO CENTRAL DE 3 TONELADAS</t>
  </si>
  <si>
    <t>SIN MARCA</t>
  </si>
  <si>
    <t>PRESIDENCIA SALA DE JUNTAS</t>
  </si>
  <si>
    <t>AIRC-0002-RNPN</t>
  </si>
  <si>
    <t>AIRE ACONDICIONADO CENTRAL DE 7.5 TONELADAS (INCLUYE COMPRESOR)</t>
  </si>
  <si>
    <t>N1F3864964</t>
  </si>
  <si>
    <t>NE090C00B6AAA1</t>
  </si>
  <si>
    <t>CAFÉ</t>
  </si>
  <si>
    <t>AIRC-0003-RNPN/CPA-0001</t>
  </si>
  <si>
    <t>AIRE ACONDICIONADO CENTRAL DE 10 TONELADAS (compresor esta inservible)</t>
  </si>
  <si>
    <t>N1C3578817 Y N2B6347917</t>
  </si>
  <si>
    <t>NE120C00C6AAA1 Y  YC120C00A2AAA</t>
  </si>
  <si>
    <t>CPA-0001-RNPN</t>
  </si>
  <si>
    <t>COMPRESOR PARA AIRE</t>
  </si>
  <si>
    <t>N1B6347917</t>
  </si>
  <si>
    <t>YC120C00A2AAA</t>
  </si>
  <si>
    <t>EXTERIOR DE ANEXO A-3</t>
  </si>
  <si>
    <t>AIR-0190-RNPN</t>
  </si>
  <si>
    <t>AIRE ACONDICIONADO MINI SPLIT</t>
  </si>
  <si>
    <t>ICE-FRIO</t>
  </si>
  <si>
    <t>3408682040298200160012</t>
  </si>
  <si>
    <t>NEO60SC-S</t>
  </si>
  <si>
    <t>AIR-0191-RNPN</t>
  </si>
  <si>
    <t>INELCI, S.A. DC.V.</t>
  </si>
  <si>
    <t>340A607090506110170076</t>
  </si>
  <si>
    <t>CSA18CD(I)</t>
  </si>
  <si>
    <t>BOTER-0001-RNPN</t>
  </si>
  <si>
    <t>BOMBA TERMONEBULIZADORA (PARA FUMIGACIONES)</t>
  </si>
  <si>
    <t>LA CASA DEL FUMIGADOR</t>
  </si>
  <si>
    <t>SWINGFOG</t>
  </si>
  <si>
    <t>122902</t>
  </si>
  <si>
    <t>SN-50</t>
  </si>
  <si>
    <t>GRIS -ROJO</t>
  </si>
  <si>
    <t>CEN-0004-RNPN</t>
  </si>
  <si>
    <t xml:space="preserve">CENTRAL TELEFÓNICA </t>
  </si>
  <si>
    <t>EDB EL SALVADOR, S.A. DE C.V.</t>
  </si>
  <si>
    <t>ALCATEL-LUCENT</t>
  </si>
  <si>
    <t>4708202</t>
  </si>
  <si>
    <t>PE6500</t>
  </si>
  <si>
    <t>CFD-0003-RNPN</t>
  </si>
  <si>
    <t>CAMARA FOTOGRAFICA DIGITAL</t>
  </si>
  <si>
    <t>DONACION PNUD</t>
  </si>
  <si>
    <t>4921710638</t>
  </si>
  <si>
    <t>PC-1016</t>
  </si>
  <si>
    <t>SE ENTREGO A LIC. ORLANDO AYALA , PERO YA NO FUE DEVUELTA A LA INSTITUCION</t>
  </si>
  <si>
    <t>NULL</t>
  </si>
  <si>
    <t>CFD-0005-RNPN</t>
  </si>
  <si>
    <t>CAMARA FOTOGRAFICA DIGITAL COM MEMORIA  DE 512</t>
  </si>
  <si>
    <t xml:space="preserve">QUICK FOTO </t>
  </si>
  <si>
    <t>1620900555</t>
  </si>
  <si>
    <t>DS126061</t>
  </si>
  <si>
    <t>UNIDAD DE COMUNICACIONES</t>
  </si>
  <si>
    <t>CFD-0077-RNPN</t>
  </si>
  <si>
    <t xml:space="preserve">CAMARA FOTOGRAFICA DIGITAL PROFESIONAL DE LENTE AMPLIO </t>
  </si>
  <si>
    <t>2571200934</t>
  </si>
  <si>
    <t>EOS7D/DS126251</t>
  </si>
  <si>
    <t>CFD-0083-RNPN</t>
  </si>
  <si>
    <t>CAMARA FOTOGRAFICA DIGITAL + FLASH (FPC-0001-RNPN)</t>
  </si>
  <si>
    <t>COPROSER S.A. DE C.V.</t>
  </si>
  <si>
    <t>092103007489</t>
  </si>
  <si>
    <t>80D</t>
  </si>
  <si>
    <t>CRAV-0004-RNPN</t>
  </si>
  <si>
    <t xml:space="preserve">CAMARA DE VIDEO  CON TRIPODE </t>
  </si>
  <si>
    <t xml:space="preserve">AUDIO VIDEO PROFESIONAL </t>
  </si>
  <si>
    <t>41437</t>
  </si>
  <si>
    <t>HXR-NX5N</t>
  </si>
  <si>
    <t>DED-0001-RNPN</t>
  </si>
  <si>
    <t xml:space="preserve">DESTRUCTORA DE DOCUMENTOS </t>
  </si>
  <si>
    <t>CDM DE EL SALVADOR, S.A DE C.V.</t>
  </si>
  <si>
    <t>CDM</t>
  </si>
  <si>
    <t>290163933</t>
  </si>
  <si>
    <t>DESTRUCCION DE DUI 1er NIVEL</t>
  </si>
  <si>
    <t>DES-0018-RNPN</t>
  </si>
  <si>
    <t>ARTES GRAFICAS DE CENTROAMERICA,S.A. DE C.V.</t>
  </si>
  <si>
    <t>DESTROVIT</t>
  </si>
  <si>
    <t>2976984</t>
  </si>
  <si>
    <t>2604CC</t>
  </si>
  <si>
    <t>EXTA-0001-RNPN</t>
  </si>
  <si>
    <t>EXTRACTOR DE AIRE 100CFM</t>
  </si>
  <si>
    <t>FOT-0004-RNPN</t>
  </si>
  <si>
    <t xml:space="preserve">FOTOCOPIADORA DE ALTO RENDIMEINTO </t>
  </si>
  <si>
    <t>LANIER DE EL SALVADOR S.A. DE C.V.</t>
  </si>
  <si>
    <t>LANIER</t>
  </si>
  <si>
    <t>J9247001509</t>
  </si>
  <si>
    <t>LD118D</t>
  </si>
  <si>
    <t>BLANCA</t>
  </si>
  <si>
    <t>FOT-0017-RNPN</t>
  </si>
  <si>
    <t>FOTOCOPIADORA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</si>
  <si>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</si>
  <si>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</si>
  <si>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</si>
  <si>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</si>
  <si>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</si>
  <si>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</si>
  <si>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</si>
  <si>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CONMUNICACIONES</t>
  </si>
  <si>
    <t>MEE-0014-RNPN</t>
  </si>
  <si>
    <t xml:space="preserve">MAQUINA DE ESCRIBIR ELECTRICA </t>
  </si>
  <si>
    <t xml:space="preserve">NAKAJIMA </t>
  </si>
  <si>
    <t>A15301076</t>
  </si>
  <si>
    <t>AE-740</t>
  </si>
  <si>
    <t>UNIDAD DEL REGISTRO HOSPITALARIO</t>
  </si>
  <si>
    <t>PYE-0002-RNPN</t>
  </si>
  <si>
    <t xml:space="preserve">CAÑON DE PROYECCION DE VIDEOS </t>
  </si>
  <si>
    <t>D8602Y0336K</t>
  </si>
  <si>
    <t>EMP-SI</t>
  </si>
  <si>
    <t>PYE-0005-RNPN</t>
  </si>
  <si>
    <t>CAÑON DE PROYECCION DE VIDEO</t>
  </si>
  <si>
    <t>NEW MILENIUM, S.A.DE C.V</t>
  </si>
  <si>
    <t>MBPF080556L</t>
  </si>
  <si>
    <t>PRESENTER L</t>
  </si>
  <si>
    <t>OTTO OLIVARES</t>
  </si>
  <si>
    <t>PYE-0010-RNPN</t>
  </si>
  <si>
    <t>EQUIPOS ELECTRÓNICOS VALDES</t>
  </si>
  <si>
    <t>X52U910248L</t>
  </si>
  <si>
    <t>H856A</t>
  </si>
  <si>
    <t>PYE-0011-RNPN</t>
  </si>
  <si>
    <t>X52U910252L</t>
  </si>
  <si>
    <t>SCC-0001-RNPN</t>
  </si>
  <si>
    <t>SISTEMA CIRCUITO CERRADO DE TV</t>
  </si>
  <si>
    <t>EQUIBANK</t>
  </si>
  <si>
    <t>SDS-0001-RNPN</t>
  </si>
  <si>
    <t>SISTEMA DE SEGURIDAD( INCLUYE DVR,8 CAMARAS INFRAROJAS, CONEXIÓN IP,MOITOR 24")</t>
  </si>
  <si>
    <t>TELESIS, S.A. DE C.V.</t>
  </si>
  <si>
    <t>EPCOM</t>
  </si>
  <si>
    <t>UNIDAD AMBIENTAL</t>
  </si>
  <si>
    <t>ALEXANDER ROMAN HERNANDEZ VALLE</t>
  </si>
  <si>
    <t>SDS-0002-RNPN</t>
  </si>
  <si>
    <t>SISTEMA DE SEGURIDAD</t>
  </si>
  <si>
    <t>RAFAEL CRUZ AMAYA</t>
  </si>
  <si>
    <t>HIKVISION</t>
  </si>
  <si>
    <t>SML-0018-RNPN</t>
  </si>
  <si>
    <t>V4499407851</t>
  </si>
  <si>
    <t>AFICIO 171SPF</t>
  </si>
  <si>
    <t>LICDA. LETICIA MARICELA ORELLANA</t>
  </si>
  <si>
    <t>CIUDAD MUJER-LOURDES COLON</t>
  </si>
  <si>
    <t>SML-0020-RNPN</t>
  </si>
  <si>
    <t>V4499408389</t>
  </si>
  <si>
    <t>SML-0023-RNPN</t>
  </si>
  <si>
    <t>V4409114960</t>
  </si>
  <si>
    <t>MP171SF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</si>
  <si>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</si>
  <si>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</si>
  <si>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</si>
  <si>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</si>
  <si>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</si>
  <si>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</si>
  <si>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PENDIENTE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</si>
  <si>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</si>
  <si>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</si>
  <si>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</si>
  <si>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</si>
  <si>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</si>
  <si>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</si>
  <si>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Q682189-YSL</t>
  </si>
  <si>
    <t>TRF-0003-RNPN</t>
  </si>
  <si>
    <t>Q710852-YWL</t>
  </si>
  <si>
    <t>CPA-0004-RNPN/AIR-0152-RNPN-D</t>
  </si>
  <si>
    <t>CPA-0003-RNPN/AIR-0167-RNPN-D</t>
  </si>
  <si>
    <t>AIR-0192-RNPN</t>
  </si>
  <si>
    <t>AIRE ACONDICIONADO MINI SPLIT Y COMPRESOR</t>
  </si>
  <si>
    <t>INGIENERIA ELELCTRICA Y CIVIL C.A. DE C.V</t>
  </si>
  <si>
    <t>SSFODDM1LV04200056</t>
  </si>
  <si>
    <t>NE060SC-S</t>
  </si>
  <si>
    <t>AIR-0193-RNPN</t>
  </si>
  <si>
    <t>340C479890211040160141</t>
  </si>
  <si>
    <t>NE060SC-C</t>
  </si>
  <si>
    <t>AIR-0194-RNPN</t>
  </si>
  <si>
    <t>340C806590113150130207</t>
  </si>
  <si>
    <t>CARAT12-CD</t>
  </si>
  <si>
    <t>CAMARA DIGITAL SIN ESPEJO</t>
  </si>
  <si>
    <t>ESTABILIZADOR DE MANO PARA CÁMARA DIGITAL SIN ESPEJO</t>
  </si>
  <si>
    <t>DRON CON CONTROLADOR INTELIGENTE</t>
  </si>
  <si>
    <t>LENTES 1X FE DE 50 mm</t>
  </si>
  <si>
    <t>PANTALLA LED DE 50"</t>
  </si>
  <si>
    <t>MICROFONO LAVALIER DE DOBLE TRANSMISIÓN</t>
  </si>
  <si>
    <t>SUMINISTRO E INSTALACIÓN DE PLANTA TELEFÓNICA</t>
  </si>
  <si>
    <t>DADA DADA Y CIA. S.A. de C.V.</t>
  </si>
  <si>
    <t>SISTEMA DE VIDEO VIGILANCIA</t>
  </si>
  <si>
    <t>SISTEMA DE VIDEO CONFERENCIA</t>
  </si>
  <si>
    <t>COMPROMISO 2706</t>
  </si>
  <si>
    <t>READECAUCION ELECTRICA PARA LAS NUEVAS INSTALACIONES</t>
  </si>
  <si>
    <t>GRUPO  MANTECH</t>
  </si>
  <si>
    <t>AIR-0073-RNPN-D</t>
  </si>
  <si>
    <t>AIRE ACONDICIONADO MINISPLIT+ COMPRESOR</t>
  </si>
  <si>
    <t>COMFORTSAR</t>
  </si>
  <si>
    <t>C10113410709917130076</t>
  </si>
  <si>
    <t>AIR-0075-RNPN-D</t>
  </si>
  <si>
    <t>15921650406070014</t>
  </si>
  <si>
    <t>NE060SC /D</t>
  </si>
  <si>
    <t>AIR-0076-RNPN-D</t>
  </si>
  <si>
    <t>159216446060700274</t>
  </si>
  <si>
    <t>SILVIA GARCIA</t>
  </si>
  <si>
    <t>HOSPITAL SAN JUAN DE DIOS SANTA ANA</t>
  </si>
  <si>
    <t>AIR-0077-RNPN-D</t>
  </si>
  <si>
    <t>1592164446060700265</t>
  </si>
  <si>
    <t>LOCAL A4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</si>
  <si>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</si>
  <si>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</si>
  <si>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</si>
  <si>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</si>
  <si>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</si>
  <si>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</si>
  <si>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EXTERIOR DE EDIFICIO</t>
  </si>
  <si>
    <t>AIR-0092-RNPN-D</t>
  </si>
  <si>
    <t xml:space="preserve">COMFORSTAR </t>
  </si>
  <si>
    <t>1592164446060700091</t>
  </si>
  <si>
    <t>NEO60SC/D</t>
  </si>
  <si>
    <t>AIR-0094-RNPN-D</t>
  </si>
  <si>
    <t>159216446060700171</t>
  </si>
  <si>
    <t>ESTELA CAROLINA RIVERA</t>
  </si>
  <si>
    <t>JEFA DE LA UNIDAD DE TESORERIA</t>
  </si>
  <si>
    <t>AIR-0117-RNPN-D</t>
  </si>
  <si>
    <t>159216446060700093</t>
  </si>
  <si>
    <t>AIR-0118-RNPN-D</t>
  </si>
  <si>
    <t>158610446060700260</t>
  </si>
  <si>
    <t>AIR-0120-RNPN-D</t>
  </si>
  <si>
    <t>158610446060700266</t>
  </si>
  <si>
    <t>NEO36SC</t>
  </si>
  <si>
    <t>ERNESTO DAVID PERDOMO</t>
  </si>
  <si>
    <t>ADMON DE BAE DA DATOS</t>
  </si>
  <si>
    <t>AIR-0128-RNPN-D</t>
  </si>
  <si>
    <t>C101142080309A161300079</t>
  </si>
  <si>
    <t xml:space="preserve"> JOSE VLADIMIR URQUILLA</t>
  </si>
  <si>
    <t>AIR-0136-RNPN-D</t>
  </si>
  <si>
    <t>C101137060309919130018</t>
  </si>
  <si>
    <t>CSC18CD-MD</t>
  </si>
  <si>
    <t>AIR-0137-RNPN-D</t>
  </si>
  <si>
    <t>C101137060309919130007</t>
  </si>
  <si>
    <t>AIR-0142-RNPN-D</t>
  </si>
  <si>
    <t>159216446060700243</t>
  </si>
  <si>
    <t>UNIDA DE VERIFICACION</t>
  </si>
  <si>
    <t>AIR-0143-RNPN-D</t>
  </si>
  <si>
    <t>C6101132410709917130090</t>
  </si>
  <si>
    <t>DIRECCION JURIDICA</t>
  </si>
  <si>
    <t>AIR-0144-RNPN-D</t>
  </si>
  <si>
    <t>C101142080309A16130099</t>
  </si>
  <si>
    <t>AIR-0145-RNPN-D</t>
  </si>
  <si>
    <t>C1142080309A16130040</t>
  </si>
  <si>
    <t>NELSON CHICAS, HERALDO BALMORE GARCÍA GONZALEZ Y DICSER ISIDRO RIVERA HERNANDEZ</t>
  </si>
  <si>
    <t>ATENCION CIUDADANOS</t>
  </si>
  <si>
    <t>AIR-0146-RNPN-D</t>
  </si>
  <si>
    <t>101142080309A1630031</t>
  </si>
  <si>
    <t>AIR-0147-RNPN-D</t>
  </si>
  <si>
    <t>15921644606070092</t>
  </si>
  <si>
    <t>AIR-0148-RNPN-D</t>
  </si>
  <si>
    <t>C101132410709917130043</t>
  </si>
  <si>
    <t>NE060SE</t>
  </si>
  <si>
    <t>AIR-0152-RNPN-D</t>
  </si>
  <si>
    <t>AIRE ACONDICIONADO MINISPLIT</t>
  </si>
  <si>
    <t>C1011548903309C09130019</t>
  </si>
  <si>
    <t>AIR-0153-RNPN-D</t>
  </si>
  <si>
    <t>159216446060700129</t>
  </si>
  <si>
    <t>AIR-0154-RNPN-D</t>
  </si>
  <si>
    <t>C101132410709917130075</t>
  </si>
  <si>
    <t>NO060SC</t>
  </si>
  <si>
    <t>JOSE ARMANDO GUERRERO</t>
  </si>
  <si>
    <t>AIR-0159-RNPN-D</t>
  </si>
  <si>
    <t>C101132410709917130080</t>
  </si>
  <si>
    <t>AIR-0160-RNPN-D</t>
  </si>
  <si>
    <t>C101121940309722130026</t>
  </si>
  <si>
    <t>AIR-0161-RNPN-D</t>
  </si>
  <si>
    <t>159216446060700169</t>
  </si>
  <si>
    <t>LIC. ALEXANDER ROMAN HENRANDEZ</t>
  </si>
  <si>
    <t>AIR-0164-RNPN-D</t>
  </si>
  <si>
    <t>C101142080309A16130036</t>
  </si>
  <si>
    <t>AIR-0166-RNPN-D</t>
  </si>
  <si>
    <t>159216446060700167</t>
  </si>
  <si>
    <t>AIR-0167-RNPN-D</t>
  </si>
  <si>
    <t>159216446060700190</t>
  </si>
  <si>
    <t>AIR-0169-RNPN-D</t>
  </si>
  <si>
    <t>C101137060109919120108</t>
  </si>
  <si>
    <t>CSC12CD-MD</t>
  </si>
  <si>
    <t>PLE-0007-RNPN-D</t>
  </si>
  <si>
    <t>PLANTA ELECTRICA - SANTA ANA</t>
  </si>
  <si>
    <t>OLYMPIAN</t>
  </si>
  <si>
    <t>GEL16SP</t>
  </si>
  <si>
    <t>NEGRO-AMARILLO</t>
  </si>
  <si>
    <t>PLE-0009-RNPN-D</t>
  </si>
  <si>
    <t>PLANTA ELECTRICA - CLUSTER</t>
  </si>
  <si>
    <t>SIMPSON</t>
  </si>
  <si>
    <t>SP0080D:4045TF250</t>
  </si>
  <si>
    <t>BAÑOS DE LA COOPEFA</t>
  </si>
  <si>
    <t>PLE-0012-RNPN-D</t>
  </si>
  <si>
    <t>PLANTA ELECTRICA - SAN MIGUEL</t>
  </si>
  <si>
    <t xml:space="preserve">OLYMPLIAN </t>
  </si>
  <si>
    <t>GEL165P</t>
  </si>
  <si>
    <t>FAFLOOO592</t>
  </si>
  <si>
    <t>TOTAL MAQUINARIA Y EQUIPO</t>
  </si>
  <si>
    <t>CFU-0003-RNPN</t>
  </si>
  <si>
    <t xml:space="preserve">CAJA FUERTE </t>
  </si>
  <si>
    <t xml:space="preserve">FIRST ALERT </t>
  </si>
  <si>
    <t xml:space="preserve">PENDIENTE </t>
  </si>
  <si>
    <t>LIC. FRANCISCO JAVIER URQUILLA</t>
  </si>
  <si>
    <t>DUI EXTERIOR</t>
  </si>
  <si>
    <t>CFU-0004-RNPN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</si>
  <si>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</si>
  <si>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</si>
  <si>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</si>
  <si>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</si>
  <si>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</si>
  <si>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</si>
  <si>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</si>
  <si>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</si>
  <si>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</si>
  <si>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</si>
  <si>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</si>
  <si>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</si>
  <si>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</si>
  <si>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</si>
  <si>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</si>
  <si>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</si>
  <si>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</si>
  <si>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</si>
  <si>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</si>
  <si>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</si>
  <si>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ESE-0012-RNPN</t>
  </si>
  <si>
    <t>ESCRITORIO EJECUTIVO ESTILO CURVO</t>
  </si>
  <si>
    <t>MADECORT (VALOR DE ADQUISICIÓN ¢ 8,164.25)</t>
  </si>
  <si>
    <t>MADECORT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</si>
  <si>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</si>
  <si>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</si>
  <si>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</si>
  <si>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</si>
  <si>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</si>
  <si>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</si>
  <si>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</si>
  <si>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</si>
  <si>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</si>
  <si>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JDS-0004-RNPN</t>
  </si>
  <si>
    <t>JUEGO DE SALA 3-2</t>
  </si>
  <si>
    <t>ALMACENES SIMAN, S.A. DE C.V.</t>
  </si>
  <si>
    <t>CAPRI</t>
  </si>
  <si>
    <t xml:space="preserve">BEIGE-NARANJA </t>
  </si>
  <si>
    <t>JDS-0005-RNPN</t>
  </si>
  <si>
    <t>JUEGO DE SALA 3-1-1</t>
  </si>
  <si>
    <t>FERROCENTRO, S.A. DE C.V.</t>
  </si>
  <si>
    <t>MOBEL</t>
  </si>
  <si>
    <t>IBIZA</t>
  </si>
  <si>
    <t>LIB-0008-RNPN</t>
  </si>
  <si>
    <t>CREDENZA ESTILO CURVO</t>
  </si>
  <si>
    <t>MADECORT (VALOR DE ADQUISICIÓN ¢ 7,203.75)</t>
  </si>
  <si>
    <t>MES-0001-RNPN</t>
  </si>
  <si>
    <t>MESA PARA SESIONES</t>
  </si>
  <si>
    <t>IFES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</si>
  <si>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</si>
  <si>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</si>
  <si>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</si>
  <si>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</si>
  <si>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</si>
  <si>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MOD-0009-RNPN</t>
  </si>
  <si>
    <t>MODULO PARA COMPUTADORA</t>
  </si>
  <si>
    <t>FERROCENTRO ( VALOR DE ADQUISICIÓN ¢ 6,549.00)</t>
  </si>
  <si>
    <t>COMPROMISO 2711</t>
  </si>
  <si>
    <t>REMODELACION DE INFRAESTRUCTURA Y ADQUISICION DE MOBILIARIO DE OFICINA</t>
  </si>
  <si>
    <t>TOTAL MOBILIARIOS</t>
  </si>
  <si>
    <t>SVR-0003C-RNPN</t>
  </si>
  <si>
    <t>CONTROL DE ACCESO KERY SISTEM</t>
  </si>
  <si>
    <t>KERY  SYSTEMS</t>
  </si>
  <si>
    <t>PXL-250</t>
  </si>
  <si>
    <t>SVR-0003D-RNPN</t>
  </si>
  <si>
    <t>ELEMENTOS COMPLEMENTARIOS DEL SISTEMA</t>
  </si>
  <si>
    <t>SVR-0003E-RNPN</t>
  </si>
  <si>
    <t xml:space="preserve">SISTEMA DE ALARMAS </t>
  </si>
  <si>
    <t>MOOSE</t>
  </si>
  <si>
    <t>276054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</si>
  <si>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</si>
  <si>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</si>
  <si>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</si>
  <si>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</si>
  <si>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</si>
  <si>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</si>
  <si>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</si>
  <si>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</si>
  <si>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</si>
  <si>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ODP-0001-RNPN</t>
  </si>
  <si>
    <t>OLLA DE PRESION</t>
  </si>
  <si>
    <t>ALL AMERICAN/WISCONSIN</t>
  </si>
  <si>
    <t>25X-120V</t>
  </si>
  <si>
    <t xml:space="preserve">TOTAL EQUIPO MEDICO </t>
  </si>
  <si>
    <t>TOTAL GENERAL ACTIVO FIJO</t>
  </si>
  <si>
    <t>TOTAL GENERAL CONCILIADO</t>
  </si>
  <si>
    <t>________________________________________________________________________________________________________</t>
  </si>
  <si>
    <t>LICDA. MAYRA PATRICIA ZUNIGA DE TEJADA</t>
  </si>
  <si>
    <t>ENCARGADA DEL DEPARTAMENTO DE ACTIVO FIJO</t>
  </si>
  <si>
    <t>CFD-0084-RNPN</t>
  </si>
  <si>
    <t>6296941(5-000-259-01)</t>
  </si>
  <si>
    <t>DJI</t>
  </si>
  <si>
    <t>R41154016</t>
  </si>
  <si>
    <t>EMC-0001-RNPN</t>
  </si>
  <si>
    <t>1581F45TB21A700E00V6</t>
  </si>
  <si>
    <t>DCI-0001-RNPN</t>
  </si>
  <si>
    <t>LPC-0001-RNPN</t>
  </si>
  <si>
    <t>TEV-0011-RNPN</t>
  </si>
  <si>
    <t>108MXWED8777</t>
  </si>
  <si>
    <t>COMICA AUDIO</t>
  </si>
  <si>
    <t>V025020049</t>
  </si>
  <si>
    <t>MIC-0018-RNPN</t>
  </si>
  <si>
    <t>SVM-0001-RNPN</t>
  </si>
  <si>
    <t>LOGI</t>
  </si>
  <si>
    <t>2112LZ53QK38</t>
  </si>
  <si>
    <t>MICROSOFT</t>
  </si>
  <si>
    <t>TAB-0014-RNPN</t>
  </si>
  <si>
    <t>5CG208BYZA</t>
  </si>
  <si>
    <t>5CG208C4YS</t>
  </si>
  <si>
    <t>5CG208BZ6F</t>
  </si>
  <si>
    <t>COM-0089-RNPN</t>
  </si>
  <si>
    <t>COM-0088-RNPN</t>
  </si>
  <si>
    <t>COM-0090-RNPN</t>
  </si>
  <si>
    <t>COM-0091-RNPN</t>
  </si>
  <si>
    <t>COM-0092-RNPN</t>
  </si>
  <si>
    <t>COM-0093-RNPN</t>
  </si>
  <si>
    <t>COM-0094-RNPN</t>
  </si>
  <si>
    <t>5CG141BYBF</t>
  </si>
  <si>
    <t>5CG141BYKD</t>
  </si>
  <si>
    <t>5CG1394BN7</t>
  </si>
  <si>
    <t>5CG1394DQ7</t>
  </si>
  <si>
    <t>CPU-0965-RNPN</t>
  </si>
  <si>
    <t>C02DWBXSML7H</t>
  </si>
  <si>
    <t>C02DWC04ML7H</t>
  </si>
  <si>
    <t>COM-0095-RNPN</t>
  </si>
  <si>
    <t>COM-0096-RNPN</t>
  </si>
  <si>
    <t>MXWT2LL/A</t>
  </si>
  <si>
    <t>CPU-0966-RNPN</t>
  </si>
  <si>
    <t>MXL2302341</t>
  </si>
  <si>
    <t>PRODESK 400G7 SFF</t>
  </si>
  <si>
    <t>CPU-0967-RNPN</t>
  </si>
  <si>
    <t>CPU-0968-RNPN</t>
  </si>
  <si>
    <t>CPU-0969-RNPN</t>
  </si>
  <si>
    <t>CPU-0970-RNPN</t>
  </si>
  <si>
    <t>CPU-0971-RNPN</t>
  </si>
  <si>
    <t>CPU-0972-RNPN</t>
  </si>
  <si>
    <t>CPU-0973-RNPN</t>
  </si>
  <si>
    <t>CPU-0974-RNPN</t>
  </si>
  <si>
    <t>CPU-0975-RNPN</t>
  </si>
  <si>
    <t>CPU-0976-RNPN</t>
  </si>
  <si>
    <t>CPU-0977-RNPN</t>
  </si>
  <si>
    <t>CPU-0978-RNPN</t>
  </si>
  <si>
    <t>CPU-0979-RNPN</t>
  </si>
  <si>
    <t>CPU-0980-RNPN</t>
  </si>
  <si>
    <t>CPU-0981-RNPN</t>
  </si>
  <si>
    <t>CPU-0982-RNPN</t>
  </si>
  <si>
    <t>CPU-0983-RNPN</t>
  </si>
  <si>
    <t>CPU-0984-RNPN</t>
  </si>
  <si>
    <t>CPU-0985-RNPN</t>
  </si>
  <si>
    <t>CPU-0986-RNPN</t>
  </si>
  <si>
    <t>CPU-0987-RNPN</t>
  </si>
  <si>
    <t>CPU-0988-RNPN</t>
  </si>
  <si>
    <t>CPU-0989-RNPN</t>
  </si>
  <si>
    <t>CPU-0990-RNPN</t>
  </si>
  <si>
    <t>CPU-0991-RNPN</t>
  </si>
  <si>
    <t>CPU-0992-RNPN</t>
  </si>
  <si>
    <t>CPU-0993-RNPN</t>
  </si>
  <si>
    <t>CPU-0994-RNPN</t>
  </si>
  <si>
    <t>CPU-0995-RNPN</t>
  </si>
  <si>
    <t>CPU-0996-RNPN</t>
  </si>
  <si>
    <t>CPU-0997-RNPN</t>
  </si>
  <si>
    <t>CPU-0998-RNPN</t>
  </si>
  <si>
    <t>CPU-0999-RNPN</t>
  </si>
  <si>
    <t>CPU-1000-RNPN</t>
  </si>
  <si>
    <t>CPU-1001-RNPN</t>
  </si>
  <si>
    <t>CPU-1002-RNPN</t>
  </si>
  <si>
    <t>CPU-1003-RNPN</t>
  </si>
  <si>
    <t>CPU-1005-RNPN</t>
  </si>
  <si>
    <t>CPU-1006-RNPN</t>
  </si>
  <si>
    <t>CPU-1007-RNPN</t>
  </si>
  <si>
    <t>CPU-1008-RNPN</t>
  </si>
  <si>
    <t>CPU-1009-RNPN</t>
  </si>
  <si>
    <t>CPU-1010-RNPN</t>
  </si>
  <si>
    <t>CPU-1011-RNPN</t>
  </si>
  <si>
    <t>CPU-1012-RNPN</t>
  </si>
  <si>
    <t>CPU-1013-RNPN</t>
  </si>
  <si>
    <t>CPU-1014-RNPN</t>
  </si>
  <si>
    <t>CPU-1015-RNPN</t>
  </si>
  <si>
    <t>CPU-1016-RNPN</t>
  </si>
  <si>
    <t>CPU-1017-RNPN</t>
  </si>
  <si>
    <t>CPU-1018-RNPN</t>
  </si>
  <si>
    <t>CPU-1019-RNPN</t>
  </si>
  <si>
    <t>CPU-1020-RNPN</t>
  </si>
  <si>
    <t>CPU-1021-RNPN</t>
  </si>
  <si>
    <t>CPU-1022-RNPN</t>
  </si>
  <si>
    <t>CPU-1023-RNPN</t>
  </si>
  <si>
    <t>CPU-1024-RNPN</t>
  </si>
  <si>
    <t>CPU-1025-RNPN</t>
  </si>
  <si>
    <t>CPU-1026-RNPN</t>
  </si>
  <si>
    <t>CPU-1027-RNPN</t>
  </si>
  <si>
    <t>CPU-1028-RNPN</t>
  </si>
  <si>
    <t>CPU-1029-RNPN</t>
  </si>
  <si>
    <t>CPU-1030-RNPN</t>
  </si>
  <si>
    <t>CPU-1031-RNPN</t>
  </si>
  <si>
    <t>CPU-1032-RNPN</t>
  </si>
  <si>
    <t>CPU-1033-RNPN</t>
  </si>
  <si>
    <t>CPU-1034-RNPN</t>
  </si>
  <si>
    <t>CPU-1035-RNPN</t>
  </si>
  <si>
    <t>CPU-1036-RNPN</t>
  </si>
  <si>
    <t>CPU-1037-RNPN</t>
  </si>
  <si>
    <t>CPU-1038-RNPN</t>
  </si>
  <si>
    <t>CPU-1039-RNPN</t>
  </si>
  <si>
    <t>CPU-1040-RNPN</t>
  </si>
  <si>
    <t>MXL230232K</t>
  </si>
  <si>
    <t>MXL230233R</t>
  </si>
  <si>
    <t>MXL230232F</t>
  </si>
  <si>
    <t>MXL230232M</t>
  </si>
  <si>
    <t>MXL2293KXR</t>
  </si>
  <si>
    <t>MXL2293KXC</t>
  </si>
  <si>
    <t>MXL230233Z</t>
  </si>
  <si>
    <t>MXL2302339</t>
  </si>
  <si>
    <t>MXL23022Y9</t>
  </si>
  <si>
    <t>MXL230233X</t>
  </si>
  <si>
    <t>MXL2302340</t>
  </si>
  <si>
    <t>MXL230232C</t>
  </si>
  <si>
    <t>MXL2302343</t>
  </si>
  <si>
    <t>MXL230232D</t>
  </si>
  <si>
    <t>MXL230233Y</t>
  </si>
  <si>
    <t>MXL230234N</t>
  </si>
  <si>
    <t>MXL2302344</t>
  </si>
  <si>
    <t>MXL230234J</t>
  </si>
  <si>
    <t>MXL230234K</t>
  </si>
  <si>
    <t>MXL230234M</t>
  </si>
  <si>
    <t>MXL2302342</t>
  </si>
  <si>
    <t>MXL23022Y7</t>
  </si>
  <si>
    <t>MXL230223B</t>
  </si>
  <si>
    <t>MXL230232G</t>
  </si>
  <si>
    <t>MXL2302329</t>
  </si>
  <si>
    <t>MXL2233KYK</t>
  </si>
  <si>
    <t>MXL230234P</t>
  </si>
  <si>
    <t>MXL2302337</t>
  </si>
  <si>
    <t>MXL230232B</t>
  </si>
  <si>
    <t>MXL230235P</t>
  </si>
  <si>
    <t>MXL23022YN</t>
  </si>
  <si>
    <t>MXL230233J</t>
  </si>
  <si>
    <t>MXL2293KYH</t>
  </si>
  <si>
    <t>MXL2302374</t>
  </si>
  <si>
    <t>MXL2293KX3</t>
  </si>
  <si>
    <t>MXL230234L</t>
  </si>
  <si>
    <t>MXL230233S</t>
  </si>
  <si>
    <t>CPU-1004-RNPN</t>
  </si>
  <si>
    <t>MXL2293KYZ</t>
  </si>
  <si>
    <t>MXL230234G</t>
  </si>
  <si>
    <t>MXL23023B1</t>
  </si>
  <si>
    <t>MXL230232H</t>
  </si>
  <si>
    <t>MXL230233D</t>
  </si>
  <si>
    <t>MXL230233H</t>
  </si>
  <si>
    <t>MXL230233C</t>
  </si>
  <si>
    <t>MXL230233P</t>
  </si>
  <si>
    <t>MXL23023BO</t>
  </si>
  <si>
    <t>MXL2302385</t>
  </si>
  <si>
    <t>MXL23022ZG</t>
  </si>
  <si>
    <t>MXL2302399</t>
  </si>
  <si>
    <t>MXL230232L</t>
  </si>
  <si>
    <t>MXL230234D</t>
  </si>
  <si>
    <t>MXL23022YB</t>
  </si>
  <si>
    <t>MXL2302328</t>
  </si>
  <si>
    <t>MXL2293KXB</t>
  </si>
  <si>
    <t>MXL2302338</t>
  </si>
  <si>
    <t>MXL2293KX1</t>
  </si>
  <si>
    <t>MXL230239K</t>
  </si>
  <si>
    <t>MXL23032YF</t>
  </si>
  <si>
    <t>MXL2293KX9</t>
  </si>
  <si>
    <t>MXL230230R</t>
  </si>
  <si>
    <t>MXL230233M</t>
  </si>
  <si>
    <t>MXL230233W</t>
  </si>
  <si>
    <t>MXL23023BH</t>
  </si>
  <si>
    <t>MXL2302392</t>
  </si>
  <si>
    <t>MXL230233Q</t>
  </si>
  <si>
    <t>MXL230233O</t>
  </si>
  <si>
    <t>MXL230239Y</t>
  </si>
  <si>
    <t>MXL230239S</t>
  </si>
  <si>
    <t>MXL23023B2</t>
  </si>
  <si>
    <t>MXL230236V</t>
  </si>
  <si>
    <t>MXL230234H</t>
  </si>
  <si>
    <t>MXL230233K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</si>
  <si>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</si>
  <si>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</si>
  <si>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</si>
  <si>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</si>
  <si>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</si>
  <si>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</si>
  <si>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</si>
  <si>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</si>
  <si>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</si>
  <si>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</si>
  <si>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</si>
  <si>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</si>
  <si>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</si>
  <si>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</si>
  <si>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</si>
  <si>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</si>
  <si>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</si>
  <si>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</si>
  <si>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</si>
  <si>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</si>
  <si>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</si>
  <si>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</si>
  <si>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</si>
  <si>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</si>
  <si>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</si>
  <si>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</si>
  <si>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</si>
  <si>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</si>
  <si>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</si>
  <si>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</si>
  <si>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</si>
  <si>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A2115</t>
  </si>
  <si>
    <t>COM-0098-RNPN</t>
  </si>
  <si>
    <t>COM-0099-RNPN</t>
  </si>
  <si>
    <t>COM-0100-RNPN</t>
  </si>
  <si>
    <t>COM-0101-RNPN</t>
  </si>
  <si>
    <t>COM-0102-RNPN</t>
  </si>
  <si>
    <t>COM-0103-RNPN</t>
  </si>
  <si>
    <t>COM-0104-RNPN</t>
  </si>
  <si>
    <t>COM-0105-RNPN</t>
  </si>
  <si>
    <t>COM-0106-RNPN</t>
  </si>
  <si>
    <t>COM-0107-RNPN</t>
  </si>
  <si>
    <t>COM-0108-RNPN</t>
  </si>
  <si>
    <t>COM-0109-RNPN</t>
  </si>
  <si>
    <t>COM-0110-RNPN</t>
  </si>
  <si>
    <t>COM-0111-RNPN</t>
  </si>
  <si>
    <t>COM-0112-RNPN</t>
  </si>
  <si>
    <t>COM-0113-RNPN</t>
  </si>
  <si>
    <t>COM-0114-RNPN</t>
  </si>
  <si>
    <t>COM-0115-RNPN</t>
  </si>
  <si>
    <t>COM-0116-RNPN</t>
  </si>
  <si>
    <t>COM-0117-RNPN</t>
  </si>
  <si>
    <t>COM-0118-RNPN</t>
  </si>
  <si>
    <t>COM-0119RNPN</t>
  </si>
  <si>
    <t>COM-0120RNPN</t>
  </si>
  <si>
    <t>COM-0121-RNPN</t>
  </si>
  <si>
    <t>COM-0122-RNPN</t>
  </si>
  <si>
    <t>COM-0123-RNPN</t>
  </si>
  <si>
    <t>COM-0124-RNPN</t>
  </si>
  <si>
    <t>COM-0125-RNPN</t>
  </si>
  <si>
    <t>COM-0126-RNPN</t>
  </si>
  <si>
    <t>COM-0127-RNPN</t>
  </si>
  <si>
    <t>COM-0128-RNPN</t>
  </si>
  <si>
    <t>COM-0129-RNPN</t>
  </si>
  <si>
    <t>COM-0130-RNPN</t>
  </si>
  <si>
    <t>COM-0131-RNPN</t>
  </si>
  <si>
    <t>COM-0132-RNPN</t>
  </si>
  <si>
    <t>5CD147FHM6</t>
  </si>
  <si>
    <t>5CD147FHMS</t>
  </si>
  <si>
    <t>5CD147FHLM</t>
  </si>
  <si>
    <t>5CD147FHL6</t>
  </si>
  <si>
    <t>5CD147FHNJ</t>
  </si>
  <si>
    <t>5CD2089W0Z</t>
  </si>
  <si>
    <t>5CD147FHL9</t>
  </si>
  <si>
    <t>5CD147FHNR</t>
  </si>
  <si>
    <t>5CD2089W1N</t>
  </si>
  <si>
    <t>5CD147FHMV</t>
  </si>
  <si>
    <t>5CD2089W05</t>
  </si>
  <si>
    <t>5CD147FHR4</t>
  </si>
  <si>
    <t>5CD2089W1J</t>
  </si>
  <si>
    <t>5CD2089W08</t>
  </si>
  <si>
    <t>5CD2089W13</t>
  </si>
  <si>
    <t>5CD2089W0V</t>
  </si>
  <si>
    <t>5CD2089W18</t>
  </si>
  <si>
    <t>5CD2089FN6R</t>
  </si>
  <si>
    <t>5CD2089W0X</t>
  </si>
  <si>
    <t>5CD147FHPD</t>
  </si>
  <si>
    <t>5CD147FHL7</t>
  </si>
  <si>
    <t>5CD2089W0L</t>
  </si>
  <si>
    <t>5CD2089W0R</t>
  </si>
  <si>
    <t>5CD147FHMD</t>
  </si>
  <si>
    <t>5CD2089W1H</t>
  </si>
  <si>
    <t>5CD147FHM4</t>
  </si>
  <si>
    <t>5CD2089W17</t>
  </si>
  <si>
    <t>5CD147FHMX</t>
  </si>
  <si>
    <t>5CD2089W0G</t>
  </si>
  <si>
    <t>5CD147FHPM</t>
  </si>
  <si>
    <t>5CD147FHM2</t>
  </si>
  <si>
    <t>5CD2089W1K</t>
  </si>
  <si>
    <t>5CD2089W1L</t>
  </si>
  <si>
    <t>5CD147FHQV</t>
  </si>
  <si>
    <t>5CD2089W22</t>
  </si>
  <si>
    <t>AX201GW</t>
  </si>
  <si>
    <t>SWT-0146-RNPN</t>
  </si>
  <si>
    <t>JL SECURITY TECHNOLOGIES</t>
  </si>
  <si>
    <t>LINKSYS</t>
  </si>
  <si>
    <t>39A1OGHAB00031</t>
  </si>
  <si>
    <t>LGS328C</t>
  </si>
  <si>
    <t>COMPROMISO 980</t>
  </si>
  <si>
    <t>PODIUM ACRILICO</t>
  </si>
  <si>
    <t>TOOGOZ,S.A.DEC.V.</t>
  </si>
  <si>
    <t>ACRIICO</t>
  </si>
  <si>
    <t>RED DE VIDEO VIGILANCIA</t>
  </si>
  <si>
    <t>RDV-0001-RNPN</t>
  </si>
  <si>
    <t>CFRW-0001-RNPN</t>
  </si>
  <si>
    <t>PLATEL-0001-RNPN</t>
  </si>
  <si>
    <t>COMPROMISO 2710 SWT-0118-RNPN DE 24  PUERTOS</t>
  </si>
  <si>
    <t>COMPROMISO 1877</t>
  </si>
  <si>
    <t>EQUIPO INFORMATICO</t>
  </si>
  <si>
    <t>MT 2005,SOCIEDAD ANONIMA DE CAPITAL VARIABLE</t>
  </si>
  <si>
    <t>COMPROMISO 1898</t>
  </si>
  <si>
    <t xml:space="preserve">CAMIONETA </t>
  </si>
  <si>
    <t>GRAND CHEROKEE</t>
  </si>
  <si>
    <t>SIN</t>
  </si>
  <si>
    <t>COM-0133-RNPN</t>
  </si>
  <si>
    <t>COM-0134-RNPN</t>
  </si>
  <si>
    <t>SCD15270X4</t>
  </si>
  <si>
    <t>PROBOOK 440 G8</t>
  </si>
  <si>
    <t>SCD1529HLP</t>
  </si>
  <si>
    <t>SCA-0420-RNPN</t>
  </si>
  <si>
    <t>SCANNER DE DOCUMENTOS</t>
  </si>
  <si>
    <t>SCA-0421-RNPN</t>
  </si>
  <si>
    <t>AT6HG3803</t>
  </si>
  <si>
    <t>AT6HG3749</t>
  </si>
  <si>
    <t>SV600</t>
  </si>
  <si>
    <t>INVENTARIO DE BIENES MAYORES A $600 AL 31 DE OCTUBRE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</si>
</sst>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_(&quot;$&quot;* #,##0.00_);_(&quot;$&quot;* \(#,##0.00\);_(&quot;$&quot;* &quot;-&quot;??_);_(@_)"/>
    <numFmt numFmtId="165" formatCode="_-* #,##0.00\ [$€]_-;\-* #,##0.00\ [$€]_-;_-* &quot;-&quot;??\ [$€]_-;_-@"/>
  </numFmts>
  <fonts count="43" x14ac:knownFonts="1">
    <font>
      <sz val="10"/>
      <color rgb="FF000000"/>
      <name val="Arial"/>
      <scheme val="minor"/>
    </font>
    <font>
      <b/>
      <sz val="24"/>
      <color rgb="FF000000"/>
      <name val="Calibri"/>
    </font>
    <font>
      <sz val="10"/>
      <color theme="1"/>
      <name val="Calibri"/>
    </font>
    <font>
      <b/>
      <sz val="14"/>
      <color theme="1"/>
      <name val="Calibri"/>
    </font>
    <font>
      <b/>
      <sz val="14"/>
      <color rgb="FF000000"/>
      <name val="Calibri"/>
    </font>
    <font>
      <b/>
      <sz val="16"/>
      <color rgb="FF000000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22"/>
      <color theme="1"/>
      <name val="Calibri"/>
    </font>
    <font>
      <sz val="10"/>
      <name val="Arial"/>
    </font>
    <font>
      <b/>
      <sz val="16"/>
      <color theme="1"/>
      <name val="Calibri"/>
    </font>
    <font>
      <sz val="12"/>
      <color rgb="FF000000"/>
      <name val="Calibri"/>
    </font>
    <font>
      <sz val="14"/>
      <color theme="1"/>
      <name val="Calibri"/>
    </font>
    <font>
      <b/>
      <sz val="12"/>
      <color rgb="FF000000"/>
      <name val="Calibri"/>
    </font>
    <font>
      <b/>
      <sz val="10"/>
      <color theme="1"/>
      <name val="Calibri"/>
    </font>
    <font>
      <sz val="8"/>
      <color theme="1"/>
      <name val="Arial"/>
    </font>
    <font>
      <b/>
      <sz val="12"/>
      <color rgb="FFFF0000"/>
      <name val="Calibri"/>
    </font>
    <font>
      <sz val="11"/>
      <color rgb="FF000000"/>
      <name val="Calibri"/>
    </font>
    <font>
      <sz val="16"/>
      <color theme="1"/>
      <name val="Calibri"/>
    </font>
    <font>
      <b/>
      <u/>
      <sz val="22"/>
      <color rgb="FF000000"/>
      <name val="Calibri"/>
    </font>
    <font>
      <b/>
      <u/>
      <sz val="22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b/>
      <u/>
      <sz val="22"/>
      <color rgb="FF000000"/>
      <name val="Calibri"/>
    </font>
    <font>
      <b/>
      <u/>
      <sz val="22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b/>
      <u/>
      <sz val="16"/>
      <color rgb="FF000000"/>
      <name val="Calibri"/>
    </font>
    <font>
      <sz val="10"/>
      <color rgb="FF000000"/>
      <name val="Calibri"/>
    </font>
    <font>
      <sz val="18"/>
      <color rgb="FF000000"/>
      <name val="Calibri"/>
    </font>
    <font>
      <sz val="22"/>
      <color rgb="FF000000"/>
      <name val="Calibri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</font>
    <font>
      <b/>
      <sz val="22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C4BD97"/>
        <bgColor rgb="FFC4BD9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D6E3BC"/>
      </patternFill>
    </fill>
    <fill>
      <patternFill patternType="solid">
        <fgColor theme="4" tint="0.39997558519241921"/>
        <bgColor rgb="FFE5B8B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D6E3BC"/>
      </patternFill>
    </fill>
    <fill>
      <patternFill patternType="solid">
        <fgColor theme="6" tint="0.79998168889431442"/>
        <bgColor rgb="FFC6D9F0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3" fillId="4" borderId="8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8" fillId="6" borderId="2" xfId="0" applyNumberFormat="1" applyFont="1" applyFill="1" applyBorder="1" applyAlignment="1">
      <alignment vertical="center" wrapText="1"/>
    </xf>
    <xf numFmtId="164" fontId="10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49" fontId="13" fillId="3" borderId="10" xfId="0" applyNumberFormat="1" applyFont="1" applyFill="1" applyBorder="1" applyAlignment="1">
      <alignment horizontal="center" vertical="center" wrapText="1"/>
    </xf>
    <xf numFmtId="49" fontId="13" fillId="3" borderId="11" xfId="0" applyNumberFormat="1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49" fontId="11" fillId="3" borderId="16" xfId="0" applyNumberFormat="1" applyFont="1" applyFill="1" applyBorder="1" applyAlignment="1">
      <alignment horizontal="center" vertical="center" wrapText="1"/>
    </xf>
    <xf numFmtId="49" fontId="8" fillId="6" borderId="26" xfId="0" applyNumberFormat="1" applyFont="1" applyFill="1" applyBorder="1" applyAlignment="1">
      <alignment vertical="center" wrapText="1"/>
    </xf>
    <xf numFmtId="164" fontId="10" fillId="6" borderId="2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0" fillId="6" borderId="10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5" fillId="6" borderId="3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9" fontId="11" fillId="3" borderId="22" xfId="0" applyNumberFormat="1" applyFont="1" applyFill="1" applyBorder="1" applyAlignment="1">
      <alignment horizontal="center" vertical="center" wrapText="1"/>
    </xf>
    <xf numFmtId="49" fontId="11" fillId="3" borderId="29" xfId="0" applyNumberFormat="1" applyFont="1" applyFill="1" applyBorder="1" applyAlignment="1">
      <alignment horizontal="center" vertical="center" wrapText="1"/>
    </xf>
    <xf numFmtId="164" fontId="10" fillId="5" borderId="2" xfId="0" applyNumberFormat="1" applyFont="1" applyFill="1" applyBorder="1" applyAlignment="1">
      <alignment horizontal="center" vertical="center" wrapText="1"/>
    </xf>
    <xf numFmtId="49" fontId="8" fillId="6" borderId="10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64" fontId="10" fillId="6" borderId="22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vertical="center" wrapText="1"/>
    </xf>
    <xf numFmtId="0" fontId="23" fillId="2" borderId="11" xfId="0" applyFont="1" applyFill="1" applyBorder="1" applyAlignment="1">
      <alignment vertical="center" wrapText="1"/>
    </xf>
    <xf numFmtId="0" fontId="27" fillId="2" borderId="39" xfId="0" applyFont="1" applyFill="1" applyBorder="1" applyAlignment="1">
      <alignment vertical="center" wrapText="1"/>
    </xf>
    <xf numFmtId="0" fontId="28" fillId="2" borderId="40" xfId="0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49" fontId="29" fillId="0" borderId="0" xfId="0" applyNumberFormat="1" applyFont="1" applyAlignment="1">
      <alignment horizontal="center" vertical="center" wrapText="1"/>
    </xf>
    <xf numFmtId="14" fontId="29" fillId="0" borderId="0" xfId="0" applyNumberFormat="1" applyFont="1" applyAlignment="1">
      <alignment vertical="center" wrapText="1"/>
    </xf>
    <xf numFmtId="4" fontId="30" fillId="0" borderId="0" xfId="0" applyNumberFormat="1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49" fontId="7" fillId="6" borderId="41" xfId="0" applyNumberFormat="1" applyFont="1" applyFill="1" applyBorder="1" applyAlignment="1">
      <alignment vertical="center" wrapText="1"/>
    </xf>
    <xf numFmtId="164" fontId="10" fillId="6" borderId="41" xfId="0" applyNumberFormat="1" applyFont="1" applyFill="1" applyBorder="1" applyAlignment="1">
      <alignment horizontal="center" vertical="center" wrapText="1"/>
    </xf>
    <xf numFmtId="164" fontId="7" fillId="6" borderId="41" xfId="0" applyNumberFormat="1" applyFont="1" applyFill="1" applyBorder="1" applyAlignment="1">
      <alignment horizontal="center" vertical="center" wrapText="1"/>
    </xf>
    <xf numFmtId="49" fontId="33" fillId="9" borderId="10" xfId="0" applyNumberFormat="1" applyFont="1" applyFill="1" applyBorder="1" applyAlignment="1">
      <alignment horizontal="center" vertical="center" wrapText="1"/>
    </xf>
    <xf numFmtId="49" fontId="33" fillId="11" borderId="10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32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33" fillId="0" borderId="9" xfId="0" applyNumberFormat="1" applyFont="1" applyBorder="1" applyAlignment="1">
      <alignment horizontal="center"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vertical="center"/>
    </xf>
    <xf numFmtId="49" fontId="11" fillId="0" borderId="14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horizontal="center" vertical="center" wrapText="1"/>
    </xf>
    <xf numFmtId="49" fontId="20" fillId="14" borderId="10" xfId="0" applyNumberFormat="1" applyFont="1" applyFill="1" applyBorder="1" applyAlignment="1">
      <alignment vertical="center" wrapText="1"/>
    </xf>
    <xf numFmtId="164" fontId="21" fillId="14" borderId="10" xfId="0" applyNumberFormat="1" applyFont="1" applyFill="1" applyBorder="1" applyAlignment="1">
      <alignment horizontal="center" vertical="center" wrapText="1"/>
    </xf>
    <xf numFmtId="49" fontId="25" fillId="14" borderId="39" xfId="0" applyNumberFormat="1" applyFont="1" applyFill="1" applyBorder="1" applyAlignment="1">
      <alignment vertical="center" wrapText="1"/>
    </xf>
    <xf numFmtId="164" fontId="26" fillId="14" borderId="39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center" wrapText="1"/>
    </xf>
    <xf numFmtId="49" fontId="32" fillId="0" borderId="6" xfId="0" applyNumberFormat="1" applyFont="1" applyBorder="1" applyAlignment="1">
      <alignment horizontal="center" vertical="center" wrapText="1"/>
    </xf>
    <xf numFmtId="14" fontId="32" fillId="0" borderId="5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14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49" fontId="32" fillId="0" borderId="12" xfId="0" applyNumberFormat="1" applyFont="1" applyBorder="1" applyAlignment="1">
      <alignment horizontal="center" vertical="center" wrapText="1"/>
    </xf>
    <xf numFmtId="49" fontId="32" fillId="0" borderId="13" xfId="0" applyNumberFormat="1" applyFont="1" applyBorder="1" applyAlignment="1">
      <alignment horizontal="center" vertical="center" wrapText="1"/>
    </xf>
    <xf numFmtId="49" fontId="32" fillId="0" borderId="14" xfId="0" applyNumberFormat="1" applyFont="1" applyBorder="1" applyAlignment="1">
      <alignment horizontal="center" vertical="center" wrapText="1"/>
    </xf>
    <xf numFmtId="14" fontId="32" fillId="0" borderId="13" xfId="0" applyNumberFormat="1" applyFont="1" applyBorder="1" applyAlignment="1">
      <alignment horizontal="center" vertical="center" wrapText="1"/>
    </xf>
    <xf numFmtId="164" fontId="32" fillId="0" borderId="13" xfId="0" applyNumberFormat="1" applyFont="1" applyBorder="1" applyAlignment="1">
      <alignment horizontal="center" vertical="center" wrapText="1"/>
    </xf>
    <xf numFmtId="164" fontId="32" fillId="0" borderId="15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49" fontId="33" fillId="0" borderId="6" xfId="0" applyNumberFormat="1" applyFont="1" applyBorder="1" applyAlignment="1">
      <alignment horizontal="center" vertical="center" wrapText="1"/>
    </xf>
    <xf numFmtId="164" fontId="33" fillId="0" borderId="5" xfId="0" applyNumberFormat="1" applyFont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 wrapText="1"/>
    </xf>
    <xf numFmtId="165" fontId="32" fillId="0" borderId="9" xfId="0" applyNumberFormat="1" applyFont="1" applyBorder="1" applyAlignment="1">
      <alignment horizontal="center" vertical="center" wrapText="1"/>
    </xf>
    <xf numFmtId="165" fontId="33" fillId="0" borderId="10" xfId="0" applyNumberFormat="1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5" fontId="33" fillId="0" borderId="9" xfId="0" applyNumberFormat="1" applyFont="1" applyBorder="1" applyAlignment="1">
      <alignment horizontal="center" vertical="center" wrapText="1"/>
    </xf>
    <xf numFmtId="14" fontId="33" fillId="0" borderId="10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4" fontId="33" fillId="9" borderId="10" xfId="0" applyNumberFormat="1" applyFont="1" applyFill="1" applyBorder="1" applyAlignment="1">
      <alignment horizontal="center" vertical="center" wrapText="1"/>
    </xf>
    <xf numFmtId="164" fontId="32" fillId="9" borderId="10" xfId="0" applyNumberFormat="1" applyFont="1" applyFill="1" applyBorder="1" applyAlignment="1">
      <alignment horizontal="center" vertical="center" wrapText="1"/>
    </xf>
    <xf numFmtId="49" fontId="32" fillId="0" borderId="2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49" fontId="32" fillId="12" borderId="9" xfId="0" applyNumberFormat="1" applyFont="1" applyFill="1" applyBorder="1" applyAlignment="1">
      <alignment horizontal="center" vertical="center" wrapText="1"/>
    </xf>
    <xf numFmtId="49" fontId="32" fillId="12" borderId="10" xfId="0" applyNumberFormat="1" applyFont="1" applyFill="1" applyBorder="1" applyAlignment="1">
      <alignment horizontal="center" vertical="center" wrapText="1"/>
    </xf>
    <xf numFmtId="49" fontId="33" fillId="12" borderId="10" xfId="0" applyNumberFormat="1" applyFont="1" applyFill="1" applyBorder="1" applyAlignment="1">
      <alignment horizontal="center" vertical="center" wrapText="1"/>
    </xf>
    <xf numFmtId="49" fontId="33" fillId="13" borderId="10" xfId="0" applyNumberFormat="1" applyFont="1" applyFill="1" applyBorder="1" applyAlignment="1">
      <alignment horizontal="center" vertical="center" wrapText="1"/>
    </xf>
    <xf numFmtId="49" fontId="32" fillId="13" borderId="10" xfId="0" applyNumberFormat="1" applyFont="1" applyFill="1" applyBorder="1" applyAlignment="1">
      <alignment horizontal="center" vertical="center" wrapText="1"/>
    </xf>
    <xf numFmtId="14" fontId="33" fillId="12" borderId="10" xfId="0" applyNumberFormat="1" applyFont="1" applyFill="1" applyBorder="1" applyAlignment="1">
      <alignment horizontal="center" vertical="center" wrapText="1"/>
    </xf>
    <xf numFmtId="164" fontId="32" fillId="12" borderId="10" xfId="0" applyNumberFormat="1" applyFont="1" applyFill="1" applyBorder="1" applyAlignment="1">
      <alignment horizontal="center" vertical="center" wrapText="1"/>
    </xf>
    <xf numFmtId="164" fontId="33" fillId="12" borderId="10" xfId="0" applyNumberFormat="1" applyFont="1" applyFill="1" applyBorder="1" applyAlignment="1">
      <alignment horizontal="center" vertical="center" wrapText="1"/>
    </xf>
    <xf numFmtId="164" fontId="32" fillId="12" borderId="5" xfId="0" applyNumberFormat="1" applyFont="1" applyFill="1" applyBorder="1" applyAlignment="1">
      <alignment horizontal="center" vertical="center" wrapText="1"/>
    </xf>
    <xf numFmtId="49" fontId="32" fillId="0" borderId="21" xfId="0" applyNumberFormat="1" applyFont="1" applyBorder="1" applyAlignment="1">
      <alignment horizontal="center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22" xfId="0" applyNumberFormat="1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49" fontId="33" fillId="0" borderId="13" xfId="0" applyNumberFormat="1" applyFont="1" applyBorder="1" applyAlignment="1">
      <alignment horizontal="center" vertical="center" wrapText="1"/>
    </xf>
    <xf numFmtId="49" fontId="33" fillId="0" borderId="14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49" fontId="32" fillId="0" borderId="47" xfId="0" applyNumberFormat="1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14" fontId="33" fillId="0" borderId="47" xfId="0" applyNumberFormat="1" applyFont="1" applyBorder="1" applyAlignment="1">
      <alignment horizontal="center" vertical="center" wrapText="1"/>
    </xf>
    <xf numFmtId="164" fontId="32" fillId="0" borderId="47" xfId="0" applyNumberFormat="1" applyFont="1" applyBorder="1" applyAlignment="1">
      <alignment horizontal="center" vertical="center" wrapText="1"/>
    </xf>
    <xf numFmtId="49" fontId="33" fillId="0" borderId="47" xfId="0" applyNumberFormat="1" applyFont="1" applyBorder="1" applyAlignment="1">
      <alignment horizontal="center" vertical="center" wrapText="1"/>
    </xf>
    <xf numFmtId="14" fontId="32" fillId="0" borderId="47" xfId="0" applyNumberFormat="1" applyFont="1" applyBorder="1" applyAlignment="1">
      <alignment horizontal="center" vertical="center" wrapText="1"/>
    </xf>
    <xf numFmtId="164" fontId="34" fillId="7" borderId="2" xfId="0" applyNumberFormat="1" applyFont="1" applyFill="1" applyBorder="1" applyAlignment="1">
      <alignment horizontal="center" vertical="center" wrapText="1"/>
    </xf>
    <xf numFmtId="164" fontId="34" fillId="7" borderId="26" xfId="0" applyNumberFormat="1" applyFont="1" applyFill="1" applyBorder="1" applyAlignment="1">
      <alignment horizontal="center" vertical="center" wrapText="1"/>
    </xf>
    <xf numFmtId="14" fontId="33" fillId="0" borderId="6" xfId="0" applyNumberFormat="1" applyFont="1" applyBorder="1" applyAlignment="1">
      <alignment horizontal="center" vertical="center" wrapText="1"/>
    </xf>
    <xf numFmtId="164" fontId="33" fillId="0" borderId="6" xfId="0" applyNumberFormat="1" applyFont="1" applyBorder="1" applyAlignment="1">
      <alignment horizontal="center" vertical="center" wrapText="1"/>
    </xf>
    <xf numFmtId="14" fontId="33" fillId="9" borderId="13" xfId="0" applyNumberFormat="1" applyFont="1" applyFill="1" applyBorder="1" applyAlignment="1">
      <alignment horizontal="center" vertical="center" wrapText="1"/>
    </xf>
    <xf numFmtId="164" fontId="33" fillId="9" borderId="13" xfId="0" applyNumberFormat="1" applyFont="1" applyFill="1" applyBorder="1" applyAlignment="1">
      <alignment horizontal="center" vertical="center" wrapText="1"/>
    </xf>
    <xf numFmtId="164" fontId="32" fillId="9" borderId="13" xfId="0" applyNumberFormat="1" applyFont="1" applyFill="1" applyBorder="1" applyAlignment="1">
      <alignment horizontal="center" vertical="center" wrapText="1"/>
    </xf>
    <xf numFmtId="164" fontId="33" fillId="0" borderId="13" xfId="0" applyNumberFormat="1" applyFont="1" applyBorder="1" applyAlignment="1">
      <alignment horizontal="center" vertical="center" wrapText="1"/>
    </xf>
    <xf numFmtId="14" fontId="33" fillId="0" borderId="13" xfId="0" applyNumberFormat="1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49" fontId="38" fillId="0" borderId="10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49" fontId="39" fillId="9" borderId="12" xfId="0" applyNumberFormat="1" applyFont="1" applyFill="1" applyBorder="1" applyAlignment="1">
      <alignment horizontal="center" vertical="center" wrapText="1"/>
    </xf>
    <xf numFmtId="49" fontId="32" fillId="11" borderId="10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0" fillId="0" borderId="45" xfId="0" applyFont="1" applyBorder="1" applyAlignment="1">
      <alignment horizontal="center" wrapText="1"/>
    </xf>
    <xf numFmtId="0" fontId="40" fillId="0" borderId="46" xfId="0" applyFont="1" applyBorder="1" applyAlignment="1">
      <alignment horizontal="center" wrapText="1"/>
    </xf>
    <xf numFmtId="0" fontId="40" fillId="0" borderId="47" xfId="0" applyFont="1" applyBorder="1" applyAlignment="1">
      <alignment horizontal="center" wrapText="1"/>
    </xf>
    <xf numFmtId="0" fontId="40" fillId="0" borderId="48" xfId="0" applyFont="1" applyBorder="1" applyAlignment="1">
      <alignment horizontal="center" wrapText="1"/>
    </xf>
    <xf numFmtId="8" fontId="40" fillId="0" borderId="49" xfId="0" applyNumberFormat="1" applyFont="1" applyBorder="1" applyAlignment="1">
      <alignment vertical="center" wrapText="1"/>
    </xf>
    <xf numFmtId="49" fontId="41" fillId="0" borderId="4" xfId="0" applyNumberFormat="1" applyFont="1" applyBorder="1" applyAlignment="1">
      <alignment horizontal="center" vertical="center" wrapText="1"/>
    </xf>
    <xf numFmtId="49" fontId="41" fillId="0" borderId="6" xfId="0" applyNumberFormat="1" applyFont="1" applyBorder="1" applyAlignment="1">
      <alignment horizontal="center" vertical="center" wrapText="1"/>
    </xf>
    <xf numFmtId="49" fontId="41" fillId="0" borderId="9" xfId="0" applyNumberFormat="1" applyFont="1" applyBorder="1" applyAlignment="1">
      <alignment horizontal="center" vertical="center" wrapText="1"/>
    </xf>
    <xf numFmtId="49" fontId="41" fillId="0" borderId="10" xfId="0" applyNumberFormat="1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49" fontId="42" fillId="0" borderId="9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9" borderId="12" xfId="0" applyFont="1" applyFill="1" applyBorder="1" applyAlignment="1">
      <alignment horizontal="center" vertical="center" wrapText="1"/>
    </xf>
    <xf numFmtId="0" fontId="41" fillId="9" borderId="13" xfId="0" applyFont="1" applyFill="1" applyBorder="1" applyAlignment="1">
      <alignment horizontal="center" vertical="center" wrapText="1"/>
    </xf>
    <xf numFmtId="49" fontId="41" fillId="9" borderId="13" xfId="0" applyNumberFormat="1" applyFont="1" applyFill="1" applyBorder="1" applyAlignment="1">
      <alignment horizontal="center" vertical="center" wrapText="1"/>
    </xf>
    <xf numFmtId="0" fontId="41" fillId="9" borderId="10" xfId="0" applyFont="1" applyFill="1" applyBorder="1" applyAlignment="1">
      <alignment horizontal="center" vertical="center" wrapText="1"/>
    </xf>
    <xf numFmtId="0" fontId="42" fillId="10" borderId="14" xfId="0" applyFont="1" applyFill="1" applyBorder="1" applyAlignment="1">
      <alignment horizontal="center" vertical="center" wrapText="1"/>
    </xf>
    <xf numFmtId="49" fontId="41" fillId="10" borderId="14" xfId="0" applyNumberFormat="1" applyFont="1" applyFill="1" applyBorder="1" applyAlignment="1">
      <alignment horizontal="center" vertical="center" wrapText="1"/>
    </xf>
    <xf numFmtId="49" fontId="41" fillId="0" borderId="14" xfId="0" applyNumberFormat="1" applyFont="1" applyBorder="1" applyAlignment="1">
      <alignment horizontal="center" vertical="center" wrapText="1"/>
    </xf>
    <xf numFmtId="0" fontId="42" fillId="9" borderId="13" xfId="0" applyFont="1" applyFill="1" applyBorder="1" applyAlignment="1">
      <alignment horizontal="center" vertical="center" wrapText="1"/>
    </xf>
    <xf numFmtId="1" fontId="42" fillId="0" borderId="10" xfId="0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1" fontId="41" fillId="0" borderId="10" xfId="0" applyNumberFormat="1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49" fontId="41" fillId="0" borderId="13" xfId="0" applyNumberFormat="1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49" fontId="33" fillId="0" borderId="11" xfId="0" applyNumberFormat="1" applyFont="1" applyBorder="1" applyAlignment="1">
      <alignment horizontal="center" vertical="center" wrapText="1"/>
    </xf>
    <xf numFmtId="164" fontId="32" fillId="0" borderId="22" xfId="0" applyNumberFormat="1" applyFont="1" applyBorder="1" applyAlignment="1">
      <alignment horizontal="center" vertical="center" wrapText="1"/>
    </xf>
    <xf numFmtId="164" fontId="32" fillId="0" borderId="28" xfId="0" applyNumberFormat="1" applyFont="1" applyBorder="1" applyAlignment="1">
      <alignment horizontal="center" vertical="center" wrapText="1"/>
    </xf>
    <xf numFmtId="14" fontId="32" fillId="0" borderId="22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0" fillId="0" borderId="0" xfId="0"/>
    <xf numFmtId="49" fontId="8" fillId="6" borderId="35" xfId="0" applyNumberFormat="1" applyFont="1" applyFill="1" applyBorder="1" applyAlignment="1">
      <alignment horizontal="center" vertical="center" wrapText="1"/>
    </xf>
    <xf numFmtId="0" fontId="9" fillId="0" borderId="27" xfId="0" applyFont="1" applyBorder="1"/>
    <xf numFmtId="0" fontId="9" fillId="0" borderId="20" xfId="0" applyFont="1" applyBorder="1"/>
    <xf numFmtId="49" fontId="19" fillId="14" borderId="35" xfId="0" applyNumberFormat="1" applyFont="1" applyFill="1" applyBorder="1" applyAlignment="1">
      <alignment horizontal="center" vertical="center" wrapText="1"/>
    </xf>
    <xf numFmtId="0" fontId="9" fillId="15" borderId="27" xfId="0" applyFont="1" applyFill="1" applyBorder="1"/>
    <xf numFmtId="0" fontId="9" fillId="15" borderId="20" xfId="0" applyFont="1" applyFill="1" applyBorder="1"/>
    <xf numFmtId="0" fontId="17" fillId="0" borderId="0" xfId="0" applyFont="1" applyAlignment="1">
      <alignment horizontal="left" vertical="center" wrapText="1"/>
    </xf>
    <xf numFmtId="49" fontId="39" fillId="9" borderId="32" xfId="0" applyNumberFormat="1" applyFont="1" applyFill="1" applyBorder="1" applyAlignment="1">
      <alignment horizontal="center" vertical="center" wrapText="1"/>
    </xf>
    <xf numFmtId="0" fontId="37" fillId="9" borderId="33" xfId="0" applyFont="1" applyFill="1" applyBorder="1"/>
    <xf numFmtId="0" fontId="37" fillId="9" borderId="34" xfId="0" applyFont="1" applyFill="1" applyBorder="1"/>
    <xf numFmtId="49" fontId="8" fillId="6" borderId="17" xfId="0" applyNumberFormat="1" applyFont="1" applyFill="1" applyBorder="1" applyAlignment="1">
      <alignment horizontal="center" vertical="center" wrapText="1"/>
    </xf>
    <xf numFmtId="0" fontId="9" fillId="0" borderId="18" xfId="0" applyFont="1" applyBorder="1"/>
    <xf numFmtId="0" fontId="9" fillId="0" borderId="19" xfId="0" applyFont="1" applyBorder="1"/>
    <xf numFmtId="49" fontId="24" fillId="14" borderId="36" xfId="0" applyNumberFormat="1" applyFont="1" applyFill="1" applyBorder="1" applyAlignment="1">
      <alignment horizontal="center" vertical="center" wrapText="1"/>
    </xf>
    <xf numFmtId="0" fontId="9" fillId="15" borderId="37" xfId="0" applyFont="1" applyFill="1" applyBorder="1"/>
    <xf numFmtId="0" fontId="9" fillId="15" borderId="38" xfId="0" applyFont="1" applyFill="1" applyBorder="1"/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49" fontId="8" fillId="6" borderId="42" xfId="0" applyNumberFormat="1" applyFont="1" applyFill="1" applyBorder="1" applyAlignment="1">
      <alignment horizontal="center" vertical="center" wrapText="1"/>
    </xf>
    <xf numFmtId="0" fontId="9" fillId="0" borderId="43" xfId="0" applyFont="1" applyBorder="1"/>
    <xf numFmtId="0" fontId="9" fillId="0" borderId="44" xfId="0" applyFont="1" applyBorder="1"/>
    <xf numFmtId="49" fontId="35" fillId="7" borderId="17" xfId="0" applyNumberFormat="1" applyFont="1" applyFill="1" applyBorder="1" applyAlignment="1">
      <alignment horizontal="center" vertical="center" wrapText="1"/>
    </xf>
    <xf numFmtId="0" fontId="36" fillId="8" borderId="18" xfId="0" applyFont="1" applyFill="1" applyBorder="1"/>
    <xf numFmtId="0" fontId="36" fillId="8" borderId="19" xfId="0" applyFont="1" applyFill="1" applyBorder="1"/>
    <xf numFmtId="0" fontId="1" fillId="0" borderId="0" xfId="0" applyFont="1" applyAlignment="1">
      <alignment horizontal="center" vertical="center" wrapText="1"/>
    </xf>
    <xf numFmtId="49" fontId="8" fillId="6" borderId="23" xfId="0" applyNumberFormat="1" applyFont="1" applyFill="1" applyBorder="1" applyAlignment="1">
      <alignment horizontal="center" vertical="center" wrapText="1"/>
    </xf>
    <xf numFmtId="0" fontId="9" fillId="0" borderId="24" xfId="0" applyFont="1" applyBorder="1"/>
    <xf numFmtId="0" fontId="9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485775</xdr:colOff>
      <xdr:row>189</xdr:row>
      <xdr:rowOff>0</xdr:rowOff>
    </xdr:from>
    <xdr:ext cx="1009650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45938" y="3751425"/>
          <a:ext cx="10001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485775</xdr:colOff>
      <xdr:row>769</xdr:row>
      <xdr:rowOff>0</xdr:rowOff>
    </xdr:from>
    <xdr:ext cx="1009650" cy="66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45938" y="3751425"/>
          <a:ext cx="1000125" cy="5715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485775</xdr:colOff>
      <xdr:row>788</xdr:row>
      <xdr:rowOff>0</xdr:rowOff>
    </xdr:from>
    <xdr:ext cx="1009650" cy="552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845938" y="3508538"/>
          <a:ext cx="1000125" cy="54292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298450</xdr:colOff>
      <xdr:row>0</xdr:row>
      <xdr:rowOff>47625</xdr:rowOff>
    </xdr:from>
    <xdr:ext cx="2533650" cy="89535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450" y="47625"/>
          <a:ext cx="253365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42</xdr:col>
      <xdr:colOff>152400</xdr:colOff>
      <xdr:row>0</xdr:row>
      <xdr:rowOff>0</xdr:rowOff>
    </xdr:from>
    <xdr:ext cx="1133475" cy="8953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H949"/>
  <sheetViews>
    <sheetView tabSelected="1" zoomScale="70" zoomScaleNormal="70" zoomScaleSheetLayoutView="80" workbookViewId="0">
      <pane xSplit="1" topLeftCell="F1" activePane="topRight" state="frozen"/>
      <selection pane="topRight" sqref="A1:AS3"/>
    </sheetView>
  </sheetViews>
  <sheetFormatPr baseColWidth="10" defaultColWidth="12.5703125" defaultRowHeight="15" customHeight="1" x14ac:dyDescent="0.2"/>
  <cols>
    <col min="1" max="1" width="29.42578125" customWidth="1"/>
    <col min="2" max="2" width="47" customWidth="1"/>
    <col min="3" max="3" width="22.85546875" customWidth="1"/>
    <col min="4" max="4" width="30.7109375" customWidth="1"/>
    <col min="5" max="5" width="30.140625" customWidth="1"/>
    <col min="6" max="6" width="20.85546875" customWidth="1"/>
    <col min="7" max="7" width="17.7109375" customWidth="1"/>
    <col min="8" max="8" width="17.5703125" customWidth="1"/>
    <col min="9" max="9" width="15.7109375" customWidth="1"/>
    <col min="10" max="10" width="28.140625" customWidth="1"/>
    <col min="11" max="11" width="23.28515625" customWidth="1"/>
    <col min="12" max="12" width="26.42578125" customWidth="1"/>
    <col min="13" max="22" width="27" hidden="1" customWidth="1"/>
    <col min="23" max="23" width="26.7109375" hidden="1" customWidth="1"/>
    <col min="24" max="26" width="27" hidden="1" customWidth="1"/>
    <col min="27" max="27" width="15.28515625" hidden="1" customWidth="1"/>
    <col min="28" max="28" width="14.5703125" hidden="1" customWidth="1"/>
    <col min="29" max="29" width="15.140625" hidden="1" customWidth="1"/>
    <col min="30" max="30" width="27" hidden="1" customWidth="1"/>
    <col min="31" max="33" width="25" hidden="1" customWidth="1"/>
    <col min="34" max="34" width="15.5703125" hidden="1" customWidth="1"/>
    <col min="35" max="35" width="16.42578125" hidden="1" customWidth="1"/>
    <col min="36" max="36" width="27" hidden="1" customWidth="1"/>
    <col min="37" max="37" width="13.5703125" hidden="1" customWidth="1"/>
    <col min="38" max="39" width="27" hidden="1" customWidth="1"/>
    <col min="40" max="40" width="27" customWidth="1"/>
    <col min="41" max="41" width="27" hidden="1" customWidth="1"/>
    <col min="42" max="42" width="27" customWidth="1"/>
    <col min="43" max="43" width="25.42578125" customWidth="1"/>
    <col min="44" max="44" width="18.7109375" hidden="1" customWidth="1"/>
    <col min="45" max="45" width="5.140625" hidden="1" customWidth="1"/>
    <col min="46" max="46" width="4.5703125" customWidth="1"/>
    <col min="47" max="47" width="20.5703125" hidden="1" customWidth="1"/>
    <col min="48" max="48" width="11.85546875" customWidth="1"/>
    <col min="49" max="60" width="11.42578125" customWidth="1"/>
  </cols>
  <sheetData>
    <row r="1" spans="1:60" ht="24.75" customHeight="1" x14ac:dyDescent="0.2">
      <c r="A1" s="228" t="s">
        <v>2770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1"/>
      <c r="AU1" s="2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60" ht="24.75" customHeight="1" x14ac:dyDescent="0.2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1"/>
      <c r="AU2" s="2">
        <v>38046.86</v>
      </c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60" ht="24.75" customHeight="1" thickBot="1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1"/>
      <c r="AU3" s="2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60" ht="95.25" customHeight="1" thickBot="1" x14ac:dyDescent="0.25">
      <c r="A4" s="3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5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6" t="s">
        <v>18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6" t="s">
        <v>28</v>
      </c>
      <c r="AD4" s="6" t="s">
        <v>29</v>
      </c>
      <c r="AE4" s="6" t="s">
        <v>30</v>
      </c>
      <c r="AF4" s="7" t="s">
        <v>31</v>
      </c>
      <c r="AG4" s="6" t="s">
        <v>32</v>
      </c>
      <c r="AH4" s="7" t="s">
        <v>33</v>
      </c>
      <c r="AI4" s="6" t="s">
        <v>34</v>
      </c>
      <c r="AJ4" s="6" t="s">
        <v>35</v>
      </c>
      <c r="AK4" s="6" t="s">
        <v>36</v>
      </c>
      <c r="AL4" s="6" t="s">
        <v>37</v>
      </c>
      <c r="AM4" s="6" t="s">
        <v>38</v>
      </c>
      <c r="AN4" s="6" t="s">
        <v>39</v>
      </c>
      <c r="AO4" s="6" t="s">
        <v>40</v>
      </c>
      <c r="AP4" s="6" t="s">
        <v>41</v>
      </c>
      <c r="AQ4" s="6" t="s">
        <v>42</v>
      </c>
      <c r="AR4" s="8" t="s">
        <v>43</v>
      </c>
      <c r="AS4" s="9" t="s">
        <v>44</v>
      </c>
      <c r="AT4" s="1"/>
      <c r="AU4" s="2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60" ht="49.5" customHeight="1" x14ac:dyDescent="0.2">
      <c r="A5" s="100" t="s">
        <v>45</v>
      </c>
      <c r="B5" s="101" t="s">
        <v>46</v>
      </c>
      <c r="C5" s="101" t="s">
        <v>47</v>
      </c>
      <c r="D5" s="101" t="s">
        <v>48</v>
      </c>
      <c r="E5" s="101" t="s">
        <v>49</v>
      </c>
      <c r="F5" s="102" t="s">
        <v>50</v>
      </c>
      <c r="G5" s="102" t="s">
        <v>51</v>
      </c>
      <c r="H5" s="102" t="s">
        <v>52</v>
      </c>
      <c r="I5" s="103">
        <v>35796</v>
      </c>
      <c r="J5" s="104">
        <f>369900/8.75</f>
        <v>42274.285714285717</v>
      </c>
      <c r="K5" s="104">
        <f t="shared" ref="K5:K37" si="0">J5*0.1</f>
        <v>4227.4285714285716</v>
      </c>
      <c r="L5" s="104">
        <f t="shared" ref="L5:L37" si="1">+J5-K5</f>
        <v>38046.857142857145</v>
      </c>
      <c r="M5" s="104">
        <v>3804.69</v>
      </c>
      <c r="N5" s="104">
        <v>3804.69</v>
      </c>
      <c r="O5" s="104">
        <v>3804.69</v>
      </c>
      <c r="P5" s="104">
        <v>3804.69</v>
      </c>
      <c r="Q5" s="104">
        <v>3804.69</v>
      </c>
      <c r="R5" s="104">
        <v>3804.69</v>
      </c>
      <c r="S5" s="104">
        <v>3804.69</v>
      </c>
      <c r="T5" s="104">
        <v>3804.69</v>
      </c>
      <c r="U5" s="104">
        <v>3804.69</v>
      </c>
      <c r="V5" s="104">
        <v>3804.66</v>
      </c>
      <c r="W5" s="104">
        <v>0</v>
      </c>
      <c r="X5" s="104">
        <v>0</v>
      </c>
      <c r="Y5" s="104">
        <v>0</v>
      </c>
      <c r="Z5" s="104">
        <v>0</v>
      </c>
      <c r="AA5" s="104">
        <v>0</v>
      </c>
      <c r="AB5" s="104">
        <v>0</v>
      </c>
      <c r="AC5" s="104">
        <v>0</v>
      </c>
      <c r="AD5" s="104">
        <v>0</v>
      </c>
      <c r="AE5" s="104">
        <v>0</v>
      </c>
      <c r="AF5" s="104">
        <v>0</v>
      </c>
      <c r="AG5" s="104">
        <v>0</v>
      </c>
      <c r="AH5" s="104">
        <v>0</v>
      </c>
      <c r="AI5" s="104">
        <v>0</v>
      </c>
      <c r="AJ5" s="104">
        <v>0</v>
      </c>
      <c r="AK5" s="104">
        <v>0</v>
      </c>
      <c r="AL5" s="104">
        <v>0</v>
      </c>
      <c r="AM5" s="104"/>
      <c r="AN5" s="104">
        <v>0</v>
      </c>
      <c r="AO5" s="104"/>
      <c r="AP5" s="104">
        <f t="shared" ref="AP5:AP37" si="2">SUM(M5:AO5)</f>
        <v>38046.869999999995</v>
      </c>
      <c r="AQ5" s="104">
        <f t="shared" ref="AQ5:AQ37" si="3">+J5-AP5</f>
        <v>4227.4157142857221</v>
      </c>
      <c r="AR5" s="58" t="s">
        <v>53</v>
      </c>
      <c r="AS5" s="59" t="s">
        <v>54</v>
      </c>
      <c r="AT5" s="60"/>
      <c r="AU5" s="61">
        <f t="shared" ref="AU5:AU26" si="4">L5-AP5</f>
        <v>-1.2857142850407399E-2</v>
      </c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</row>
    <row r="6" spans="1:60" ht="49.5" customHeight="1" x14ac:dyDescent="0.2">
      <c r="A6" s="95" t="s">
        <v>55</v>
      </c>
      <c r="B6" s="79" t="s">
        <v>56</v>
      </c>
      <c r="C6" s="79" t="s">
        <v>57</v>
      </c>
      <c r="D6" s="79" t="s">
        <v>48</v>
      </c>
      <c r="E6" s="79" t="s">
        <v>58</v>
      </c>
      <c r="F6" s="79" t="s">
        <v>59</v>
      </c>
      <c r="G6" s="79" t="s">
        <v>51</v>
      </c>
      <c r="H6" s="79" t="s">
        <v>60</v>
      </c>
      <c r="I6" s="105">
        <v>37561</v>
      </c>
      <c r="J6" s="106">
        <v>10854.7</v>
      </c>
      <c r="K6" s="106">
        <f t="shared" si="0"/>
        <v>1085.47</v>
      </c>
      <c r="L6" s="106">
        <f t="shared" si="1"/>
        <v>9769.2300000000014</v>
      </c>
      <c r="M6" s="106">
        <v>0</v>
      </c>
      <c r="N6" s="106">
        <v>0</v>
      </c>
      <c r="O6" s="106">
        <v>0</v>
      </c>
      <c r="P6" s="106">
        <v>0</v>
      </c>
      <c r="Q6" s="106">
        <v>0</v>
      </c>
      <c r="R6" s="106">
        <v>0</v>
      </c>
      <c r="S6" s="106">
        <v>0</v>
      </c>
      <c r="T6" s="106">
        <v>3023.02</v>
      </c>
      <c r="U6" s="106">
        <f>976.92</f>
        <v>976.92</v>
      </c>
      <c r="V6" s="106">
        <v>976.92</v>
      </c>
      <c r="W6" s="106">
        <v>976.92</v>
      </c>
      <c r="X6" s="106">
        <v>976.92</v>
      </c>
      <c r="Y6" s="106">
        <v>976.92</v>
      </c>
      <c r="Z6" s="106">
        <v>976.92</v>
      </c>
      <c r="AA6" s="106">
        <v>884.69</v>
      </c>
      <c r="AB6" s="106">
        <v>0</v>
      </c>
      <c r="AC6" s="106">
        <v>0</v>
      </c>
      <c r="AD6" s="106">
        <v>0</v>
      </c>
      <c r="AE6" s="106">
        <v>0</v>
      </c>
      <c r="AF6" s="106">
        <v>0</v>
      </c>
      <c r="AG6" s="106">
        <v>0</v>
      </c>
      <c r="AH6" s="106">
        <v>0</v>
      </c>
      <c r="AI6" s="106">
        <v>0</v>
      </c>
      <c r="AJ6" s="106">
        <v>0</v>
      </c>
      <c r="AK6" s="106">
        <v>0</v>
      </c>
      <c r="AL6" s="104">
        <v>0</v>
      </c>
      <c r="AM6" s="104"/>
      <c r="AN6" s="104">
        <v>0</v>
      </c>
      <c r="AO6" s="104"/>
      <c r="AP6" s="104">
        <f t="shared" si="2"/>
        <v>9769.23</v>
      </c>
      <c r="AQ6" s="106">
        <f t="shared" si="3"/>
        <v>1085.4700000000012</v>
      </c>
      <c r="AR6" s="63" t="s">
        <v>53</v>
      </c>
      <c r="AS6" s="65" t="s">
        <v>54</v>
      </c>
      <c r="AT6" s="60"/>
      <c r="AU6" s="61">
        <f t="shared" si="4"/>
        <v>0</v>
      </c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</row>
    <row r="7" spans="1:60" ht="49.5" customHeight="1" x14ac:dyDescent="0.2">
      <c r="A7" s="95" t="s">
        <v>61</v>
      </c>
      <c r="B7" s="79" t="s">
        <v>62</v>
      </c>
      <c r="C7" s="79" t="s">
        <v>63</v>
      </c>
      <c r="D7" s="79" t="s">
        <v>64</v>
      </c>
      <c r="E7" s="79" t="s">
        <v>65</v>
      </c>
      <c r="F7" s="79" t="s">
        <v>66</v>
      </c>
      <c r="G7" s="79" t="s">
        <v>51</v>
      </c>
      <c r="H7" s="79" t="s">
        <v>67</v>
      </c>
      <c r="I7" s="105">
        <v>38706</v>
      </c>
      <c r="J7" s="106">
        <v>15226.59</v>
      </c>
      <c r="K7" s="106">
        <f t="shared" si="0"/>
        <v>1522.6590000000001</v>
      </c>
      <c r="L7" s="106">
        <f t="shared" si="1"/>
        <v>13703.931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  <c r="S7" s="106">
        <v>0</v>
      </c>
      <c r="T7" s="106">
        <v>0</v>
      </c>
      <c r="U7" s="106">
        <v>1412.26</v>
      </c>
      <c r="V7" s="106">
        <v>1370.39</v>
      </c>
      <c r="W7" s="106">
        <v>1370.39</v>
      </c>
      <c r="X7" s="106">
        <v>1370.39</v>
      </c>
      <c r="Y7" s="106">
        <v>1370.39</v>
      </c>
      <c r="Z7" s="106">
        <v>1370.39</v>
      </c>
      <c r="AA7" s="106">
        <v>1370.39</v>
      </c>
      <c r="AB7" s="106">
        <v>0</v>
      </c>
      <c r="AC7" s="106">
        <v>0</v>
      </c>
      <c r="AD7" s="106">
        <v>1370.39</v>
      </c>
      <c r="AE7" s="106">
        <f>1328.55+1370.39</f>
        <v>2698.94</v>
      </c>
      <c r="AF7" s="106">
        <v>0</v>
      </c>
      <c r="AG7" s="106">
        <v>0</v>
      </c>
      <c r="AH7" s="106">
        <v>0</v>
      </c>
      <c r="AI7" s="106">
        <v>0</v>
      </c>
      <c r="AJ7" s="106">
        <v>0</v>
      </c>
      <c r="AK7" s="106">
        <v>0</v>
      </c>
      <c r="AL7" s="104">
        <v>0</v>
      </c>
      <c r="AM7" s="104"/>
      <c r="AN7" s="104">
        <v>0</v>
      </c>
      <c r="AO7" s="104"/>
      <c r="AP7" s="104">
        <f t="shared" si="2"/>
        <v>13703.93</v>
      </c>
      <c r="AQ7" s="106">
        <f t="shared" si="3"/>
        <v>1522.6599999999999</v>
      </c>
      <c r="AR7" s="63" t="s">
        <v>53</v>
      </c>
      <c r="AS7" s="65" t="s">
        <v>54</v>
      </c>
      <c r="AT7" s="60"/>
      <c r="AU7" s="61">
        <f t="shared" si="4"/>
        <v>1.0000000002037268E-3</v>
      </c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</row>
    <row r="8" spans="1:60" ht="49.5" customHeight="1" x14ac:dyDescent="0.2">
      <c r="A8" s="95" t="s">
        <v>68</v>
      </c>
      <c r="B8" s="79" t="s">
        <v>69</v>
      </c>
      <c r="C8" s="79" t="s">
        <v>70</v>
      </c>
      <c r="D8" s="79" t="s">
        <v>71</v>
      </c>
      <c r="E8" s="79" t="s">
        <v>72</v>
      </c>
      <c r="F8" s="79" t="s">
        <v>73</v>
      </c>
      <c r="G8" s="79" t="s">
        <v>51</v>
      </c>
      <c r="H8" s="79" t="s">
        <v>74</v>
      </c>
      <c r="I8" s="105">
        <v>38961</v>
      </c>
      <c r="J8" s="106">
        <v>34924</v>
      </c>
      <c r="K8" s="106">
        <f t="shared" si="0"/>
        <v>3492.4</v>
      </c>
      <c r="L8" s="106">
        <f t="shared" si="1"/>
        <v>31431.599999999999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  <c r="T8" s="106">
        <v>0</v>
      </c>
      <c r="U8" s="106">
        <v>1047.72</v>
      </c>
      <c r="V8" s="106">
        <v>3143.16</v>
      </c>
      <c r="W8" s="106">
        <v>3143.16</v>
      </c>
      <c r="X8" s="106">
        <v>3143.16</v>
      </c>
      <c r="Y8" s="106">
        <v>3143.16</v>
      </c>
      <c r="Z8" s="106">
        <v>3143.16</v>
      </c>
      <c r="AA8" s="106">
        <v>3143.16</v>
      </c>
      <c r="AB8" s="106">
        <v>0</v>
      </c>
      <c r="AC8" s="106">
        <v>3143.16</v>
      </c>
      <c r="AD8" s="106">
        <v>3143.16</v>
      </c>
      <c r="AE8" s="106">
        <v>3143.16</v>
      </c>
      <c r="AF8" s="106">
        <v>0</v>
      </c>
      <c r="AG8" s="106">
        <v>2095.44</v>
      </c>
      <c r="AH8" s="106">
        <v>0</v>
      </c>
      <c r="AI8" s="106">
        <v>0</v>
      </c>
      <c r="AJ8" s="106">
        <v>0</v>
      </c>
      <c r="AK8" s="106">
        <v>0</v>
      </c>
      <c r="AL8" s="104">
        <v>0</v>
      </c>
      <c r="AM8" s="104"/>
      <c r="AN8" s="104">
        <v>0</v>
      </c>
      <c r="AO8" s="104"/>
      <c r="AP8" s="104">
        <f t="shared" si="2"/>
        <v>31431.599999999999</v>
      </c>
      <c r="AQ8" s="106">
        <f t="shared" si="3"/>
        <v>3492.4000000000015</v>
      </c>
      <c r="AR8" s="63" t="s">
        <v>53</v>
      </c>
      <c r="AS8" s="65" t="s">
        <v>54</v>
      </c>
      <c r="AT8" s="60"/>
      <c r="AU8" s="61">
        <f t="shared" si="4"/>
        <v>0</v>
      </c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</row>
    <row r="9" spans="1:60" ht="49.5" customHeight="1" x14ac:dyDescent="0.2">
      <c r="A9" s="95" t="s">
        <v>75</v>
      </c>
      <c r="B9" s="79" t="s">
        <v>76</v>
      </c>
      <c r="C9" s="79" t="s">
        <v>77</v>
      </c>
      <c r="D9" s="79" t="s">
        <v>48</v>
      </c>
      <c r="E9" s="79" t="s">
        <v>78</v>
      </c>
      <c r="F9" s="79" t="s">
        <v>79</v>
      </c>
      <c r="G9" s="79" t="s">
        <v>51</v>
      </c>
      <c r="H9" s="79" t="s">
        <v>80</v>
      </c>
      <c r="I9" s="105">
        <v>39356</v>
      </c>
      <c r="J9" s="106">
        <v>13900</v>
      </c>
      <c r="K9" s="106">
        <f t="shared" si="0"/>
        <v>1390</v>
      </c>
      <c r="L9" s="106">
        <f t="shared" si="1"/>
        <v>12510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6">
        <v>0</v>
      </c>
      <c r="V9" s="106">
        <v>312.75</v>
      </c>
      <c r="W9" s="106">
        <v>1251</v>
      </c>
      <c r="X9" s="106">
        <v>1251</v>
      </c>
      <c r="Y9" s="106">
        <v>1251</v>
      </c>
      <c r="Z9" s="106">
        <v>1251</v>
      </c>
      <c r="AA9" s="106">
        <v>1251</v>
      </c>
      <c r="AB9" s="106">
        <v>0</v>
      </c>
      <c r="AC9" s="106">
        <v>1251</v>
      </c>
      <c r="AD9" s="106">
        <v>1251</v>
      </c>
      <c r="AE9" s="106">
        <v>1251</v>
      </c>
      <c r="AF9" s="106">
        <v>0</v>
      </c>
      <c r="AG9" s="106">
        <v>1251</v>
      </c>
      <c r="AH9" s="106">
        <v>0</v>
      </c>
      <c r="AI9" s="106">
        <v>938.26</v>
      </c>
      <c r="AJ9" s="106">
        <v>0</v>
      </c>
      <c r="AK9" s="106">
        <v>0</v>
      </c>
      <c r="AL9" s="104">
        <v>0</v>
      </c>
      <c r="AM9" s="104"/>
      <c r="AN9" s="104">
        <v>0</v>
      </c>
      <c r="AO9" s="104"/>
      <c r="AP9" s="104">
        <f t="shared" si="2"/>
        <v>12510.01</v>
      </c>
      <c r="AQ9" s="106">
        <f t="shared" si="3"/>
        <v>1389.9899999999998</v>
      </c>
      <c r="AR9" s="63" t="s">
        <v>53</v>
      </c>
      <c r="AS9" s="65" t="s">
        <v>54</v>
      </c>
      <c r="AT9" s="60"/>
      <c r="AU9" s="61">
        <f t="shared" si="4"/>
        <v>-1.0000000000218279E-2</v>
      </c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</row>
    <row r="10" spans="1:60" ht="49.5" customHeight="1" x14ac:dyDescent="0.2">
      <c r="A10" s="95" t="s">
        <v>81</v>
      </c>
      <c r="B10" s="79" t="s">
        <v>82</v>
      </c>
      <c r="C10" s="79" t="s">
        <v>70</v>
      </c>
      <c r="D10" s="79" t="s">
        <v>71</v>
      </c>
      <c r="E10" s="79" t="s">
        <v>83</v>
      </c>
      <c r="F10" s="79" t="s">
        <v>84</v>
      </c>
      <c r="G10" s="79" t="s">
        <v>51</v>
      </c>
      <c r="H10" s="79" t="s">
        <v>85</v>
      </c>
      <c r="I10" s="105">
        <v>39539</v>
      </c>
      <c r="J10" s="106">
        <v>34500</v>
      </c>
      <c r="K10" s="106">
        <f t="shared" si="0"/>
        <v>3450</v>
      </c>
      <c r="L10" s="106">
        <f t="shared" si="1"/>
        <v>31050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6">
        <v>0</v>
      </c>
      <c r="V10" s="106">
        <v>0</v>
      </c>
      <c r="W10" s="106">
        <v>4743.75</v>
      </c>
      <c r="X10" s="106">
        <v>6210</v>
      </c>
      <c r="Y10" s="106">
        <v>6210</v>
      </c>
      <c r="Z10" s="106">
        <v>6210</v>
      </c>
      <c r="AA10" s="106">
        <v>3105</v>
      </c>
      <c r="AB10" s="106">
        <v>-11686.87</v>
      </c>
      <c r="AC10" s="106">
        <v>3105</v>
      </c>
      <c r="AD10" s="106">
        <v>3105</v>
      </c>
      <c r="AE10" s="106">
        <v>3105</v>
      </c>
      <c r="AF10" s="106">
        <v>-301.88</v>
      </c>
      <c r="AG10" s="106">
        <v>3105</v>
      </c>
      <c r="AH10" s="106">
        <v>0</v>
      </c>
      <c r="AI10" s="106">
        <v>3105</v>
      </c>
      <c r="AJ10" s="106">
        <v>1035</v>
      </c>
      <c r="AK10" s="106">
        <v>0</v>
      </c>
      <c r="AL10" s="104">
        <v>0</v>
      </c>
      <c r="AM10" s="104" t="s">
        <v>86</v>
      </c>
      <c r="AN10" s="104">
        <v>0</v>
      </c>
      <c r="AO10" s="104"/>
      <c r="AP10" s="104">
        <f t="shared" si="2"/>
        <v>31049.999999999996</v>
      </c>
      <c r="AQ10" s="106">
        <f t="shared" si="3"/>
        <v>3450.0000000000036</v>
      </c>
      <c r="AR10" s="63" t="s">
        <v>53</v>
      </c>
      <c r="AS10" s="65" t="s">
        <v>54</v>
      </c>
      <c r="AT10" s="60"/>
      <c r="AU10" s="61">
        <f t="shared" si="4"/>
        <v>0</v>
      </c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</row>
    <row r="11" spans="1:60" ht="49.5" customHeight="1" x14ac:dyDescent="0.2">
      <c r="A11" s="95" t="s">
        <v>87</v>
      </c>
      <c r="B11" s="79" t="s">
        <v>88</v>
      </c>
      <c r="C11" s="79" t="s">
        <v>70</v>
      </c>
      <c r="D11" s="79" t="s">
        <v>89</v>
      </c>
      <c r="E11" s="79" t="s">
        <v>90</v>
      </c>
      <c r="F11" s="79" t="s">
        <v>91</v>
      </c>
      <c r="G11" s="79" t="s">
        <v>51</v>
      </c>
      <c r="H11" s="79" t="s">
        <v>92</v>
      </c>
      <c r="I11" s="105">
        <v>39539</v>
      </c>
      <c r="J11" s="106">
        <v>19712</v>
      </c>
      <c r="K11" s="106">
        <f t="shared" si="0"/>
        <v>1971.2</v>
      </c>
      <c r="L11" s="106">
        <f t="shared" si="1"/>
        <v>17740.8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6">
        <v>0</v>
      </c>
      <c r="V11" s="106">
        <v>0</v>
      </c>
      <c r="W11" s="106">
        <v>2710.4</v>
      </c>
      <c r="X11" s="106">
        <v>3548.16</v>
      </c>
      <c r="Y11" s="106">
        <v>3548.16</v>
      </c>
      <c r="Z11" s="106">
        <v>3548.16</v>
      </c>
      <c r="AA11" s="106">
        <v>1774.08</v>
      </c>
      <c r="AB11" s="106">
        <v>-6677.44</v>
      </c>
      <c r="AC11" s="106">
        <v>1774.08</v>
      </c>
      <c r="AD11" s="106">
        <v>1774.08</v>
      </c>
      <c r="AE11" s="106">
        <v>1774.08</v>
      </c>
      <c r="AF11" s="106">
        <v>-172.48</v>
      </c>
      <c r="AG11" s="106">
        <v>1774.08</v>
      </c>
      <c r="AH11" s="106">
        <v>0</v>
      </c>
      <c r="AI11" s="106">
        <v>1774.08</v>
      </c>
      <c r="AJ11" s="106">
        <v>591.36</v>
      </c>
      <c r="AK11" s="106">
        <v>0</v>
      </c>
      <c r="AL11" s="104">
        <v>0</v>
      </c>
      <c r="AM11" s="104"/>
      <c r="AN11" s="104">
        <v>0</v>
      </c>
      <c r="AO11" s="104"/>
      <c r="AP11" s="104">
        <f t="shared" si="2"/>
        <v>17740.800000000003</v>
      </c>
      <c r="AQ11" s="106">
        <f t="shared" si="3"/>
        <v>1971.1999999999971</v>
      </c>
      <c r="AR11" s="63" t="s">
        <v>53</v>
      </c>
      <c r="AS11" s="65" t="s">
        <v>54</v>
      </c>
      <c r="AT11" s="60"/>
      <c r="AU11" s="61">
        <f t="shared" si="4"/>
        <v>0</v>
      </c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</row>
    <row r="12" spans="1:60" ht="49.5" customHeight="1" x14ac:dyDescent="0.2">
      <c r="A12" s="95" t="s">
        <v>93</v>
      </c>
      <c r="B12" s="79" t="s">
        <v>94</v>
      </c>
      <c r="C12" s="79" t="s">
        <v>70</v>
      </c>
      <c r="D12" s="79" t="s">
        <v>89</v>
      </c>
      <c r="E12" s="79" t="s">
        <v>95</v>
      </c>
      <c r="F12" s="79" t="s">
        <v>96</v>
      </c>
      <c r="G12" s="79" t="s">
        <v>51</v>
      </c>
      <c r="H12" s="79" t="s">
        <v>92</v>
      </c>
      <c r="I12" s="105">
        <v>39539</v>
      </c>
      <c r="J12" s="106">
        <v>19712</v>
      </c>
      <c r="K12" s="106">
        <f t="shared" si="0"/>
        <v>1971.2</v>
      </c>
      <c r="L12" s="106">
        <f t="shared" si="1"/>
        <v>17740.8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6">
        <v>0</v>
      </c>
      <c r="V12" s="106">
        <v>0</v>
      </c>
      <c r="W12" s="106">
        <v>2710.4</v>
      </c>
      <c r="X12" s="106">
        <v>3548.16</v>
      </c>
      <c r="Y12" s="106">
        <v>3548.16</v>
      </c>
      <c r="Z12" s="106">
        <v>3548.16</v>
      </c>
      <c r="AA12" s="106">
        <v>1774.08</v>
      </c>
      <c r="AB12" s="106">
        <v>-6677.44</v>
      </c>
      <c r="AC12" s="106">
        <v>1774.08</v>
      </c>
      <c r="AD12" s="106">
        <v>1774.08</v>
      </c>
      <c r="AE12" s="106">
        <v>1774.08</v>
      </c>
      <c r="AF12" s="106">
        <v>-172.48</v>
      </c>
      <c r="AG12" s="106">
        <v>1774.08</v>
      </c>
      <c r="AH12" s="106">
        <v>0</v>
      </c>
      <c r="AI12" s="106">
        <v>1774.08</v>
      </c>
      <c r="AJ12" s="106">
        <v>591.36</v>
      </c>
      <c r="AK12" s="106">
        <v>0</v>
      </c>
      <c r="AL12" s="104">
        <v>0</v>
      </c>
      <c r="AM12" s="104"/>
      <c r="AN12" s="104">
        <v>0</v>
      </c>
      <c r="AO12" s="104"/>
      <c r="AP12" s="104">
        <f t="shared" si="2"/>
        <v>17740.800000000003</v>
      </c>
      <c r="AQ12" s="106">
        <f t="shared" si="3"/>
        <v>1971.1999999999971</v>
      </c>
      <c r="AR12" s="63" t="s">
        <v>53</v>
      </c>
      <c r="AS12" s="65" t="s">
        <v>54</v>
      </c>
      <c r="AT12" s="60"/>
      <c r="AU12" s="61">
        <f t="shared" si="4"/>
        <v>0</v>
      </c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</row>
    <row r="13" spans="1:60" ht="49.5" customHeight="1" x14ac:dyDescent="0.2">
      <c r="A13" s="95" t="s">
        <v>97</v>
      </c>
      <c r="B13" s="79" t="s">
        <v>98</v>
      </c>
      <c r="C13" s="79" t="s">
        <v>70</v>
      </c>
      <c r="D13" s="79" t="s">
        <v>89</v>
      </c>
      <c r="E13" s="79" t="s">
        <v>99</v>
      </c>
      <c r="F13" s="79" t="s">
        <v>100</v>
      </c>
      <c r="G13" s="79" t="s">
        <v>51</v>
      </c>
      <c r="H13" s="79" t="s">
        <v>92</v>
      </c>
      <c r="I13" s="105">
        <v>39539</v>
      </c>
      <c r="J13" s="106">
        <v>19712</v>
      </c>
      <c r="K13" s="106">
        <f t="shared" si="0"/>
        <v>1971.2</v>
      </c>
      <c r="L13" s="106">
        <f t="shared" si="1"/>
        <v>17740.8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6">
        <v>0</v>
      </c>
      <c r="V13" s="106">
        <v>0</v>
      </c>
      <c r="W13" s="106">
        <v>2710.4</v>
      </c>
      <c r="X13" s="106">
        <v>3548.16</v>
      </c>
      <c r="Y13" s="106">
        <v>3548.16</v>
      </c>
      <c r="Z13" s="106">
        <v>3548.16</v>
      </c>
      <c r="AA13" s="106">
        <v>1774.08</v>
      </c>
      <c r="AB13" s="106">
        <v>-6677.44</v>
      </c>
      <c r="AC13" s="106">
        <v>1774.08</v>
      </c>
      <c r="AD13" s="106">
        <v>1774.08</v>
      </c>
      <c r="AE13" s="106">
        <v>1774.08</v>
      </c>
      <c r="AF13" s="106">
        <v>-172.48</v>
      </c>
      <c r="AG13" s="106">
        <v>1774.08</v>
      </c>
      <c r="AH13" s="106">
        <v>0</v>
      </c>
      <c r="AI13" s="106">
        <v>1774.08</v>
      </c>
      <c r="AJ13" s="106">
        <v>591.36</v>
      </c>
      <c r="AK13" s="106">
        <v>0</v>
      </c>
      <c r="AL13" s="104">
        <v>0</v>
      </c>
      <c r="AM13" s="104"/>
      <c r="AN13" s="104">
        <v>0</v>
      </c>
      <c r="AO13" s="104"/>
      <c r="AP13" s="104">
        <f t="shared" si="2"/>
        <v>17740.800000000003</v>
      </c>
      <c r="AQ13" s="106">
        <f t="shared" si="3"/>
        <v>1971.1999999999971</v>
      </c>
      <c r="AR13" s="63" t="s">
        <v>53</v>
      </c>
      <c r="AS13" s="65" t="s">
        <v>54</v>
      </c>
      <c r="AT13" s="60"/>
      <c r="AU13" s="61">
        <f t="shared" si="4"/>
        <v>0</v>
      </c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</row>
    <row r="14" spans="1:60" ht="49.5" customHeight="1" x14ac:dyDescent="0.2">
      <c r="A14" s="95" t="s">
        <v>101</v>
      </c>
      <c r="B14" s="79" t="s">
        <v>102</v>
      </c>
      <c r="C14" s="79" t="s">
        <v>70</v>
      </c>
      <c r="D14" s="79" t="s">
        <v>89</v>
      </c>
      <c r="E14" s="79" t="s">
        <v>103</v>
      </c>
      <c r="F14" s="79" t="s">
        <v>104</v>
      </c>
      <c r="G14" s="79" t="s">
        <v>51</v>
      </c>
      <c r="H14" s="79" t="s">
        <v>92</v>
      </c>
      <c r="I14" s="105">
        <v>39539</v>
      </c>
      <c r="J14" s="106">
        <v>16187</v>
      </c>
      <c r="K14" s="106">
        <f t="shared" si="0"/>
        <v>1618.7</v>
      </c>
      <c r="L14" s="106">
        <f t="shared" si="1"/>
        <v>14568.3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6">
        <v>0</v>
      </c>
      <c r="V14" s="106">
        <v>0</v>
      </c>
      <c r="W14" s="106">
        <v>2225.71</v>
      </c>
      <c r="X14" s="106">
        <v>2913.66</v>
      </c>
      <c r="Y14" s="106">
        <v>2913.66</v>
      </c>
      <c r="Z14" s="106">
        <v>2913.66</v>
      </c>
      <c r="AA14" s="106">
        <v>1456.83</v>
      </c>
      <c r="AB14" s="106">
        <v>-5483.34</v>
      </c>
      <c r="AC14" s="106">
        <v>1456.83</v>
      </c>
      <c r="AD14" s="106">
        <v>1486.83</v>
      </c>
      <c r="AE14" s="106">
        <f t="shared" ref="AE14:AE16" si="5">1486.83+30</f>
        <v>1516.83</v>
      </c>
      <c r="AF14" s="106">
        <v>-231.64</v>
      </c>
      <c r="AG14" s="106">
        <v>1456.83</v>
      </c>
      <c r="AH14" s="106">
        <v>0</v>
      </c>
      <c r="AI14" s="106">
        <v>1456.83</v>
      </c>
      <c r="AJ14" s="106">
        <v>485.61</v>
      </c>
      <c r="AK14" s="106">
        <v>0</v>
      </c>
      <c r="AL14" s="104">
        <v>0</v>
      </c>
      <c r="AM14" s="104"/>
      <c r="AN14" s="104">
        <v>0</v>
      </c>
      <c r="AO14" s="104"/>
      <c r="AP14" s="104">
        <f t="shared" si="2"/>
        <v>14568.3</v>
      </c>
      <c r="AQ14" s="106">
        <f t="shared" si="3"/>
        <v>1618.7000000000007</v>
      </c>
      <c r="AR14" s="63" t="s">
        <v>53</v>
      </c>
      <c r="AS14" s="65" t="s">
        <v>54</v>
      </c>
      <c r="AT14" s="60"/>
      <c r="AU14" s="61">
        <f t="shared" si="4"/>
        <v>0</v>
      </c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</row>
    <row r="15" spans="1:60" ht="51" customHeight="1" x14ac:dyDescent="0.2">
      <c r="A15" s="95" t="s">
        <v>105</v>
      </c>
      <c r="B15" s="79" t="s">
        <v>106</v>
      </c>
      <c r="C15" s="79" t="s">
        <v>70</v>
      </c>
      <c r="D15" s="79" t="s">
        <v>89</v>
      </c>
      <c r="E15" s="79" t="s">
        <v>107</v>
      </c>
      <c r="F15" s="79" t="s">
        <v>108</v>
      </c>
      <c r="G15" s="79" t="s">
        <v>51</v>
      </c>
      <c r="H15" s="79" t="s">
        <v>92</v>
      </c>
      <c r="I15" s="105">
        <v>39539</v>
      </c>
      <c r="J15" s="106">
        <v>16187</v>
      </c>
      <c r="K15" s="106">
        <f t="shared" si="0"/>
        <v>1618.7</v>
      </c>
      <c r="L15" s="106">
        <f t="shared" si="1"/>
        <v>14568.3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0</v>
      </c>
      <c r="U15" s="106">
        <v>0</v>
      </c>
      <c r="V15" s="106">
        <v>0</v>
      </c>
      <c r="W15" s="106">
        <v>2225.71</v>
      </c>
      <c r="X15" s="106">
        <v>2913.66</v>
      </c>
      <c r="Y15" s="106">
        <v>2913.66</v>
      </c>
      <c r="Z15" s="106">
        <v>2913.66</v>
      </c>
      <c r="AA15" s="106">
        <v>1456.83</v>
      </c>
      <c r="AB15" s="106">
        <v>-5483.34</v>
      </c>
      <c r="AC15" s="106">
        <v>1456.83</v>
      </c>
      <c r="AD15" s="106">
        <v>1486.83</v>
      </c>
      <c r="AE15" s="106">
        <f t="shared" si="5"/>
        <v>1516.83</v>
      </c>
      <c r="AF15" s="106">
        <v>-231.64</v>
      </c>
      <c r="AG15" s="106">
        <v>1456.83</v>
      </c>
      <c r="AH15" s="106">
        <v>0</v>
      </c>
      <c r="AI15" s="106">
        <v>1456.83</v>
      </c>
      <c r="AJ15" s="106">
        <v>485.61</v>
      </c>
      <c r="AK15" s="106">
        <v>0</v>
      </c>
      <c r="AL15" s="104">
        <v>0</v>
      </c>
      <c r="AM15" s="104"/>
      <c r="AN15" s="104">
        <v>0</v>
      </c>
      <c r="AO15" s="104"/>
      <c r="AP15" s="104">
        <f t="shared" si="2"/>
        <v>14568.3</v>
      </c>
      <c r="AQ15" s="106">
        <f t="shared" si="3"/>
        <v>1618.7000000000007</v>
      </c>
      <c r="AR15" s="63" t="s">
        <v>53</v>
      </c>
      <c r="AS15" s="65" t="s">
        <v>54</v>
      </c>
      <c r="AT15" s="60"/>
      <c r="AU15" s="61">
        <f t="shared" si="4"/>
        <v>0</v>
      </c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</row>
    <row r="16" spans="1:60" ht="28.5" customHeight="1" x14ac:dyDescent="0.2">
      <c r="A16" s="95" t="s">
        <v>109</v>
      </c>
      <c r="B16" s="79" t="s">
        <v>110</v>
      </c>
      <c r="C16" s="79" t="s">
        <v>70</v>
      </c>
      <c r="D16" s="79" t="s">
        <v>89</v>
      </c>
      <c r="E16" s="79" t="s">
        <v>111</v>
      </c>
      <c r="F16" s="79" t="s">
        <v>112</v>
      </c>
      <c r="G16" s="79" t="s">
        <v>51</v>
      </c>
      <c r="H16" s="79" t="s">
        <v>92</v>
      </c>
      <c r="I16" s="105">
        <v>39539</v>
      </c>
      <c r="J16" s="106">
        <v>16187</v>
      </c>
      <c r="K16" s="106">
        <f t="shared" si="0"/>
        <v>1618.7</v>
      </c>
      <c r="L16" s="106">
        <f t="shared" si="1"/>
        <v>14568.3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  <c r="T16" s="106">
        <v>0</v>
      </c>
      <c r="U16" s="106">
        <v>0</v>
      </c>
      <c r="V16" s="106">
        <v>0</v>
      </c>
      <c r="W16" s="106">
        <v>2225.71</v>
      </c>
      <c r="X16" s="106">
        <v>2913.66</v>
      </c>
      <c r="Y16" s="106">
        <v>2913.66</v>
      </c>
      <c r="Z16" s="106">
        <v>2913.66</v>
      </c>
      <c r="AA16" s="106">
        <v>1456.83</v>
      </c>
      <c r="AB16" s="106">
        <v>-5483.34</v>
      </c>
      <c r="AC16" s="106">
        <v>1456.83</v>
      </c>
      <c r="AD16" s="106">
        <v>1486.83</v>
      </c>
      <c r="AE16" s="106">
        <f t="shared" si="5"/>
        <v>1516.83</v>
      </c>
      <c r="AF16" s="106">
        <v>-231.64</v>
      </c>
      <c r="AG16" s="106">
        <v>1456.83</v>
      </c>
      <c r="AH16" s="106">
        <v>0</v>
      </c>
      <c r="AI16" s="106">
        <v>1456.83</v>
      </c>
      <c r="AJ16" s="106">
        <v>485.61</v>
      </c>
      <c r="AK16" s="106">
        <v>0</v>
      </c>
      <c r="AL16" s="104">
        <v>0</v>
      </c>
      <c r="AM16" s="104"/>
      <c r="AN16" s="104">
        <v>0</v>
      </c>
      <c r="AO16" s="104"/>
      <c r="AP16" s="104">
        <f t="shared" si="2"/>
        <v>14568.3</v>
      </c>
      <c r="AQ16" s="106">
        <f t="shared" si="3"/>
        <v>1618.7000000000007</v>
      </c>
      <c r="AR16" s="63" t="s">
        <v>53</v>
      </c>
      <c r="AS16" s="65" t="s">
        <v>54</v>
      </c>
      <c r="AT16" s="60"/>
      <c r="AU16" s="61">
        <f t="shared" si="4"/>
        <v>0</v>
      </c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</row>
    <row r="17" spans="1:60" ht="49.5" customHeight="1" x14ac:dyDescent="0.2">
      <c r="A17" s="95" t="s">
        <v>113</v>
      </c>
      <c r="B17" s="79" t="s">
        <v>114</v>
      </c>
      <c r="C17" s="79" t="s">
        <v>115</v>
      </c>
      <c r="D17" s="79" t="s">
        <v>116</v>
      </c>
      <c r="E17" s="79" t="s">
        <v>117</v>
      </c>
      <c r="F17" s="79" t="s">
        <v>118</v>
      </c>
      <c r="G17" s="79" t="s">
        <v>51</v>
      </c>
      <c r="H17" s="79" t="s">
        <v>60</v>
      </c>
      <c r="I17" s="105">
        <v>40878</v>
      </c>
      <c r="J17" s="106">
        <v>15980</v>
      </c>
      <c r="K17" s="106">
        <f t="shared" si="0"/>
        <v>1598</v>
      </c>
      <c r="L17" s="106">
        <f t="shared" si="1"/>
        <v>14382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  <c r="U17" s="106">
        <v>0</v>
      </c>
      <c r="V17" s="106">
        <v>0</v>
      </c>
      <c r="W17" s="106">
        <v>0</v>
      </c>
      <c r="X17" s="106">
        <v>0</v>
      </c>
      <c r="Y17" s="106">
        <v>0</v>
      </c>
      <c r="Z17" s="106">
        <v>0</v>
      </c>
      <c r="AA17" s="106">
        <v>1428.2</v>
      </c>
      <c r="AB17" s="106">
        <v>0</v>
      </c>
      <c r="AC17" s="106">
        <v>1428.2</v>
      </c>
      <c r="AD17" s="106">
        <v>1428.2</v>
      </c>
      <c r="AE17" s="106">
        <v>1428.2</v>
      </c>
      <c r="AF17" s="106">
        <v>40</v>
      </c>
      <c r="AG17" s="106">
        <v>1438.2</v>
      </c>
      <c r="AH17" s="106">
        <v>0</v>
      </c>
      <c r="AI17" s="106">
        <v>1438.2</v>
      </c>
      <c r="AJ17" s="106">
        <v>1438.2</v>
      </c>
      <c r="AK17" s="106">
        <v>1438.2</v>
      </c>
      <c r="AL17" s="106">
        <v>1438.2</v>
      </c>
      <c r="AM17" s="106"/>
      <c r="AN17" s="106">
        <v>1438.2</v>
      </c>
      <c r="AO17" s="104"/>
      <c r="AP17" s="104">
        <f t="shared" si="2"/>
        <v>14382.000000000004</v>
      </c>
      <c r="AQ17" s="106">
        <f t="shared" si="3"/>
        <v>1597.9999999999964</v>
      </c>
      <c r="AR17" s="63" t="s">
        <v>53</v>
      </c>
      <c r="AS17" s="65" t="s">
        <v>54</v>
      </c>
      <c r="AT17" s="66"/>
      <c r="AU17" s="11">
        <f t="shared" si="4"/>
        <v>0</v>
      </c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</row>
    <row r="18" spans="1:60" ht="49.5" customHeight="1" x14ac:dyDescent="0.2">
      <c r="A18" s="95" t="s">
        <v>119</v>
      </c>
      <c r="B18" s="79" t="s">
        <v>120</v>
      </c>
      <c r="C18" s="79" t="s">
        <v>115</v>
      </c>
      <c r="D18" s="79" t="s">
        <v>116</v>
      </c>
      <c r="E18" s="79" t="s">
        <v>121</v>
      </c>
      <c r="F18" s="79" t="s">
        <v>118</v>
      </c>
      <c r="G18" s="79" t="s">
        <v>51</v>
      </c>
      <c r="H18" s="79" t="s">
        <v>122</v>
      </c>
      <c r="I18" s="105">
        <v>40878</v>
      </c>
      <c r="J18" s="106">
        <v>15980</v>
      </c>
      <c r="K18" s="106">
        <f t="shared" si="0"/>
        <v>1598</v>
      </c>
      <c r="L18" s="106">
        <f t="shared" si="1"/>
        <v>14382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0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1428.2</v>
      </c>
      <c r="AB18" s="106">
        <v>0</v>
      </c>
      <c r="AC18" s="106">
        <v>1428.2</v>
      </c>
      <c r="AD18" s="106">
        <v>1428.2</v>
      </c>
      <c r="AE18" s="106">
        <v>1428.2</v>
      </c>
      <c r="AF18" s="106">
        <v>40</v>
      </c>
      <c r="AG18" s="106">
        <v>1438.2</v>
      </c>
      <c r="AH18" s="106">
        <v>0</v>
      </c>
      <c r="AI18" s="106">
        <v>1438.2</v>
      </c>
      <c r="AJ18" s="106">
        <v>1438.2</v>
      </c>
      <c r="AK18" s="106">
        <v>1438.2</v>
      </c>
      <c r="AL18" s="106">
        <v>1438.2</v>
      </c>
      <c r="AM18" s="106"/>
      <c r="AN18" s="106">
        <v>1438.2</v>
      </c>
      <c r="AO18" s="104"/>
      <c r="AP18" s="104">
        <f t="shared" si="2"/>
        <v>14382.000000000004</v>
      </c>
      <c r="AQ18" s="106">
        <f t="shared" si="3"/>
        <v>1597.9999999999964</v>
      </c>
      <c r="AR18" s="63" t="s">
        <v>53</v>
      </c>
      <c r="AS18" s="65" t="s">
        <v>54</v>
      </c>
      <c r="AT18" s="66"/>
      <c r="AU18" s="11">
        <f t="shared" si="4"/>
        <v>0</v>
      </c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49.5" customHeight="1" x14ac:dyDescent="0.2">
      <c r="A19" s="95" t="s">
        <v>123</v>
      </c>
      <c r="B19" s="79" t="s">
        <v>124</v>
      </c>
      <c r="C19" s="79" t="s">
        <v>115</v>
      </c>
      <c r="D19" s="79" t="s">
        <v>116</v>
      </c>
      <c r="E19" s="79" t="s">
        <v>125</v>
      </c>
      <c r="F19" s="79" t="s">
        <v>118</v>
      </c>
      <c r="G19" s="79" t="s">
        <v>51</v>
      </c>
      <c r="H19" s="79" t="s">
        <v>122</v>
      </c>
      <c r="I19" s="105">
        <v>40878</v>
      </c>
      <c r="J19" s="106">
        <v>15980</v>
      </c>
      <c r="K19" s="106">
        <f t="shared" si="0"/>
        <v>1598</v>
      </c>
      <c r="L19" s="106">
        <f t="shared" si="1"/>
        <v>14382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0</v>
      </c>
      <c r="V19" s="106">
        <v>0</v>
      </c>
      <c r="W19" s="106">
        <v>0</v>
      </c>
      <c r="X19" s="106">
        <v>0</v>
      </c>
      <c r="Y19" s="106">
        <v>0</v>
      </c>
      <c r="Z19" s="106">
        <v>0</v>
      </c>
      <c r="AA19" s="106">
        <v>1428.2</v>
      </c>
      <c r="AB19" s="106">
        <v>0</v>
      </c>
      <c r="AC19" s="106">
        <v>1428.2</v>
      </c>
      <c r="AD19" s="106">
        <v>1428.2</v>
      </c>
      <c r="AE19" s="106">
        <v>1428.2</v>
      </c>
      <c r="AF19" s="106">
        <v>40</v>
      </c>
      <c r="AG19" s="106">
        <v>1438.2</v>
      </c>
      <c r="AH19" s="106">
        <v>0</v>
      </c>
      <c r="AI19" s="106">
        <v>1438.2</v>
      </c>
      <c r="AJ19" s="106">
        <v>1438.2</v>
      </c>
      <c r="AK19" s="106">
        <v>1438.2</v>
      </c>
      <c r="AL19" s="106">
        <v>1438.2</v>
      </c>
      <c r="AM19" s="106"/>
      <c r="AN19" s="106">
        <v>1438.2</v>
      </c>
      <c r="AO19" s="104"/>
      <c r="AP19" s="104">
        <f t="shared" si="2"/>
        <v>14382.000000000004</v>
      </c>
      <c r="AQ19" s="106">
        <f t="shared" si="3"/>
        <v>1597.9999999999964</v>
      </c>
      <c r="AR19" s="63" t="s">
        <v>53</v>
      </c>
      <c r="AS19" s="65" t="s">
        <v>54</v>
      </c>
      <c r="AT19" s="66"/>
      <c r="AU19" s="11">
        <f t="shared" si="4"/>
        <v>0</v>
      </c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</row>
    <row r="20" spans="1:60" ht="49.5" customHeight="1" x14ac:dyDescent="0.2">
      <c r="A20" s="95" t="s">
        <v>126</v>
      </c>
      <c r="B20" s="79" t="s">
        <v>127</v>
      </c>
      <c r="C20" s="79" t="s">
        <v>128</v>
      </c>
      <c r="D20" s="79" t="s">
        <v>89</v>
      </c>
      <c r="E20" s="94" t="s">
        <v>129</v>
      </c>
      <c r="F20" s="94" t="s">
        <v>130</v>
      </c>
      <c r="G20" s="79" t="s">
        <v>51</v>
      </c>
      <c r="H20" s="94" t="s">
        <v>131</v>
      </c>
      <c r="I20" s="105">
        <v>42200</v>
      </c>
      <c r="J20" s="106">
        <v>21500</v>
      </c>
      <c r="K20" s="106">
        <f t="shared" si="0"/>
        <v>2150</v>
      </c>
      <c r="L20" s="106">
        <f t="shared" si="1"/>
        <v>19350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0</v>
      </c>
      <c r="V20" s="106">
        <v>0</v>
      </c>
      <c r="W20" s="106">
        <v>0</v>
      </c>
      <c r="X20" s="106">
        <v>0</v>
      </c>
      <c r="Y20" s="106">
        <v>0</v>
      </c>
      <c r="Z20" s="106">
        <v>0</v>
      </c>
      <c r="AA20" s="106">
        <v>0</v>
      </c>
      <c r="AB20" s="106">
        <v>0</v>
      </c>
      <c r="AC20" s="106">
        <v>0</v>
      </c>
      <c r="AD20" s="106">
        <v>0</v>
      </c>
      <c r="AE20" s="106">
        <v>967.5</v>
      </c>
      <c r="AF20" s="106">
        <v>0</v>
      </c>
      <c r="AG20" s="106">
        <v>1935</v>
      </c>
      <c r="AH20" s="106">
        <v>0</v>
      </c>
      <c r="AI20" s="106">
        <v>1935</v>
      </c>
      <c r="AJ20" s="106">
        <v>1935</v>
      </c>
      <c r="AK20" s="106">
        <v>1935</v>
      </c>
      <c r="AL20" s="106">
        <v>1935</v>
      </c>
      <c r="AM20" s="106"/>
      <c r="AN20" s="106">
        <v>1935</v>
      </c>
      <c r="AO20" s="104"/>
      <c r="AP20" s="104">
        <f t="shared" si="2"/>
        <v>12577.5</v>
      </c>
      <c r="AQ20" s="106">
        <f t="shared" si="3"/>
        <v>8922.5</v>
      </c>
      <c r="AR20" s="63" t="s">
        <v>53</v>
      </c>
      <c r="AS20" s="65" t="s">
        <v>54</v>
      </c>
      <c r="AT20" s="66"/>
      <c r="AU20" s="11">
        <f t="shared" si="4"/>
        <v>6772.5</v>
      </c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</row>
    <row r="21" spans="1:60" ht="49.5" customHeight="1" x14ac:dyDescent="0.2">
      <c r="A21" s="95" t="s">
        <v>132</v>
      </c>
      <c r="B21" s="79" t="s">
        <v>133</v>
      </c>
      <c r="C21" s="79" t="s">
        <v>128</v>
      </c>
      <c r="D21" s="79" t="s">
        <v>89</v>
      </c>
      <c r="E21" s="94" t="s">
        <v>134</v>
      </c>
      <c r="F21" s="94" t="s">
        <v>130</v>
      </c>
      <c r="G21" s="79" t="s">
        <v>51</v>
      </c>
      <c r="H21" s="94" t="s">
        <v>131</v>
      </c>
      <c r="I21" s="105">
        <v>42200</v>
      </c>
      <c r="J21" s="106">
        <v>21500</v>
      </c>
      <c r="K21" s="106">
        <f t="shared" si="0"/>
        <v>2150</v>
      </c>
      <c r="L21" s="106">
        <f t="shared" si="1"/>
        <v>19350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  <c r="U21" s="106">
        <v>0</v>
      </c>
      <c r="V21" s="106">
        <v>0</v>
      </c>
      <c r="W21" s="106">
        <v>0</v>
      </c>
      <c r="X21" s="106">
        <v>0</v>
      </c>
      <c r="Y21" s="106">
        <v>0</v>
      </c>
      <c r="Z21" s="106">
        <v>0</v>
      </c>
      <c r="AA21" s="106">
        <v>0</v>
      </c>
      <c r="AB21" s="106">
        <v>0</v>
      </c>
      <c r="AC21" s="106">
        <v>0</v>
      </c>
      <c r="AD21" s="106">
        <v>0</v>
      </c>
      <c r="AE21" s="106">
        <v>967.5</v>
      </c>
      <c r="AF21" s="106">
        <v>0</v>
      </c>
      <c r="AG21" s="106">
        <v>1935</v>
      </c>
      <c r="AH21" s="106">
        <v>0</v>
      </c>
      <c r="AI21" s="106">
        <v>1935</v>
      </c>
      <c r="AJ21" s="106">
        <v>1935</v>
      </c>
      <c r="AK21" s="106">
        <v>1935</v>
      </c>
      <c r="AL21" s="106">
        <v>1935</v>
      </c>
      <c r="AM21" s="106"/>
      <c r="AN21" s="106">
        <v>1935</v>
      </c>
      <c r="AO21" s="104"/>
      <c r="AP21" s="104">
        <f t="shared" si="2"/>
        <v>12577.5</v>
      </c>
      <c r="AQ21" s="106">
        <f t="shared" si="3"/>
        <v>8922.5</v>
      </c>
      <c r="AR21" s="63" t="s">
        <v>53</v>
      </c>
      <c r="AS21" s="65" t="s">
        <v>54</v>
      </c>
      <c r="AT21" s="66"/>
      <c r="AU21" s="11">
        <f t="shared" si="4"/>
        <v>6772.5</v>
      </c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</row>
    <row r="22" spans="1:60" ht="49.5" customHeight="1" x14ac:dyDescent="0.2">
      <c r="A22" s="95" t="s">
        <v>135</v>
      </c>
      <c r="B22" s="79" t="s">
        <v>136</v>
      </c>
      <c r="C22" s="79" t="s">
        <v>128</v>
      </c>
      <c r="D22" s="79" t="s">
        <v>89</v>
      </c>
      <c r="E22" s="94" t="s">
        <v>137</v>
      </c>
      <c r="F22" s="94" t="s">
        <v>130</v>
      </c>
      <c r="G22" s="79" t="s">
        <v>51</v>
      </c>
      <c r="H22" s="94" t="s">
        <v>131</v>
      </c>
      <c r="I22" s="105">
        <v>42200</v>
      </c>
      <c r="J22" s="106">
        <v>21500</v>
      </c>
      <c r="K22" s="106">
        <f t="shared" si="0"/>
        <v>2150</v>
      </c>
      <c r="L22" s="106">
        <f t="shared" si="1"/>
        <v>19350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6">
        <v>0</v>
      </c>
      <c r="V22" s="106">
        <v>0</v>
      </c>
      <c r="W22" s="106">
        <v>0</v>
      </c>
      <c r="X22" s="106">
        <v>0</v>
      </c>
      <c r="Y22" s="106">
        <v>0</v>
      </c>
      <c r="Z22" s="106">
        <v>0</v>
      </c>
      <c r="AA22" s="106">
        <v>0</v>
      </c>
      <c r="AB22" s="106">
        <v>0</v>
      </c>
      <c r="AC22" s="106">
        <v>0</v>
      </c>
      <c r="AD22" s="106">
        <v>0</v>
      </c>
      <c r="AE22" s="106">
        <v>967.5</v>
      </c>
      <c r="AF22" s="106">
        <v>0</v>
      </c>
      <c r="AG22" s="106">
        <v>1935</v>
      </c>
      <c r="AH22" s="106">
        <v>0</v>
      </c>
      <c r="AI22" s="106">
        <v>1935</v>
      </c>
      <c r="AJ22" s="106">
        <v>1935</v>
      </c>
      <c r="AK22" s="106">
        <v>1935</v>
      </c>
      <c r="AL22" s="106">
        <v>1935</v>
      </c>
      <c r="AM22" s="106"/>
      <c r="AN22" s="106">
        <v>1935</v>
      </c>
      <c r="AO22" s="104"/>
      <c r="AP22" s="104">
        <f t="shared" si="2"/>
        <v>12577.5</v>
      </c>
      <c r="AQ22" s="106">
        <f t="shared" si="3"/>
        <v>8922.5</v>
      </c>
      <c r="AR22" s="63" t="s">
        <v>53</v>
      </c>
      <c r="AS22" s="65" t="s">
        <v>54</v>
      </c>
      <c r="AT22" s="66"/>
      <c r="AU22" s="11">
        <f t="shared" si="4"/>
        <v>6772.5</v>
      </c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</row>
    <row r="23" spans="1:60" ht="49.5" customHeight="1" x14ac:dyDescent="0.2">
      <c r="A23" s="95" t="s">
        <v>138</v>
      </c>
      <c r="B23" s="79" t="s">
        <v>139</v>
      </c>
      <c r="C23" s="79" t="s">
        <v>128</v>
      </c>
      <c r="D23" s="79" t="s">
        <v>89</v>
      </c>
      <c r="E23" s="94" t="s">
        <v>140</v>
      </c>
      <c r="F23" s="94" t="s">
        <v>130</v>
      </c>
      <c r="G23" s="79" t="s">
        <v>51</v>
      </c>
      <c r="H23" s="94" t="s">
        <v>131</v>
      </c>
      <c r="I23" s="105">
        <v>42200</v>
      </c>
      <c r="J23" s="106">
        <v>21500</v>
      </c>
      <c r="K23" s="106">
        <f t="shared" si="0"/>
        <v>2150</v>
      </c>
      <c r="L23" s="106">
        <f t="shared" si="1"/>
        <v>19350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  <c r="W23" s="106">
        <v>0</v>
      </c>
      <c r="X23" s="106">
        <v>0</v>
      </c>
      <c r="Y23" s="106">
        <v>0</v>
      </c>
      <c r="Z23" s="106">
        <v>0</v>
      </c>
      <c r="AA23" s="106">
        <v>0</v>
      </c>
      <c r="AB23" s="106">
        <v>0</v>
      </c>
      <c r="AC23" s="106">
        <v>0</v>
      </c>
      <c r="AD23" s="106">
        <v>0</v>
      </c>
      <c r="AE23" s="106">
        <v>967.5</v>
      </c>
      <c r="AF23" s="106">
        <v>0</v>
      </c>
      <c r="AG23" s="106">
        <v>1935</v>
      </c>
      <c r="AH23" s="106">
        <v>0</v>
      </c>
      <c r="AI23" s="106">
        <v>1935</v>
      </c>
      <c r="AJ23" s="106">
        <v>1935</v>
      </c>
      <c r="AK23" s="106">
        <v>1935</v>
      </c>
      <c r="AL23" s="106">
        <v>1935</v>
      </c>
      <c r="AM23" s="106"/>
      <c r="AN23" s="106">
        <v>1935</v>
      </c>
      <c r="AO23" s="104"/>
      <c r="AP23" s="104">
        <f t="shared" si="2"/>
        <v>12577.5</v>
      </c>
      <c r="AQ23" s="106">
        <f t="shared" si="3"/>
        <v>8922.5</v>
      </c>
      <c r="AR23" s="63" t="s">
        <v>53</v>
      </c>
      <c r="AS23" s="65" t="s">
        <v>54</v>
      </c>
      <c r="AT23" s="66"/>
      <c r="AU23" s="11">
        <f t="shared" si="4"/>
        <v>6772.5</v>
      </c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</row>
    <row r="24" spans="1:60" ht="49.5" customHeight="1" x14ac:dyDescent="0.2">
      <c r="A24" s="95" t="s">
        <v>141</v>
      </c>
      <c r="B24" s="79" t="s">
        <v>142</v>
      </c>
      <c r="C24" s="79" t="s">
        <v>128</v>
      </c>
      <c r="D24" s="79" t="s">
        <v>89</v>
      </c>
      <c r="E24" s="94" t="s">
        <v>143</v>
      </c>
      <c r="F24" s="94" t="s">
        <v>130</v>
      </c>
      <c r="G24" s="79" t="s">
        <v>51</v>
      </c>
      <c r="H24" s="94" t="s">
        <v>131</v>
      </c>
      <c r="I24" s="105">
        <v>42200</v>
      </c>
      <c r="J24" s="106">
        <v>21500</v>
      </c>
      <c r="K24" s="106">
        <f t="shared" si="0"/>
        <v>2150</v>
      </c>
      <c r="L24" s="106">
        <f t="shared" si="1"/>
        <v>19350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  <c r="X24" s="106">
        <v>0</v>
      </c>
      <c r="Y24" s="106">
        <v>0</v>
      </c>
      <c r="Z24" s="106">
        <v>0</v>
      </c>
      <c r="AA24" s="106">
        <v>0</v>
      </c>
      <c r="AB24" s="106">
        <v>0</v>
      </c>
      <c r="AC24" s="106">
        <v>0</v>
      </c>
      <c r="AD24" s="106">
        <v>0</v>
      </c>
      <c r="AE24" s="106">
        <v>967.5</v>
      </c>
      <c r="AF24" s="106">
        <v>0</v>
      </c>
      <c r="AG24" s="106">
        <v>1935</v>
      </c>
      <c r="AH24" s="106">
        <v>0</v>
      </c>
      <c r="AI24" s="106">
        <v>1935</v>
      </c>
      <c r="AJ24" s="106">
        <v>1935</v>
      </c>
      <c r="AK24" s="106">
        <v>1935</v>
      </c>
      <c r="AL24" s="106">
        <v>1935</v>
      </c>
      <c r="AM24" s="106"/>
      <c r="AN24" s="106">
        <v>1935</v>
      </c>
      <c r="AO24" s="104"/>
      <c r="AP24" s="104">
        <f t="shared" si="2"/>
        <v>12577.5</v>
      </c>
      <c r="AQ24" s="106">
        <f t="shared" si="3"/>
        <v>8922.5</v>
      </c>
      <c r="AR24" s="63" t="s">
        <v>53</v>
      </c>
      <c r="AS24" s="65" t="s">
        <v>54</v>
      </c>
      <c r="AT24" s="66"/>
      <c r="AU24" s="11">
        <f t="shared" si="4"/>
        <v>6772.5</v>
      </c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</row>
    <row r="25" spans="1:60" ht="49.5" customHeight="1" x14ac:dyDescent="0.2">
      <c r="A25" s="95" t="s">
        <v>144</v>
      </c>
      <c r="B25" s="79" t="s">
        <v>145</v>
      </c>
      <c r="C25" s="79" t="s">
        <v>128</v>
      </c>
      <c r="D25" s="79" t="s">
        <v>89</v>
      </c>
      <c r="E25" s="94" t="s">
        <v>146</v>
      </c>
      <c r="F25" s="94" t="s">
        <v>130</v>
      </c>
      <c r="G25" s="79" t="s">
        <v>51</v>
      </c>
      <c r="H25" s="94" t="s">
        <v>131</v>
      </c>
      <c r="I25" s="105">
        <v>42200</v>
      </c>
      <c r="J25" s="106">
        <v>21500</v>
      </c>
      <c r="K25" s="106">
        <f t="shared" si="0"/>
        <v>2150</v>
      </c>
      <c r="L25" s="106">
        <f t="shared" si="1"/>
        <v>19350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6">
        <v>0</v>
      </c>
      <c r="U25" s="106">
        <v>0</v>
      </c>
      <c r="V25" s="106">
        <v>0</v>
      </c>
      <c r="W25" s="106">
        <v>0</v>
      </c>
      <c r="X25" s="106">
        <v>0</v>
      </c>
      <c r="Y25" s="106">
        <v>0</v>
      </c>
      <c r="Z25" s="106">
        <v>0</v>
      </c>
      <c r="AA25" s="106">
        <v>0</v>
      </c>
      <c r="AB25" s="106">
        <v>0</v>
      </c>
      <c r="AC25" s="106">
        <v>0</v>
      </c>
      <c r="AD25" s="106">
        <v>0</v>
      </c>
      <c r="AE25" s="106">
        <v>967.5</v>
      </c>
      <c r="AF25" s="106">
        <v>0</v>
      </c>
      <c r="AG25" s="106">
        <v>1935</v>
      </c>
      <c r="AH25" s="106">
        <v>0</v>
      </c>
      <c r="AI25" s="106">
        <v>1935</v>
      </c>
      <c r="AJ25" s="106">
        <v>1935</v>
      </c>
      <c r="AK25" s="106">
        <v>1935</v>
      </c>
      <c r="AL25" s="106">
        <v>1935</v>
      </c>
      <c r="AM25" s="106"/>
      <c r="AN25" s="106">
        <v>1935</v>
      </c>
      <c r="AO25" s="104"/>
      <c r="AP25" s="104">
        <f t="shared" si="2"/>
        <v>12577.5</v>
      </c>
      <c r="AQ25" s="106">
        <f t="shared" si="3"/>
        <v>8922.5</v>
      </c>
      <c r="AR25" s="63" t="s">
        <v>53</v>
      </c>
      <c r="AS25" s="65" t="s">
        <v>54</v>
      </c>
      <c r="AT25" s="66"/>
      <c r="AU25" s="11">
        <f t="shared" si="4"/>
        <v>6772.5</v>
      </c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</row>
    <row r="26" spans="1:60" ht="49.5" customHeight="1" x14ac:dyDescent="0.2">
      <c r="A26" s="95" t="s">
        <v>147</v>
      </c>
      <c r="B26" s="79" t="s">
        <v>148</v>
      </c>
      <c r="C26" s="79" t="s">
        <v>77</v>
      </c>
      <c r="D26" s="79" t="s">
        <v>149</v>
      </c>
      <c r="E26" s="94" t="s">
        <v>150</v>
      </c>
      <c r="F26" s="94" t="s">
        <v>151</v>
      </c>
      <c r="G26" s="79" t="s">
        <v>51</v>
      </c>
      <c r="H26" s="94" t="s">
        <v>85</v>
      </c>
      <c r="I26" s="105">
        <v>42370</v>
      </c>
      <c r="J26" s="106">
        <v>57645.62</v>
      </c>
      <c r="K26" s="106">
        <f t="shared" si="0"/>
        <v>5764.5620000000008</v>
      </c>
      <c r="L26" s="106">
        <f t="shared" si="1"/>
        <v>51881.058000000005</v>
      </c>
      <c r="M26" s="106">
        <v>0</v>
      </c>
      <c r="N26" s="106">
        <v>0</v>
      </c>
      <c r="O26" s="106">
        <v>0</v>
      </c>
      <c r="P26" s="106">
        <v>0</v>
      </c>
      <c r="Q26" s="106">
        <v>0</v>
      </c>
      <c r="R26" s="106">
        <v>0</v>
      </c>
      <c r="S26" s="106">
        <v>0</v>
      </c>
      <c r="T26" s="106">
        <v>0</v>
      </c>
      <c r="U26" s="106">
        <v>0</v>
      </c>
      <c r="V26" s="106">
        <v>0</v>
      </c>
      <c r="W26" s="106">
        <v>0</v>
      </c>
      <c r="X26" s="106">
        <v>0</v>
      </c>
      <c r="Y26" s="106">
        <v>0</v>
      </c>
      <c r="Z26" s="106">
        <v>0</v>
      </c>
      <c r="AA26" s="106">
        <v>0</v>
      </c>
      <c r="AB26" s="106">
        <v>0</v>
      </c>
      <c r="AC26" s="106">
        <v>0</v>
      </c>
      <c r="AD26" s="106">
        <v>0</v>
      </c>
      <c r="AE26" s="106">
        <v>0</v>
      </c>
      <c r="AF26" s="106">
        <v>0</v>
      </c>
      <c r="AG26" s="106">
        <v>5188.1099999999997</v>
      </c>
      <c r="AH26" s="106">
        <v>0</v>
      </c>
      <c r="AI26" s="106">
        <v>5188.1099999999997</v>
      </c>
      <c r="AJ26" s="106">
        <v>5188.1099999999997</v>
      </c>
      <c r="AK26" s="106">
        <v>5188.1099999999997</v>
      </c>
      <c r="AL26" s="106">
        <v>5188.1099999999997</v>
      </c>
      <c r="AM26" s="106"/>
      <c r="AN26" s="106">
        <v>5188.1099999999997</v>
      </c>
      <c r="AO26" s="104"/>
      <c r="AP26" s="104">
        <f t="shared" si="2"/>
        <v>31128.66</v>
      </c>
      <c r="AQ26" s="106">
        <f t="shared" si="3"/>
        <v>26516.960000000003</v>
      </c>
      <c r="AR26" s="63" t="s">
        <v>53</v>
      </c>
      <c r="AS26" s="65" t="s">
        <v>54</v>
      </c>
      <c r="AT26" s="66"/>
      <c r="AU26" s="11">
        <f t="shared" si="4"/>
        <v>20752.398000000005</v>
      </c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</row>
    <row r="27" spans="1:60" ht="49.5" customHeight="1" x14ac:dyDescent="0.2">
      <c r="A27" s="95" t="s">
        <v>152</v>
      </c>
      <c r="B27" s="79" t="s">
        <v>145</v>
      </c>
      <c r="C27" s="79" t="s">
        <v>77</v>
      </c>
      <c r="D27" s="79" t="s">
        <v>48</v>
      </c>
      <c r="E27" s="94" t="s">
        <v>153</v>
      </c>
      <c r="F27" s="94" t="s">
        <v>154</v>
      </c>
      <c r="G27" s="79" t="s">
        <v>51</v>
      </c>
      <c r="H27" s="94"/>
      <c r="I27" s="105">
        <v>43861</v>
      </c>
      <c r="J27" s="106">
        <v>23253</v>
      </c>
      <c r="K27" s="106">
        <f t="shared" si="0"/>
        <v>2325.3000000000002</v>
      </c>
      <c r="L27" s="106">
        <f t="shared" si="1"/>
        <v>20927.7</v>
      </c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>
        <v>0</v>
      </c>
      <c r="AH27" s="106">
        <v>0</v>
      </c>
      <c r="AI27" s="106">
        <v>0</v>
      </c>
      <c r="AJ27" s="106">
        <v>0</v>
      </c>
      <c r="AK27" s="106">
        <v>0</v>
      </c>
      <c r="AL27" s="106">
        <v>1918.37</v>
      </c>
      <c r="AM27" s="106"/>
      <c r="AN27" s="106">
        <v>2092.77</v>
      </c>
      <c r="AO27" s="104"/>
      <c r="AP27" s="104">
        <f t="shared" si="2"/>
        <v>4011.14</v>
      </c>
      <c r="AQ27" s="106">
        <f t="shared" si="3"/>
        <v>19241.86</v>
      </c>
      <c r="AR27" s="63"/>
      <c r="AS27" s="65"/>
      <c r="AT27" s="66"/>
      <c r="AU27" s="11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</row>
    <row r="28" spans="1:60" ht="49.5" customHeight="1" x14ac:dyDescent="0.2">
      <c r="A28" s="95" t="s">
        <v>155</v>
      </c>
      <c r="B28" s="79" t="s">
        <v>156</v>
      </c>
      <c r="C28" s="79" t="s">
        <v>77</v>
      </c>
      <c r="D28" s="79" t="s">
        <v>48</v>
      </c>
      <c r="E28" s="94" t="s">
        <v>157</v>
      </c>
      <c r="F28" s="94" t="s">
        <v>154</v>
      </c>
      <c r="G28" s="79" t="s">
        <v>51</v>
      </c>
      <c r="H28" s="94"/>
      <c r="I28" s="105">
        <v>43861</v>
      </c>
      <c r="J28" s="106">
        <v>23253</v>
      </c>
      <c r="K28" s="106">
        <f t="shared" si="0"/>
        <v>2325.3000000000002</v>
      </c>
      <c r="L28" s="106">
        <f t="shared" si="1"/>
        <v>20927.7</v>
      </c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>
        <v>0</v>
      </c>
      <c r="AH28" s="106">
        <v>0</v>
      </c>
      <c r="AI28" s="106">
        <v>0</v>
      </c>
      <c r="AJ28" s="106">
        <v>0</v>
      </c>
      <c r="AK28" s="106">
        <v>0</v>
      </c>
      <c r="AL28" s="106">
        <v>1918.37</v>
      </c>
      <c r="AM28" s="106"/>
      <c r="AN28" s="106">
        <v>2092.77</v>
      </c>
      <c r="AO28" s="104"/>
      <c r="AP28" s="104">
        <f t="shared" si="2"/>
        <v>4011.14</v>
      </c>
      <c r="AQ28" s="106">
        <f t="shared" si="3"/>
        <v>19241.86</v>
      </c>
      <c r="AR28" s="63"/>
      <c r="AS28" s="65"/>
      <c r="AT28" s="66"/>
      <c r="AU28" s="11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</row>
    <row r="29" spans="1:60" ht="49.5" customHeight="1" x14ac:dyDescent="0.2">
      <c r="A29" s="95" t="s">
        <v>158</v>
      </c>
      <c r="B29" s="79" t="s">
        <v>159</v>
      </c>
      <c r="C29" s="79" t="s">
        <v>77</v>
      </c>
      <c r="D29" s="79" t="s">
        <v>48</v>
      </c>
      <c r="E29" s="94" t="s">
        <v>160</v>
      </c>
      <c r="F29" s="94" t="s">
        <v>154</v>
      </c>
      <c r="G29" s="79" t="s">
        <v>51</v>
      </c>
      <c r="H29" s="94"/>
      <c r="I29" s="105">
        <v>43861</v>
      </c>
      <c r="J29" s="106">
        <v>23253</v>
      </c>
      <c r="K29" s="106">
        <f t="shared" si="0"/>
        <v>2325.3000000000002</v>
      </c>
      <c r="L29" s="106">
        <f t="shared" si="1"/>
        <v>20927.7</v>
      </c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1918.37</v>
      </c>
      <c r="AM29" s="106"/>
      <c r="AN29" s="106">
        <v>2092.77</v>
      </c>
      <c r="AO29" s="104"/>
      <c r="AP29" s="104">
        <f t="shared" si="2"/>
        <v>4011.14</v>
      </c>
      <c r="AQ29" s="106">
        <f t="shared" si="3"/>
        <v>19241.86</v>
      </c>
      <c r="AR29" s="63"/>
      <c r="AS29" s="65"/>
      <c r="AT29" s="66"/>
      <c r="AU29" s="11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</row>
    <row r="30" spans="1:60" ht="49.5" customHeight="1" x14ac:dyDescent="0.2">
      <c r="A30" s="95" t="s">
        <v>161</v>
      </c>
      <c r="B30" s="79" t="s">
        <v>162</v>
      </c>
      <c r="C30" s="79" t="s">
        <v>77</v>
      </c>
      <c r="D30" s="79" t="s">
        <v>48</v>
      </c>
      <c r="E30" s="167" t="s">
        <v>163</v>
      </c>
      <c r="F30" s="94" t="s">
        <v>154</v>
      </c>
      <c r="G30" s="79" t="s">
        <v>51</v>
      </c>
      <c r="H30" s="94"/>
      <c r="I30" s="105">
        <v>43861</v>
      </c>
      <c r="J30" s="106">
        <v>23253</v>
      </c>
      <c r="K30" s="106">
        <f t="shared" si="0"/>
        <v>2325.3000000000002</v>
      </c>
      <c r="L30" s="106">
        <f t="shared" si="1"/>
        <v>20927.7</v>
      </c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>
        <v>0</v>
      </c>
      <c r="AH30" s="106">
        <v>0</v>
      </c>
      <c r="AI30" s="106">
        <v>0</v>
      </c>
      <c r="AJ30" s="106">
        <v>0</v>
      </c>
      <c r="AK30" s="106">
        <v>0</v>
      </c>
      <c r="AL30" s="106">
        <v>1918.37</v>
      </c>
      <c r="AM30" s="106"/>
      <c r="AN30" s="106">
        <v>2092.77</v>
      </c>
      <c r="AO30" s="104"/>
      <c r="AP30" s="104">
        <f t="shared" si="2"/>
        <v>4011.14</v>
      </c>
      <c r="AQ30" s="106">
        <f t="shared" si="3"/>
        <v>19241.86</v>
      </c>
      <c r="AR30" s="63"/>
      <c r="AS30" s="65"/>
      <c r="AT30" s="66"/>
      <c r="AU30" s="11">
        <v>959.19</v>
      </c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</row>
    <row r="31" spans="1:60" ht="49.5" customHeight="1" x14ac:dyDescent="0.2">
      <c r="A31" s="95" t="s">
        <v>164</v>
      </c>
      <c r="B31" s="79" t="s">
        <v>165</v>
      </c>
      <c r="C31" s="79" t="s">
        <v>77</v>
      </c>
      <c r="D31" s="79" t="s">
        <v>48</v>
      </c>
      <c r="E31" s="94" t="s">
        <v>166</v>
      </c>
      <c r="F31" s="94" t="s">
        <v>154</v>
      </c>
      <c r="G31" s="79" t="s">
        <v>51</v>
      </c>
      <c r="H31" s="94"/>
      <c r="I31" s="105">
        <v>43861</v>
      </c>
      <c r="J31" s="106">
        <v>23253</v>
      </c>
      <c r="K31" s="106">
        <f t="shared" si="0"/>
        <v>2325.3000000000002</v>
      </c>
      <c r="L31" s="106">
        <f t="shared" si="1"/>
        <v>20927.7</v>
      </c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>
        <v>0</v>
      </c>
      <c r="AH31" s="106">
        <v>0</v>
      </c>
      <c r="AI31" s="106">
        <v>0</v>
      </c>
      <c r="AJ31" s="106">
        <v>0</v>
      </c>
      <c r="AK31" s="106">
        <v>0</v>
      </c>
      <c r="AL31" s="106">
        <v>1918.37</v>
      </c>
      <c r="AM31" s="106"/>
      <c r="AN31" s="106">
        <v>2092.77</v>
      </c>
      <c r="AO31" s="104"/>
      <c r="AP31" s="104">
        <f t="shared" si="2"/>
        <v>4011.14</v>
      </c>
      <c r="AQ31" s="106">
        <f t="shared" si="3"/>
        <v>19241.86</v>
      </c>
      <c r="AR31" s="63"/>
      <c r="AS31" s="65"/>
      <c r="AT31" s="66"/>
      <c r="AU31" s="11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</row>
    <row r="32" spans="1:60" ht="51" customHeight="1" x14ac:dyDescent="0.2">
      <c r="A32" s="95" t="s">
        <v>167</v>
      </c>
      <c r="B32" s="79" t="s">
        <v>168</v>
      </c>
      <c r="C32" s="79" t="s">
        <v>77</v>
      </c>
      <c r="D32" s="79" t="s">
        <v>48</v>
      </c>
      <c r="E32" s="94" t="s">
        <v>169</v>
      </c>
      <c r="F32" s="94" t="s">
        <v>154</v>
      </c>
      <c r="G32" s="79" t="s">
        <v>51</v>
      </c>
      <c r="H32" s="94"/>
      <c r="I32" s="105">
        <v>43861</v>
      </c>
      <c r="J32" s="106">
        <v>23253</v>
      </c>
      <c r="K32" s="106">
        <f t="shared" si="0"/>
        <v>2325.3000000000002</v>
      </c>
      <c r="L32" s="106">
        <f t="shared" si="1"/>
        <v>20927.7</v>
      </c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>
        <v>0</v>
      </c>
      <c r="AH32" s="106">
        <v>0</v>
      </c>
      <c r="AI32" s="106">
        <v>0</v>
      </c>
      <c r="AJ32" s="106">
        <v>0</v>
      </c>
      <c r="AK32" s="106">
        <v>0</v>
      </c>
      <c r="AL32" s="106">
        <v>1918.37</v>
      </c>
      <c r="AM32" s="106"/>
      <c r="AN32" s="106">
        <v>2092.77</v>
      </c>
      <c r="AO32" s="104"/>
      <c r="AP32" s="104">
        <f t="shared" si="2"/>
        <v>4011.14</v>
      </c>
      <c r="AQ32" s="106">
        <f t="shared" si="3"/>
        <v>19241.86</v>
      </c>
      <c r="AR32" s="63"/>
      <c r="AS32" s="65"/>
      <c r="AT32" s="66"/>
      <c r="AU32" s="11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</row>
    <row r="33" spans="1:60" ht="51" customHeight="1" x14ac:dyDescent="0.2">
      <c r="A33" s="95" t="s">
        <v>2755</v>
      </c>
      <c r="B33" s="79" t="s">
        <v>2756</v>
      </c>
      <c r="C33" s="79" t="s">
        <v>77</v>
      </c>
      <c r="D33" s="79" t="s">
        <v>2757</v>
      </c>
      <c r="E33" s="94" t="s">
        <v>2758</v>
      </c>
      <c r="F33" s="94"/>
      <c r="G33" s="79" t="s">
        <v>51</v>
      </c>
      <c r="H33" s="94"/>
      <c r="I33" s="105">
        <v>44827</v>
      </c>
      <c r="J33" s="106">
        <v>78331</v>
      </c>
      <c r="K33" s="106">
        <f t="shared" si="0"/>
        <v>7833.1</v>
      </c>
      <c r="L33" s="106">
        <f t="shared" si="1"/>
        <v>70497.899999999994</v>
      </c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27"/>
      <c r="AP33" s="104"/>
      <c r="AQ33" s="106"/>
      <c r="AR33" s="63"/>
      <c r="AS33" s="65"/>
      <c r="AT33" s="66"/>
      <c r="AU33" s="11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</row>
    <row r="34" spans="1:60" ht="49.5" customHeight="1" x14ac:dyDescent="0.2">
      <c r="A34" s="95" t="s">
        <v>170</v>
      </c>
      <c r="B34" s="79" t="s">
        <v>171</v>
      </c>
      <c r="C34" s="79" t="s">
        <v>172</v>
      </c>
      <c r="D34" s="79" t="s">
        <v>173</v>
      </c>
      <c r="E34" s="79" t="s">
        <v>174</v>
      </c>
      <c r="F34" s="79" t="s">
        <v>175</v>
      </c>
      <c r="G34" s="79" t="s">
        <v>176</v>
      </c>
      <c r="H34" s="79" t="s">
        <v>60</v>
      </c>
      <c r="I34" s="105">
        <v>38353</v>
      </c>
      <c r="J34" s="106">
        <v>5670</v>
      </c>
      <c r="K34" s="106">
        <f t="shared" si="0"/>
        <v>567</v>
      </c>
      <c r="L34" s="106">
        <f t="shared" si="1"/>
        <v>5103</v>
      </c>
      <c r="M34" s="106">
        <v>0</v>
      </c>
      <c r="N34" s="106">
        <v>0</v>
      </c>
      <c r="O34" s="106">
        <v>0</v>
      </c>
      <c r="P34" s="106">
        <v>0</v>
      </c>
      <c r="Q34" s="106">
        <v>0</v>
      </c>
      <c r="R34" s="106">
        <v>0</v>
      </c>
      <c r="S34" s="106">
        <v>0</v>
      </c>
      <c r="T34" s="106">
        <v>0</v>
      </c>
      <c r="U34" s="106">
        <v>0</v>
      </c>
      <c r="V34" s="106">
        <v>0</v>
      </c>
      <c r="W34" s="106">
        <v>0</v>
      </c>
      <c r="X34" s="106">
        <v>0</v>
      </c>
      <c r="Y34" s="106">
        <v>0</v>
      </c>
      <c r="Z34" s="106">
        <v>0</v>
      </c>
      <c r="AA34" s="106">
        <v>3572.1</v>
      </c>
      <c r="AB34" s="106">
        <v>0</v>
      </c>
      <c r="AC34" s="106">
        <v>510.3</v>
      </c>
      <c r="AD34" s="106">
        <v>510.3</v>
      </c>
      <c r="AE34" s="106">
        <v>510.3</v>
      </c>
      <c r="AF34" s="106">
        <v>0</v>
      </c>
      <c r="AG34" s="106">
        <v>0</v>
      </c>
      <c r="AH34" s="106">
        <v>0</v>
      </c>
      <c r="AI34" s="106">
        <v>0</v>
      </c>
      <c r="AJ34" s="106">
        <v>0</v>
      </c>
      <c r="AK34" s="106">
        <v>0</v>
      </c>
      <c r="AL34" s="106">
        <v>0</v>
      </c>
      <c r="AM34" s="106"/>
      <c r="AN34" s="106">
        <v>0</v>
      </c>
      <c r="AO34" s="104"/>
      <c r="AP34" s="104">
        <f t="shared" si="2"/>
        <v>5103</v>
      </c>
      <c r="AQ34" s="106">
        <f t="shared" si="3"/>
        <v>567</v>
      </c>
      <c r="AR34" s="63" t="s">
        <v>53</v>
      </c>
      <c r="AS34" s="65" t="s">
        <v>54</v>
      </c>
      <c r="AT34" s="60"/>
      <c r="AU34" s="61">
        <f t="shared" ref="AU34:AU37" si="6">L34-AP34</f>
        <v>0</v>
      </c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</row>
    <row r="35" spans="1:60" ht="49.5" customHeight="1" x14ac:dyDescent="0.2">
      <c r="A35" s="95" t="s">
        <v>177</v>
      </c>
      <c r="B35" s="79" t="s">
        <v>178</v>
      </c>
      <c r="C35" s="79" t="s">
        <v>172</v>
      </c>
      <c r="D35" s="79" t="s">
        <v>179</v>
      </c>
      <c r="E35" s="79" t="s">
        <v>180</v>
      </c>
      <c r="F35" s="79" t="s">
        <v>181</v>
      </c>
      <c r="G35" s="79" t="s">
        <v>176</v>
      </c>
      <c r="H35" s="79" t="s">
        <v>60</v>
      </c>
      <c r="I35" s="105">
        <v>39814</v>
      </c>
      <c r="J35" s="106">
        <v>10575</v>
      </c>
      <c r="K35" s="106">
        <f t="shared" si="0"/>
        <v>1057.5</v>
      </c>
      <c r="L35" s="106">
        <f t="shared" si="1"/>
        <v>9517.5</v>
      </c>
      <c r="M35" s="106">
        <v>0</v>
      </c>
      <c r="N35" s="106">
        <v>0</v>
      </c>
      <c r="O35" s="106">
        <v>0</v>
      </c>
      <c r="P35" s="106">
        <v>0</v>
      </c>
      <c r="Q35" s="106">
        <v>0</v>
      </c>
      <c r="R35" s="106">
        <v>0</v>
      </c>
      <c r="S35" s="106">
        <v>0</v>
      </c>
      <c r="T35" s="106">
        <v>0</v>
      </c>
      <c r="U35" s="106">
        <v>0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2855.72</v>
      </c>
      <c r="AB35" s="106">
        <v>0</v>
      </c>
      <c r="AC35" s="106">
        <v>951.75</v>
      </c>
      <c r="AD35" s="106">
        <v>951.75</v>
      </c>
      <c r="AE35" s="106">
        <v>951.75</v>
      </c>
      <c r="AF35" s="106">
        <v>0</v>
      </c>
      <c r="AG35" s="106">
        <v>951.75</v>
      </c>
      <c r="AH35" s="106">
        <v>0</v>
      </c>
      <c r="AI35" s="106">
        <v>951.75</v>
      </c>
      <c r="AJ35" s="106">
        <v>951.75</v>
      </c>
      <c r="AK35" s="106">
        <v>951.28</v>
      </c>
      <c r="AL35" s="106">
        <v>0</v>
      </c>
      <c r="AM35" s="106"/>
      <c r="AN35" s="106">
        <v>0</v>
      </c>
      <c r="AO35" s="104"/>
      <c r="AP35" s="104">
        <f t="shared" si="2"/>
        <v>9517.5</v>
      </c>
      <c r="AQ35" s="106">
        <f t="shared" si="3"/>
        <v>1057.5</v>
      </c>
      <c r="AR35" s="63" t="s">
        <v>53</v>
      </c>
      <c r="AS35" s="65" t="s">
        <v>54</v>
      </c>
      <c r="AT35" s="60"/>
      <c r="AU35" s="61">
        <f t="shared" si="6"/>
        <v>0</v>
      </c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</row>
    <row r="36" spans="1:60" ht="49.5" customHeight="1" x14ac:dyDescent="0.2">
      <c r="A36" s="95" t="s">
        <v>182</v>
      </c>
      <c r="B36" s="79" t="s">
        <v>183</v>
      </c>
      <c r="C36" s="79" t="s">
        <v>172</v>
      </c>
      <c r="D36" s="79" t="s">
        <v>179</v>
      </c>
      <c r="E36" s="79" t="s">
        <v>184</v>
      </c>
      <c r="F36" s="79" t="s">
        <v>181</v>
      </c>
      <c r="G36" s="79" t="s">
        <v>176</v>
      </c>
      <c r="H36" s="79" t="s">
        <v>60</v>
      </c>
      <c r="I36" s="105">
        <v>39814</v>
      </c>
      <c r="J36" s="106">
        <v>10575</v>
      </c>
      <c r="K36" s="106">
        <f t="shared" si="0"/>
        <v>1057.5</v>
      </c>
      <c r="L36" s="106">
        <f t="shared" si="1"/>
        <v>9517.5</v>
      </c>
      <c r="M36" s="106">
        <v>0</v>
      </c>
      <c r="N36" s="106">
        <v>0</v>
      </c>
      <c r="O36" s="106">
        <v>0</v>
      </c>
      <c r="P36" s="106">
        <v>0</v>
      </c>
      <c r="Q36" s="106">
        <v>0</v>
      </c>
      <c r="R36" s="106">
        <v>0</v>
      </c>
      <c r="S36" s="106">
        <v>0</v>
      </c>
      <c r="T36" s="106">
        <v>0</v>
      </c>
      <c r="U36" s="106">
        <v>0</v>
      </c>
      <c r="V36" s="106">
        <v>0</v>
      </c>
      <c r="W36" s="106">
        <v>0</v>
      </c>
      <c r="X36" s="106">
        <v>0</v>
      </c>
      <c r="Y36" s="106">
        <v>0</v>
      </c>
      <c r="Z36" s="106">
        <v>0</v>
      </c>
      <c r="AA36" s="106">
        <v>2855.72</v>
      </c>
      <c r="AB36" s="106">
        <v>0</v>
      </c>
      <c r="AC36" s="106">
        <v>951.75</v>
      </c>
      <c r="AD36" s="106">
        <v>951.75</v>
      </c>
      <c r="AE36" s="106">
        <v>951.75</v>
      </c>
      <c r="AF36" s="106">
        <v>0</v>
      </c>
      <c r="AG36" s="106">
        <v>951.75</v>
      </c>
      <c r="AH36" s="106">
        <v>0</v>
      </c>
      <c r="AI36" s="106">
        <v>951.75</v>
      </c>
      <c r="AJ36" s="106">
        <v>951.75</v>
      </c>
      <c r="AK36" s="106">
        <v>951.28</v>
      </c>
      <c r="AL36" s="106">
        <v>0</v>
      </c>
      <c r="AM36" s="106"/>
      <c r="AN36" s="106">
        <v>0</v>
      </c>
      <c r="AO36" s="104"/>
      <c r="AP36" s="104">
        <f t="shared" si="2"/>
        <v>9517.5</v>
      </c>
      <c r="AQ36" s="106">
        <f t="shared" si="3"/>
        <v>1057.5</v>
      </c>
      <c r="AR36" s="63" t="s">
        <v>53</v>
      </c>
      <c r="AS36" s="65" t="s">
        <v>54</v>
      </c>
      <c r="AT36" s="60"/>
      <c r="AU36" s="61">
        <f t="shared" si="6"/>
        <v>0</v>
      </c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</row>
    <row r="37" spans="1:60" ht="49.5" customHeight="1" thickBot="1" x14ac:dyDescent="0.25">
      <c r="A37" s="107" t="s">
        <v>185</v>
      </c>
      <c r="B37" s="108" t="s">
        <v>186</v>
      </c>
      <c r="C37" s="108" t="s">
        <v>172</v>
      </c>
      <c r="D37" s="108" t="s">
        <v>187</v>
      </c>
      <c r="E37" s="108" t="s">
        <v>188</v>
      </c>
      <c r="F37" s="109" t="s">
        <v>189</v>
      </c>
      <c r="G37" s="109" t="s">
        <v>176</v>
      </c>
      <c r="H37" s="109" t="s">
        <v>60</v>
      </c>
      <c r="I37" s="110">
        <v>39814</v>
      </c>
      <c r="J37" s="111">
        <v>12150</v>
      </c>
      <c r="K37" s="111">
        <f t="shared" si="0"/>
        <v>1215</v>
      </c>
      <c r="L37" s="111">
        <f t="shared" si="1"/>
        <v>10935</v>
      </c>
      <c r="M37" s="111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0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10935</v>
      </c>
      <c r="AB37" s="111">
        <v>0</v>
      </c>
      <c r="AC37" s="111">
        <v>0</v>
      </c>
      <c r="AD37" s="111">
        <v>0</v>
      </c>
      <c r="AE37" s="111">
        <v>0</v>
      </c>
      <c r="AF37" s="111">
        <v>0</v>
      </c>
      <c r="AG37" s="111">
        <v>0</v>
      </c>
      <c r="AH37" s="111">
        <v>0</v>
      </c>
      <c r="AI37" s="111">
        <v>0</v>
      </c>
      <c r="AJ37" s="111">
        <v>0</v>
      </c>
      <c r="AK37" s="111">
        <v>0</v>
      </c>
      <c r="AL37" s="111">
        <v>0</v>
      </c>
      <c r="AM37" s="111"/>
      <c r="AN37" s="111">
        <v>0</v>
      </c>
      <c r="AO37" s="112"/>
      <c r="AP37" s="104">
        <f t="shared" si="2"/>
        <v>10935</v>
      </c>
      <c r="AQ37" s="111">
        <f t="shared" si="3"/>
        <v>1215</v>
      </c>
      <c r="AR37" s="68" t="s">
        <v>53</v>
      </c>
      <c r="AS37" s="69" t="s">
        <v>54</v>
      </c>
      <c r="AT37" s="60"/>
      <c r="AU37" s="61">
        <f t="shared" si="6"/>
        <v>0</v>
      </c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</row>
    <row r="38" spans="1:60" ht="49.5" customHeight="1" thickBot="1" x14ac:dyDescent="0.25">
      <c r="A38" s="214" t="s">
        <v>190</v>
      </c>
      <c r="B38" s="215"/>
      <c r="C38" s="215"/>
      <c r="D38" s="215"/>
      <c r="E38" s="215"/>
      <c r="F38" s="215"/>
      <c r="G38" s="215"/>
      <c r="H38" s="216"/>
      <c r="I38" s="13"/>
      <c r="J38" s="14">
        <f t="shared" ref="J38:AQ38" si="7">SUM(J5:J37)</f>
        <v>750781.19571428571</v>
      </c>
      <c r="K38" s="14">
        <f t="shared" si="7"/>
        <v>75078.119571428586</v>
      </c>
      <c r="L38" s="14">
        <f t="shared" si="7"/>
        <v>675703.07614285708</v>
      </c>
      <c r="M38" s="14">
        <f t="shared" si="7"/>
        <v>3804.69</v>
      </c>
      <c r="N38" s="14">
        <f t="shared" si="7"/>
        <v>3804.69</v>
      </c>
      <c r="O38" s="14">
        <f t="shared" si="7"/>
        <v>3804.69</v>
      </c>
      <c r="P38" s="14">
        <f t="shared" si="7"/>
        <v>3804.69</v>
      </c>
      <c r="Q38" s="14">
        <f t="shared" si="7"/>
        <v>3804.69</v>
      </c>
      <c r="R38" s="14">
        <f t="shared" si="7"/>
        <v>3804.69</v>
      </c>
      <c r="S38" s="14">
        <f t="shared" si="7"/>
        <v>3804.69</v>
      </c>
      <c r="T38" s="14">
        <f t="shared" si="7"/>
        <v>6827.71</v>
      </c>
      <c r="U38" s="14">
        <f t="shared" si="7"/>
        <v>7241.59</v>
      </c>
      <c r="V38" s="14">
        <f t="shared" si="7"/>
        <v>9607.880000000001</v>
      </c>
      <c r="W38" s="14">
        <f t="shared" si="7"/>
        <v>26293.55</v>
      </c>
      <c r="X38" s="14">
        <f t="shared" si="7"/>
        <v>32336.929999999997</v>
      </c>
      <c r="Y38" s="14">
        <f t="shared" si="7"/>
        <v>32336.929999999997</v>
      </c>
      <c r="Z38" s="14">
        <f t="shared" si="7"/>
        <v>32336.929999999997</v>
      </c>
      <c r="AA38" s="14">
        <f t="shared" si="7"/>
        <v>43950.11</v>
      </c>
      <c r="AB38" s="14">
        <f t="shared" si="7"/>
        <v>-48169.209999999992</v>
      </c>
      <c r="AC38" s="14">
        <f t="shared" si="7"/>
        <v>23890.29</v>
      </c>
      <c r="AD38" s="14">
        <f t="shared" si="7"/>
        <v>25350.68</v>
      </c>
      <c r="AE38" s="14">
        <f t="shared" si="7"/>
        <v>32574.230000000003</v>
      </c>
      <c r="AF38" s="14">
        <f t="shared" si="7"/>
        <v>-1394.2399999999998</v>
      </c>
      <c r="AG38" s="14">
        <f t="shared" si="7"/>
        <v>39160.379999999997</v>
      </c>
      <c r="AH38" s="14">
        <f t="shared" si="7"/>
        <v>0</v>
      </c>
      <c r="AI38" s="14">
        <f t="shared" si="7"/>
        <v>36752.199999999997</v>
      </c>
      <c r="AJ38" s="14">
        <f t="shared" si="7"/>
        <v>27282.120000000003</v>
      </c>
      <c r="AK38" s="14">
        <f t="shared" si="7"/>
        <v>23015.269999999997</v>
      </c>
      <c r="AL38" s="14">
        <f t="shared" si="7"/>
        <v>32622.929999999993</v>
      </c>
      <c r="AM38" s="14">
        <f t="shared" si="7"/>
        <v>0</v>
      </c>
      <c r="AN38" s="14">
        <f t="shared" si="7"/>
        <v>33669.33</v>
      </c>
      <c r="AO38" s="14"/>
      <c r="AP38" s="14">
        <f t="shared" si="7"/>
        <v>442318.44</v>
      </c>
      <c r="AQ38" s="14">
        <f t="shared" si="7"/>
        <v>230131.75571428565</v>
      </c>
      <c r="AR38" s="15"/>
      <c r="AS38" s="16"/>
      <c r="AT38" s="12"/>
      <c r="AU38" s="11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</row>
    <row r="39" spans="1:60" ht="49.5" customHeight="1" x14ac:dyDescent="0.2">
      <c r="A39" s="113" t="s">
        <v>191</v>
      </c>
      <c r="B39" s="101" t="s">
        <v>192</v>
      </c>
      <c r="C39" s="101" t="s">
        <v>193</v>
      </c>
      <c r="D39" s="114" t="s">
        <v>194</v>
      </c>
      <c r="E39" s="114" t="s">
        <v>195</v>
      </c>
      <c r="F39" s="115" t="s">
        <v>196</v>
      </c>
      <c r="G39" s="102" t="s">
        <v>197</v>
      </c>
      <c r="H39" s="115" t="s">
        <v>198</v>
      </c>
      <c r="I39" s="103">
        <v>40674</v>
      </c>
      <c r="J39" s="116">
        <v>1855.02</v>
      </c>
      <c r="K39" s="104">
        <f t="shared" ref="K39:K293" si="8">+J39*0.1</f>
        <v>185.50200000000001</v>
      </c>
      <c r="L39" s="104">
        <f t="shared" ref="L39:L293" si="9">+J39-K39</f>
        <v>1669.518</v>
      </c>
      <c r="M39" s="104">
        <v>0</v>
      </c>
      <c r="N39" s="104">
        <v>0</v>
      </c>
      <c r="O39" s="104">
        <v>0</v>
      </c>
      <c r="P39" s="104">
        <v>0</v>
      </c>
      <c r="Q39" s="104">
        <v>0</v>
      </c>
      <c r="R39" s="104">
        <v>0</v>
      </c>
      <c r="S39" s="104">
        <v>0</v>
      </c>
      <c r="T39" s="104">
        <v>0</v>
      </c>
      <c r="U39" s="104">
        <v>0</v>
      </c>
      <c r="V39" s="104">
        <v>0</v>
      </c>
      <c r="W39" s="104">
        <v>0</v>
      </c>
      <c r="X39" s="104">
        <v>0</v>
      </c>
      <c r="Y39" s="104">
        <v>0</v>
      </c>
      <c r="Z39" s="104">
        <v>217.96</v>
      </c>
      <c r="AA39" s="104">
        <v>233.9</v>
      </c>
      <c r="AB39" s="104">
        <v>14.84</v>
      </c>
      <c r="AC39" s="104">
        <v>233.9</v>
      </c>
      <c r="AD39" s="104">
        <v>233.9</v>
      </c>
      <c r="AE39" s="104">
        <v>595.89</v>
      </c>
      <c r="AF39" s="104">
        <v>0</v>
      </c>
      <c r="AG39" s="104">
        <v>139.13</v>
      </c>
      <c r="AH39" s="104">
        <v>0</v>
      </c>
      <c r="AI39" s="104">
        <v>0</v>
      </c>
      <c r="AJ39" s="104">
        <v>0</v>
      </c>
      <c r="AK39" s="104">
        <v>0</v>
      </c>
      <c r="AL39" s="104"/>
      <c r="AM39" s="104"/>
      <c r="AN39" s="104"/>
      <c r="AO39" s="104"/>
      <c r="AP39" s="104">
        <f t="shared" ref="AP39:AP293" si="10">SUM(M39:AO39)</f>
        <v>1669.52</v>
      </c>
      <c r="AQ39" s="104">
        <f t="shared" ref="AQ39:AQ293" si="11">J39-AP39</f>
        <v>185.5</v>
      </c>
      <c r="AR39" s="70" t="s">
        <v>199</v>
      </c>
      <c r="AS39" s="71" t="s">
        <v>200</v>
      </c>
      <c r="AT39" s="62"/>
      <c r="AU39" s="61">
        <f t="shared" ref="AU39:AU184" si="12">L39-AP39</f>
        <v>-1.9999999999527063E-3</v>
      </c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</row>
    <row r="40" spans="1:60" ht="49.5" customHeight="1" x14ac:dyDescent="0.2">
      <c r="A40" s="85" t="s">
        <v>201</v>
      </c>
      <c r="B40" s="79" t="s">
        <v>202</v>
      </c>
      <c r="C40" s="86" t="s">
        <v>203</v>
      </c>
      <c r="D40" s="86" t="s">
        <v>204</v>
      </c>
      <c r="E40" s="86" t="s">
        <v>205</v>
      </c>
      <c r="F40" s="79" t="s">
        <v>206</v>
      </c>
      <c r="G40" s="79" t="s">
        <v>197</v>
      </c>
      <c r="H40" s="86" t="s">
        <v>207</v>
      </c>
      <c r="I40" s="105">
        <v>40532</v>
      </c>
      <c r="J40" s="117">
        <v>1138.47</v>
      </c>
      <c r="K40" s="106">
        <f t="shared" si="8"/>
        <v>113.84700000000001</v>
      </c>
      <c r="L40" s="106">
        <f t="shared" si="9"/>
        <v>1024.623</v>
      </c>
      <c r="M40" s="106">
        <v>0</v>
      </c>
      <c r="N40" s="106">
        <v>0</v>
      </c>
      <c r="O40" s="106">
        <v>0</v>
      </c>
      <c r="P40" s="106">
        <v>0</v>
      </c>
      <c r="Q40" s="106">
        <v>0</v>
      </c>
      <c r="R40" s="106">
        <v>0</v>
      </c>
      <c r="S40" s="106">
        <v>0</v>
      </c>
      <c r="T40" s="106">
        <v>0</v>
      </c>
      <c r="U40" s="106">
        <v>0</v>
      </c>
      <c r="V40" s="106">
        <v>0</v>
      </c>
      <c r="W40" s="106">
        <v>0</v>
      </c>
      <c r="X40" s="106">
        <v>0</v>
      </c>
      <c r="Y40" s="106">
        <v>0</v>
      </c>
      <c r="Z40" s="106">
        <v>212.32</v>
      </c>
      <c r="AA40" s="106">
        <v>204.92</v>
      </c>
      <c r="AB40" s="106">
        <v>9.68</v>
      </c>
      <c r="AC40" s="106">
        <v>204.92</v>
      </c>
      <c r="AD40" s="106">
        <v>204.92</v>
      </c>
      <c r="AE40" s="106">
        <v>187.86</v>
      </c>
      <c r="AF40" s="106">
        <v>0</v>
      </c>
      <c r="AG40" s="106">
        <v>0</v>
      </c>
      <c r="AH40" s="106">
        <v>0</v>
      </c>
      <c r="AI40" s="106">
        <v>0</v>
      </c>
      <c r="AJ40" s="106">
        <v>0</v>
      </c>
      <c r="AK40" s="106">
        <v>0</v>
      </c>
      <c r="AL40" s="106"/>
      <c r="AM40" s="106"/>
      <c r="AN40" s="106"/>
      <c r="AO40" s="104"/>
      <c r="AP40" s="104">
        <f t="shared" si="10"/>
        <v>1024.6199999999999</v>
      </c>
      <c r="AQ40" s="106">
        <f t="shared" si="11"/>
        <v>113.85000000000014</v>
      </c>
      <c r="AR40" s="72" t="s">
        <v>208</v>
      </c>
      <c r="AS40" s="73" t="s">
        <v>209</v>
      </c>
      <c r="AT40" s="62"/>
      <c r="AU40" s="61">
        <f t="shared" si="12"/>
        <v>3.0000000001564331E-3</v>
      </c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</row>
    <row r="41" spans="1:60" ht="49.5" customHeight="1" x14ac:dyDescent="0.2">
      <c r="A41" s="85" t="s">
        <v>210</v>
      </c>
      <c r="B41" s="79" t="s">
        <v>202</v>
      </c>
      <c r="C41" s="86" t="s">
        <v>203</v>
      </c>
      <c r="D41" s="86" t="s">
        <v>204</v>
      </c>
      <c r="E41" s="86" t="s">
        <v>211</v>
      </c>
      <c r="F41" s="79" t="s">
        <v>206</v>
      </c>
      <c r="G41" s="79" t="s">
        <v>197</v>
      </c>
      <c r="H41" s="86" t="s">
        <v>207</v>
      </c>
      <c r="I41" s="105">
        <v>40532</v>
      </c>
      <c r="J41" s="117">
        <v>1138.47</v>
      </c>
      <c r="K41" s="106">
        <f t="shared" si="8"/>
        <v>113.84700000000001</v>
      </c>
      <c r="L41" s="106">
        <f t="shared" si="9"/>
        <v>1024.623</v>
      </c>
      <c r="M41" s="106">
        <v>0</v>
      </c>
      <c r="N41" s="106">
        <v>0</v>
      </c>
      <c r="O41" s="106">
        <v>0</v>
      </c>
      <c r="P41" s="106">
        <v>0</v>
      </c>
      <c r="Q41" s="106">
        <v>0</v>
      </c>
      <c r="R41" s="106">
        <v>0</v>
      </c>
      <c r="S41" s="106">
        <v>0</v>
      </c>
      <c r="T41" s="106">
        <v>0</v>
      </c>
      <c r="U41" s="106">
        <v>0</v>
      </c>
      <c r="V41" s="106">
        <v>0</v>
      </c>
      <c r="W41" s="106">
        <v>0</v>
      </c>
      <c r="X41" s="106">
        <v>0</v>
      </c>
      <c r="Y41" s="106">
        <v>0</v>
      </c>
      <c r="Z41" s="106">
        <v>212.32</v>
      </c>
      <c r="AA41" s="106">
        <v>204.92</v>
      </c>
      <c r="AB41" s="106">
        <v>9.68</v>
      </c>
      <c r="AC41" s="106">
        <v>204.92</v>
      </c>
      <c r="AD41" s="106">
        <v>204.92</v>
      </c>
      <c r="AE41" s="106">
        <v>187.86</v>
      </c>
      <c r="AF41" s="106">
        <v>0</v>
      </c>
      <c r="AG41" s="106">
        <v>0</v>
      </c>
      <c r="AH41" s="106">
        <v>0</v>
      </c>
      <c r="AI41" s="106">
        <v>0</v>
      </c>
      <c r="AJ41" s="106">
        <v>0</v>
      </c>
      <c r="AK41" s="106">
        <v>0</v>
      </c>
      <c r="AL41" s="106"/>
      <c r="AM41" s="106"/>
      <c r="AN41" s="106"/>
      <c r="AO41" s="104"/>
      <c r="AP41" s="104">
        <f t="shared" si="10"/>
        <v>1024.6199999999999</v>
      </c>
      <c r="AQ41" s="106">
        <f t="shared" si="11"/>
        <v>113.85000000000014</v>
      </c>
      <c r="AR41" s="72" t="s">
        <v>212</v>
      </c>
      <c r="AS41" s="73" t="s">
        <v>213</v>
      </c>
      <c r="AT41" s="62"/>
      <c r="AU41" s="61">
        <f t="shared" si="12"/>
        <v>3.0000000001564331E-3</v>
      </c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</row>
    <row r="42" spans="1:60" ht="49.5" customHeight="1" x14ac:dyDescent="0.2">
      <c r="A42" s="85" t="s">
        <v>214</v>
      </c>
      <c r="B42" s="79" t="s">
        <v>202</v>
      </c>
      <c r="C42" s="86" t="s">
        <v>203</v>
      </c>
      <c r="D42" s="86" t="s">
        <v>204</v>
      </c>
      <c r="E42" s="86" t="s">
        <v>215</v>
      </c>
      <c r="F42" s="79" t="s">
        <v>206</v>
      </c>
      <c r="G42" s="79" t="s">
        <v>197</v>
      </c>
      <c r="H42" s="86" t="s">
        <v>207</v>
      </c>
      <c r="I42" s="105">
        <v>40532</v>
      </c>
      <c r="J42" s="117">
        <v>1138.47</v>
      </c>
      <c r="K42" s="106">
        <f t="shared" si="8"/>
        <v>113.84700000000001</v>
      </c>
      <c r="L42" s="106">
        <f t="shared" si="9"/>
        <v>1024.623</v>
      </c>
      <c r="M42" s="106">
        <v>0</v>
      </c>
      <c r="N42" s="106">
        <v>0</v>
      </c>
      <c r="O42" s="106">
        <v>0</v>
      </c>
      <c r="P42" s="106">
        <v>0</v>
      </c>
      <c r="Q42" s="106">
        <v>0</v>
      </c>
      <c r="R42" s="106">
        <v>0</v>
      </c>
      <c r="S42" s="106">
        <v>0</v>
      </c>
      <c r="T42" s="106">
        <v>0</v>
      </c>
      <c r="U42" s="106">
        <v>0</v>
      </c>
      <c r="V42" s="106">
        <v>0</v>
      </c>
      <c r="W42" s="106">
        <v>0</v>
      </c>
      <c r="X42" s="106">
        <v>0</v>
      </c>
      <c r="Y42" s="106">
        <v>0</v>
      </c>
      <c r="Z42" s="106">
        <v>212.32</v>
      </c>
      <c r="AA42" s="106">
        <v>204.92</v>
      </c>
      <c r="AB42" s="106">
        <v>9.68</v>
      </c>
      <c r="AC42" s="106">
        <v>204.92</v>
      </c>
      <c r="AD42" s="106">
        <v>204.92</v>
      </c>
      <c r="AE42" s="106">
        <v>187.86</v>
      </c>
      <c r="AF42" s="106">
        <v>0</v>
      </c>
      <c r="AG42" s="106">
        <v>0</v>
      </c>
      <c r="AH42" s="106">
        <v>0</v>
      </c>
      <c r="AI42" s="106">
        <v>0</v>
      </c>
      <c r="AJ42" s="106">
        <v>0</v>
      </c>
      <c r="AK42" s="106">
        <v>0</v>
      </c>
      <c r="AL42" s="106"/>
      <c r="AM42" s="106"/>
      <c r="AN42" s="106"/>
      <c r="AO42" s="104"/>
      <c r="AP42" s="104">
        <f t="shared" si="10"/>
        <v>1024.6199999999999</v>
      </c>
      <c r="AQ42" s="106">
        <f t="shared" si="11"/>
        <v>113.85000000000014</v>
      </c>
      <c r="AR42" s="72" t="s">
        <v>216</v>
      </c>
      <c r="AS42" s="73" t="s">
        <v>209</v>
      </c>
      <c r="AT42" s="62"/>
      <c r="AU42" s="61">
        <f t="shared" si="12"/>
        <v>3.0000000001564331E-3</v>
      </c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</row>
    <row r="43" spans="1:60" ht="49.5" customHeight="1" x14ac:dyDescent="0.2">
      <c r="A43" s="85" t="s">
        <v>217</v>
      </c>
      <c r="B43" s="79" t="s">
        <v>202</v>
      </c>
      <c r="C43" s="86" t="s">
        <v>203</v>
      </c>
      <c r="D43" s="86" t="s">
        <v>204</v>
      </c>
      <c r="E43" s="86" t="s">
        <v>218</v>
      </c>
      <c r="F43" s="79" t="s">
        <v>206</v>
      </c>
      <c r="G43" s="79" t="s">
        <v>197</v>
      </c>
      <c r="H43" s="86" t="s">
        <v>207</v>
      </c>
      <c r="I43" s="105">
        <v>40532</v>
      </c>
      <c r="J43" s="117">
        <v>1138.47</v>
      </c>
      <c r="K43" s="106">
        <f t="shared" si="8"/>
        <v>113.84700000000001</v>
      </c>
      <c r="L43" s="106">
        <f t="shared" si="9"/>
        <v>1024.623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  <c r="S43" s="106">
        <v>0</v>
      </c>
      <c r="T43" s="106">
        <v>0</v>
      </c>
      <c r="U43" s="106">
        <v>0</v>
      </c>
      <c r="V43" s="106">
        <v>0</v>
      </c>
      <c r="W43" s="106">
        <v>0</v>
      </c>
      <c r="X43" s="106">
        <v>0</v>
      </c>
      <c r="Y43" s="106">
        <v>0</v>
      </c>
      <c r="Z43" s="106">
        <v>212.32</v>
      </c>
      <c r="AA43" s="106">
        <v>204.92</v>
      </c>
      <c r="AB43" s="106">
        <v>9.68</v>
      </c>
      <c r="AC43" s="106">
        <v>204.92</v>
      </c>
      <c r="AD43" s="106">
        <v>204.92</v>
      </c>
      <c r="AE43" s="106">
        <v>187.86</v>
      </c>
      <c r="AF43" s="106">
        <v>0</v>
      </c>
      <c r="AG43" s="106">
        <v>0</v>
      </c>
      <c r="AH43" s="106">
        <v>0</v>
      </c>
      <c r="AI43" s="106">
        <v>0</v>
      </c>
      <c r="AJ43" s="106">
        <v>0</v>
      </c>
      <c r="AK43" s="106">
        <v>0</v>
      </c>
      <c r="AL43" s="106"/>
      <c r="AM43" s="106"/>
      <c r="AN43" s="106"/>
      <c r="AO43" s="104"/>
      <c r="AP43" s="104">
        <f t="shared" si="10"/>
        <v>1024.6199999999999</v>
      </c>
      <c r="AQ43" s="106">
        <f t="shared" si="11"/>
        <v>113.85000000000014</v>
      </c>
      <c r="AR43" s="72" t="s">
        <v>219</v>
      </c>
      <c r="AS43" s="73" t="s">
        <v>220</v>
      </c>
      <c r="AT43" s="62"/>
      <c r="AU43" s="61">
        <f t="shared" si="12"/>
        <v>3.0000000001564331E-3</v>
      </c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</row>
    <row r="44" spans="1:60" ht="49.5" customHeight="1" x14ac:dyDescent="0.2">
      <c r="A44" s="85" t="s">
        <v>221</v>
      </c>
      <c r="B44" s="79" t="s">
        <v>202</v>
      </c>
      <c r="C44" s="86" t="s">
        <v>203</v>
      </c>
      <c r="D44" s="86" t="s">
        <v>204</v>
      </c>
      <c r="E44" s="86" t="s">
        <v>222</v>
      </c>
      <c r="F44" s="79" t="s">
        <v>206</v>
      </c>
      <c r="G44" s="79" t="s">
        <v>197</v>
      </c>
      <c r="H44" s="86" t="s">
        <v>207</v>
      </c>
      <c r="I44" s="105">
        <v>40532</v>
      </c>
      <c r="J44" s="117">
        <v>1138.47</v>
      </c>
      <c r="K44" s="106">
        <f t="shared" si="8"/>
        <v>113.84700000000001</v>
      </c>
      <c r="L44" s="106">
        <f t="shared" si="9"/>
        <v>1024.623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  <c r="S44" s="106">
        <v>0</v>
      </c>
      <c r="T44" s="106">
        <v>0</v>
      </c>
      <c r="U44" s="106">
        <v>0</v>
      </c>
      <c r="V44" s="106">
        <v>0</v>
      </c>
      <c r="W44" s="106">
        <v>0</v>
      </c>
      <c r="X44" s="106">
        <v>0</v>
      </c>
      <c r="Y44" s="106">
        <v>0</v>
      </c>
      <c r="Z44" s="106">
        <v>212.32</v>
      </c>
      <c r="AA44" s="106">
        <v>204.92</v>
      </c>
      <c r="AB44" s="106">
        <v>9.68</v>
      </c>
      <c r="AC44" s="106">
        <v>204.92</v>
      </c>
      <c r="AD44" s="106">
        <v>204.92</v>
      </c>
      <c r="AE44" s="106">
        <v>187.86</v>
      </c>
      <c r="AF44" s="106">
        <v>0</v>
      </c>
      <c r="AG44" s="106">
        <v>0</v>
      </c>
      <c r="AH44" s="106">
        <v>0</v>
      </c>
      <c r="AI44" s="106">
        <v>0</v>
      </c>
      <c r="AJ44" s="106">
        <v>0</v>
      </c>
      <c r="AK44" s="106">
        <v>0</v>
      </c>
      <c r="AL44" s="106"/>
      <c r="AM44" s="106"/>
      <c r="AN44" s="106"/>
      <c r="AO44" s="104"/>
      <c r="AP44" s="104">
        <f t="shared" si="10"/>
        <v>1024.6199999999999</v>
      </c>
      <c r="AQ44" s="106">
        <f t="shared" si="11"/>
        <v>113.85000000000014</v>
      </c>
      <c r="AR44" s="72" t="s">
        <v>223</v>
      </c>
      <c r="AS44" s="73" t="s">
        <v>209</v>
      </c>
      <c r="AT44" s="62"/>
      <c r="AU44" s="61">
        <f t="shared" si="12"/>
        <v>3.0000000001564331E-3</v>
      </c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</row>
    <row r="45" spans="1:60" ht="49.5" customHeight="1" x14ac:dyDescent="0.2">
      <c r="A45" s="95" t="s">
        <v>224</v>
      </c>
      <c r="B45" s="79" t="s">
        <v>225</v>
      </c>
      <c r="C45" s="79" t="s">
        <v>226</v>
      </c>
      <c r="D45" s="86" t="s">
        <v>227</v>
      </c>
      <c r="E45" s="86" t="s">
        <v>228</v>
      </c>
      <c r="F45" s="86" t="s">
        <v>229</v>
      </c>
      <c r="G45" s="79" t="s">
        <v>197</v>
      </c>
      <c r="H45" s="86" t="s">
        <v>207</v>
      </c>
      <c r="I45" s="105">
        <v>40674</v>
      </c>
      <c r="J45" s="117">
        <v>1409.92</v>
      </c>
      <c r="K45" s="106">
        <f t="shared" si="8"/>
        <v>140.99200000000002</v>
      </c>
      <c r="L45" s="106">
        <f t="shared" si="9"/>
        <v>1268.9280000000001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  <c r="S45" s="106">
        <v>0</v>
      </c>
      <c r="T45" s="106">
        <v>0</v>
      </c>
      <c r="U45" s="106">
        <v>0</v>
      </c>
      <c r="V45" s="106">
        <v>0</v>
      </c>
      <c r="W45" s="106">
        <v>0</v>
      </c>
      <c r="X45" s="106">
        <v>0</v>
      </c>
      <c r="Y45" s="106">
        <v>0</v>
      </c>
      <c r="Z45" s="106">
        <v>167.78</v>
      </c>
      <c r="AA45" s="106">
        <v>253.79</v>
      </c>
      <c r="AB45" s="106">
        <v>-29.61</v>
      </c>
      <c r="AC45" s="106">
        <v>253.79</v>
      </c>
      <c r="AD45" s="106">
        <v>253.79</v>
      </c>
      <c r="AE45" s="106">
        <v>263.64999999999998</v>
      </c>
      <c r="AF45" s="106">
        <v>0</v>
      </c>
      <c r="AG45" s="106">
        <v>105.74</v>
      </c>
      <c r="AH45" s="106">
        <v>0</v>
      </c>
      <c r="AI45" s="106">
        <v>0</v>
      </c>
      <c r="AJ45" s="106">
        <v>0</v>
      </c>
      <c r="AK45" s="106">
        <v>0</v>
      </c>
      <c r="AL45" s="106"/>
      <c r="AM45" s="106"/>
      <c r="AN45" s="106"/>
      <c r="AO45" s="104"/>
      <c r="AP45" s="104">
        <f t="shared" si="10"/>
        <v>1268.93</v>
      </c>
      <c r="AQ45" s="106">
        <f t="shared" si="11"/>
        <v>140.99</v>
      </c>
      <c r="AR45" s="72" t="s">
        <v>230</v>
      </c>
      <c r="AS45" s="73" t="s">
        <v>231</v>
      </c>
      <c r="AT45" s="62"/>
      <c r="AU45" s="61">
        <f t="shared" si="12"/>
        <v>-1.9999999999527063E-3</v>
      </c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</row>
    <row r="46" spans="1:60" ht="49.5" customHeight="1" x14ac:dyDescent="0.2">
      <c r="A46" s="85" t="s">
        <v>232</v>
      </c>
      <c r="B46" s="79" t="s">
        <v>225</v>
      </c>
      <c r="C46" s="79" t="s">
        <v>226</v>
      </c>
      <c r="D46" s="86" t="s">
        <v>227</v>
      </c>
      <c r="E46" s="86" t="s">
        <v>233</v>
      </c>
      <c r="F46" s="86" t="s">
        <v>229</v>
      </c>
      <c r="G46" s="79" t="s">
        <v>197</v>
      </c>
      <c r="H46" s="86" t="s">
        <v>207</v>
      </c>
      <c r="I46" s="105">
        <v>40674</v>
      </c>
      <c r="J46" s="117">
        <v>1409.92</v>
      </c>
      <c r="K46" s="106">
        <f t="shared" si="8"/>
        <v>140.99200000000002</v>
      </c>
      <c r="L46" s="106">
        <f t="shared" si="9"/>
        <v>1268.9280000000001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  <c r="S46" s="106">
        <v>0</v>
      </c>
      <c r="T46" s="106">
        <v>0</v>
      </c>
      <c r="U46" s="106">
        <v>0</v>
      </c>
      <c r="V46" s="106">
        <v>0</v>
      </c>
      <c r="W46" s="106">
        <v>0</v>
      </c>
      <c r="X46" s="106">
        <v>0</v>
      </c>
      <c r="Y46" s="106">
        <v>0</v>
      </c>
      <c r="Z46" s="106">
        <v>167.78</v>
      </c>
      <c r="AA46" s="106">
        <v>253.79</v>
      </c>
      <c r="AB46" s="106">
        <v>-29.61</v>
      </c>
      <c r="AC46" s="106">
        <v>253.79</v>
      </c>
      <c r="AD46" s="106">
        <v>253.79</v>
      </c>
      <c r="AE46" s="106">
        <v>263.64999999999998</v>
      </c>
      <c r="AF46" s="106">
        <v>0</v>
      </c>
      <c r="AG46" s="106">
        <v>105.74</v>
      </c>
      <c r="AH46" s="106">
        <v>0</v>
      </c>
      <c r="AI46" s="106">
        <v>0</v>
      </c>
      <c r="AJ46" s="106">
        <v>0</v>
      </c>
      <c r="AK46" s="106">
        <v>0</v>
      </c>
      <c r="AL46" s="106"/>
      <c r="AM46" s="106"/>
      <c r="AN46" s="106"/>
      <c r="AO46" s="104"/>
      <c r="AP46" s="104">
        <f t="shared" si="10"/>
        <v>1268.93</v>
      </c>
      <c r="AQ46" s="106">
        <f t="shared" si="11"/>
        <v>140.99</v>
      </c>
      <c r="AR46" s="72" t="s">
        <v>234</v>
      </c>
      <c r="AS46" s="73" t="s">
        <v>235</v>
      </c>
      <c r="AT46" s="62"/>
      <c r="AU46" s="61">
        <f t="shared" si="12"/>
        <v>-1.9999999999527063E-3</v>
      </c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</row>
    <row r="47" spans="1:60" ht="49.5" customHeight="1" x14ac:dyDescent="0.2">
      <c r="A47" s="85" t="s">
        <v>236</v>
      </c>
      <c r="B47" s="79" t="s">
        <v>225</v>
      </c>
      <c r="C47" s="79" t="s">
        <v>226</v>
      </c>
      <c r="D47" s="86" t="s">
        <v>227</v>
      </c>
      <c r="E47" s="86" t="s">
        <v>237</v>
      </c>
      <c r="F47" s="86" t="s">
        <v>229</v>
      </c>
      <c r="G47" s="79" t="s">
        <v>197</v>
      </c>
      <c r="H47" s="86" t="s">
        <v>207</v>
      </c>
      <c r="I47" s="105">
        <v>40674</v>
      </c>
      <c r="J47" s="117">
        <v>1409.92</v>
      </c>
      <c r="K47" s="106">
        <f t="shared" si="8"/>
        <v>140.99200000000002</v>
      </c>
      <c r="L47" s="106">
        <f t="shared" si="9"/>
        <v>1268.9280000000001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  <c r="S47" s="106">
        <v>0</v>
      </c>
      <c r="T47" s="106">
        <v>0</v>
      </c>
      <c r="U47" s="106">
        <v>0</v>
      </c>
      <c r="V47" s="106">
        <v>0</v>
      </c>
      <c r="W47" s="106">
        <v>0</v>
      </c>
      <c r="X47" s="106">
        <v>0</v>
      </c>
      <c r="Y47" s="106">
        <v>0</v>
      </c>
      <c r="Z47" s="106">
        <v>167.78</v>
      </c>
      <c r="AA47" s="106">
        <v>253.79</v>
      </c>
      <c r="AB47" s="106">
        <v>-29.61</v>
      </c>
      <c r="AC47" s="106">
        <v>253.79</v>
      </c>
      <c r="AD47" s="106">
        <v>253.79</v>
      </c>
      <c r="AE47" s="106">
        <v>263.64999999999998</v>
      </c>
      <c r="AF47" s="106">
        <v>0</v>
      </c>
      <c r="AG47" s="106">
        <v>105.74</v>
      </c>
      <c r="AH47" s="106">
        <v>0</v>
      </c>
      <c r="AI47" s="106">
        <v>0</v>
      </c>
      <c r="AJ47" s="106">
        <v>0</v>
      </c>
      <c r="AK47" s="106">
        <v>0</v>
      </c>
      <c r="AL47" s="106"/>
      <c r="AM47" s="106"/>
      <c r="AN47" s="106"/>
      <c r="AO47" s="104"/>
      <c r="AP47" s="104">
        <f t="shared" si="10"/>
        <v>1268.93</v>
      </c>
      <c r="AQ47" s="106">
        <f t="shared" si="11"/>
        <v>140.99</v>
      </c>
      <c r="AR47" s="72" t="s">
        <v>238</v>
      </c>
      <c r="AS47" s="73" t="s">
        <v>239</v>
      </c>
      <c r="AT47" s="62"/>
      <c r="AU47" s="61">
        <f t="shared" si="12"/>
        <v>-1.9999999999527063E-3</v>
      </c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</row>
    <row r="48" spans="1:60" ht="49.5" customHeight="1" x14ac:dyDescent="0.2">
      <c r="A48" s="85" t="s">
        <v>240</v>
      </c>
      <c r="B48" s="79" t="s">
        <v>225</v>
      </c>
      <c r="C48" s="79" t="s">
        <v>226</v>
      </c>
      <c r="D48" s="86" t="s">
        <v>227</v>
      </c>
      <c r="E48" s="86" t="s">
        <v>241</v>
      </c>
      <c r="F48" s="86" t="s">
        <v>229</v>
      </c>
      <c r="G48" s="79" t="s">
        <v>197</v>
      </c>
      <c r="H48" s="86" t="s">
        <v>207</v>
      </c>
      <c r="I48" s="105">
        <v>40674</v>
      </c>
      <c r="J48" s="117">
        <v>1409.92</v>
      </c>
      <c r="K48" s="106">
        <f t="shared" si="8"/>
        <v>140.99200000000002</v>
      </c>
      <c r="L48" s="106">
        <f t="shared" si="9"/>
        <v>1268.9280000000001</v>
      </c>
      <c r="M48" s="106">
        <v>0</v>
      </c>
      <c r="N48" s="106">
        <v>0</v>
      </c>
      <c r="O48" s="106">
        <v>0</v>
      </c>
      <c r="P48" s="106">
        <v>0</v>
      </c>
      <c r="Q48" s="106">
        <v>0</v>
      </c>
      <c r="R48" s="106">
        <v>0</v>
      </c>
      <c r="S48" s="106">
        <v>0</v>
      </c>
      <c r="T48" s="106">
        <v>0</v>
      </c>
      <c r="U48" s="106">
        <v>0</v>
      </c>
      <c r="V48" s="106">
        <v>0</v>
      </c>
      <c r="W48" s="106">
        <v>0</v>
      </c>
      <c r="X48" s="106">
        <v>0</v>
      </c>
      <c r="Y48" s="106">
        <v>0</v>
      </c>
      <c r="Z48" s="106">
        <v>167.78</v>
      </c>
      <c r="AA48" s="106">
        <v>253.79</v>
      </c>
      <c r="AB48" s="106">
        <v>-29.61</v>
      </c>
      <c r="AC48" s="106">
        <v>253.79</v>
      </c>
      <c r="AD48" s="106">
        <v>253.79</v>
      </c>
      <c r="AE48" s="106">
        <v>263.64999999999998</v>
      </c>
      <c r="AF48" s="106">
        <v>0</v>
      </c>
      <c r="AG48" s="106">
        <v>105.74</v>
      </c>
      <c r="AH48" s="106">
        <v>0</v>
      </c>
      <c r="AI48" s="106">
        <v>0</v>
      </c>
      <c r="AJ48" s="106">
        <v>0</v>
      </c>
      <c r="AK48" s="106">
        <v>0</v>
      </c>
      <c r="AL48" s="106"/>
      <c r="AM48" s="106"/>
      <c r="AN48" s="106"/>
      <c r="AO48" s="104"/>
      <c r="AP48" s="104">
        <f t="shared" si="10"/>
        <v>1268.93</v>
      </c>
      <c r="AQ48" s="106">
        <f t="shared" si="11"/>
        <v>140.99</v>
      </c>
      <c r="AR48" s="72" t="s">
        <v>242</v>
      </c>
      <c r="AS48" s="73" t="s">
        <v>220</v>
      </c>
      <c r="AT48" s="62"/>
      <c r="AU48" s="61">
        <f t="shared" si="12"/>
        <v>-1.9999999999527063E-3</v>
      </c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</row>
    <row r="49" spans="1:60" ht="49.5" customHeight="1" x14ac:dyDescent="0.2">
      <c r="A49" s="95" t="s">
        <v>243</v>
      </c>
      <c r="B49" s="79" t="s">
        <v>244</v>
      </c>
      <c r="C49" s="79" t="s">
        <v>245</v>
      </c>
      <c r="D49" s="86" t="s">
        <v>227</v>
      </c>
      <c r="E49" s="86" t="s">
        <v>246</v>
      </c>
      <c r="F49" s="86" t="s">
        <v>247</v>
      </c>
      <c r="G49" s="79" t="s">
        <v>197</v>
      </c>
      <c r="H49" s="86" t="s">
        <v>92</v>
      </c>
      <c r="I49" s="105">
        <v>40514</v>
      </c>
      <c r="J49" s="117">
        <v>12782.19</v>
      </c>
      <c r="K49" s="106">
        <f t="shared" si="8"/>
        <v>1278.2190000000001</v>
      </c>
      <c r="L49" s="106">
        <f t="shared" si="9"/>
        <v>11503.971000000001</v>
      </c>
      <c r="M49" s="106">
        <v>0</v>
      </c>
      <c r="N49" s="106">
        <v>0</v>
      </c>
      <c r="O49" s="106">
        <v>0</v>
      </c>
      <c r="P49" s="106">
        <v>0</v>
      </c>
      <c r="Q49" s="106">
        <v>0</v>
      </c>
      <c r="R49" s="106">
        <v>0</v>
      </c>
      <c r="S49" s="106">
        <v>0</v>
      </c>
      <c r="T49" s="106">
        <v>0</v>
      </c>
      <c r="U49" s="106">
        <v>0</v>
      </c>
      <c r="V49" s="106">
        <v>0</v>
      </c>
      <c r="W49" s="106">
        <v>0</v>
      </c>
      <c r="X49" s="106">
        <v>0</v>
      </c>
      <c r="Y49" s="106">
        <v>0</v>
      </c>
      <c r="Z49" s="106">
        <v>2492.5300000000002</v>
      </c>
      <c r="AA49" s="106">
        <v>2300.79</v>
      </c>
      <c r="AB49" s="106">
        <v>0</v>
      </c>
      <c r="AC49" s="106">
        <v>2300.79</v>
      </c>
      <c r="AD49" s="106">
        <v>2300.79</v>
      </c>
      <c r="AE49" s="106">
        <v>2109.0700000000002</v>
      </c>
      <c r="AF49" s="106">
        <v>0</v>
      </c>
      <c r="AG49" s="106">
        <v>0</v>
      </c>
      <c r="AH49" s="106">
        <v>0</v>
      </c>
      <c r="AI49" s="106">
        <v>0</v>
      </c>
      <c r="AJ49" s="106">
        <v>0</v>
      </c>
      <c r="AK49" s="106">
        <v>0</v>
      </c>
      <c r="AL49" s="106"/>
      <c r="AM49" s="106"/>
      <c r="AN49" s="106"/>
      <c r="AO49" s="104"/>
      <c r="AP49" s="104">
        <f t="shared" si="10"/>
        <v>11503.97</v>
      </c>
      <c r="AQ49" s="106">
        <f t="shared" si="11"/>
        <v>1278.2200000000012</v>
      </c>
      <c r="AR49" s="72" t="s">
        <v>248</v>
      </c>
      <c r="AS49" s="73" t="s">
        <v>249</v>
      </c>
      <c r="AT49" s="62"/>
      <c r="AU49" s="61">
        <f t="shared" si="12"/>
        <v>1.0000000020227162E-3</v>
      </c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</row>
    <row r="50" spans="1:60" ht="49.5" customHeight="1" x14ac:dyDescent="0.2">
      <c r="A50" s="95" t="s">
        <v>250</v>
      </c>
      <c r="B50" s="79" t="s">
        <v>251</v>
      </c>
      <c r="C50" s="79" t="s">
        <v>252</v>
      </c>
      <c r="D50" s="86" t="s">
        <v>227</v>
      </c>
      <c r="E50" s="86" t="s">
        <v>253</v>
      </c>
      <c r="F50" s="86" t="s">
        <v>254</v>
      </c>
      <c r="G50" s="79" t="s">
        <v>197</v>
      </c>
      <c r="H50" s="86" t="s">
        <v>207</v>
      </c>
      <c r="I50" s="105">
        <v>40497</v>
      </c>
      <c r="J50" s="117">
        <v>7452.35</v>
      </c>
      <c r="K50" s="106">
        <f t="shared" si="8"/>
        <v>745.23500000000013</v>
      </c>
      <c r="L50" s="106">
        <f t="shared" si="9"/>
        <v>6707.1149999999998</v>
      </c>
      <c r="M50" s="106">
        <v>0</v>
      </c>
      <c r="N50" s="106">
        <v>0</v>
      </c>
      <c r="O50" s="106">
        <v>0</v>
      </c>
      <c r="P50" s="106">
        <v>0</v>
      </c>
      <c r="Q50" s="106">
        <v>0</v>
      </c>
      <c r="R50" s="106">
        <v>0</v>
      </c>
      <c r="S50" s="106">
        <v>0</v>
      </c>
      <c r="T50" s="106">
        <v>0</v>
      </c>
      <c r="U50" s="106">
        <v>0</v>
      </c>
      <c r="V50" s="106">
        <v>0</v>
      </c>
      <c r="W50" s="106">
        <v>0</v>
      </c>
      <c r="X50" s="106">
        <v>0</v>
      </c>
      <c r="Y50" s="106">
        <v>0</v>
      </c>
      <c r="Z50" s="106">
        <v>1512.83</v>
      </c>
      <c r="AA50" s="106">
        <v>1341.42</v>
      </c>
      <c r="AB50" s="106">
        <v>-126.22</v>
      </c>
      <c r="AC50" s="106">
        <v>1341.42</v>
      </c>
      <c r="AD50" s="106">
        <v>1341.42</v>
      </c>
      <c r="AE50" s="106">
        <v>1296.25</v>
      </c>
      <c r="AF50" s="106">
        <v>0</v>
      </c>
      <c r="AG50" s="106">
        <v>0</v>
      </c>
      <c r="AH50" s="106">
        <v>0</v>
      </c>
      <c r="AI50" s="106">
        <v>0</v>
      </c>
      <c r="AJ50" s="106">
        <v>0</v>
      </c>
      <c r="AK50" s="106">
        <v>0</v>
      </c>
      <c r="AL50" s="106"/>
      <c r="AM50" s="106"/>
      <c r="AN50" s="106"/>
      <c r="AO50" s="104"/>
      <c r="AP50" s="104">
        <f t="shared" si="10"/>
        <v>6707.1200000000008</v>
      </c>
      <c r="AQ50" s="106">
        <f t="shared" si="11"/>
        <v>745.22999999999956</v>
      </c>
      <c r="AR50" s="72" t="s">
        <v>248</v>
      </c>
      <c r="AS50" s="73" t="s">
        <v>255</v>
      </c>
      <c r="AT50" s="62"/>
      <c r="AU50" s="61">
        <f t="shared" si="12"/>
        <v>-5.0000000010186341E-3</v>
      </c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</row>
    <row r="51" spans="1:60" ht="49.5" customHeight="1" x14ac:dyDescent="0.2">
      <c r="A51" s="85" t="s">
        <v>256</v>
      </c>
      <c r="B51" s="79" t="s">
        <v>251</v>
      </c>
      <c r="C51" s="79" t="s">
        <v>252</v>
      </c>
      <c r="D51" s="86" t="s">
        <v>227</v>
      </c>
      <c r="E51" s="86" t="s">
        <v>257</v>
      </c>
      <c r="F51" s="86" t="s">
        <v>254</v>
      </c>
      <c r="G51" s="79" t="s">
        <v>197</v>
      </c>
      <c r="H51" s="86" t="s">
        <v>207</v>
      </c>
      <c r="I51" s="105">
        <v>40497</v>
      </c>
      <c r="J51" s="117">
        <v>7006</v>
      </c>
      <c r="K51" s="106">
        <f t="shared" si="8"/>
        <v>700.6</v>
      </c>
      <c r="L51" s="106">
        <f t="shared" si="9"/>
        <v>6305.4</v>
      </c>
      <c r="M51" s="106">
        <v>0</v>
      </c>
      <c r="N51" s="106">
        <v>0</v>
      </c>
      <c r="O51" s="106">
        <v>0</v>
      </c>
      <c r="P51" s="106">
        <v>0</v>
      </c>
      <c r="Q51" s="106">
        <v>0</v>
      </c>
      <c r="R51" s="106">
        <v>0</v>
      </c>
      <c r="S51" s="106">
        <v>0</v>
      </c>
      <c r="T51" s="106">
        <v>0</v>
      </c>
      <c r="U51" s="106">
        <v>0</v>
      </c>
      <c r="V51" s="106">
        <v>0</v>
      </c>
      <c r="W51" s="106">
        <v>0</v>
      </c>
      <c r="X51" s="106">
        <v>0</v>
      </c>
      <c r="Y51" s="106">
        <v>0</v>
      </c>
      <c r="Z51" s="106">
        <v>1422.22</v>
      </c>
      <c r="AA51" s="106">
        <v>1261.08</v>
      </c>
      <c r="AB51" s="106">
        <v>-122.61</v>
      </c>
      <c r="AC51" s="106">
        <v>1261.08</v>
      </c>
      <c r="AD51" s="106">
        <v>1261.08</v>
      </c>
      <c r="AE51" s="106">
        <v>1222.55</v>
      </c>
      <c r="AF51" s="106">
        <v>0</v>
      </c>
      <c r="AG51" s="106">
        <v>0</v>
      </c>
      <c r="AH51" s="106">
        <v>0</v>
      </c>
      <c r="AI51" s="106">
        <v>0</v>
      </c>
      <c r="AJ51" s="106">
        <v>0</v>
      </c>
      <c r="AK51" s="106">
        <v>0</v>
      </c>
      <c r="AL51" s="106"/>
      <c r="AM51" s="106"/>
      <c r="AN51" s="106"/>
      <c r="AO51" s="104"/>
      <c r="AP51" s="104">
        <f t="shared" si="10"/>
        <v>6305.4000000000005</v>
      </c>
      <c r="AQ51" s="106">
        <f t="shared" si="11"/>
        <v>700.59999999999945</v>
      </c>
      <c r="AR51" s="72" t="s">
        <v>248</v>
      </c>
      <c r="AS51" s="73" t="s">
        <v>258</v>
      </c>
      <c r="AT51" s="62"/>
      <c r="AU51" s="61">
        <f t="shared" si="12"/>
        <v>0</v>
      </c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</row>
    <row r="52" spans="1:60" ht="49.5" customHeight="1" x14ac:dyDescent="0.2">
      <c r="A52" s="95" t="s">
        <v>259</v>
      </c>
      <c r="B52" s="94" t="s">
        <v>260</v>
      </c>
      <c r="C52" s="86" t="s">
        <v>176</v>
      </c>
      <c r="D52" s="79" t="s">
        <v>261</v>
      </c>
      <c r="E52" s="94">
        <v>1305829</v>
      </c>
      <c r="F52" s="94" t="s">
        <v>262</v>
      </c>
      <c r="G52" s="94" t="s">
        <v>176</v>
      </c>
      <c r="H52" s="94" t="s">
        <v>263</v>
      </c>
      <c r="I52" s="105">
        <v>40909</v>
      </c>
      <c r="J52" s="106">
        <v>791.43</v>
      </c>
      <c r="K52" s="106">
        <f t="shared" si="8"/>
        <v>79.143000000000001</v>
      </c>
      <c r="L52" s="106">
        <f t="shared" si="9"/>
        <v>712.28699999999992</v>
      </c>
      <c r="M52" s="106">
        <v>0</v>
      </c>
      <c r="N52" s="106">
        <v>0</v>
      </c>
      <c r="O52" s="106">
        <v>0</v>
      </c>
      <c r="P52" s="106">
        <v>0</v>
      </c>
      <c r="Q52" s="106">
        <v>0</v>
      </c>
      <c r="R52" s="106">
        <v>0</v>
      </c>
      <c r="S52" s="106">
        <v>0</v>
      </c>
      <c r="T52" s="106">
        <v>0</v>
      </c>
      <c r="U52" s="106">
        <v>0</v>
      </c>
      <c r="V52" s="106">
        <v>0</v>
      </c>
      <c r="W52" s="106">
        <v>0</v>
      </c>
      <c r="X52" s="106">
        <v>0</v>
      </c>
      <c r="Y52" s="106">
        <v>0</v>
      </c>
      <c r="Z52" s="106">
        <v>0</v>
      </c>
      <c r="AA52" s="106">
        <f>+J52-K52</f>
        <v>712.28699999999992</v>
      </c>
      <c r="AB52" s="106">
        <v>0</v>
      </c>
      <c r="AC52" s="106">
        <v>0</v>
      </c>
      <c r="AD52" s="106">
        <v>0</v>
      </c>
      <c r="AE52" s="106">
        <v>0</v>
      </c>
      <c r="AF52" s="106">
        <v>0</v>
      </c>
      <c r="AG52" s="106">
        <v>0</v>
      </c>
      <c r="AH52" s="106">
        <v>0</v>
      </c>
      <c r="AI52" s="106">
        <v>0</v>
      </c>
      <c r="AJ52" s="106">
        <v>0</v>
      </c>
      <c r="AK52" s="106">
        <v>0</v>
      </c>
      <c r="AL52" s="106"/>
      <c r="AM52" s="106"/>
      <c r="AN52" s="106"/>
      <c r="AO52" s="104"/>
      <c r="AP52" s="104">
        <f t="shared" si="10"/>
        <v>712.28699999999992</v>
      </c>
      <c r="AQ52" s="106">
        <f t="shared" si="11"/>
        <v>79.143000000000029</v>
      </c>
      <c r="AR52" s="72" t="s">
        <v>248</v>
      </c>
      <c r="AS52" s="73" t="s">
        <v>264</v>
      </c>
      <c r="AT52" s="62"/>
      <c r="AU52" s="61">
        <f t="shared" si="12"/>
        <v>0</v>
      </c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</row>
    <row r="53" spans="1:60" ht="49.5" customHeight="1" x14ac:dyDescent="0.2">
      <c r="A53" s="118" t="s">
        <v>265</v>
      </c>
      <c r="B53" s="119" t="s">
        <v>266</v>
      </c>
      <c r="C53" s="86" t="s">
        <v>176</v>
      </c>
      <c r="D53" s="120" t="s">
        <v>267</v>
      </c>
      <c r="E53" s="82" t="s">
        <v>268</v>
      </c>
      <c r="F53" s="94" t="s">
        <v>269</v>
      </c>
      <c r="G53" s="86" t="s">
        <v>176</v>
      </c>
      <c r="H53" s="79" t="s">
        <v>270</v>
      </c>
      <c r="I53" s="105">
        <v>40909</v>
      </c>
      <c r="J53" s="106">
        <v>1558.5</v>
      </c>
      <c r="K53" s="106">
        <f t="shared" si="8"/>
        <v>155.85000000000002</v>
      </c>
      <c r="L53" s="106">
        <f t="shared" si="9"/>
        <v>1402.65</v>
      </c>
      <c r="M53" s="106">
        <v>0</v>
      </c>
      <c r="N53" s="106">
        <v>0</v>
      </c>
      <c r="O53" s="106">
        <v>0</v>
      </c>
      <c r="P53" s="106">
        <v>0</v>
      </c>
      <c r="Q53" s="106">
        <v>0</v>
      </c>
      <c r="R53" s="106">
        <v>0</v>
      </c>
      <c r="S53" s="106">
        <v>0</v>
      </c>
      <c r="T53" s="106">
        <v>0</v>
      </c>
      <c r="U53" s="106">
        <v>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1402.65</v>
      </c>
      <c r="AB53" s="106">
        <v>0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0</v>
      </c>
      <c r="AJ53" s="106">
        <v>0</v>
      </c>
      <c r="AK53" s="106">
        <v>0</v>
      </c>
      <c r="AL53" s="106"/>
      <c r="AM53" s="106"/>
      <c r="AN53" s="106"/>
      <c r="AO53" s="104"/>
      <c r="AP53" s="104">
        <f t="shared" si="10"/>
        <v>1402.65</v>
      </c>
      <c r="AQ53" s="106">
        <f t="shared" si="11"/>
        <v>155.84999999999991</v>
      </c>
      <c r="AR53" s="72" t="s">
        <v>199</v>
      </c>
      <c r="AS53" s="73" t="s">
        <v>271</v>
      </c>
      <c r="AT53" s="62"/>
      <c r="AU53" s="61">
        <f t="shared" si="12"/>
        <v>0</v>
      </c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</row>
    <row r="54" spans="1:60" ht="49.5" customHeight="1" x14ac:dyDescent="0.2">
      <c r="A54" s="118" t="s">
        <v>272</v>
      </c>
      <c r="B54" s="119" t="s">
        <v>266</v>
      </c>
      <c r="C54" s="86" t="s">
        <v>176</v>
      </c>
      <c r="D54" s="120" t="s">
        <v>267</v>
      </c>
      <c r="E54" s="82" t="s">
        <v>273</v>
      </c>
      <c r="F54" s="94" t="s">
        <v>269</v>
      </c>
      <c r="G54" s="86" t="s">
        <v>176</v>
      </c>
      <c r="H54" s="79" t="s">
        <v>270</v>
      </c>
      <c r="I54" s="105">
        <v>40909</v>
      </c>
      <c r="J54" s="106">
        <v>1558.5</v>
      </c>
      <c r="K54" s="106">
        <f t="shared" si="8"/>
        <v>155.85000000000002</v>
      </c>
      <c r="L54" s="106">
        <f t="shared" si="9"/>
        <v>1402.65</v>
      </c>
      <c r="M54" s="106">
        <v>0</v>
      </c>
      <c r="N54" s="106">
        <v>0</v>
      </c>
      <c r="O54" s="106">
        <v>0</v>
      </c>
      <c r="P54" s="106">
        <v>0</v>
      </c>
      <c r="Q54" s="106">
        <v>0</v>
      </c>
      <c r="R54" s="106">
        <v>0</v>
      </c>
      <c r="S54" s="106">
        <v>0</v>
      </c>
      <c r="T54" s="106">
        <v>0</v>
      </c>
      <c r="U54" s="106">
        <v>0</v>
      </c>
      <c r="V54" s="106">
        <v>0</v>
      </c>
      <c r="W54" s="106">
        <v>0</v>
      </c>
      <c r="X54" s="106">
        <v>0</v>
      </c>
      <c r="Y54" s="106">
        <v>0</v>
      </c>
      <c r="Z54" s="106">
        <v>0</v>
      </c>
      <c r="AA54" s="106">
        <v>1402.65</v>
      </c>
      <c r="AB54" s="106">
        <v>0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0</v>
      </c>
      <c r="AJ54" s="106">
        <v>0</v>
      </c>
      <c r="AK54" s="106">
        <v>0</v>
      </c>
      <c r="AL54" s="106"/>
      <c r="AM54" s="106"/>
      <c r="AN54" s="106"/>
      <c r="AO54" s="104"/>
      <c r="AP54" s="104">
        <f t="shared" si="10"/>
        <v>1402.65</v>
      </c>
      <c r="AQ54" s="106">
        <f t="shared" si="11"/>
        <v>155.84999999999991</v>
      </c>
      <c r="AR54" s="72" t="s">
        <v>199</v>
      </c>
      <c r="AS54" s="73" t="s">
        <v>271</v>
      </c>
      <c r="AT54" s="62"/>
      <c r="AU54" s="61">
        <f t="shared" si="12"/>
        <v>0</v>
      </c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</row>
    <row r="55" spans="1:60" ht="49.5" customHeight="1" x14ac:dyDescent="0.2">
      <c r="A55" s="118" t="s">
        <v>274</v>
      </c>
      <c r="B55" s="119" t="s">
        <v>266</v>
      </c>
      <c r="C55" s="86" t="s">
        <v>176</v>
      </c>
      <c r="D55" s="120" t="s">
        <v>267</v>
      </c>
      <c r="E55" s="82" t="s">
        <v>275</v>
      </c>
      <c r="F55" s="94" t="s">
        <v>276</v>
      </c>
      <c r="G55" s="86" t="s">
        <v>176</v>
      </c>
      <c r="H55" s="79" t="s">
        <v>270</v>
      </c>
      <c r="I55" s="105">
        <v>40909</v>
      </c>
      <c r="J55" s="106">
        <v>1558.5</v>
      </c>
      <c r="K55" s="106">
        <f t="shared" si="8"/>
        <v>155.85000000000002</v>
      </c>
      <c r="L55" s="106">
        <f t="shared" si="9"/>
        <v>1402.65</v>
      </c>
      <c r="M55" s="106">
        <v>0</v>
      </c>
      <c r="N55" s="106">
        <v>0</v>
      </c>
      <c r="O55" s="106">
        <v>0</v>
      </c>
      <c r="P55" s="106">
        <v>0</v>
      </c>
      <c r="Q55" s="106">
        <v>0</v>
      </c>
      <c r="R55" s="106">
        <v>0</v>
      </c>
      <c r="S55" s="106">
        <v>0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1402.65</v>
      </c>
      <c r="AB55" s="106">
        <v>0</v>
      </c>
      <c r="AC55" s="106">
        <v>0</v>
      </c>
      <c r="AD55" s="106">
        <v>0</v>
      </c>
      <c r="AE55" s="106">
        <v>0</v>
      </c>
      <c r="AF55" s="106">
        <v>0</v>
      </c>
      <c r="AG55" s="106">
        <v>0</v>
      </c>
      <c r="AH55" s="106">
        <v>0</v>
      </c>
      <c r="AI55" s="106">
        <v>0</v>
      </c>
      <c r="AJ55" s="106">
        <v>0</v>
      </c>
      <c r="AK55" s="106">
        <v>0</v>
      </c>
      <c r="AL55" s="106"/>
      <c r="AM55" s="106"/>
      <c r="AN55" s="106"/>
      <c r="AO55" s="104"/>
      <c r="AP55" s="104">
        <f t="shared" si="10"/>
        <v>1402.65</v>
      </c>
      <c r="AQ55" s="106">
        <f t="shared" si="11"/>
        <v>155.84999999999991</v>
      </c>
      <c r="AR55" s="72" t="s">
        <v>199</v>
      </c>
      <c r="AS55" s="73" t="s">
        <v>271</v>
      </c>
      <c r="AT55" s="62"/>
      <c r="AU55" s="61">
        <f t="shared" si="12"/>
        <v>0</v>
      </c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</row>
    <row r="56" spans="1:60" ht="49.5" customHeight="1" x14ac:dyDescent="0.2">
      <c r="A56" s="118" t="s">
        <v>277</v>
      </c>
      <c r="B56" s="119" t="s">
        <v>266</v>
      </c>
      <c r="C56" s="86" t="s">
        <v>176</v>
      </c>
      <c r="D56" s="120" t="s">
        <v>267</v>
      </c>
      <c r="E56" s="82" t="s">
        <v>278</v>
      </c>
      <c r="F56" s="94" t="s">
        <v>276</v>
      </c>
      <c r="G56" s="86" t="s">
        <v>176</v>
      </c>
      <c r="H56" s="79" t="s">
        <v>270</v>
      </c>
      <c r="I56" s="105">
        <v>40909</v>
      </c>
      <c r="J56" s="106">
        <v>1558.5</v>
      </c>
      <c r="K56" s="106">
        <f t="shared" si="8"/>
        <v>155.85000000000002</v>
      </c>
      <c r="L56" s="106">
        <f t="shared" si="9"/>
        <v>1402.65</v>
      </c>
      <c r="M56" s="106">
        <v>0</v>
      </c>
      <c r="N56" s="106">
        <v>0</v>
      </c>
      <c r="O56" s="106">
        <v>0</v>
      </c>
      <c r="P56" s="106">
        <v>0</v>
      </c>
      <c r="Q56" s="106">
        <v>0</v>
      </c>
      <c r="R56" s="106">
        <v>0</v>
      </c>
      <c r="S56" s="106">
        <v>0</v>
      </c>
      <c r="T56" s="106">
        <v>0</v>
      </c>
      <c r="U56" s="106">
        <v>0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1402.65</v>
      </c>
      <c r="AB56" s="106">
        <v>0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0</v>
      </c>
      <c r="AJ56" s="106">
        <v>0</v>
      </c>
      <c r="AK56" s="106">
        <v>0</v>
      </c>
      <c r="AL56" s="106"/>
      <c r="AM56" s="106"/>
      <c r="AN56" s="106"/>
      <c r="AO56" s="104"/>
      <c r="AP56" s="104">
        <f t="shared" si="10"/>
        <v>1402.65</v>
      </c>
      <c r="AQ56" s="106">
        <f t="shared" si="11"/>
        <v>155.84999999999991</v>
      </c>
      <c r="AR56" s="72" t="s">
        <v>199</v>
      </c>
      <c r="AS56" s="73" t="s">
        <v>271</v>
      </c>
      <c r="AT56" s="62"/>
      <c r="AU56" s="61">
        <f t="shared" si="12"/>
        <v>0</v>
      </c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</row>
    <row r="57" spans="1:60" ht="49.5" customHeight="1" x14ac:dyDescent="0.2">
      <c r="A57" s="118" t="s">
        <v>279</v>
      </c>
      <c r="B57" s="119" t="s">
        <v>266</v>
      </c>
      <c r="C57" s="86" t="s">
        <v>176</v>
      </c>
      <c r="D57" s="120" t="s">
        <v>267</v>
      </c>
      <c r="E57" s="82" t="s">
        <v>280</v>
      </c>
      <c r="F57" s="94" t="s">
        <v>276</v>
      </c>
      <c r="G57" s="86" t="s">
        <v>176</v>
      </c>
      <c r="H57" s="79" t="s">
        <v>270</v>
      </c>
      <c r="I57" s="105">
        <v>40909</v>
      </c>
      <c r="J57" s="106">
        <v>1558.5</v>
      </c>
      <c r="K57" s="106">
        <f t="shared" si="8"/>
        <v>155.85000000000002</v>
      </c>
      <c r="L57" s="106">
        <f t="shared" si="9"/>
        <v>1402.65</v>
      </c>
      <c r="M57" s="106">
        <v>0</v>
      </c>
      <c r="N57" s="106">
        <v>0</v>
      </c>
      <c r="O57" s="106">
        <v>0</v>
      </c>
      <c r="P57" s="106">
        <v>0</v>
      </c>
      <c r="Q57" s="106">
        <v>0</v>
      </c>
      <c r="R57" s="106">
        <v>0</v>
      </c>
      <c r="S57" s="106">
        <v>0</v>
      </c>
      <c r="T57" s="106">
        <v>0</v>
      </c>
      <c r="U57" s="106">
        <v>0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1402.65</v>
      </c>
      <c r="AB57" s="106">
        <v>0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0</v>
      </c>
      <c r="AJ57" s="106">
        <v>0</v>
      </c>
      <c r="AK57" s="106">
        <v>0</v>
      </c>
      <c r="AL57" s="106"/>
      <c r="AM57" s="106"/>
      <c r="AN57" s="106"/>
      <c r="AO57" s="104"/>
      <c r="AP57" s="104">
        <f t="shared" si="10"/>
        <v>1402.65</v>
      </c>
      <c r="AQ57" s="106">
        <f t="shared" si="11"/>
        <v>155.84999999999991</v>
      </c>
      <c r="AR57" s="72" t="s">
        <v>199</v>
      </c>
      <c r="AS57" s="73" t="s">
        <v>271</v>
      </c>
      <c r="AT57" s="62"/>
      <c r="AU57" s="61">
        <f t="shared" si="12"/>
        <v>0</v>
      </c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</row>
    <row r="58" spans="1:60" ht="49.5" customHeight="1" x14ac:dyDescent="0.2">
      <c r="A58" s="118" t="s">
        <v>281</v>
      </c>
      <c r="B58" s="119" t="s">
        <v>266</v>
      </c>
      <c r="C58" s="86" t="s">
        <v>176</v>
      </c>
      <c r="D58" s="120" t="s">
        <v>267</v>
      </c>
      <c r="E58" s="82" t="s">
        <v>282</v>
      </c>
      <c r="F58" s="94" t="s">
        <v>276</v>
      </c>
      <c r="G58" s="86" t="s">
        <v>176</v>
      </c>
      <c r="H58" s="79" t="s">
        <v>270</v>
      </c>
      <c r="I58" s="105">
        <v>40909</v>
      </c>
      <c r="J58" s="106">
        <v>1558.5</v>
      </c>
      <c r="K58" s="106">
        <f t="shared" si="8"/>
        <v>155.85000000000002</v>
      </c>
      <c r="L58" s="106">
        <f t="shared" si="9"/>
        <v>1402.65</v>
      </c>
      <c r="M58" s="106">
        <v>0</v>
      </c>
      <c r="N58" s="106">
        <v>0</v>
      </c>
      <c r="O58" s="106">
        <v>0</v>
      </c>
      <c r="P58" s="106">
        <v>0</v>
      </c>
      <c r="Q58" s="106">
        <v>0</v>
      </c>
      <c r="R58" s="106">
        <v>0</v>
      </c>
      <c r="S58" s="106">
        <v>0</v>
      </c>
      <c r="T58" s="106">
        <v>0</v>
      </c>
      <c r="U58" s="106">
        <v>0</v>
      </c>
      <c r="V58" s="106">
        <v>0</v>
      </c>
      <c r="W58" s="106">
        <v>0</v>
      </c>
      <c r="X58" s="106">
        <v>0</v>
      </c>
      <c r="Y58" s="106">
        <v>0</v>
      </c>
      <c r="Z58" s="106">
        <v>0</v>
      </c>
      <c r="AA58" s="106">
        <v>1402.65</v>
      </c>
      <c r="AB58" s="106">
        <v>0</v>
      </c>
      <c r="AC58" s="106">
        <v>0</v>
      </c>
      <c r="AD58" s="106">
        <v>0</v>
      </c>
      <c r="AE58" s="106">
        <v>0</v>
      </c>
      <c r="AF58" s="106">
        <v>0</v>
      </c>
      <c r="AG58" s="106">
        <v>0</v>
      </c>
      <c r="AH58" s="106">
        <v>0</v>
      </c>
      <c r="AI58" s="106">
        <v>0</v>
      </c>
      <c r="AJ58" s="106">
        <v>0</v>
      </c>
      <c r="AK58" s="106">
        <v>0</v>
      </c>
      <c r="AL58" s="106"/>
      <c r="AM58" s="106"/>
      <c r="AN58" s="106"/>
      <c r="AO58" s="104"/>
      <c r="AP58" s="104">
        <f t="shared" si="10"/>
        <v>1402.65</v>
      </c>
      <c r="AQ58" s="106">
        <f t="shared" si="11"/>
        <v>155.84999999999991</v>
      </c>
      <c r="AR58" s="72" t="s">
        <v>199</v>
      </c>
      <c r="AS58" s="73" t="s">
        <v>271</v>
      </c>
      <c r="AT58" s="62"/>
      <c r="AU58" s="61">
        <f t="shared" si="12"/>
        <v>0</v>
      </c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</row>
    <row r="59" spans="1:60" ht="49.5" customHeight="1" x14ac:dyDescent="0.2">
      <c r="A59" s="118" t="s">
        <v>283</v>
      </c>
      <c r="B59" s="119" t="s">
        <v>266</v>
      </c>
      <c r="C59" s="86" t="s">
        <v>176</v>
      </c>
      <c r="D59" s="120" t="s">
        <v>267</v>
      </c>
      <c r="E59" s="82" t="s">
        <v>284</v>
      </c>
      <c r="F59" s="94" t="s">
        <v>276</v>
      </c>
      <c r="G59" s="86" t="s">
        <v>176</v>
      </c>
      <c r="H59" s="79" t="s">
        <v>270</v>
      </c>
      <c r="I59" s="105">
        <v>40909</v>
      </c>
      <c r="J59" s="106">
        <v>1558.5</v>
      </c>
      <c r="K59" s="106">
        <f t="shared" si="8"/>
        <v>155.85000000000002</v>
      </c>
      <c r="L59" s="106">
        <f t="shared" si="9"/>
        <v>1402.65</v>
      </c>
      <c r="M59" s="106">
        <v>0</v>
      </c>
      <c r="N59" s="106">
        <v>0</v>
      </c>
      <c r="O59" s="106">
        <v>0</v>
      </c>
      <c r="P59" s="106">
        <v>0</v>
      </c>
      <c r="Q59" s="106">
        <v>0</v>
      </c>
      <c r="R59" s="106">
        <v>0</v>
      </c>
      <c r="S59" s="106">
        <v>0</v>
      </c>
      <c r="T59" s="106">
        <v>0</v>
      </c>
      <c r="U59" s="106">
        <v>0</v>
      </c>
      <c r="V59" s="106">
        <v>0</v>
      </c>
      <c r="W59" s="106">
        <v>0</v>
      </c>
      <c r="X59" s="106">
        <v>0</v>
      </c>
      <c r="Y59" s="106">
        <v>0</v>
      </c>
      <c r="Z59" s="106">
        <v>0</v>
      </c>
      <c r="AA59" s="106">
        <v>1402.65</v>
      </c>
      <c r="AB59" s="106">
        <v>0</v>
      </c>
      <c r="AC59" s="106">
        <v>0</v>
      </c>
      <c r="AD59" s="106">
        <v>0</v>
      </c>
      <c r="AE59" s="106">
        <v>0</v>
      </c>
      <c r="AF59" s="106">
        <v>0</v>
      </c>
      <c r="AG59" s="106">
        <v>0</v>
      </c>
      <c r="AH59" s="106">
        <v>0</v>
      </c>
      <c r="AI59" s="106">
        <v>0</v>
      </c>
      <c r="AJ59" s="106">
        <v>0</v>
      </c>
      <c r="AK59" s="106">
        <v>0</v>
      </c>
      <c r="AL59" s="106"/>
      <c r="AM59" s="106"/>
      <c r="AN59" s="106"/>
      <c r="AO59" s="104"/>
      <c r="AP59" s="104">
        <f t="shared" si="10"/>
        <v>1402.65</v>
      </c>
      <c r="AQ59" s="106">
        <f t="shared" si="11"/>
        <v>155.84999999999991</v>
      </c>
      <c r="AR59" s="72" t="s">
        <v>199</v>
      </c>
      <c r="AS59" s="73" t="s">
        <v>271</v>
      </c>
      <c r="AT59" s="62"/>
      <c r="AU59" s="61">
        <f t="shared" si="12"/>
        <v>0</v>
      </c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</row>
    <row r="60" spans="1:60" ht="49.5" customHeight="1" x14ac:dyDescent="0.2">
      <c r="A60" s="118" t="s">
        <v>285</v>
      </c>
      <c r="B60" s="119" t="s">
        <v>266</v>
      </c>
      <c r="C60" s="86" t="s">
        <v>176</v>
      </c>
      <c r="D60" s="120" t="s">
        <v>267</v>
      </c>
      <c r="E60" s="82" t="s">
        <v>286</v>
      </c>
      <c r="F60" s="94" t="s">
        <v>276</v>
      </c>
      <c r="G60" s="86" t="s">
        <v>176</v>
      </c>
      <c r="H60" s="79" t="s">
        <v>270</v>
      </c>
      <c r="I60" s="105">
        <v>40909</v>
      </c>
      <c r="J60" s="106">
        <v>1558.5</v>
      </c>
      <c r="K60" s="106">
        <f t="shared" si="8"/>
        <v>155.85000000000002</v>
      </c>
      <c r="L60" s="106">
        <f t="shared" si="9"/>
        <v>1402.65</v>
      </c>
      <c r="M60" s="106">
        <v>0</v>
      </c>
      <c r="N60" s="106">
        <v>0</v>
      </c>
      <c r="O60" s="106">
        <v>0</v>
      </c>
      <c r="P60" s="106">
        <v>0</v>
      </c>
      <c r="Q60" s="106">
        <v>0</v>
      </c>
      <c r="R60" s="106">
        <v>0</v>
      </c>
      <c r="S60" s="106">
        <v>0</v>
      </c>
      <c r="T60" s="106">
        <v>0</v>
      </c>
      <c r="U60" s="106">
        <v>0</v>
      </c>
      <c r="V60" s="106">
        <v>0</v>
      </c>
      <c r="W60" s="106">
        <v>0</v>
      </c>
      <c r="X60" s="106">
        <v>0</v>
      </c>
      <c r="Y60" s="106">
        <v>0</v>
      </c>
      <c r="Z60" s="106">
        <v>0</v>
      </c>
      <c r="AA60" s="106">
        <v>1402.65</v>
      </c>
      <c r="AB60" s="106">
        <v>0</v>
      </c>
      <c r="AC60" s="106">
        <v>0</v>
      </c>
      <c r="AD60" s="106">
        <v>0</v>
      </c>
      <c r="AE60" s="106">
        <v>0</v>
      </c>
      <c r="AF60" s="106">
        <v>0</v>
      </c>
      <c r="AG60" s="106">
        <v>0</v>
      </c>
      <c r="AH60" s="106">
        <v>0</v>
      </c>
      <c r="AI60" s="106">
        <v>0</v>
      </c>
      <c r="AJ60" s="106">
        <v>0</v>
      </c>
      <c r="AK60" s="106">
        <v>0</v>
      </c>
      <c r="AL60" s="106"/>
      <c r="AM60" s="106"/>
      <c r="AN60" s="106"/>
      <c r="AO60" s="104"/>
      <c r="AP60" s="104">
        <f t="shared" si="10"/>
        <v>1402.65</v>
      </c>
      <c r="AQ60" s="106">
        <f t="shared" si="11"/>
        <v>155.84999999999991</v>
      </c>
      <c r="AR60" s="72" t="s">
        <v>199</v>
      </c>
      <c r="AS60" s="73" t="s">
        <v>271</v>
      </c>
      <c r="AT60" s="62"/>
      <c r="AU60" s="61">
        <f t="shared" si="12"/>
        <v>0</v>
      </c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</row>
    <row r="61" spans="1:60" ht="49.5" customHeight="1" x14ac:dyDescent="0.2">
      <c r="A61" s="118" t="s">
        <v>287</v>
      </c>
      <c r="B61" s="119" t="s">
        <v>266</v>
      </c>
      <c r="C61" s="86" t="s">
        <v>176</v>
      </c>
      <c r="D61" s="120" t="s">
        <v>267</v>
      </c>
      <c r="E61" s="82" t="s">
        <v>288</v>
      </c>
      <c r="F61" s="94" t="s">
        <v>276</v>
      </c>
      <c r="G61" s="86" t="s">
        <v>176</v>
      </c>
      <c r="H61" s="79" t="s">
        <v>270</v>
      </c>
      <c r="I61" s="105">
        <v>40909</v>
      </c>
      <c r="J61" s="106">
        <v>1558.5</v>
      </c>
      <c r="K61" s="106">
        <f t="shared" si="8"/>
        <v>155.85000000000002</v>
      </c>
      <c r="L61" s="106">
        <f t="shared" si="9"/>
        <v>1402.65</v>
      </c>
      <c r="M61" s="106">
        <v>0</v>
      </c>
      <c r="N61" s="106">
        <v>0</v>
      </c>
      <c r="O61" s="106">
        <v>0</v>
      </c>
      <c r="P61" s="106">
        <v>0</v>
      </c>
      <c r="Q61" s="106">
        <v>0</v>
      </c>
      <c r="R61" s="106">
        <v>0</v>
      </c>
      <c r="S61" s="106">
        <v>0</v>
      </c>
      <c r="T61" s="106">
        <v>0</v>
      </c>
      <c r="U61" s="106">
        <v>0</v>
      </c>
      <c r="V61" s="106">
        <v>0</v>
      </c>
      <c r="W61" s="106">
        <v>0</v>
      </c>
      <c r="X61" s="106">
        <v>0</v>
      </c>
      <c r="Y61" s="106">
        <v>0</v>
      </c>
      <c r="Z61" s="106">
        <v>0</v>
      </c>
      <c r="AA61" s="106">
        <v>1402.65</v>
      </c>
      <c r="AB61" s="106">
        <v>0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0</v>
      </c>
      <c r="AJ61" s="106">
        <v>0</v>
      </c>
      <c r="AK61" s="106">
        <v>0</v>
      </c>
      <c r="AL61" s="106"/>
      <c r="AM61" s="106"/>
      <c r="AN61" s="106"/>
      <c r="AO61" s="104"/>
      <c r="AP61" s="104">
        <f t="shared" si="10"/>
        <v>1402.65</v>
      </c>
      <c r="AQ61" s="106">
        <f t="shared" si="11"/>
        <v>155.84999999999991</v>
      </c>
      <c r="AR61" s="72" t="s">
        <v>199</v>
      </c>
      <c r="AS61" s="73" t="s">
        <v>271</v>
      </c>
      <c r="AT61" s="62"/>
      <c r="AU61" s="61">
        <f t="shared" si="12"/>
        <v>0</v>
      </c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</row>
    <row r="62" spans="1:60" ht="49.5" customHeight="1" x14ac:dyDescent="0.2">
      <c r="A62" s="118" t="s">
        <v>289</v>
      </c>
      <c r="B62" s="119" t="s">
        <v>266</v>
      </c>
      <c r="C62" s="86" t="s">
        <v>176</v>
      </c>
      <c r="D62" s="120" t="s">
        <v>267</v>
      </c>
      <c r="E62" s="82" t="s">
        <v>290</v>
      </c>
      <c r="F62" s="94" t="s">
        <v>276</v>
      </c>
      <c r="G62" s="86" t="s">
        <v>176</v>
      </c>
      <c r="H62" s="79" t="s">
        <v>270</v>
      </c>
      <c r="I62" s="105">
        <v>40909</v>
      </c>
      <c r="J62" s="106">
        <v>1558.5</v>
      </c>
      <c r="K62" s="106">
        <f t="shared" si="8"/>
        <v>155.85000000000002</v>
      </c>
      <c r="L62" s="106">
        <f t="shared" si="9"/>
        <v>1402.65</v>
      </c>
      <c r="M62" s="106">
        <v>0</v>
      </c>
      <c r="N62" s="106">
        <v>0</v>
      </c>
      <c r="O62" s="106">
        <v>0</v>
      </c>
      <c r="P62" s="106">
        <v>0</v>
      </c>
      <c r="Q62" s="106">
        <v>0</v>
      </c>
      <c r="R62" s="106">
        <v>0</v>
      </c>
      <c r="S62" s="106">
        <v>0</v>
      </c>
      <c r="T62" s="106">
        <v>0</v>
      </c>
      <c r="U62" s="106">
        <v>0</v>
      </c>
      <c r="V62" s="106">
        <v>0</v>
      </c>
      <c r="W62" s="106">
        <v>0</v>
      </c>
      <c r="X62" s="106">
        <v>0</v>
      </c>
      <c r="Y62" s="106">
        <v>0</v>
      </c>
      <c r="Z62" s="106">
        <v>0</v>
      </c>
      <c r="AA62" s="106">
        <v>1402.65</v>
      </c>
      <c r="AB62" s="106">
        <v>0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0</v>
      </c>
      <c r="AJ62" s="106">
        <v>0</v>
      </c>
      <c r="AK62" s="106">
        <v>0</v>
      </c>
      <c r="AL62" s="106"/>
      <c r="AM62" s="106"/>
      <c r="AN62" s="106"/>
      <c r="AO62" s="104"/>
      <c r="AP62" s="104">
        <f t="shared" si="10"/>
        <v>1402.65</v>
      </c>
      <c r="AQ62" s="106">
        <f t="shared" si="11"/>
        <v>155.84999999999991</v>
      </c>
      <c r="AR62" s="72" t="s">
        <v>199</v>
      </c>
      <c r="AS62" s="73" t="s">
        <v>271</v>
      </c>
      <c r="AT62" s="62"/>
      <c r="AU62" s="61">
        <f t="shared" si="12"/>
        <v>0</v>
      </c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</row>
    <row r="63" spans="1:60" ht="49.5" customHeight="1" x14ac:dyDescent="0.2">
      <c r="A63" s="118" t="s">
        <v>291</v>
      </c>
      <c r="B63" s="119" t="s">
        <v>266</v>
      </c>
      <c r="C63" s="86" t="s">
        <v>176</v>
      </c>
      <c r="D63" s="120" t="s">
        <v>267</v>
      </c>
      <c r="E63" s="82" t="s">
        <v>292</v>
      </c>
      <c r="F63" s="94" t="s">
        <v>276</v>
      </c>
      <c r="G63" s="86" t="s">
        <v>176</v>
      </c>
      <c r="H63" s="79" t="s">
        <v>270</v>
      </c>
      <c r="I63" s="105">
        <v>40909</v>
      </c>
      <c r="J63" s="106">
        <v>1558.5</v>
      </c>
      <c r="K63" s="106">
        <f t="shared" si="8"/>
        <v>155.85000000000002</v>
      </c>
      <c r="L63" s="106">
        <f t="shared" si="9"/>
        <v>1402.65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0</v>
      </c>
      <c r="U63" s="106">
        <v>0</v>
      </c>
      <c r="V63" s="106">
        <v>0</v>
      </c>
      <c r="W63" s="106">
        <v>0</v>
      </c>
      <c r="X63" s="106">
        <v>0</v>
      </c>
      <c r="Y63" s="106">
        <v>0</v>
      </c>
      <c r="Z63" s="106">
        <v>0</v>
      </c>
      <c r="AA63" s="106">
        <v>1402.65</v>
      </c>
      <c r="AB63" s="106">
        <v>0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0</v>
      </c>
      <c r="AJ63" s="106">
        <v>0</v>
      </c>
      <c r="AK63" s="106">
        <v>0</v>
      </c>
      <c r="AL63" s="106"/>
      <c r="AM63" s="106"/>
      <c r="AN63" s="106"/>
      <c r="AO63" s="104"/>
      <c r="AP63" s="104">
        <f t="shared" si="10"/>
        <v>1402.65</v>
      </c>
      <c r="AQ63" s="106">
        <f t="shared" si="11"/>
        <v>155.84999999999991</v>
      </c>
      <c r="AR63" s="72" t="s">
        <v>199</v>
      </c>
      <c r="AS63" s="73" t="s">
        <v>271</v>
      </c>
      <c r="AT63" s="62"/>
      <c r="AU63" s="61">
        <f t="shared" si="12"/>
        <v>0</v>
      </c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</row>
    <row r="64" spans="1:60" ht="49.5" customHeight="1" x14ac:dyDescent="0.2">
      <c r="A64" s="118" t="s">
        <v>293</v>
      </c>
      <c r="B64" s="119" t="s">
        <v>266</v>
      </c>
      <c r="C64" s="86" t="s">
        <v>176</v>
      </c>
      <c r="D64" s="120" t="s">
        <v>267</v>
      </c>
      <c r="E64" s="82" t="s">
        <v>294</v>
      </c>
      <c r="F64" s="94" t="s">
        <v>276</v>
      </c>
      <c r="G64" s="86" t="s">
        <v>176</v>
      </c>
      <c r="H64" s="79" t="s">
        <v>270</v>
      </c>
      <c r="I64" s="105">
        <v>40909</v>
      </c>
      <c r="J64" s="106">
        <v>1558.5</v>
      </c>
      <c r="K64" s="106">
        <f t="shared" si="8"/>
        <v>155.85000000000002</v>
      </c>
      <c r="L64" s="106">
        <f t="shared" si="9"/>
        <v>1402.65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6">
        <v>0</v>
      </c>
      <c r="S64" s="106">
        <v>0</v>
      </c>
      <c r="T64" s="106">
        <v>0</v>
      </c>
      <c r="U64" s="106">
        <v>0</v>
      </c>
      <c r="V64" s="106">
        <v>0</v>
      </c>
      <c r="W64" s="106">
        <v>0</v>
      </c>
      <c r="X64" s="106">
        <v>0</v>
      </c>
      <c r="Y64" s="106">
        <v>0</v>
      </c>
      <c r="Z64" s="106">
        <v>0</v>
      </c>
      <c r="AA64" s="106">
        <v>1402.65</v>
      </c>
      <c r="AB64" s="106">
        <v>0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0</v>
      </c>
      <c r="AJ64" s="106">
        <v>0</v>
      </c>
      <c r="AK64" s="106">
        <v>0</v>
      </c>
      <c r="AL64" s="106"/>
      <c r="AM64" s="106"/>
      <c r="AN64" s="106"/>
      <c r="AO64" s="104"/>
      <c r="AP64" s="104">
        <f t="shared" si="10"/>
        <v>1402.65</v>
      </c>
      <c r="AQ64" s="106">
        <f t="shared" si="11"/>
        <v>155.84999999999991</v>
      </c>
      <c r="AR64" s="72" t="s">
        <v>199</v>
      </c>
      <c r="AS64" s="73" t="s">
        <v>271</v>
      </c>
      <c r="AT64" s="62"/>
      <c r="AU64" s="61">
        <f t="shared" si="12"/>
        <v>0</v>
      </c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60" ht="49.5" customHeight="1" x14ac:dyDescent="0.2">
      <c r="A65" s="118" t="s">
        <v>295</v>
      </c>
      <c r="B65" s="119" t="s">
        <v>266</v>
      </c>
      <c r="C65" s="86" t="s">
        <v>176</v>
      </c>
      <c r="D65" s="120" t="s">
        <v>267</v>
      </c>
      <c r="E65" s="82" t="s">
        <v>296</v>
      </c>
      <c r="F65" s="94" t="s">
        <v>276</v>
      </c>
      <c r="G65" s="86" t="s">
        <v>176</v>
      </c>
      <c r="H65" s="79" t="s">
        <v>270</v>
      </c>
      <c r="I65" s="105">
        <v>40909</v>
      </c>
      <c r="J65" s="106">
        <v>1558.5</v>
      </c>
      <c r="K65" s="106">
        <f t="shared" si="8"/>
        <v>155.85000000000002</v>
      </c>
      <c r="L65" s="106">
        <f t="shared" si="9"/>
        <v>1402.65</v>
      </c>
      <c r="M65" s="106">
        <v>0</v>
      </c>
      <c r="N65" s="106">
        <v>0</v>
      </c>
      <c r="O65" s="106">
        <v>0</v>
      </c>
      <c r="P65" s="106">
        <v>0</v>
      </c>
      <c r="Q65" s="106">
        <v>0</v>
      </c>
      <c r="R65" s="106">
        <v>0</v>
      </c>
      <c r="S65" s="106">
        <v>0</v>
      </c>
      <c r="T65" s="106">
        <v>0</v>
      </c>
      <c r="U65" s="106">
        <v>0</v>
      </c>
      <c r="V65" s="106">
        <v>0</v>
      </c>
      <c r="W65" s="106">
        <v>0</v>
      </c>
      <c r="X65" s="106">
        <v>0</v>
      </c>
      <c r="Y65" s="106">
        <v>0</v>
      </c>
      <c r="Z65" s="106">
        <v>0</v>
      </c>
      <c r="AA65" s="106">
        <v>1402.65</v>
      </c>
      <c r="AB65" s="106">
        <v>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0</v>
      </c>
      <c r="AJ65" s="106">
        <v>0</v>
      </c>
      <c r="AK65" s="106">
        <v>0</v>
      </c>
      <c r="AL65" s="106"/>
      <c r="AM65" s="106"/>
      <c r="AN65" s="106"/>
      <c r="AO65" s="104"/>
      <c r="AP65" s="104">
        <f t="shared" si="10"/>
        <v>1402.65</v>
      </c>
      <c r="AQ65" s="106">
        <f t="shared" si="11"/>
        <v>155.84999999999991</v>
      </c>
      <c r="AR65" s="72" t="s">
        <v>199</v>
      </c>
      <c r="AS65" s="73" t="s">
        <v>271</v>
      </c>
      <c r="AT65" s="62"/>
      <c r="AU65" s="61">
        <f t="shared" si="12"/>
        <v>0</v>
      </c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60" ht="49.5" customHeight="1" x14ac:dyDescent="0.2">
      <c r="A66" s="118" t="s">
        <v>297</v>
      </c>
      <c r="B66" s="119" t="s">
        <v>266</v>
      </c>
      <c r="C66" s="86" t="s">
        <v>176</v>
      </c>
      <c r="D66" s="120" t="s">
        <v>267</v>
      </c>
      <c r="E66" s="82" t="s">
        <v>298</v>
      </c>
      <c r="F66" s="94" t="s">
        <v>276</v>
      </c>
      <c r="G66" s="86" t="s">
        <v>176</v>
      </c>
      <c r="H66" s="79" t="s">
        <v>270</v>
      </c>
      <c r="I66" s="105">
        <v>40909</v>
      </c>
      <c r="J66" s="106">
        <v>1558.5</v>
      </c>
      <c r="K66" s="106">
        <f t="shared" si="8"/>
        <v>155.85000000000002</v>
      </c>
      <c r="L66" s="106">
        <f t="shared" si="9"/>
        <v>1402.65</v>
      </c>
      <c r="M66" s="106">
        <v>0</v>
      </c>
      <c r="N66" s="106">
        <v>0</v>
      </c>
      <c r="O66" s="106">
        <v>0</v>
      </c>
      <c r="P66" s="106">
        <v>0</v>
      </c>
      <c r="Q66" s="106">
        <v>0</v>
      </c>
      <c r="R66" s="106">
        <v>0</v>
      </c>
      <c r="S66" s="106">
        <v>0</v>
      </c>
      <c r="T66" s="106">
        <v>0</v>
      </c>
      <c r="U66" s="106">
        <v>0</v>
      </c>
      <c r="V66" s="106">
        <v>0</v>
      </c>
      <c r="W66" s="106">
        <v>0</v>
      </c>
      <c r="X66" s="106">
        <v>0</v>
      </c>
      <c r="Y66" s="106">
        <v>0</v>
      </c>
      <c r="Z66" s="106">
        <v>0</v>
      </c>
      <c r="AA66" s="106">
        <v>1402.65</v>
      </c>
      <c r="AB66" s="106">
        <v>0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0</v>
      </c>
      <c r="AJ66" s="106">
        <v>0</v>
      </c>
      <c r="AK66" s="106">
        <v>0</v>
      </c>
      <c r="AL66" s="106"/>
      <c r="AM66" s="106"/>
      <c r="AN66" s="106"/>
      <c r="AO66" s="104"/>
      <c r="AP66" s="104">
        <f t="shared" si="10"/>
        <v>1402.65</v>
      </c>
      <c r="AQ66" s="106">
        <f t="shared" si="11"/>
        <v>155.84999999999991</v>
      </c>
      <c r="AR66" s="72" t="s">
        <v>199</v>
      </c>
      <c r="AS66" s="73" t="s">
        <v>271</v>
      </c>
      <c r="AT66" s="62"/>
      <c r="AU66" s="61">
        <f t="shared" si="12"/>
        <v>0</v>
      </c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60" ht="49.5" customHeight="1" x14ac:dyDescent="0.2">
      <c r="A67" s="121" t="s">
        <v>299</v>
      </c>
      <c r="B67" s="119" t="s">
        <v>266</v>
      </c>
      <c r="C67" s="86" t="s">
        <v>176</v>
      </c>
      <c r="D67" s="120" t="s">
        <v>267</v>
      </c>
      <c r="E67" s="82" t="s">
        <v>300</v>
      </c>
      <c r="F67" s="94" t="s">
        <v>301</v>
      </c>
      <c r="G67" s="86" t="s">
        <v>176</v>
      </c>
      <c r="H67" s="79" t="s">
        <v>270</v>
      </c>
      <c r="I67" s="105">
        <v>40909</v>
      </c>
      <c r="J67" s="106">
        <v>1558.5</v>
      </c>
      <c r="K67" s="106">
        <f t="shared" si="8"/>
        <v>155.85000000000002</v>
      </c>
      <c r="L67" s="106">
        <f t="shared" si="9"/>
        <v>1402.65</v>
      </c>
      <c r="M67" s="106">
        <v>0</v>
      </c>
      <c r="N67" s="106">
        <v>0</v>
      </c>
      <c r="O67" s="106">
        <v>0</v>
      </c>
      <c r="P67" s="106">
        <v>0</v>
      </c>
      <c r="Q67" s="106">
        <v>0</v>
      </c>
      <c r="R67" s="106">
        <v>0</v>
      </c>
      <c r="S67" s="106">
        <v>0</v>
      </c>
      <c r="T67" s="106">
        <v>0</v>
      </c>
      <c r="U67" s="106">
        <v>0</v>
      </c>
      <c r="V67" s="106">
        <v>0</v>
      </c>
      <c r="W67" s="106">
        <v>0</v>
      </c>
      <c r="X67" s="106">
        <v>0</v>
      </c>
      <c r="Y67" s="106">
        <v>0</v>
      </c>
      <c r="Z67" s="106">
        <v>0</v>
      </c>
      <c r="AA67" s="106">
        <v>1402.65</v>
      </c>
      <c r="AB67" s="106">
        <v>0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0</v>
      </c>
      <c r="AJ67" s="106">
        <v>0</v>
      </c>
      <c r="AK67" s="106">
        <v>0</v>
      </c>
      <c r="AL67" s="106"/>
      <c r="AM67" s="106"/>
      <c r="AN67" s="106"/>
      <c r="AO67" s="104"/>
      <c r="AP67" s="104">
        <f t="shared" si="10"/>
        <v>1402.65</v>
      </c>
      <c r="AQ67" s="106">
        <f t="shared" si="11"/>
        <v>155.84999999999991</v>
      </c>
      <c r="AR67" s="72" t="s">
        <v>199</v>
      </c>
      <c r="AS67" s="73" t="s">
        <v>271</v>
      </c>
      <c r="AT67" s="62"/>
      <c r="AU67" s="61">
        <f t="shared" si="12"/>
        <v>0</v>
      </c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</row>
    <row r="68" spans="1:60" ht="49.5" customHeight="1" x14ac:dyDescent="0.2">
      <c r="A68" s="118" t="s">
        <v>302</v>
      </c>
      <c r="B68" s="119" t="s">
        <v>266</v>
      </c>
      <c r="C68" s="86" t="s">
        <v>176</v>
      </c>
      <c r="D68" s="120" t="s">
        <v>267</v>
      </c>
      <c r="E68" s="82">
        <v>52050041</v>
      </c>
      <c r="F68" s="94" t="s">
        <v>276</v>
      </c>
      <c r="G68" s="86" t="s">
        <v>176</v>
      </c>
      <c r="H68" s="79" t="s">
        <v>270</v>
      </c>
      <c r="I68" s="105">
        <v>40909</v>
      </c>
      <c r="J68" s="106">
        <v>1558.5</v>
      </c>
      <c r="K68" s="106">
        <f t="shared" si="8"/>
        <v>155.85000000000002</v>
      </c>
      <c r="L68" s="106">
        <f t="shared" si="9"/>
        <v>1402.65</v>
      </c>
      <c r="M68" s="106">
        <v>0</v>
      </c>
      <c r="N68" s="106">
        <v>0</v>
      </c>
      <c r="O68" s="106">
        <v>0</v>
      </c>
      <c r="P68" s="106">
        <v>0</v>
      </c>
      <c r="Q68" s="106">
        <v>0</v>
      </c>
      <c r="R68" s="106">
        <v>0</v>
      </c>
      <c r="S68" s="106">
        <v>0</v>
      </c>
      <c r="T68" s="106">
        <v>0</v>
      </c>
      <c r="U68" s="106">
        <v>0</v>
      </c>
      <c r="V68" s="106">
        <v>0</v>
      </c>
      <c r="W68" s="106">
        <v>0</v>
      </c>
      <c r="X68" s="106">
        <v>0</v>
      </c>
      <c r="Y68" s="106">
        <v>0</v>
      </c>
      <c r="Z68" s="106">
        <v>0</v>
      </c>
      <c r="AA68" s="106">
        <v>1402.65</v>
      </c>
      <c r="AB68" s="106">
        <v>0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0</v>
      </c>
      <c r="AJ68" s="106">
        <v>0</v>
      </c>
      <c r="AK68" s="106">
        <v>0</v>
      </c>
      <c r="AL68" s="106"/>
      <c r="AM68" s="106"/>
      <c r="AN68" s="106"/>
      <c r="AO68" s="104"/>
      <c r="AP68" s="104">
        <f t="shared" si="10"/>
        <v>1402.65</v>
      </c>
      <c r="AQ68" s="106">
        <f t="shared" si="11"/>
        <v>155.84999999999991</v>
      </c>
      <c r="AR68" s="72" t="s">
        <v>199</v>
      </c>
      <c r="AS68" s="73" t="s">
        <v>271</v>
      </c>
      <c r="AT68" s="62"/>
      <c r="AU68" s="61">
        <f t="shared" si="12"/>
        <v>0</v>
      </c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</row>
    <row r="69" spans="1:60" ht="49.5" customHeight="1" x14ac:dyDescent="0.2">
      <c r="A69" s="118" t="s">
        <v>303</v>
      </c>
      <c r="B69" s="119" t="s">
        <v>266</v>
      </c>
      <c r="C69" s="86" t="s">
        <v>176</v>
      </c>
      <c r="D69" s="120" t="s">
        <v>267</v>
      </c>
      <c r="E69" s="82" t="s">
        <v>304</v>
      </c>
      <c r="F69" s="94" t="s">
        <v>276</v>
      </c>
      <c r="G69" s="86" t="s">
        <v>176</v>
      </c>
      <c r="H69" s="79" t="s">
        <v>270</v>
      </c>
      <c r="I69" s="105">
        <v>40909</v>
      </c>
      <c r="J69" s="106">
        <v>1558.5</v>
      </c>
      <c r="K69" s="106">
        <f t="shared" si="8"/>
        <v>155.85000000000002</v>
      </c>
      <c r="L69" s="106">
        <f t="shared" si="9"/>
        <v>1402.65</v>
      </c>
      <c r="M69" s="106">
        <v>0</v>
      </c>
      <c r="N69" s="106">
        <v>0</v>
      </c>
      <c r="O69" s="106">
        <v>0</v>
      </c>
      <c r="P69" s="106">
        <v>0</v>
      </c>
      <c r="Q69" s="106">
        <v>0</v>
      </c>
      <c r="R69" s="106">
        <v>0</v>
      </c>
      <c r="S69" s="106">
        <v>0</v>
      </c>
      <c r="T69" s="106">
        <v>0</v>
      </c>
      <c r="U69" s="106">
        <v>0</v>
      </c>
      <c r="V69" s="106">
        <v>0</v>
      </c>
      <c r="W69" s="106">
        <v>0</v>
      </c>
      <c r="X69" s="106">
        <v>0</v>
      </c>
      <c r="Y69" s="106">
        <v>0</v>
      </c>
      <c r="Z69" s="106">
        <v>0</v>
      </c>
      <c r="AA69" s="106">
        <v>1402.65</v>
      </c>
      <c r="AB69" s="106">
        <v>0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0</v>
      </c>
      <c r="AJ69" s="106">
        <v>0</v>
      </c>
      <c r="AK69" s="106">
        <v>0</v>
      </c>
      <c r="AL69" s="106"/>
      <c r="AM69" s="106"/>
      <c r="AN69" s="106"/>
      <c r="AO69" s="104"/>
      <c r="AP69" s="104">
        <f t="shared" si="10"/>
        <v>1402.65</v>
      </c>
      <c r="AQ69" s="106">
        <f t="shared" si="11"/>
        <v>155.84999999999991</v>
      </c>
      <c r="AR69" s="72" t="s">
        <v>199</v>
      </c>
      <c r="AS69" s="73" t="s">
        <v>271</v>
      </c>
      <c r="AT69" s="62"/>
      <c r="AU69" s="61">
        <f t="shared" si="12"/>
        <v>0</v>
      </c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</row>
    <row r="70" spans="1:60" ht="49.5" customHeight="1" x14ac:dyDescent="0.2">
      <c r="A70" s="121" t="s">
        <v>305</v>
      </c>
      <c r="B70" s="119" t="s">
        <v>266</v>
      </c>
      <c r="C70" s="86" t="s">
        <v>176</v>
      </c>
      <c r="D70" s="120" t="s">
        <v>267</v>
      </c>
      <c r="E70" s="82" t="s">
        <v>306</v>
      </c>
      <c r="F70" s="87" t="s">
        <v>276</v>
      </c>
      <c r="G70" s="86" t="s">
        <v>176</v>
      </c>
      <c r="H70" s="79" t="s">
        <v>270</v>
      </c>
      <c r="I70" s="105">
        <v>40909</v>
      </c>
      <c r="J70" s="106">
        <v>1558.5</v>
      </c>
      <c r="K70" s="106">
        <f t="shared" si="8"/>
        <v>155.85000000000002</v>
      </c>
      <c r="L70" s="106">
        <f t="shared" si="9"/>
        <v>1402.65</v>
      </c>
      <c r="M70" s="106">
        <v>0</v>
      </c>
      <c r="N70" s="106">
        <v>0</v>
      </c>
      <c r="O70" s="106">
        <v>0</v>
      </c>
      <c r="P70" s="106">
        <v>0</v>
      </c>
      <c r="Q70" s="106">
        <v>0</v>
      </c>
      <c r="R70" s="106">
        <v>0</v>
      </c>
      <c r="S70" s="106">
        <v>0</v>
      </c>
      <c r="T70" s="106">
        <v>0</v>
      </c>
      <c r="U70" s="106">
        <v>0</v>
      </c>
      <c r="V70" s="106">
        <v>0</v>
      </c>
      <c r="W70" s="106">
        <v>0</v>
      </c>
      <c r="X70" s="106">
        <v>0</v>
      </c>
      <c r="Y70" s="106">
        <v>0</v>
      </c>
      <c r="Z70" s="106">
        <v>0</v>
      </c>
      <c r="AA70" s="106">
        <v>1402.65</v>
      </c>
      <c r="AB70" s="106">
        <v>0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0</v>
      </c>
      <c r="AJ70" s="106">
        <v>0</v>
      </c>
      <c r="AK70" s="106">
        <v>0</v>
      </c>
      <c r="AL70" s="106"/>
      <c r="AM70" s="106"/>
      <c r="AN70" s="106"/>
      <c r="AO70" s="104"/>
      <c r="AP70" s="104">
        <f t="shared" si="10"/>
        <v>1402.65</v>
      </c>
      <c r="AQ70" s="106">
        <f t="shared" si="11"/>
        <v>155.84999999999991</v>
      </c>
      <c r="AR70" s="72" t="s">
        <v>199</v>
      </c>
      <c r="AS70" s="75" t="s">
        <v>200</v>
      </c>
      <c r="AT70" s="62"/>
      <c r="AU70" s="61">
        <f t="shared" si="12"/>
        <v>0</v>
      </c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60" ht="49.5" customHeight="1" x14ac:dyDescent="0.2">
      <c r="A71" s="118" t="s">
        <v>307</v>
      </c>
      <c r="B71" s="119" t="s">
        <v>266</v>
      </c>
      <c r="C71" s="86" t="s">
        <v>176</v>
      </c>
      <c r="D71" s="120" t="s">
        <v>267</v>
      </c>
      <c r="E71" s="82" t="s">
        <v>308</v>
      </c>
      <c r="F71" s="94" t="s">
        <v>276</v>
      </c>
      <c r="G71" s="86" t="s">
        <v>176</v>
      </c>
      <c r="H71" s="79" t="s">
        <v>270</v>
      </c>
      <c r="I71" s="105">
        <v>40909</v>
      </c>
      <c r="J71" s="106">
        <v>1558.5</v>
      </c>
      <c r="K71" s="106">
        <f t="shared" si="8"/>
        <v>155.85000000000002</v>
      </c>
      <c r="L71" s="106">
        <f t="shared" si="9"/>
        <v>1402.65</v>
      </c>
      <c r="M71" s="106">
        <v>0</v>
      </c>
      <c r="N71" s="106">
        <v>0</v>
      </c>
      <c r="O71" s="106">
        <v>0</v>
      </c>
      <c r="P71" s="106">
        <v>0</v>
      </c>
      <c r="Q71" s="106">
        <v>0</v>
      </c>
      <c r="R71" s="106">
        <v>0</v>
      </c>
      <c r="S71" s="106">
        <v>0</v>
      </c>
      <c r="T71" s="106">
        <v>0</v>
      </c>
      <c r="U71" s="106">
        <v>0</v>
      </c>
      <c r="V71" s="106">
        <v>0</v>
      </c>
      <c r="W71" s="106">
        <v>0</v>
      </c>
      <c r="X71" s="106">
        <v>0</v>
      </c>
      <c r="Y71" s="106">
        <v>0</v>
      </c>
      <c r="Z71" s="106">
        <v>0</v>
      </c>
      <c r="AA71" s="106">
        <v>1402.65</v>
      </c>
      <c r="AB71" s="106">
        <v>0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0</v>
      </c>
      <c r="AJ71" s="106">
        <v>0</v>
      </c>
      <c r="AK71" s="106">
        <v>0</v>
      </c>
      <c r="AL71" s="106"/>
      <c r="AM71" s="106"/>
      <c r="AN71" s="106"/>
      <c r="AO71" s="104"/>
      <c r="AP71" s="104">
        <f t="shared" si="10"/>
        <v>1402.65</v>
      </c>
      <c r="AQ71" s="106">
        <f t="shared" si="11"/>
        <v>155.84999999999991</v>
      </c>
      <c r="AR71" s="72" t="s">
        <v>199</v>
      </c>
      <c r="AS71" s="73" t="s">
        <v>271</v>
      </c>
      <c r="AT71" s="62"/>
      <c r="AU71" s="61">
        <f t="shared" si="12"/>
        <v>0</v>
      </c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</row>
    <row r="72" spans="1:60" ht="49.5" customHeight="1" x14ac:dyDescent="0.2">
      <c r="A72" s="118" t="s">
        <v>309</v>
      </c>
      <c r="B72" s="119" t="s">
        <v>266</v>
      </c>
      <c r="C72" s="86" t="s">
        <v>176</v>
      </c>
      <c r="D72" s="120" t="s">
        <v>267</v>
      </c>
      <c r="E72" s="82" t="s">
        <v>310</v>
      </c>
      <c r="F72" s="94" t="s">
        <v>276</v>
      </c>
      <c r="G72" s="86" t="s">
        <v>176</v>
      </c>
      <c r="H72" s="79" t="s">
        <v>270</v>
      </c>
      <c r="I72" s="105">
        <v>40909</v>
      </c>
      <c r="J72" s="106">
        <v>1558.5</v>
      </c>
      <c r="K72" s="106">
        <f t="shared" si="8"/>
        <v>155.85000000000002</v>
      </c>
      <c r="L72" s="106">
        <f t="shared" si="9"/>
        <v>1402.65</v>
      </c>
      <c r="M72" s="106">
        <v>0</v>
      </c>
      <c r="N72" s="106">
        <v>0</v>
      </c>
      <c r="O72" s="106">
        <v>0</v>
      </c>
      <c r="P72" s="106">
        <v>0</v>
      </c>
      <c r="Q72" s="106">
        <v>0</v>
      </c>
      <c r="R72" s="106">
        <v>0</v>
      </c>
      <c r="S72" s="106">
        <v>0</v>
      </c>
      <c r="T72" s="106">
        <v>0</v>
      </c>
      <c r="U72" s="106">
        <v>0</v>
      </c>
      <c r="V72" s="106">
        <v>0</v>
      </c>
      <c r="W72" s="106">
        <v>0</v>
      </c>
      <c r="X72" s="106">
        <v>0</v>
      </c>
      <c r="Y72" s="106">
        <v>0</v>
      </c>
      <c r="Z72" s="106">
        <v>0</v>
      </c>
      <c r="AA72" s="106">
        <v>1402.65</v>
      </c>
      <c r="AB72" s="106">
        <v>0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0</v>
      </c>
      <c r="AJ72" s="106">
        <v>0</v>
      </c>
      <c r="AK72" s="106">
        <v>0</v>
      </c>
      <c r="AL72" s="106"/>
      <c r="AM72" s="106"/>
      <c r="AN72" s="106"/>
      <c r="AO72" s="104"/>
      <c r="AP72" s="104">
        <f t="shared" si="10"/>
        <v>1402.65</v>
      </c>
      <c r="AQ72" s="106">
        <f t="shared" si="11"/>
        <v>155.84999999999991</v>
      </c>
      <c r="AR72" s="72" t="s">
        <v>199</v>
      </c>
      <c r="AS72" s="73" t="s">
        <v>271</v>
      </c>
      <c r="AT72" s="62"/>
      <c r="AU72" s="61">
        <f t="shared" si="12"/>
        <v>0</v>
      </c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</row>
    <row r="73" spans="1:60" ht="49.5" customHeight="1" x14ac:dyDescent="0.2">
      <c r="A73" s="121" t="s">
        <v>311</v>
      </c>
      <c r="B73" s="119" t="s">
        <v>266</v>
      </c>
      <c r="C73" s="86" t="s">
        <v>176</v>
      </c>
      <c r="D73" s="120" t="s">
        <v>267</v>
      </c>
      <c r="E73" s="82" t="s">
        <v>312</v>
      </c>
      <c r="F73" s="87" t="s">
        <v>276</v>
      </c>
      <c r="G73" s="86" t="s">
        <v>176</v>
      </c>
      <c r="H73" s="79" t="s">
        <v>270</v>
      </c>
      <c r="I73" s="105">
        <v>40909</v>
      </c>
      <c r="J73" s="106">
        <v>1558.5</v>
      </c>
      <c r="K73" s="106">
        <f t="shared" si="8"/>
        <v>155.85000000000002</v>
      </c>
      <c r="L73" s="106">
        <f t="shared" si="9"/>
        <v>1402.65</v>
      </c>
      <c r="M73" s="106">
        <v>0</v>
      </c>
      <c r="N73" s="106">
        <v>0</v>
      </c>
      <c r="O73" s="106">
        <v>0</v>
      </c>
      <c r="P73" s="106">
        <v>0</v>
      </c>
      <c r="Q73" s="106">
        <v>0</v>
      </c>
      <c r="R73" s="106">
        <v>0</v>
      </c>
      <c r="S73" s="106">
        <v>0</v>
      </c>
      <c r="T73" s="106">
        <v>0</v>
      </c>
      <c r="U73" s="106">
        <v>0</v>
      </c>
      <c r="V73" s="106">
        <v>0</v>
      </c>
      <c r="W73" s="106">
        <v>0</v>
      </c>
      <c r="X73" s="106">
        <v>0</v>
      </c>
      <c r="Y73" s="106">
        <v>0</v>
      </c>
      <c r="Z73" s="106">
        <v>0</v>
      </c>
      <c r="AA73" s="106">
        <v>1402.65</v>
      </c>
      <c r="AB73" s="106">
        <v>0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0</v>
      </c>
      <c r="AJ73" s="106">
        <v>0</v>
      </c>
      <c r="AK73" s="106">
        <v>0</v>
      </c>
      <c r="AL73" s="106"/>
      <c r="AM73" s="106"/>
      <c r="AN73" s="106"/>
      <c r="AO73" s="104"/>
      <c r="AP73" s="104">
        <f t="shared" si="10"/>
        <v>1402.65</v>
      </c>
      <c r="AQ73" s="106">
        <f t="shared" si="11"/>
        <v>155.84999999999991</v>
      </c>
      <c r="AR73" s="72" t="s">
        <v>199</v>
      </c>
      <c r="AS73" s="73" t="s">
        <v>271</v>
      </c>
      <c r="AT73" s="62"/>
      <c r="AU73" s="61">
        <f t="shared" si="12"/>
        <v>0</v>
      </c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</row>
    <row r="74" spans="1:60" ht="49.5" customHeight="1" x14ac:dyDescent="0.2">
      <c r="A74" s="95" t="s">
        <v>313</v>
      </c>
      <c r="B74" s="94" t="s">
        <v>314</v>
      </c>
      <c r="C74" s="86" t="s">
        <v>176</v>
      </c>
      <c r="D74" s="79" t="s">
        <v>315</v>
      </c>
      <c r="E74" s="94" t="s">
        <v>246</v>
      </c>
      <c r="F74" s="94" t="s">
        <v>247</v>
      </c>
      <c r="G74" s="94" t="s">
        <v>176</v>
      </c>
      <c r="H74" s="94" t="s">
        <v>60</v>
      </c>
      <c r="I74" s="105">
        <v>40909</v>
      </c>
      <c r="J74" s="106">
        <v>1603</v>
      </c>
      <c r="K74" s="106">
        <f t="shared" si="8"/>
        <v>160.30000000000001</v>
      </c>
      <c r="L74" s="106">
        <f t="shared" si="9"/>
        <v>1442.7</v>
      </c>
      <c r="M74" s="106">
        <v>0</v>
      </c>
      <c r="N74" s="106">
        <v>0</v>
      </c>
      <c r="O74" s="106">
        <v>0</v>
      </c>
      <c r="P74" s="106">
        <v>0</v>
      </c>
      <c r="Q74" s="106">
        <v>0</v>
      </c>
      <c r="R74" s="106">
        <v>0</v>
      </c>
      <c r="S74" s="106">
        <v>0</v>
      </c>
      <c r="T74" s="106">
        <v>0</v>
      </c>
      <c r="U74" s="106">
        <v>0</v>
      </c>
      <c r="V74" s="106">
        <v>0</v>
      </c>
      <c r="W74" s="106">
        <v>0</v>
      </c>
      <c r="X74" s="106">
        <v>0</v>
      </c>
      <c r="Y74" s="106">
        <v>0</v>
      </c>
      <c r="Z74" s="106">
        <v>0</v>
      </c>
      <c r="AA74" s="106">
        <f t="shared" ref="AA74:AA78" si="13">+J74-K74</f>
        <v>1442.7</v>
      </c>
      <c r="AB74" s="106">
        <v>0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0</v>
      </c>
      <c r="AJ74" s="106">
        <v>0</v>
      </c>
      <c r="AK74" s="106">
        <v>0</v>
      </c>
      <c r="AL74" s="106"/>
      <c r="AM74" s="106"/>
      <c r="AN74" s="106"/>
      <c r="AO74" s="104"/>
      <c r="AP74" s="104">
        <f t="shared" si="10"/>
        <v>1442.7</v>
      </c>
      <c r="AQ74" s="106">
        <f t="shared" si="11"/>
        <v>160.29999999999995</v>
      </c>
      <c r="AR74" s="72" t="s">
        <v>248</v>
      </c>
      <c r="AS74" s="73" t="s">
        <v>264</v>
      </c>
      <c r="AT74" s="62"/>
      <c r="AU74" s="61">
        <f t="shared" si="12"/>
        <v>0</v>
      </c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</row>
    <row r="75" spans="1:60" ht="49.5" customHeight="1" x14ac:dyDescent="0.2">
      <c r="A75" s="95" t="s">
        <v>316</v>
      </c>
      <c r="B75" s="94" t="s">
        <v>314</v>
      </c>
      <c r="C75" s="86" t="s">
        <v>176</v>
      </c>
      <c r="D75" s="79" t="s">
        <v>315</v>
      </c>
      <c r="E75" s="94" t="s">
        <v>246</v>
      </c>
      <c r="F75" s="94" t="s">
        <v>247</v>
      </c>
      <c r="G75" s="94" t="s">
        <v>176</v>
      </c>
      <c r="H75" s="94" t="s">
        <v>60</v>
      </c>
      <c r="I75" s="105">
        <v>40909</v>
      </c>
      <c r="J75" s="106">
        <v>994</v>
      </c>
      <c r="K75" s="106">
        <f t="shared" si="8"/>
        <v>99.4</v>
      </c>
      <c r="L75" s="106">
        <f t="shared" si="9"/>
        <v>894.6</v>
      </c>
      <c r="M75" s="106">
        <v>0</v>
      </c>
      <c r="N75" s="106">
        <v>0</v>
      </c>
      <c r="O75" s="106">
        <v>0</v>
      </c>
      <c r="P75" s="106">
        <v>0</v>
      </c>
      <c r="Q75" s="106">
        <v>0</v>
      </c>
      <c r="R75" s="106">
        <v>0</v>
      </c>
      <c r="S75" s="106">
        <v>0</v>
      </c>
      <c r="T75" s="106">
        <v>0</v>
      </c>
      <c r="U75" s="106">
        <v>0</v>
      </c>
      <c r="V75" s="106">
        <v>0</v>
      </c>
      <c r="W75" s="106">
        <v>0</v>
      </c>
      <c r="X75" s="106">
        <v>0</v>
      </c>
      <c r="Y75" s="106">
        <v>0</v>
      </c>
      <c r="Z75" s="106">
        <v>0</v>
      </c>
      <c r="AA75" s="106">
        <f t="shared" si="13"/>
        <v>894.6</v>
      </c>
      <c r="AB75" s="106">
        <v>0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0</v>
      </c>
      <c r="AJ75" s="106">
        <v>0</v>
      </c>
      <c r="AK75" s="106">
        <v>0</v>
      </c>
      <c r="AL75" s="106"/>
      <c r="AM75" s="106"/>
      <c r="AN75" s="106"/>
      <c r="AO75" s="104"/>
      <c r="AP75" s="104">
        <f t="shared" si="10"/>
        <v>894.6</v>
      </c>
      <c r="AQ75" s="106">
        <f t="shared" si="11"/>
        <v>99.399999999999977</v>
      </c>
      <c r="AR75" s="72" t="s">
        <v>248</v>
      </c>
      <c r="AS75" s="73" t="s">
        <v>317</v>
      </c>
      <c r="AT75" s="62"/>
      <c r="AU75" s="61">
        <f t="shared" si="12"/>
        <v>0</v>
      </c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</row>
    <row r="76" spans="1:60" ht="49.5" customHeight="1" x14ac:dyDescent="0.2">
      <c r="A76" s="95" t="s">
        <v>318</v>
      </c>
      <c r="B76" s="94" t="s">
        <v>314</v>
      </c>
      <c r="C76" s="86" t="s">
        <v>176</v>
      </c>
      <c r="D76" s="79" t="s">
        <v>315</v>
      </c>
      <c r="E76" s="94" t="s">
        <v>246</v>
      </c>
      <c r="F76" s="94" t="s">
        <v>247</v>
      </c>
      <c r="G76" s="94" t="s">
        <v>176</v>
      </c>
      <c r="H76" s="94" t="s">
        <v>60</v>
      </c>
      <c r="I76" s="105">
        <v>40909</v>
      </c>
      <c r="J76" s="106">
        <v>994</v>
      </c>
      <c r="K76" s="106">
        <f t="shared" si="8"/>
        <v>99.4</v>
      </c>
      <c r="L76" s="106">
        <f t="shared" si="9"/>
        <v>894.6</v>
      </c>
      <c r="M76" s="106">
        <v>0</v>
      </c>
      <c r="N76" s="106">
        <v>0</v>
      </c>
      <c r="O76" s="106">
        <v>0</v>
      </c>
      <c r="P76" s="106">
        <v>0</v>
      </c>
      <c r="Q76" s="106">
        <v>0</v>
      </c>
      <c r="R76" s="106">
        <v>0</v>
      </c>
      <c r="S76" s="106">
        <v>0</v>
      </c>
      <c r="T76" s="106">
        <v>0</v>
      </c>
      <c r="U76" s="106">
        <v>0</v>
      </c>
      <c r="V76" s="106">
        <v>0</v>
      </c>
      <c r="W76" s="106">
        <v>0</v>
      </c>
      <c r="X76" s="106">
        <v>0</v>
      </c>
      <c r="Y76" s="106">
        <v>0</v>
      </c>
      <c r="Z76" s="106">
        <v>0</v>
      </c>
      <c r="AA76" s="106">
        <f t="shared" si="13"/>
        <v>894.6</v>
      </c>
      <c r="AB76" s="106">
        <v>0</v>
      </c>
      <c r="AC76" s="106">
        <v>0</v>
      </c>
      <c r="AD76" s="106">
        <v>0</v>
      </c>
      <c r="AE76" s="106">
        <v>0</v>
      </c>
      <c r="AF76" s="106">
        <v>0</v>
      </c>
      <c r="AG76" s="106">
        <v>0</v>
      </c>
      <c r="AH76" s="106">
        <v>0</v>
      </c>
      <c r="AI76" s="106">
        <v>0</v>
      </c>
      <c r="AJ76" s="106">
        <v>0</v>
      </c>
      <c r="AK76" s="106">
        <v>0</v>
      </c>
      <c r="AL76" s="106"/>
      <c r="AM76" s="106"/>
      <c r="AN76" s="106"/>
      <c r="AO76" s="104"/>
      <c r="AP76" s="104">
        <f t="shared" si="10"/>
        <v>894.6</v>
      </c>
      <c r="AQ76" s="106">
        <f t="shared" si="11"/>
        <v>99.399999999999977</v>
      </c>
      <c r="AR76" s="72" t="s">
        <v>248</v>
      </c>
      <c r="AS76" s="73" t="s">
        <v>317</v>
      </c>
      <c r="AT76" s="62"/>
      <c r="AU76" s="61">
        <f t="shared" si="12"/>
        <v>0</v>
      </c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  <c r="BH76" s="62"/>
    </row>
    <row r="77" spans="1:60" ht="49.5" customHeight="1" x14ac:dyDescent="0.2">
      <c r="A77" s="95" t="s">
        <v>319</v>
      </c>
      <c r="B77" s="94" t="s">
        <v>314</v>
      </c>
      <c r="C77" s="86" t="s">
        <v>176</v>
      </c>
      <c r="D77" s="79" t="s">
        <v>315</v>
      </c>
      <c r="E77" s="94" t="s">
        <v>246</v>
      </c>
      <c r="F77" s="94" t="s">
        <v>247</v>
      </c>
      <c r="G77" s="94" t="s">
        <v>176</v>
      </c>
      <c r="H77" s="94" t="s">
        <v>60</v>
      </c>
      <c r="I77" s="105">
        <v>40909</v>
      </c>
      <c r="J77" s="106">
        <v>994</v>
      </c>
      <c r="K77" s="106">
        <f t="shared" si="8"/>
        <v>99.4</v>
      </c>
      <c r="L77" s="106">
        <f t="shared" si="9"/>
        <v>894.6</v>
      </c>
      <c r="M77" s="106">
        <v>0</v>
      </c>
      <c r="N77" s="106">
        <v>0</v>
      </c>
      <c r="O77" s="106">
        <v>0</v>
      </c>
      <c r="P77" s="106">
        <v>0</v>
      </c>
      <c r="Q77" s="106">
        <v>0</v>
      </c>
      <c r="R77" s="106">
        <v>0</v>
      </c>
      <c r="S77" s="106">
        <v>0</v>
      </c>
      <c r="T77" s="106">
        <v>0</v>
      </c>
      <c r="U77" s="106">
        <v>0</v>
      </c>
      <c r="V77" s="106">
        <v>0</v>
      </c>
      <c r="W77" s="106">
        <v>0</v>
      </c>
      <c r="X77" s="106">
        <v>0</v>
      </c>
      <c r="Y77" s="106">
        <v>0</v>
      </c>
      <c r="Z77" s="106">
        <v>0</v>
      </c>
      <c r="AA77" s="106">
        <f t="shared" si="13"/>
        <v>894.6</v>
      </c>
      <c r="AB77" s="106">
        <v>0</v>
      </c>
      <c r="AC77" s="106">
        <v>0</v>
      </c>
      <c r="AD77" s="106">
        <v>0</v>
      </c>
      <c r="AE77" s="106">
        <v>0</v>
      </c>
      <c r="AF77" s="106">
        <v>0</v>
      </c>
      <c r="AG77" s="106">
        <v>0</v>
      </c>
      <c r="AH77" s="106">
        <v>0</v>
      </c>
      <c r="AI77" s="106">
        <v>0</v>
      </c>
      <c r="AJ77" s="106">
        <v>0</v>
      </c>
      <c r="AK77" s="106">
        <v>0</v>
      </c>
      <c r="AL77" s="106"/>
      <c r="AM77" s="106"/>
      <c r="AN77" s="106"/>
      <c r="AO77" s="104"/>
      <c r="AP77" s="104">
        <f t="shared" si="10"/>
        <v>894.6</v>
      </c>
      <c r="AQ77" s="106">
        <f t="shared" si="11"/>
        <v>99.399999999999977</v>
      </c>
      <c r="AR77" s="72" t="s">
        <v>248</v>
      </c>
      <c r="AS77" s="73" t="s">
        <v>317</v>
      </c>
      <c r="AT77" s="62"/>
      <c r="AU77" s="61">
        <f t="shared" si="12"/>
        <v>0</v>
      </c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</row>
    <row r="78" spans="1:60" ht="49.5" customHeight="1" x14ac:dyDescent="0.2">
      <c r="A78" s="95" t="s">
        <v>320</v>
      </c>
      <c r="B78" s="94" t="s">
        <v>314</v>
      </c>
      <c r="C78" s="86" t="s">
        <v>176</v>
      </c>
      <c r="D78" s="79" t="s">
        <v>315</v>
      </c>
      <c r="E78" s="94" t="s">
        <v>246</v>
      </c>
      <c r="F78" s="94" t="s">
        <v>247</v>
      </c>
      <c r="G78" s="94" t="s">
        <v>176</v>
      </c>
      <c r="H78" s="94" t="s">
        <v>60</v>
      </c>
      <c r="I78" s="105">
        <v>40909</v>
      </c>
      <c r="J78" s="106">
        <v>994</v>
      </c>
      <c r="K78" s="106">
        <f t="shared" si="8"/>
        <v>99.4</v>
      </c>
      <c r="L78" s="106">
        <f t="shared" si="9"/>
        <v>894.6</v>
      </c>
      <c r="M78" s="106">
        <v>0</v>
      </c>
      <c r="N78" s="106">
        <v>0</v>
      </c>
      <c r="O78" s="106">
        <v>0</v>
      </c>
      <c r="P78" s="106">
        <v>0</v>
      </c>
      <c r="Q78" s="106">
        <v>0</v>
      </c>
      <c r="R78" s="106">
        <v>0</v>
      </c>
      <c r="S78" s="106">
        <v>0</v>
      </c>
      <c r="T78" s="106">
        <v>0</v>
      </c>
      <c r="U78" s="106">
        <v>0</v>
      </c>
      <c r="V78" s="106">
        <v>0</v>
      </c>
      <c r="W78" s="106">
        <v>0</v>
      </c>
      <c r="X78" s="106">
        <v>0</v>
      </c>
      <c r="Y78" s="106">
        <v>0</v>
      </c>
      <c r="Z78" s="106">
        <v>0</v>
      </c>
      <c r="AA78" s="106">
        <f t="shared" si="13"/>
        <v>894.6</v>
      </c>
      <c r="AB78" s="106">
        <v>0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0</v>
      </c>
      <c r="AJ78" s="106">
        <v>0</v>
      </c>
      <c r="AK78" s="106">
        <v>0</v>
      </c>
      <c r="AL78" s="106"/>
      <c r="AM78" s="106"/>
      <c r="AN78" s="106"/>
      <c r="AO78" s="104"/>
      <c r="AP78" s="104">
        <f t="shared" si="10"/>
        <v>894.6</v>
      </c>
      <c r="AQ78" s="106">
        <f t="shared" si="11"/>
        <v>99.399999999999977</v>
      </c>
      <c r="AR78" s="72" t="s">
        <v>248</v>
      </c>
      <c r="AS78" s="73" t="s">
        <v>317</v>
      </c>
      <c r="AT78" s="62"/>
      <c r="AU78" s="61">
        <f t="shared" si="12"/>
        <v>0</v>
      </c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</row>
    <row r="79" spans="1:60" ht="49.5" customHeight="1" x14ac:dyDescent="0.2">
      <c r="A79" s="118" t="s">
        <v>321</v>
      </c>
      <c r="B79" s="119" t="s">
        <v>322</v>
      </c>
      <c r="C79" s="86" t="s">
        <v>176</v>
      </c>
      <c r="D79" s="120" t="s">
        <v>267</v>
      </c>
      <c r="E79" s="82" t="s">
        <v>323</v>
      </c>
      <c r="F79" s="87" t="s">
        <v>324</v>
      </c>
      <c r="G79" s="86" t="s">
        <v>176</v>
      </c>
      <c r="H79" s="79" t="s">
        <v>270</v>
      </c>
      <c r="I79" s="105">
        <v>40909</v>
      </c>
      <c r="J79" s="106">
        <v>762.11</v>
      </c>
      <c r="K79" s="106">
        <f t="shared" si="8"/>
        <v>76.210999999999999</v>
      </c>
      <c r="L79" s="106">
        <f t="shared" si="9"/>
        <v>685.899</v>
      </c>
      <c r="M79" s="106">
        <v>0</v>
      </c>
      <c r="N79" s="106">
        <v>0</v>
      </c>
      <c r="O79" s="106">
        <v>0</v>
      </c>
      <c r="P79" s="106">
        <v>0</v>
      </c>
      <c r="Q79" s="106">
        <v>0</v>
      </c>
      <c r="R79" s="106">
        <v>0</v>
      </c>
      <c r="S79" s="106">
        <v>0</v>
      </c>
      <c r="T79" s="106">
        <v>0</v>
      </c>
      <c r="U79" s="106">
        <v>0</v>
      </c>
      <c r="V79" s="106">
        <v>0</v>
      </c>
      <c r="W79" s="106">
        <v>0</v>
      </c>
      <c r="X79" s="106">
        <v>0</v>
      </c>
      <c r="Y79" s="106">
        <v>0</v>
      </c>
      <c r="Z79" s="106">
        <v>0</v>
      </c>
      <c r="AA79" s="106">
        <v>685.9</v>
      </c>
      <c r="AB79" s="106">
        <v>0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0</v>
      </c>
      <c r="AJ79" s="106">
        <v>0</v>
      </c>
      <c r="AK79" s="106">
        <v>0</v>
      </c>
      <c r="AL79" s="106"/>
      <c r="AM79" s="106"/>
      <c r="AN79" s="106"/>
      <c r="AO79" s="104"/>
      <c r="AP79" s="104">
        <f t="shared" si="10"/>
        <v>685.9</v>
      </c>
      <c r="AQ79" s="106">
        <f t="shared" si="11"/>
        <v>76.210000000000036</v>
      </c>
      <c r="AR79" s="72" t="s">
        <v>248</v>
      </c>
      <c r="AS79" s="73" t="s">
        <v>317</v>
      </c>
      <c r="AT79" s="62"/>
      <c r="AU79" s="61">
        <f t="shared" si="12"/>
        <v>-9.9999999997635314E-4</v>
      </c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</row>
    <row r="80" spans="1:60" ht="49.5" customHeight="1" x14ac:dyDescent="0.2">
      <c r="A80" s="95" t="s">
        <v>325</v>
      </c>
      <c r="B80" s="94" t="s">
        <v>326</v>
      </c>
      <c r="C80" s="86" t="s">
        <v>176</v>
      </c>
      <c r="D80" s="79" t="s">
        <v>261</v>
      </c>
      <c r="E80" s="94" t="s">
        <v>327</v>
      </c>
      <c r="F80" s="94" t="s">
        <v>328</v>
      </c>
      <c r="G80" s="94" t="s">
        <v>176</v>
      </c>
      <c r="H80" s="94" t="s">
        <v>207</v>
      </c>
      <c r="I80" s="105">
        <v>40909</v>
      </c>
      <c r="J80" s="106">
        <v>1155</v>
      </c>
      <c r="K80" s="106">
        <f t="shared" si="8"/>
        <v>115.5</v>
      </c>
      <c r="L80" s="106">
        <f t="shared" si="9"/>
        <v>1039.5</v>
      </c>
      <c r="M80" s="106">
        <v>0</v>
      </c>
      <c r="N80" s="106">
        <v>0</v>
      </c>
      <c r="O80" s="106">
        <v>0</v>
      </c>
      <c r="P80" s="106">
        <v>0</v>
      </c>
      <c r="Q80" s="106">
        <v>0</v>
      </c>
      <c r="R80" s="106">
        <v>0</v>
      </c>
      <c r="S80" s="106">
        <v>0</v>
      </c>
      <c r="T80" s="106">
        <v>0</v>
      </c>
      <c r="U80" s="106">
        <v>0</v>
      </c>
      <c r="V80" s="106">
        <v>0</v>
      </c>
      <c r="W80" s="106">
        <v>0</v>
      </c>
      <c r="X80" s="106">
        <v>0</v>
      </c>
      <c r="Y80" s="106">
        <v>0</v>
      </c>
      <c r="Z80" s="106">
        <v>0</v>
      </c>
      <c r="AA80" s="106">
        <f t="shared" ref="AA80:AA84" si="14">+J80-K80</f>
        <v>1039.5</v>
      </c>
      <c r="AB80" s="106">
        <v>0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0</v>
      </c>
      <c r="AJ80" s="106">
        <v>0</v>
      </c>
      <c r="AK80" s="106">
        <v>0</v>
      </c>
      <c r="AL80" s="106"/>
      <c r="AM80" s="106"/>
      <c r="AN80" s="106"/>
      <c r="AO80" s="104"/>
      <c r="AP80" s="104">
        <f t="shared" si="10"/>
        <v>1039.5</v>
      </c>
      <c r="AQ80" s="106">
        <f t="shared" si="11"/>
        <v>115.5</v>
      </c>
      <c r="AR80" s="72" t="s">
        <v>248</v>
      </c>
      <c r="AS80" s="73" t="s">
        <v>264</v>
      </c>
      <c r="AT80" s="62"/>
      <c r="AU80" s="61">
        <f t="shared" si="12"/>
        <v>0</v>
      </c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</row>
    <row r="81" spans="1:60" ht="49.5" customHeight="1" x14ac:dyDescent="0.2">
      <c r="A81" s="95" t="s">
        <v>329</v>
      </c>
      <c r="B81" s="94" t="s">
        <v>330</v>
      </c>
      <c r="C81" s="86" t="s">
        <v>176</v>
      </c>
      <c r="D81" s="79" t="s">
        <v>261</v>
      </c>
      <c r="E81" s="94" t="s">
        <v>331</v>
      </c>
      <c r="F81" s="94" t="s">
        <v>328</v>
      </c>
      <c r="G81" s="94" t="s">
        <v>176</v>
      </c>
      <c r="H81" s="94" t="s">
        <v>207</v>
      </c>
      <c r="I81" s="105">
        <v>40909</v>
      </c>
      <c r="J81" s="106">
        <v>1155</v>
      </c>
      <c r="K81" s="106">
        <f t="shared" si="8"/>
        <v>115.5</v>
      </c>
      <c r="L81" s="106">
        <f t="shared" si="9"/>
        <v>1039.5</v>
      </c>
      <c r="M81" s="106">
        <v>0</v>
      </c>
      <c r="N81" s="106">
        <v>0</v>
      </c>
      <c r="O81" s="106">
        <v>0</v>
      </c>
      <c r="P81" s="106">
        <v>0</v>
      </c>
      <c r="Q81" s="106">
        <v>0</v>
      </c>
      <c r="R81" s="106">
        <v>0</v>
      </c>
      <c r="S81" s="106">
        <v>0</v>
      </c>
      <c r="T81" s="106">
        <v>0</v>
      </c>
      <c r="U81" s="106">
        <v>0</v>
      </c>
      <c r="V81" s="106">
        <v>0</v>
      </c>
      <c r="W81" s="106">
        <v>0</v>
      </c>
      <c r="X81" s="106">
        <v>0</v>
      </c>
      <c r="Y81" s="106">
        <v>0</v>
      </c>
      <c r="Z81" s="106">
        <v>0</v>
      </c>
      <c r="AA81" s="106">
        <f t="shared" si="14"/>
        <v>1039.5</v>
      </c>
      <c r="AB81" s="106">
        <v>0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0</v>
      </c>
      <c r="AJ81" s="106">
        <v>0</v>
      </c>
      <c r="AK81" s="106">
        <v>0</v>
      </c>
      <c r="AL81" s="106"/>
      <c r="AM81" s="106"/>
      <c r="AN81" s="106"/>
      <c r="AO81" s="104"/>
      <c r="AP81" s="104">
        <f t="shared" si="10"/>
        <v>1039.5</v>
      </c>
      <c r="AQ81" s="106">
        <f t="shared" si="11"/>
        <v>115.5</v>
      </c>
      <c r="AR81" s="72" t="s">
        <v>248</v>
      </c>
      <c r="AS81" s="73" t="s">
        <v>264</v>
      </c>
      <c r="AT81" s="62"/>
      <c r="AU81" s="61">
        <f t="shared" si="12"/>
        <v>0</v>
      </c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</row>
    <row r="82" spans="1:60" ht="49.5" customHeight="1" x14ac:dyDescent="0.2">
      <c r="A82" s="95" t="s">
        <v>332</v>
      </c>
      <c r="B82" s="94" t="s">
        <v>333</v>
      </c>
      <c r="C82" s="86" t="s">
        <v>176</v>
      </c>
      <c r="D82" s="79" t="s">
        <v>261</v>
      </c>
      <c r="E82" s="94" t="s">
        <v>334</v>
      </c>
      <c r="F82" s="94" t="s">
        <v>335</v>
      </c>
      <c r="G82" s="94" t="s">
        <v>176</v>
      </c>
      <c r="H82" s="94" t="s">
        <v>263</v>
      </c>
      <c r="I82" s="105">
        <v>40909</v>
      </c>
      <c r="J82" s="106">
        <v>1481.16</v>
      </c>
      <c r="K82" s="106">
        <f t="shared" si="8"/>
        <v>148.11600000000001</v>
      </c>
      <c r="L82" s="106">
        <f t="shared" si="9"/>
        <v>1333.0440000000001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  <c r="R82" s="106">
        <v>0</v>
      </c>
      <c r="S82" s="106">
        <v>0</v>
      </c>
      <c r="T82" s="106">
        <v>0</v>
      </c>
      <c r="U82" s="106">
        <v>0</v>
      </c>
      <c r="V82" s="106">
        <v>0</v>
      </c>
      <c r="W82" s="106">
        <v>0</v>
      </c>
      <c r="X82" s="106">
        <v>0</v>
      </c>
      <c r="Y82" s="106">
        <v>0</v>
      </c>
      <c r="Z82" s="106">
        <v>0</v>
      </c>
      <c r="AA82" s="106">
        <f t="shared" si="14"/>
        <v>1333.0440000000001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0</v>
      </c>
      <c r="AJ82" s="106">
        <v>0</v>
      </c>
      <c r="AK82" s="106">
        <v>0</v>
      </c>
      <c r="AL82" s="106"/>
      <c r="AM82" s="106"/>
      <c r="AN82" s="106"/>
      <c r="AO82" s="104"/>
      <c r="AP82" s="104">
        <f t="shared" si="10"/>
        <v>1333.0440000000001</v>
      </c>
      <c r="AQ82" s="106">
        <f t="shared" si="11"/>
        <v>148.11599999999999</v>
      </c>
      <c r="AR82" s="72" t="s">
        <v>248</v>
      </c>
      <c r="AS82" s="73" t="s">
        <v>264</v>
      </c>
      <c r="AT82" s="62"/>
      <c r="AU82" s="61">
        <f t="shared" si="12"/>
        <v>0</v>
      </c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  <c r="BH82" s="62"/>
    </row>
    <row r="83" spans="1:60" ht="49.5" customHeight="1" x14ac:dyDescent="0.2">
      <c r="A83" s="95" t="s">
        <v>336</v>
      </c>
      <c r="B83" s="94" t="s">
        <v>337</v>
      </c>
      <c r="C83" s="86" t="s">
        <v>176</v>
      </c>
      <c r="D83" s="79" t="s">
        <v>261</v>
      </c>
      <c r="E83" s="94" t="s">
        <v>334</v>
      </c>
      <c r="F83" s="94" t="s">
        <v>335</v>
      </c>
      <c r="G83" s="94" t="s">
        <v>176</v>
      </c>
      <c r="H83" s="94" t="s">
        <v>263</v>
      </c>
      <c r="I83" s="105">
        <v>40909</v>
      </c>
      <c r="J83" s="106">
        <v>1481.16</v>
      </c>
      <c r="K83" s="106">
        <f t="shared" si="8"/>
        <v>148.11600000000001</v>
      </c>
      <c r="L83" s="106">
        <f t="shared" si="9"/>
        <v>1333.0440000000001</v>
      </c>
      <c r="M83" s="106">
        <v>0</v>
      </c>
      <c r="N83" s="106">
        <v>0</v>
      </c>
      <c r="O83" s="106">
        <v>0</v>
      </c>
      <c r="P83" s="106">
        <v>0</v>
      </c>
      <c r="Q83" s="106">
        <v>0</v>
      </c>
      <c r="R83" s="106">
        <v>0</v>
      </c>
      <c r="S83" s="106">
        <v>0</v>
      </c>
      <c r="T83" s="106">
        <v>0</v>
      </c>
      <c r="U83" s="106">
        <v>0</v>
      </c>
      <c r="V83" s="106">
        <v>0</v>
      </c>
      <c r="W83" s="106">
        <v>0</v>
      </c>
      <c r="X83" s="106">
        <v>0</v>
      </c>
      <c r="Y83" s="106">
        <v>0</v>
      </c>
      <c r="Z83" s="106">
        <v>0</v>
      </c>
      <c r="AA83" s="106">
        <f t="shared" si="14"/>
        <v>1333.0440000000001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06">
        <v>0</v>
      </c>
      <c r="AL83" s="106"/>
      <c r="AM83" s="106"/>
      <c r="AN83" s="106"/>
      <c r="AO83" s="104"/>
      <c r="AP83" s="104">
        <f t="shared" si="10"/>
        <v>1333.0440000000001</v>
      </c>
      <c r="AQ83" s="106">
        <f t="shared" si="11"/>
        <v>148.11599999999999</v>
      </c>
      <c r="AR83" s="72" t="s">
        <v>248</v>
      </c>
      <c r="AS83" s="73" t="s">
        <v>264</v>
      </c>
      <c r="AT83" s="62"/>
      <c r="AU83" s="61">
        <f t="shared" si="12"/>
        <v>0</v>
      </c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</row>
    <row r="84" spans="1:60" ht="49.5" customHeight="1" x14ac:dyDescent="0.2">
      <c r="A84" s="95" t="s">
        <v>338</v>
      </c>
      <c r="B84" s="94" t="s">
        <v>339</v>
      </c>
      <c r="C84" s="86" t="s">
        <v>176</v>
      </c>
      <c r="D84" s="79" t="s">
        <v>340</v>
      </c>
      <c r="E84" s="94" t="s">
        <v>341</v>
      </c>
      <c r="F84" s="94" t="s">
        <v>342</v>
      </c>
      <c r="G84" s="94" t="s">
        <v>176</v>
      </c>
      <c r="H84" s="94" t="s">
        <v>60</v>
      </c>
      <c r="I84" s="105">
        <v>40909</v>
      </c>
      <c r="J84" s="106">
        <v>6247.72</v>
      </c>
      <c r="K84" s="106">
        <f t="shared" si="8"/>
        <v>624.77200000000005</v>
      </c>
      <c r="L84" s="106">
        <f t="shared" si="9"/>
        <v>5622.9480000000003</v>
      </c>
      <c r="M84" s="106">
        <v>0</v>
      </c>
      <c r="N84" s="106">
        <v>0</v>
      </c>
      <c r="O84" s="106">
        <v>0</v>
      </c>
      <c r="P84" s="106">
        <v>0</v>
      </c>
      <c r="Q84" s="106">
        <v>0</v>
      </c>
      <c r="R84" s="106">
        <v>0</v>
      </c>
      <c r="S84" s="106">
        <v>0</v>
      </c>
      <c r="T84" s="106">
        <v>0</v>
      </c>
      <c r="U84" s="106">
        <v>0</v>
      </c>
      <c r="V84" s="106">
        <v>0</v>
      </c>
      <c r="W84" s="106">
        <v>0</v>
      </c>
      <c r="X84" s="106">
        <v>0</v>
      </c>
      <c r="Y84" s="106">
        <v>0</v>
      </c>
      <c r="Z84" s="106">
        <v>0</v>
      </c>
      <c r="AA84" s="106">
        <f t="shared" si="14"/>
        <v>5622.9480000000003</v>
      </c>
      <c r="AB84" s="106">
        <v>0.08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06">
        <v>0</v>
      </c>
      <c r="AL84" s="106"/>
      <c r="AM84" s="106"/>
      <c r="AN84" s="106"/>
      <c r="AO84" s="104"/>
      <c r="AP84" s="104">
        <f t="shared" si="10"/>
        <v>5623.0280000000002</v>
      </c>
      <c r="AQ84" s="106">
        <f t="shared" si="11"/>
        <v>624.69200000000001</v>
      </c>
      <c r="AR84" s="72" t="s">
        <v>248</v>
      </c>
      <c r="AS84" s="73" t="s">
        <v>264</v>
      </c>
      <c r="AT84" s="62"/>
      <c r="AU84" s="61">
        <f t="shared" si="12"/>
        <v>-7.999999999992724E-2</v>
      </c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  <c r="BH84" s="62"/>
    </row>
    <row r="85" spans="1:60" ht="49.5" customHeight="1" x14ac:dyDescent="0.2">
      <c r="A85" s="95" t="s">
        <v>343</v>
      </c>
      <c r="B85" s="86" t="s">
        <v>344</v>
      </c>
      <c r="C85" s="86" t="s">
        <v>345</v>
      </c>
      <c r="D85" s="86" t="s">
        <v>227</v>
      </c>
      <c r="E85" s="86" t="s">
        <v>346</v>
      </c>
      <c r="F85" s="86" t="s">
        <v>347</v>
      </c>
      <c r="G85" s="86" t="s">
        <v>345</v>
      </c>
      <c r="H85" s="120" t="s">
        <v>207</v>
      </c>
      <c r="I85" s="105">
        <v>41297</v>
      </c>
      <c r="J85" s="106">
        <v>1578</v>
      </c>
      <c r="K85" s="106">
        <f t="shared" si="8"/>
        <v>157.80000000000001</v>
      </c>
      <c r="L85" s="106">
        <f t="shared" si="9"/>
        <v>1420.2</v>
      </c>
      <c r="M85" s="106">
        <v>0</v>
      </c>
      <c r="N85" s="106">
        <v>0</v>
      </c>
      <c r="O85" s="106">
        <v>0</v>
      </c>
      <c r="P85" s="106">
        <v>0</v>
      </c>
      <c r="Q85" s="106">
        <v>0</v>
      </c>
      <c r="R85" s="106">
        <v>0</v>
      </c>
      <c r="S85" s="106">
        <v>0</v>
      </c>
      <c r="T85" s="106">
        <v>0</v>
      </c>
      <c r="U85" s="106">
        <v>0</v>
      </c>
      <c r="V85" s="106">
        <v>0</v>
      </c>
      <c r="W85" s="106">
        <v>0</v>
      </c>
      <c r="X85" s="106">
        <v>0</v>
      </c>
      <c r="Y85" s="106">
        <v>0</v>
      </c>
      <c r="Z85" s="106">
        <v>0</v>
      </c>
      <c r="AA85" s="106">
        <v>0</v>
      </c>
      <c r="AB85" s="106">
        <v>0</v>
      </c>
      <c r="AC85" s="106">
        <v>284.04000000000002</v>
      </c>
      <c r="AD85" s="106">
        <v>284.04000000000002</v>
      </c>
      <c r="AE85" s="106">
        <v>284.04000000000002</v>
      </c>
      <c r="AF85" s="106">
        <v>0</v>
      </c>
      <c r="AG85" s="106">
        <v>284.04000000000002</v>
      </c>
      <c r="AH85" s="106">
        <v>0</v>
      </c>
      <c r="AI85" s="106">
        <v>284.04000000000002</v>
      </c>
      <c r="AJ85" s="106">
        <v>0</v>
      </c>
      <c r="AK85" s="106">
        <v>0</v>
      </c>
      <c r="AL85" s="106"/>
      <c r="AM85" s="106"/>
      <c r="AN85" s="106"/>
      <c r="AO85" s="104"/>
      <c r="AP85" s="104">
        <f t="shared" si="10"/>
        <v>1420.2</v>
      </c>
      <c r="AQ85" s="106">
        <f t="shared" si="11"/>
        <v>157.79999999999995</v>
      </c>
      <c r="AR85" s="72" t="s">
        <v>348</v>
      </c>
      <c r="AS85" s="73" t="s">
        <v>349</v>
      </c>
      <c r="AT85" s="62"/>
      <c r="AU85" s="61">
        <f t="shared" si="12"/>
        <v>0</v>
      </c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  <c r="BH85" s="62"/>
    </row>
    <row r="86" spans="1:60" ht="49.5" customHeight="1" x14ac:dyDescent="0.2">
      <c r="A86" s="85" t="s">
        <v>350</v>
      </c>
      <c r="B86" s="86" t="s">
        <v>351</v>
      </c>
      <c r="C86" s="86" t="s">
        <v>345</v>
      </c>
      <c r="D86" s="86" t="s">
        <v>352</v>
      </c>
      <c r="E86" s="86" t="s">
        <v>353</v>
      </c>
      <c r="F86" s="86" t="s">
        <v>354</v>
      </c>
      <c r="G86" s="86" t="s">
        <v>345</v>
      </c>
      <c r="H86" s="86" t="s">
        <v>207</v>
      </c>
      <c r="I86" s="105">
        <v>41297</v>
      </c>
      <c r="J86" s="106">
        <v>1695</v>
      </c>
      <c r="K86" s="106">
        <f t="shared" si="8"/>
        <v>169.5</v>
      </c>
      <c r="L86" s="106">
        <f t="shared" si="9"/>
        <v>1525.5</v>
      </c>
      <c r="M86" s="106">
        <v>0</v>
      </c>
      <c r="N86" s="106">
        <v>0</v>
      </c>
      <c r="O86" s="106">
        <v>0</v>
      </c>
      <c r="P86" s="106">
        <v>0</v>
      </c>
      <c r="Q86" s="106">
        <v>0</v>
      </c>
      <c r="R86" s="106">
        <v>0</v>
      </c>
      <c r="S86" s="106">
        <v>0</v>
      </c>
      <c r="T86" s="106">
        <v>0</v>
      </c>
      <c r="U86" s="106">
        <v>0</v>
      </c>
      <c r="V86" s="106">
        <v>0</v>
      </c>
      <c r="W86" s="106">
        <v>0</v>
      </c>
      <c r="X86" s="106">
        <v>0</v>
      </c>
      <c r="Y86" s="106">
        <v>0</v>
      </c>
      <c r="Z86" s="106">
        <v>0</v>
      </c>
      <c r="AA86" s="106">
        <v>0</v>
      </c>
      <c r="AB86" s="106">
        <v>0</v>
      </c>
      <c r="AC86" s="106">
        <v>305.10000000000002</v>
      </c>
      <c r="AD86" s="106">
        <v>305.10000000000002</v>
      </c>
      <c r="AE86" s="106">
        <v>305.10000000000002</v>
      </c>
      <c r="AF86" s="106">
        <v>0</v>
      </c>
      <c r="AG86" s="106">
        <v>305.10000000000002</v>
      </c>
      <c r="AH86" s="106">
        <v>0</v>
      </c>
      <c r="AI86" s="106">
        <v>305.10000000000002</v>
      </c>
      <c r="AJ86" s="106">
        <v>0</v>
      </c>
      <c r="AK86" s="106">
        <v>0</v>
      </c>
      <c r="AL86" s="106"/>
      <c r="AM86" s="106"/>
      <c r="AN86" s="106"/>
      <c r="AO86" s="104"/>
      <c r="AP86" s="104">
        <f t="shared" si="10"/>
        <v>1525.5</v>
      </c>
      <c r="AQ86" s="106">
        <f t="shared" si="11"/>
        <v>169.5</v>
      </c>
      <c r="AR86" s="72" t="s">
        <v>355</v>
      </c>
      <c r="AS86" s="73" t="s">
        <v>356</v>
      </c>
      <c r="AT86" s="62"/>
      <c r="AU86" s="61">
        <f t="shared" si="12"/>
        <v>0</v>
      </c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</row>
    <row r="87" spans="1:60" ht="49.5" customHeight="1" x14ac:dyDescent="0.2">
      <c r="A87" s="85" t="s">
        <v>357</v>
      </c>
      <c r="B87" s="86" t="s">
        <v>351</v>
      </c>
      <c r="C87" s="86" t="s">
        <v>345</v>
      </c>
      <c r="D87" s="86" t="s">
        <v>352</v>
      </c>
      <c r="E87" s="86" t="s">
        <v>358</v>
      </c>
      <c r="F87" s="86" t="s">
        <v>354</v>
      </c>
      <c r="G87" s="86" t="s">
        <v>345</v>
      </c>
      <c r="H87" s="120" t="s">
        <v>207</v>
      </c>
      <c r="I87" s="105">
        <v>41297</v>
      </c>
      <c r="J87" s="106">
        <v>1695</v>
      </c>
      <c r="K87" s="106">
        <f t="shared" si="8"/>
        <v>169.5</v>
      </c>
      <c r="L87" s="106">
        <f t="shared" si="9"/>
        <v>1525.5</v>
      </c>
      <c r="M87" s="106">
        <v>0</v>
      </c>
      <c r="N87" s="106">
        <v>0</v>
      </c>
      <c r="O87" s="106">
        <v>0</v>
      </c>
      <c r="P87" s="106">
        <v>0</v>
      </c>
      <c r="Q87" s="106">
        <v>0</v>
      </c>
      <c r="R87" s="106">
        <v>0</v>
      </c>
      <c r="S87" s="106">
        <v>0</v>
      </c>
      <c r="T87" s="106">
        <v>0</v>
      </c>
      <c r="U87" s="106">
        <v>0</v>
      </c>
      <c r="V87" s="106">
        <v>0</v>
      </c>
      <c r="W87" s="106">
        <v>0</v>
      </c>
      <c r="X87" s="106">
        <v>0</v>
      </c>
      <c r="Y87" s="106">
        <v>0</v>
      </c>
      <c r="Z87" s="106">
        <v>0</v>
      </c>
      <c r="AA87" s="106">
        <v>0</v>
      </c>
      <c r="AB87" s="106">
        <v>0</v>
      </c>
      <c r="AC87" s="106">
        <v>305.10000000000002</v>
      </c>
      <c r="AD87" s="106">
        <v>305.10000000000002</v>
      </c>
      <c r="AE87" s="106">
        <v>305.10000000000002</v>
      </c>
      <c r="AF87" s="106">
        <v>0</v>
      </c>
      <c r="AG87" s="106">
        <v>305.10000000000002</v>
      </c>
      <c r="AH87" s="106">
        <v>0</v>
      </c>
      <c r="AI87" s="106">
        <v>305.10000000000002</v>
      </c>
      <c r="AJ87" s="106">
        <v>0</v>
      </c>
      <c r="AK87" s="106">
        <v>0</v>
      </c>
      <c r="AL87" s="106"/>
      <c r="AM87" s="106"/>
      <c r="AN87" s="106"/>
      <c r="AO87" s="104"/>
      <c r="AP87" s="104">
        <f t="shared" si="10"/>
        <v>1525.5</v>
      </c>
      <c r="AQ87" s="106">
        <f t="shared" si="11"/>
        <v>169.5</v>
      </c>
      <c r="AR87" s="72" t="s">
        <v>359</v>
      </c>
      <c r="AS87" s="73" t="s">
        <v>356</v>
      </c>
      <c r="AT87" s="62"/>
      <c r="AU87" s="61">
        <f t="shared" si="12"/>
        <v>0</v>
      </c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</row>
    <row r="88" spans="1:60" ht="49.5" customHeight="1" x14ac:dyDescent="0.2">
      <c r="A88" s="85" t="s">
        <v>360</v>
      </c>
      <c r="B88" s="86" t="s">
        <v>351</v>
      </c>
      <c r="C88" s="86" t="s">
        <v>345</v>
      </c>
      <c r="D88" s="86" t="s">
        <v>352</v>
      </c>
      <c r="E88" s="86" t="s">
        <v>361</v>
      </c>
      <c r="F88" s="86" t="s">
        <v>354</v>
      </c>
      <c r="G88" s="86" t="s">
        <v>345</v>
      </c>
      <c r="H88" s="120" t="s">
        <v>207</v>
      </c>
      <c r="I88" s="105">
        <v>41297</v>
      </c>
      <c r="J88" s="106">
        <v>1695</v>
      </c>
      <c r="K88" s="106">
        <f t="shared" si="8"/>
        <v>169.5</v>
      </c>
      <c r="L88" s="106">
        <f t="shared" si="9"/>
        <v>1525.5</v>
      </c>
      <c r="M88" s="106">
        <v>0</v>
      </c>
      <c r="N88" s="106">
        <v>0</v>
      </c>
      <c r="O88" s="106">
        <v>0</v>
      </c>
      <c r="P88" s="106">
        <v>0</v>
      </c>
      <c r="Q88" s="106">
        <v>0</v>
      </c>
      <c r="R88" s="106">
        <v>0</v>
      </c>
      <c r="S88" s="106">
        <v>0</v>
      </c>
      <c r="T88" s="106">
        <v>0</v>
      </c>
      <c r="U88" s="106">
        <v>0</v>
      </c>
      <c r="V88" s="106">
        <v>0</v>
      </c>
      <c r="W88" s="106">
        <v>0</v>
      </c>
      <c r="X88" s="106">
        <v>0</v>
      </c>
      <c r="Y88" s="106">
        <v>0</v>
      </c>
      <c r="Z88" s="106">
        <v>0</v>
      </c>
      <c r="AA88" s="106">
        <v>0</v>
      </c>
      <c r="AB88" s="106">
        <v>0</v>
      </c>
      <c r="AC88" s="106">
        <v>305.10000000000002</v>
      </c>
      <c r="AD88" s="106">
        <v>305.10000000000002</v>
      </c>
      <c r="AE88" s="106">
        <v>305.10000000000002</v>
      </c>
      <c r="AF88" s="106">
        <v>0</v>
      </c>
      <c r="AG88" s="106">
        <v>305.10000000000002</v>
      </c>
      <c r="AH88" s="106">
        <v>0</v>
      </c>
      <c r="AI88" s="106">
        <v>305.10000000000002</v>
      </c>
      <c r="AJ88" s="106">
        <v>0</v>
      </c>
      <c r="AK88" s="106">
        <v>0</v>
      </c>
      <c r="AL88" s="106"/>
      <c r="AM88" s="106"/>
      <c r="AN88" s="106"/>
      <c r="AO88" s="104"/>
      <c r="AP88" s="104">
        <f t="shared" si="10"/>
        <v>1525.5</v>
      </c>
      <c r="AQ88" s="106">
        <f t="shared" si="11"/>
        <v>169.5</v>
      </c>
      <c r="AR88" s="72" t="s">
        <v>362</v>
      </c>
      <c r="AS88" s="73" t="s">
        <v>356</v>
      </c>
      <c r="AT88" s="62"/>
      <c r="AU88" s="61">
        <f t="shared" si="12"/>
        <v>0</v>
      </c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</row>
    <row r="89" spans="1:60" ht="49.5" customHeight="1" x14ac:dyDescent="0.2">
      <c r="A89" s="85" t="s">
        <v>363</v>
      </c>
      <c r="B89" s="86" t="s">
        <v>351</v>
      </c>
      <c r="C89" s="86" t="s">
        <v>345</v>
      </c>
      <c r="D89" s="86" t="s">
        <v>352</v>
      </c>
      <c r="E89" s="86" t="s">
        <v>364</v>
      </c>
      <c r="F89" s="86" t="s">
        <v>354</v>
      </c>
      <c r="G89" s="86" t="s">
        <v>345</v>
      </c>
      <c r="H89" s="120" t="s">
        <v>207</v>
      </c>
      <c r="I89" s="105">
        <v>41297</v>
      </c>
      <c r="J89" s="106">
        <v>1695</v>
      </c>
      <c r="K89" s="106">
        <f t="shared" si="8"/>
        <v>169.5</v>
      </c>
      <c r="L89" s="106">
        <f t="shared" si="9"/>
        <v>1525.5</v>
      </c>
      <c r="M89" s="106">
        <v>0</v>
      </c>
      <c r="N89" s="106">
        <v>0</v>
      </c>
      <c r="O89" s="106">
        <v>0</v>
      </c>
      <c r="P89" s="106">
        <v>0</v>
      </c>
      <c r="Q89" s="106">
        <v>0</v>
      </c>
      <c r="R89" s="106">
        <v>0</v>
      </c>
      <c r="S89" s="106">
        <v>0</v>
      </c>
      <c r="T89" s="106">
        <v>0</v>
      </c>
      <c r="U89" s="106">
        <v>0</v>
      </c>
      <c r="V89" s="106">
        <v>0</v>
      </c>
      <c r="W89" s="106">
        <v>0</v>
      </c>
      <c r="X89" s="106">
        <v>0</v>
      </c>
      <c r="Y89" s="106">
        <v>0</v>
      </c>
      <c r="Z89" s="106">
        <v>0</v>
      </c>
      <c r="AA89" s="106">
        <v>0</v>
      </c>
      <c r="AB89" s="106">
        <v>0</v>
      </c>
      <c r="AC89" s="106">
        <v>305.10000000000002</v>
      </c>
      <c r="AD89" s="106">
        <v>305.10000000000002</v>
      </c>
      <c r="AE89" s="106">
        <v>305.10000000000002</v>
      </c>
      <c r="AF89" s="106">
        <v>0</v>
      </c>
      <c r="AG89" s="106">
        <v>305.10000000000002</v>
      </c>
      <c r="AH89" s="106">
        <v>0</v>
      </c>
      <c r="AI89" s="106">
        <v>305.10000000000002</v>
      </c>
      <c r="AJ89" s="106">
        <v>0</v>
      </c>
      <c r="AK89" s="106">
        <v>0</v>
      </c>
      <c r="AL89" s="106"/>
      <c r="AM89" s="106"/>
      <c r="AN89" s="106"/>
      <c r="AO89" s="104"/>
      <c r="AP89" s="104">
        <f t="shared" si="10"/>
        <v>1525.5</v>
      </c>
      <c r="AQ89" s="106">
        <f t="shared" si="11"/>
        <v>169.5</v>
      </c>
      <c r="AR89" s="72" t="s">
        <v>365</v>
      </c>
      <c r="AS89" s="73" t="s">
        <v>356</v>
      </c>
      <c r="AT89" s="62"/>
      <c r="AU89" s="61">
        <f t="shared" si="12"/>
        <v>0</v>
      </c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</row>
    <row r="90" spans="1:60" ht="60" customHeight="1" x14ac:dyDescent="0.2">
      <c r="A90" s="95" t="s">
        <v>366</v>
      </c>
      <c r="B90" s="79" t="s">
        <v>367</v>
      </c>
      <c r="C90" s="79" t="s">
        <v>368</v>
      </c>
      <c r="D90" s="79" t="s">
        <v>227</v>
      </c>
      <c r="E90" s="79" t="s">
        <v>369</v>
      </c>
      <c r="F90" s="79" t="s">
        <v>370</v>
      </c>
      <c r="G90" s="79" t="s">
        <v>368</v>
      </c>
      <c r="H90" s="79" t="s">
        <v>207</v>
      </c>
      <c r="I90" s="122">
        <v>41681</v>
      </c>
      <c r="J90" s="106">
        <v>5981.8</v>
      </c>
      <c r="K90" s="106">
        <f t="shared" si="8"/>
        <v>598.18000000000006</v>
      </c>
      <c r="L90" s="106">
        <f t="shared" si="9"/>
        <v>5383.62</v>
      </c>
      <c r="M90" s="106">
        <v>0</v>
      </c>
      <c r="N90" s="106">
        <v>0</v>
      </c>
      <c r="O90" s="106">
        <v>0</v>
      </c>
      <c r="P90" s="106">
        <v>0</v>
      </c>
      <c r="Q90" s="106">
        <v>0</v>
      </c>
      <c r="R90" s="106">
        <v>0</v>
      </c>
      <c r="S90" s="106">
        <v>0</v>
      </c>
      <c r="T90" s="106">
        <v>0</v>
      </c>
      <c r="U90" s="106">
        <v>0</v>
      </c>
      <c r="V90" s="106">
        <v>0</v>
      </c>
      <c r="W90" s="106">
        <v>0</v>
      </c>
      <c r="X90" s="106">
        <v>0</v>
      </c>
      <c r="Y90" s="106">
        <v>0</v>
      </c>
      <c r="Z90" s="106">
        <v>0</v>
      </c>
      <c r="AA90" s="106">
        <v>0</v>
      </c>
      <c r="AB90" s="106">
        <v>0</v>
      </c>
      <c r="AC90" s="106">
        <v>0</v>
      </c>
      <c r="AD90" s="106">
        <v>987</v>
      </c>
      <c r="AE90" s="106">
        <v>1076.72</v>
      </c>
      <c r="AF90" s="106">
        <v>0</v>
      </c>
      <c r="AG90" s="106">
        <v>1076.72</v>
      </c>
      <c r="AH90" s="106">
        <v>0</v>
      </c>
      <c r="AI90" s="106">
        <v>1076.72</v>
      </c>
      <c r="AJ90" s="106">
        <v>1076.72</v>
      </c>
      <c r="AK90" s="106">
        <v>89.74</v>
      </c>
      <c r="AL90" s="106"/>
      <c r="AM90" s="106"/>
      <c r="AN90" s="106"/>
      <c r="AO90" s="104"/>
      <c r="AP90" s="104">
        <f t="shared" si="10"/>
        <v>5383.6200000000008</v>
      </c>
      <c r="AQ90" s="106">
        <f t="shared" si="11"/>
        <v>598.17999999999938</v>
      </c>
      <c r="AR90" s="72" t="s">
        <v>371</v>
      </c>
      <c r="AS90" s="73" t="s">
        <v>372</v>
      </c>
      <c r="AT90" s="62"/>
      <c r="AU90" s="61">
        <f t="shared" si="12"/>
        <v>0</v>
      </c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</row>
    <row r="91" spans="1:60" ht="60" customHeight="1" x14ac:dyDescent="0.2">
      <c r="A91" s="95" t="s">
        <v>373</v>
      </c>
      <c r="B91" s="79" t="s">
        <v>367</v>
      </c>
      <c r="C91" s="79" t="s">
        <v>368</v>
      </c>
      <c r="D91" s="79" t="s">
        <v>227</v>
      </c>
      <c r="E91" s="79" t="s">
        <v>374</v>
      </c>
      <c r="F91" s="79" t="s">
        <v>370</v>
      </c>
      <c r="G91" s="79" t="s">
        <v>368</v>
      </c>
      <c r="H91" s="79" t="s">
        <v>207</v>
      </c>
      <c r="I91" s="122">
        <v>41681</v>
      </c>
      <c r="J91" s="106">
        <v>5981.8</v>
      </c>
      <c r="K91" s="106">
        <f t="shared" si="8"/>
        <v>598.18000000000006</v>
      </c>
      <c r="L91" s="106">
        <f t="shared" si="9"/>
        <v>5383.62</v>
      </c>
      <c r="M91" s="106">
        <v>0</v>
      </c>
      <c r="N91" s="106">
        <v>0</v>
      </c>
      <c r="O91" s="106">
        <v>0</v>
      </c>
      <c r="P91" s="106">
        <v>0</v>
      </c>
      <c r="Q91" s="106">
        <v>0</v>
      </c>
      <c r="R91" s="106">
        <v>0</v>
      </c>
      <c r="S91" s="106">
        <v>0</v>
      </c>
      <c r="T91" s="106">
        <v>0</v>
      </c>
      <c r="U91" s="106">
        <v>0</v>
      </c>
      <c r="V91" s="106">
        <v>0</v>
      </c>
      <c r="W91" s="106">
        <v>0</v>
      </c>
      <c r="X91" s="106">
        <v>0</v>
      </c>
      <c r="Y91" s="106">
        <v>0</v>
      </c>
      <c r="Z91" s="106">
        <v>0</v>
      </c>
      <c r="AA91" s="106">
        <v>0</v>
      </c>
      <c r="AB91" s="106">
        <v>0</v>
      </c>
      <c r="AC91" s="106">
        <v>0</v>
      </c>
      <c r="AD91" s="106">
        <v>987</v>
      </c>
      <c r="AE91" s="106">
        <v>1076.72</v>
      </c>
      <c r="AF91" s="106">
        <v>0</v>
      </c>
      <c r="AG91" s="106">
        <v>1076.72</v>
      </c>
      <c r="AH91" s="106">
        <v>0</v>
      </c>
      <c r="AI91" s="106">
        <v>1076.72</v>
      </c>
      <c r="AJ91" s="106">
        <v>1076.72</v>
      </c>
      <c r="AK91" s="106">
        <v>89.74</v>
      </c>
      <c r="AL91" s="106"/>
      <c r="AM91" s="106"/>
      <c r="AN91" s="106"/>
      <c r="AO91" s="104"/>
      <c r="AP91" s="104">
        <f t="shared" si="10"/>
        <v>5383.6200000000008</v>
      </c>
      <c r="AQ91" s="106">
        <f t="shared" si="11"/>
        <v>598.17999999999938</v>
      </c>
      <c r="AR91" s="72" t="s">
        <v>375</v>
      </c>
      <c r="AS91" s="73" t="s">
        <v>372</v>
      </c>
      <c r="AT91" s="62"/>
      <c r="AU91" s="61">
        <f t="shared" si="12"/>
        <v>0</v>
      </c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</row>
    <row r="92" spans="1:60" ht="60" customHeight="1" x14ac:dyDescent="0.2">
      <c r="A92" s="95" t="s">
        <v>376</v>
      </c>
      <c r="B92" s="79" t="s">
        <v>367</v>
      </c>
      <c r="C92" s="79" t="s">
        <v>368</v>
      </c>
      <c r="D92" s="79" t="s">
        <v>227</v>
      </c>
      <c r="E92" s="79" t="s">
        <v>377</v>
      </c>
      <c r="F92" s="79" t="s">
        <v>370</v>
      </c>
      <c r="G92" s="79" t="s">
        <v>368</v>
      </c>
      <c r="H92" s="79" t="s">
        <v>207</v>
      </c>
      <c r="I92" s="122">
        <v>41681</v>
      </c>
      <c r="J92" s="106">
        <v>5981.8</v>
      </c>
      <c r="K92" s="106">
        <f t="shared" si="8"/>
        <v>598.18000000000006</v>
      </c>
      <c r="L92" s="106">
        <f t="shared" si="9"/>
        <v>5383.62</v>
      </c>
      <c r="M92" s="106">
        <v>0</v>
      </c>
      <c r="N92" s="106">
        <v>0</v>
      </c>
      <c r="O92" s="106">
        <v>0</v>
      </c>
      <c r="P92" s="106">
        <v>0</v>
      </c>
      <c r="Q92" s="106">
        <v>0</v>
      </c>
      <c r="R92" s="106">
        <v>0</v>
      </c>
      <c r="S92" s="106">
        <v>0</v>
      </c>
      <c r="T92" s="106">
        <v>0</v>
      </c>
      <c r="U92" s="106">
        <v>0</v>
      </c>
      <c r="V92" s="106">
        <v>0</v>
      </c>
      <c r="W92" s="106">
        <v>0</v>
      </c>
      <c r="X92" s="106">
        <v>0</v>
      </c>
      <c r="Y92" s="106">
        <v>0</v>
      </c>
      <c r="Z92" s="106">
        <v>0</v>
      </c>
      <c r="AA92" s="106">
        <v>0</v>
      </c>
      <c r="AB92" s="106">
        <v>0</v>
      </c>
      <c r="AC92" s="106">
        <v>0</v>
      </c>
      <c r="AD92" s="106">
        <v>987</v>
      </c>
      <c r="AE92" s="106">
        <v>1076.72</v>
      </c>
      <c r="AF92" s="106">
        <v>0</v>
      </c>
      <c r="AG92" s="106">
        <v>1076.72</v>
      </c>
      <c r="AH92" s="106">
        <v>0</v>
      </c>
      <c r="AI92" s="106">
        <v>1076.72</v>
      </c>
      <c r="AJ92" s="106">
        <v>1076.72</v>
      </c>
      <c r="AK92" s="106">
        <v>89.74</v>
      </c>
      <c r="AL92" s="106"/>
      <c r="AM92" s="106"/>
      <c r="AN92" s="106"/>
      <c r="AO92" s="104"/>
      <c r="AP92" s="104">
        <f t="shared" si="10"/>
        <v>5383.6200000000008</v>
      </c>
      <c r="AQ92" s="106">
        <f t="shared" si="11"/>
        <v>598.17999999999938</v>
      </c>
      <c r="AR92" s="72" t="s">
        <v>378</v>
      </c>
      <c r="AS92" s="73" t="s">
        <v>372</v>
      </c>
      <c r="AT92" s="62"/>
      <c r="AU92" s="61">
        <f t="shared" si="12"/>
        <v>0</v>
      </c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</row>
    <row r="93" spans="1:60" ht="60" customHeight="1" x14ac:dyDescent="0.2">
      <c r="A93" s="95" t="s">
        <v>379</v>
      </c>
      <c r="B93" s="79" t="s">
        <v>367</v>
      </c>
      <c r="C93" s="79" t="s">
        <v>368</v>
      </c>
      <c r="D93" s="79" t="s">
        <v>227</v>
      </c>
      <c r="E93" s="79" t="s">
        <v>380</v>
      </c>
      <c r="F93" s="79" t="s">
        <v>370</v>
      </c>
      <c r="G93" s="79" t="s">
        <v>368</v>
      </c>
      <c r="H93" s="79" t="s">
        <v>207</v>
      </c>
      <c r="I93" s="122">
        <v>41681</v>
      </c>
      <c r="J93" s="106">
        <v>5981.8</v>
      </c>
      <c r="K93" s="106">
        <f t="shared" si="8"/>
        <v>598.18000000000006</v>
      </c>
      <c r="L93" s="106">
        <f t="shared" si="9"/>
        <v>5383.62</v>
      </c>
      <c r="M93" s="106">
        <v>0</v>
      </c>
      <c r="N93" s="106">
        <v>0</v>
      </c>
      <c r="O93" s="106">
        <v>0</v>
      </c>
      <c r="P93" s="106">
        <v>0</v>
      </c>
      <c r="Q93" s="106">
        <v>0</v>
      </c>
      <c r="R93" s="106">
        <v>0</v>
      </c>
      <c r="S93" s="106">
        <v>0</v>
      </c>
      <c r="T93" s="106">
        <v>0</v>
      </c>
      <c r="U93" s="106">
        <v>0</v>
      </c>
      <c r="V93" s="106">
        <v>0</v>
      </c>
      <c r="W93" s="106">
        <v>0</v>
      </c>
      <c r="X93" s="106">
        <v>0</v>
      </c>
      <c r="Y93" s="106">
        <v>0</v>
      </c>
      <c r="Z93" s="106">
        <v>0</v>
      </c>
      <c r="AA93" s="106">
        <v>0</v>
      </c>
      <c r="AB93" s="106">
        <v>0</v>
      </c>
      <c r="AC93" s="106">
        <v>0</v>
      </c>
      <c r="AD93" s="106">
        <v>987</v>
      </c>
      <c r="AE93" s="106">
        <v>1076.72</v>
      </c>
      <c r="AF93" s="106">
        <v>0</v>
      </c>
      <c r="AG93" s="106">
        <v>1076.72</v>
      </c>
      <c r="AH93" s="106">
        <v>0</v>
      </c>
      <c r="AI93" s="106">
        <v>1076.72</v>
      </c>
      <c r="AJ93" s="106">
        <v>1076.72</v>
      </c>
      <c r="AK93" s="106">
        <v>89.74</v>
      </c>
      <c r="AL93" s="106"/>
      <c r="AM93" s="106"/>
      <c r="AN93" s="106"/>
      <c r="AO93" s="104"/>
      <c r="AP93" s="104">
        <f t="shared" si="10"/>
        <v>5383.6200000000008</v>
      </c>
      <c r="AQ93" s="106">
        <f t="shared" si="11"/>
        <v>598.17999999999938</v>
      </c>
      <c r="AR93" s="72" t="s">
        <v>381</v>
      </c>
      <c r="AS93" s="73" t="s">
        <v>372</v>
      </c>
      <c r="AT93" s="62"/>
      <c r="AU93" s="61">
        <f t="shared" si="12"/>
        <v>0</v>
      </c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</row>
    <row r="94" spans="1:60" ht="60" customHeight="1" x14ac:dyDescent="0.2">
      <c r="A94" s="95" t="s">
        <v>382</v>
      </c>
      <c r="B94" s="79" t="s">
        <v>367</v>
      </c>
      <c r="C94" s="79" t="s">
        <v>368</v>
      </c>
      <c r="D94" s="79" t="s">
        <v>227</v>
      </c>
      <c r="E94" s="79" t="s">
        <v>383</v>
      </c>
      <c r="F94" s="79" t="s">
        <v>370</v>
      </c>
      <c r="G94" s="79" t="s">
        <v>368</v>
      </c>
      <c r="H94" s="79" t="s">
        <v>207</v>
      </c>
      <c r="I94" s="122">
        <v>41681</v>
      </c>
      <c r="J94" s="106">
        <v>5981.8</v>
      </c>
      <c r="K94" s="106">
        <f t="shared" si="8"/>
        <v>598.18000000000006</v>
      </c>
      <c r="L94" s="106">
        <f t="shared" si="9"/>
        <v>5383.62</v>
      </c>
      <c r="M94" s="106">
        <v>0</v>
      </c>
      <c r="N94" s="106">
        <v>0</v>
      </c>
      <c r="O94" s="106">
        <v>0</v>
      </c>
      <c r="P94" s="106">
        <v>0</v>
      </c>
      <c r="Q94" s="106">
        <v>0</v>
      </c>
      <c r="R94" s="106">
        <v>0</v>
      </c>
      <c r="S94" s="106">
        <v>0</v>
      </c>
      <c r="T94" s="106">
        <v>0</v>
      </c>
      <c r="U94" s="106">
        <v>0</v>
      </c>
      <c r="V94" s="106">
        <v>0</v>
      </c>
      <c r="W94" s="106">
        <v>0</v>
      </c>
      <c r="X94" s="106">
        <v>0</v>
      </c>
      <c r="Y94" s="106">
        <v>0</v>
      </c>
      <c r="Z94" s="106">
        <v>0</v>
      </c>
      <c r="AA94" s="106">
        <v>0</v>
      </c>
      <c r="AB94" s="106">
        <v>0</v>
      </c>
      <c r="AC94" s="106">
        <v>0</v>
      </c>
      <c r="AD94" s="106">
        <v>987</v>
      </c>
      <c r="AE94" s="106">
        <v>1076.72</v>
      </c>
      <c r="AF94" s="106">
        <v>0</v>
      </c>
      <c r="AG94" s="106">
        <v>1076.72</v>
      </c>
      <c r="AH94" s="106">
        <v>0</v>
      </c>
      <c r="AI94" s="106">
        <v>1076.72</v>
      </c>
      <c r="AJ94" s="106">
        <v>1076.72</v>
      </c>
      <c r="AK94" s="106">
        <v>89.74</v>
      </c>
      <c r="AL94" s="106"/>
      <c r="AM94" s="106"/>
      <c r="AN94" s="106"/>
      <c r="AO94" s="104"/>
      <c r="AP94" s="104">
        <f t="shared" si="10"/>
        <v>5383.6200000000008</v>
      </c>
      <c r="AQ94" s="106">
        <f t="shared" si="11"/>
        <v>598.17999999999938</v>
      </c>
      <c r="AR94" s="72" t="s">
        <v>384</v>
      </c>
      <c r="AS94" s="73" t="s">
        <v>385</v>
      </c>
      <c r="AT94" s="62"/>
      <c r="AU94" s="61">
        <f t="shared" si="12"/>
        <v>0</v>
      </c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</row>
    <row r="95" spans="1:60" ht="60" customHeight="1" x14ac:dyDescent="0.2">
      <c r="A95" s="95" t="s">
        <v>386</v>
      </c>
      <c r="B95" s="79" t="s">
        <v>367</v>
      </c>
      <c r="C95" s="79" t="s">
        <v>368</v>
      </c>
      <c r="D95" s="79" t="s">
        <v>227</v>
      </c>
      <c r="E95" s="79" t="s">
        <v>387</v>
      </c>
      <c r="F95" s="79" t="s">
        <v>370</v>
      </c>
      <c r="G95" s="79" t="s">
        <v>368</v>
      </c>
      <c r="H95" s="79" t="s">
        <v>207</v>
      </c>
      <c r="I95" s="122">
        <v>41681</v>
      </c>
      <c r="J95" s="106">
        <v>5981.8</v>
      </c>
      <c r="K95" s="106">
        <f t="shared" si="8"/>
        <v>598.18000000000006</v>
      </c>
      <c r="L95" s="106">
        <f t="shared" si="9"/>
        <v>5383.62</v>
      </c>
      <c r="M95" s="106">
        <v>0</v>
      </c>
      <c r="N95" s="106">
        <v>0</v>
      </c>
      <c r="O95" s="106">
        <v>0</v>
      </c>
      <c r="P95" s="106">
        <v>0</v>
      </c>
      <c r="Q95" s="106">
        <v>0</v>
      </c>
      <c r="R95" s="106">
        <v>0</v>
      </c>
      <c r="S95" s="106">
        <v>0</v>
      </c>
      <c r="T95" s="106">
        <v>0</v>
      </c>
      <c r="U95" s="106">
        <v>0</v>
      </c>
      <c r="V95" s="106">
        <v>0</v>
      </c>
      <c r="W95" s="106">
        <v>0</v>
      </c>
      <c r="X95" s="106">
        <v>0</v>
      </c>
      <c r="Y95" s="106">
        <v>0</v>
      </c>
      <c r="Z95" s="106">
        <v>0</v>
      </c>
      <c r="AA95" s="106">
        <v>0</v>
      </c>
      <c r="AB95" s="106">
        <v>0</v>
      </c>
      <c r="AC95" s="106">
        <v>0</v>
      </c>
      <c r="AD95" s="106">
        <v>987</v>
      </c>
      <c r="AE95" s="106">
        <v>1076.72</v>
      </c>
      <c r="AF95" s="106">
        <v>0</v>
      </c>
      <c r="AG95" s="106">
        <v>1076.72</v>
      </c>
      <c r="AH95" s="106">
        <v>0</v>
      </c>
      <c r="AI95" s="106">
        <v>1076.72</v>
      </c>
      <c r="AJ95" s="106">
        <v>1076.72</v>
      </c>
      <c r="AK95" s="106">
        <v>89.74</v>
      </c>
      <c r="AL95" s="106"/>
      <c r="AM95" s="106"/>
      <c r="AN95" s="106"/>
      <c r="AO95" s="104"/>
      <c r="AP95" s="104">
        <f t="shared" si="10"/>
        <v>5383.6200000000008</v>
      </c>
      <c r="AQ95" s="106">
        <f t="shared" si="11"/>
        <v>598.17999999999938</v>
      </c>
      <c r="AR95" s="72" t="s">
        <v>388</v>
      </c>
      <c r="AS95" s="73" t="s">
        <v>385</v>
      </c>
      <c r="AT95" s="62"/>
      <c r="AU95" s="61">
        <f t="shared" si="12"/>
        <v>0</v>
      </c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</row>
    <row r="96" spans="1:60" ht="60" customHeight="1" x14ac:dyDescent="0.2">
      <c r="A96" s="95" t="s">
        <v>389</v>
      </c>
      <c r="B96" s="79" t="s">
        <v>367</v>
      </c>
      <c r="C96" s="79" t="s">
        <v>368</v>
      </c>
      <c r="D96" s="79" t="s">
        <v>227</v>
      </c>
      <c r="E96" s="79" t="s">
        <v>390</v>
      </c>
      <c r="F96" s="79" t="s">
        <v>370</v>
      </c>
      <c r="G96" s="79" t="s">
        <v>368</v>
      </c>
      <c r="H96" s="79" t="s">
        <v>207</v>
      </c>
      <c r="I96" s="122">
        <v>41681</v>
      </c>
      <c r="J96" s="106">
        <v>5981.8</v>
      </c>
      <c r="K96" s="106">
        <f t="shared" si="8"/>
        <v>598.18000000000006</v>
      </c>
      <c r="L96" s="106">
        <f t="shared" si="9"/>
        <v>5383.62</v>
      </c>
      <c r="M96" s="106">
        <v>0</v>
      </c>
      <c r="N96" s="106">
        <v>0</v>
      </c>
      <c r="O96" s="106">
        <v>0</v>
      </c>
      <c r="P96" s="106">
        <v>0</v>
      </c>
      <c r="Q96" s="106">
        <v>0</v>
      </c>
      <c r="R96" s="106">
        <v>0</v>
      </c>
      <c r="S96" s="106">
        <v>0</v>
      </c>
      <c r="T96" s="106">
        <v>0</v>
      </c>
      <c r="U96" s="106">
        <v>0</v>
      </c>
      <c r="V96" s="106">
        <v>0</v>
      </c>
      <c r="W96" s="106">
        <v>0</v>
      </c>
      <c r="X96" s="106">
        <v>0</v>
      </c>
      <c r="Y96" s="106">
        <v>0</v>
      </c>
      <c r="Z96" s="106">
        <v>0</v>
      </c>
      <c r="AA96" s="106">
        <v>0</v>
      </c>
      <c r="AB96" s="106">
        <v>0</v>
      </c>
      <c r="AC96" s="106">
        <v>0</v>
      </c>
      <c r="AD96" s="106">
        <v>987</v>
      </c>
      <c r="AE96" s="106">
        <v>1076.72</v>
      </c>
      <c r="AF96" s="106">
        <v>0</v>
      </c>
      <c r="AG96" s="106">
        <v>1076.72</v>
      </c>
      <c r="AH96" s="106">
        <v>0</v>
      </c>
      <c r="AI96" s="106">
        <v>1076.72</v>
      </c>
      <c r="AJ96" s="106">
        <v>1076.72</v>
      </c>
      <c r="AK96" s="106">
        <v>89.74</v>
      </c>
      <c r="AL96" s="106"/>
      <c r="AM96" s="106"/>
      <c r="AN96" s="106"/>
      <c r="AO96" s="104"/>
      <c r="AP96" s="104">
        <f t="shared" si="10"/>
        <v>5383.6200000000008</v>
      </c>
      <c r="AQ96" s="106">
        <f t="shared" si="11"/>
        <v>598.17999999999938</v>
      </c>
      <c r="AR96" s="72" t="s">
        <v>391</v>
      </c>
      <c r="AS96" s="73" t="s">
        <v>385</v>
      </c>
      <c r="AT96" s="62"/>
      <c r="AU96" s="61">
        <f t="shared" si="12"/>
        <v>0</v>
      </c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</row>
    <row r="97" spans="1:60" ht="60" customHeight="1" x14ac:dyDescent="0.2">
      <c r="A97" s="95" t="s">
        <v>392</v>
      </c>
      <c r="B97" s="79" t="s">
        <v>393</v>
      </c>
      <c r="C97" s="79" t="s">
        <v>368</v>
      </c>
      <c r="D97" s="79" t="s">
        <v>227</v>
      </c>
      <c r="E97" s="79" t="s">
        <v>394</v>
      </c>
      <c r="F97" s="79" t="s">
        <v>370</v>
      </c>
      <c r="G97" s="79" t="s">
        <v>368</v>
      </c>
      <c r="H97" s="79" t="s">
        <v>207</v>
      </c>
      <c r="I97" s="122">
        <v>41681</v>
      </c>
      <c r="J97" s="106">
        <v>5981.8</v>
      </c>
      <c r="K97" s="106">
        <f t="shared" si="8"/>
        <v>598.18000000000006</v>
      </c>
      <c r="L97" s="106">
        <f t="shared" si="9"/>
        <v>5383.62</v>
      </c>
      <c r="M97" s="106">
        <v>0</v>
      </c>
      <c r="N97" s="106">
        <v>0</v>
      </c>
      <c r="O97" s="106">
        <v>0</v>
      </c>
      <c r="P97" s="106">
        <v>0</v>
      </c>
      <c r="Q97" s="106">
        <v>0</v>
      </c>
      <c r="R97" s="106">
        <v>0</v>
      </c>
      <c r="S97" s="106">
        <v>0</v>
      </c>
      <c r="T97" s="106">
        <v>0</v>
      </c>
      <c r="U97" s="106">
        <v>0</v>
      </c>
      <c r="V97" s="106">
        <v>0</v>
      </c>
      <c r="W97" s="106">
        <v>0</v>
      </c>
      <c r="X97" s="106">
        <v>0</v>
      </c>
      <c r="Y97" s="106">
        <v>0</v>
      </c>
      <c r="Z97" s="106">
        <v>0</v>
      </c>
      <c r="AA97" s="106">
        <v>0</v>
      </c>
      <c r="AB97" s="106">
        <v>0</v>
      </c>
      <c r="AC97" s="106">
        <v>0</v>
      </c>
      <c r="AD97" s="106">
        <v>987</v>
      </c>
      <c r="AE97" s="106">
        <v>1076.72</v>
      </c>
      <c r="AF97" s="106">
        <v>0</v>
      </c>
      <c r="AG97" s="106">
        <v>1076.72</v>
      </c>
      <c r="AH97" s="106">
        <v>0</v>
      </c>
      <c r="AI97" s="106">
        <v>1076.72</v>
      </c>
      <c r="AJ97" s="106">
        <v>1076.72</v>
      </c>
      <c r="AK97" s="106">
        <v>89.74</v>
      </c>
      <c r="AL97" s="106"/>
      <c r="AM97" s="106"/>
      <c r="AN97" s="106"/>
      <c r="AO97" s="104"/>
      <c r="AP97" s="104">
        <f t="shared" si="10"/>
        <v>5383.6200000000008</v>
      </c>
      <c r="AQ97" s="106">
        <f t="shared" si="11"/>
        <v>598.17999999999938</v>
      </c>
      <c r="AR97" s="72" t="s">
        <v>395</v>
      </c>
      <c r="AS97" s="73" t="s">
        <v>396</v>
      </c>
      <c r="AT97" s="62"/>
      <c r="AU97" s="61">
        <f t="shared" si="12"/>
        <v>0</v>
      </c>
      <c r="AV97" s="62"/>
      <c r="AW97" s="62"/>
      <c r="AX97" s="62"/>
      <c r="AY97" s="62"/>
      <c r="AZ97" s="62"/>
      <c r="BA97" s="62"/>
      <c r="BB97" s="62"/>
      <c r="BC97" s="62"/>
      <c r="BD97" s="62"/>
      <c r="BE97" s="62"/>
      <c r="BF97" s="62"/>
      <c r="BG97" s="62"/>
      <c r="BH97" s="62"/>
    </row>
    <row r="98" spans="1:60" ht="60" customHeight="1" x14ac:dyDescent="0.2">
      <c r="A98" s="95" t="s">
        <v>397</v>
      </c>
      <c r="B98" s="79" t="s">
        <v>367</v>
      </c>
      <c r="C98" s="79" t="s">
        <v>368</v>
      </c>
      <c r="D98" s="79" t="s">
        <v>227</v>
      </c>
      <c r="E98" s="79" t="s">
        <v>398</v>
      </c>
      <c r="F98" s="79" t="s">
        <v>370</v>
      </c>
      <c r="G98" s="79" t="s">
        <v>368</v>
      </c>
      <c r="H98" s="79" t="s">
        <v>207</v>
      </c>
      <c r="I98" s="122">
        <v>41681</v>
      </c>
      <c r="J98" s="106">
        <v>5981.8</v>
      </c>
      <c r="K98" s="106">
        <f t="shared" si="8"/>
        <v>598.18000000000006</v>
      </c>
      <c r="L98" s="106">
        <f t="shared" si="9"/>
        <v>5383.62</v>
      </c>
      <c r="M98" s="106">
        <v>0</v>
      </c>
      <c r="N98" s="106">
        <v>0</v>
      </c>
      <c r="O98" s="106">
        <v>0</v>
      </c>
      <c r="P98" s="106">
        <v>0</v>
      </c>
      <c r="Q98" s="106">
        <v>0</v>
      </c>
      <c r="R98" s="106">
        <v>0</v>
      </c>
      <c r="S98" s="106">
        <v>0</v>
      </c>
      <c r="T98" s="106">
        <v>0</v>
      </c>
      <c r="U98" s="106">
        <v>0</v>
      </c>
      <c r="V98" s="106">
        <v>0</v>
      </c>
      <c r="W98" s="106">
        <v>0</v>
      </c>
      <c r="X98" s="106">
        <v>0</v>
      </c>
      <c r="Y98" s="106">
        <v>0</v>
      </c>
      <c r="Z98" s="106">
        <v>0</v>
      </c>
      <c r="AA98" s="106">
        <v>0</v>
      </c>
      <c r="AB98" s="106">
        <v>0</v>
      </c>
      <c r="AC98" s="106">
        <v>0</v>
      </c>
      <c r="AD98" s="106">
        <v>987</v>
      </c>
      <c r="AE98" s="106">
        <v>1076.72</v>
      </c>
      <c r="AF98" s="106">
        <v>0</v>
      </c>
      <c r="AG98" s="106">
        <v>1076.72</v>
      </c>
      <c r="AH98" s="106">
        <v>0</v>
      </c>
      <c r="AI98" s="106">
        <v>1076.72</v>
      </c>
      <c r="AJ98" s="106">
        <v>1076.72</v>
      </c>
      <c r="AK98" s="106">
        <v>89.74</v>
      </c>
      <c r="AL98" s="106"/>
      <c r="AM98" s="106"/>
      <c r="AN98" s="106"/>
      <c r="AO98" s="104"/>
      <c r="AP98" s="104">
        <f t="shared" si="10"/>
        <v>5383.6200000000008</v>
      </c>
      <c r="AQ98" s="106">
        <f t="shared" si="11"/>
        <v>598.17999999999938</v>
      </c>
      <c r="AR98" s="72" t="s">
        <v>399</v>
      </c>
      <c r="AS98" s="73" t="s">
        <v>396</v>
      </c>
      <c r="AT98" s="62"/>
      <c r="AU98" s="61">
        <f t="shared" si="12"/>
        <v>0</v>
      </c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  <c r="BH98" s="62"/>
    </row>
    <row r="99" spans="1:60" ht="60" customHeight="1" x14ac:dyDescent="0.2">
      <c r="A99" s="95" t="s">
        <v>400</v>
      </c>
      <c r="B99" s="79" t="s">
        <v>367</v>
      </c>
      <c r="C99" s="79" t="s">
        <v>368</v>
      </c>
      <c r="D99" s="79" t="s">
        <v>227</v>
      </c>
      <c r="E99" s="79" t="s">
        <v>401</v>
      </c>
      <c r="F99" s="79" t="s">
        <v>370</v>
      </c>
      <c r="G99" s="79" t="s">
        <v>368</v>
      </c>
      <c r="H99" s="79" t="s">
        <v>207</v>
      </c>
      <c r="I99" s="122">
        <v>41681</v>
      </c>
      <c r="J99" s="106">
        <v>5981.8</v>
      </c>
      <c r="K99" s="106">
        <f t="shared" si="8"/>
        <v>598.18000000000006</v>
      </c>
      <c r="L99" s="106">
        <f t="shared" si="9"/>
        <v>5383.62</v>
      </c>
      <c r="M99" s="106">
        <v>0</v>
      </c>
      <c r="N99" s="106">
        <v>0</v>
      </c>
      <c r="O99" s="106">
        <v>0</v>
      </c>
      <c r="P99" s="106">
        <v>0</v>
      </c>
      <c r="Q99" s="106">
        <v>0</v>
      </c>
      <c r="R99" s="106">
        <v>0</v>
      </c>
      <c r="S99" s="106">
        <v>0</v>
      </c>
      <c r="T99" s="106">
        <v>0</v>
      </c>
      <c r="U99" s="106">
        <v>0</v>
      </c>
      <c r="V99" s="106">
        <v>0</v>
      </c>
      <c r="W99" s="106">
        <v>0</v>
      </c>
      <c r="X99" s="106">
        <v>0</v>
      </c>
      <c r="Y99" s="106">
        <v>0</v>
      </c>
      <c r="Z99" s="106">
        <v>0</v>
      </c>
      <c r="AA99" s="106">
        <v>0</v>
      </c>
      <c r="AB99" s="106">
        <v>0</v>
      </c>
      <c r="AC99" s="106">
        <v>0</v>
      </c>
      <c r="AD99" s="106">
        <v>987</v>
      </c>
      <c r="AE99" s="106">
        <v>1076.72</v>
      </c>
      <c r="AF99" s="106">
        <v>0</v>
      </c>
      <c r="AG99" s="106">
        <v>1076.72</v>
      </c>
      <c r="AH99" s="106">
        <v>0</v>
      </c>
      <c r="AI99" s="106">
        <v>1076.72</v>
      </c>
      <c r="AJ99" s="106">
        <v>1076.72</v>
      </c>
      <c r="AK99" s="106">
        <v>89.74</v>
      </c>
      <c r="AL99" s="106"/>
      <c r="AM99" s="106"/>
      <c r="AN99" s="106"/>
      <c r="AO99" s="104"/>
      <c r="AP99" s="104">
        <f t="shared" si="10"/>
        <v>5383.6200000000008</v>
      </c>
      <c r="AQ99" s="106">
        <f t="shared" si="11"/>
        <v>598.17999999999938</v>
      </c>
      <c r="AR99" s="72" t="s">
        <v>402</v>
      </c>
      <c r="AS99" s="73" t="s">
        <v>396</v>
      </c>
      <c r="AT99" s="62"/>
      <c r="AU99" s="61">
        <f t="shared" si="12"/>
        <v>0</v>
      </c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  <c r="BH99" s="62"/>
    </row>
    <row r="100" spans="1:60" ht="60" customHeight="1" x14ac:dyDescent="0.2">
      <c r="A100" s="95" t="s">
        <v>403</v>
      </c>
      <c r="B100" s="79" t="s">
        <v>367</v>
      </c>
      <c r="C100" s="79" t="s">
        <v>368</v>
      </c>
      <c r="D100" s="79" t="s">
        <v>227</v>
      </c>
      <c r="E100" s="79" t="s">
        <v>404</v>
      </c>
      <c r="F100" s="79" t="s">
        <v>370</v>
      </c>
      <c r="G100" s="79" t="s">
        <v>368</v>
      </c>
      <c r="H100" s="79" t="s">
        <v>207</v>
      </c>
      <c r="I100" s="122">
        <v>41681</v>
      </c>
      <c r="J100" s="106">
        <v>5981.8</v>
      </c>
      <c r="K100" s="106">
        <f t="shared" si="8"/>
        <v>598.18000000000006</v>
      </c>
      <c r="L100" s="106">
        <f t="shared" si="9"/>
        <v>5383.62</v>
      </c>
      <c r="M100" s="106">
        <v>0</v>
      </c>
      <c r="N100" s="106">
        <v>0</v>
      </c>
      <c r="O100" s="106">
        <v>0</v>
      </c>
      <c r="P100" s="106">
        <v>0</v>
      </c>
      <c r="Q100" s="106">
        <v>0</v>
      </c>
      <c r="R100" s="106">
        <v>0</v>
      </c>
      <c r="S100" s="106">
        <v>0</v>
      </c>
      <c r="T100" s="106">
        <v>0</v>
      </c>
      <c r="U100" s="106">
        <v>0</v>
      </c>
      <c r="V100" s="106">
        <v>0</v>
      </c>
      <c r="W100" s="106">
        <v>0</v>
      </c>
      <c r="X100" s="106">
        <v>0</v>
      </c>
      <c r="Y100" s="106">
        <v>0</v>
      </c>
      <c r="Z100" s="106">
        <v>0</v>
      </c>
      <c r="AA100" s="106">
        <v>0</v>
      </c>
      <c r="AB100" s="106">
        <v>0</v>
      </c>
      <c r="AC100" s="106">
        <v>0</v>
      </c>
      <c r="AD100" s="106">
        <v>987</v>
      </c>
      <c r="AE100" s="106">
        <v>1076.72</v>
      </c>
      <c r="AF100" s="106">
        <v>0</v>
      </c>
      <c r="AG100" s="106">
        <v>1076.72</v>
      </c>
      <c r="AH100" s="106">
        <v>0</v>
      </c>
      <c r="AI100" s="106">
        <v>1076.72</v>
      </c>
      <c r="AJ100" s="106">
        <v>1076.72</v>
      </c>
      <c r="AK100" s="106">
        <v>89.74</v>
      </c>
      <c r="AL100" s="106"/>
      <c r="AM100" s="106"/>
      <c r="AN100" s="106"/>
      <c r="AO100" s="104"/>
      <c r="AP100" s="104">
        <f t="shared" si="10"/>
        <v>5383.6200000000008</v>
      </c>
      <c r="AQ100" s="106">
        <f t="shared" si="11"/>
        <v>598.17999999999938</v>
      </c>
      <c r="AR100" s="72" t="s">
        <v>405</v>
      </c>
      <c r="AS100" s="73" t="s">
        <v>406</v>
      </c>
      <c r="AT100" s="62"/>
      <c r="AU100" s="61">
        <f t="shared" si="12"/>
        <v>0</v>
      </c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</row>
    <row r="101" spans="1:60" ht="109.5" customHeight="1" x14ac:dyDescent="0.2">
      <c r="A101" s="95" t="s">
        <v>407</v>
      </c>
      <c r="B101" s="94" t="s">
        <v>408</v>
      </c>
      <c r="C101" s="94" t="s">
        <v>368</v>
      </c>
      <c r="D101" s="94" t="s">
        <v>227</v>
      </c>
      <c r="E101" s="94" t="s">
        <v>246</v>
      </c>
      <c r="F101" s="79" t="s">
        <v>247</v>
      </c>
      <c r="G101" s="79" t="s">
        <v>368</v>
      </c>
      <c r="H101" s="94" t="s">
        <v>207</v>
      </c>
      <c r="I101" s="105">
        <v>41851</v>
      </c>
      <c r="J101" s="106">
        <v>8272.73</v>
      </c>
      <c r="K101" s="106">
        <f t="shared" si="8"/>
        <v>827.27300000000002</v>
      </c>
      <c r="L101" s="106">
        <f t="shared" si="9"/>
        <v>7445.4569999999994</v>
      </c>
      <c r="M101" s="106">
        <v>0</v>
      </c>
      <c r="N101" s="106">
        <v>0</v>
      </c>
      <c r="O101" s="106">
        <v>0</v>
      </c>
      <c r="P101" s="106">
        <v>0</v>
      </c>
      <c r="Q101" s="106">
        <v>0</v>
      </c>
      <c r="R101" s="106">
        <v>0</v>
      </c>
      <c r="S101" s="106">
        <v>0</v>
      </c>
      <c r="T101" s="106">
        <v>0</v>
      </c>
      <c r="U101" s="106">
        <v>0</v>
      </c>
      <c r="V101" s="106">
        <v>0</v>
      </c>
      <c r="W101" s="106">
        <v>0</v>
      </c>
      <c r="X101" s="106">
        <v>0</v>
      </c>
      <c r="Y101" s="106">
        <v>0</v>
      </c>
      <c r="Z101" s="106">
        <v>0</v>
      </c>
      <c r="AA101" s="106">
        <v>0</v>
      </c>
      <c r="AB101" s="106">
        <v>0</v>
      </c>
      <c r="AC101" s="106">
        <v>0</v>
      </c>
      <c r="AD101" s="106">
        <v>0</v>
      </c>
      <c r="AE101" s="106">
        <v>4467.2700000000004</v>
      </c>
      <c r="AF101" s="106">
        <v>0</v>
      </c>
      <c r="AG101" s="106">
        <v>1489.09</v>
      </c>
      <c r="AH101" s="106">
        <v>0</v>
      </c>
      <c r="AI101" s="106">
        <v>1489.1</v>
      </c>
      <c r="AJ101" s="106">
        <v>0</v>
      </c>
      <c r="AK101" s="106">
        <v>0</v>
      </c>
      <c r="AL101" s="106"/>
      <c r="AM101" s="106"/>
      <c r="AN101" s="106"/>
      <c r="AO101" s="104"/>
      <c r="AP101" s="104">
        <f t="shared" si="10"/>
        <v>7445.4600000000009</v>
      </c>
      <c r="AQ101" s="106">
        <f t="shared" si="11"/>
        <v>827.26999999999862</v>
      </c>
      <c r="AR101" s="72" t="s">
        <v>409</v>
      </c>
      <c r="AS101" s="73" t="s">
        <v>410</v>
      </c>
      <c r="AT101" s="62"/>
      <c r="AU101" s="61">
        <f t="shared" si="12"/>
        <v>-3.0000000015206751E-3</v>
      </c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</row>
    <row r="102" spans="1:60" ht="109.5" customHeight="1" x14ac:dyDescent="0.2">
      <c r="A102" s="95" t="s">
        <v>411</v>
      </c>
      <c r="B102" s="94" t="s">
        <v>408</v>
      </c>
      <c r="C102" s="94" t="s">
        <v>368</v>
      </c>
      <c r="D102" s="94" t="s">
        <v>227</v>
      </c>
      <c r="E102" s="94" t="s">
        <v>246</v>
      </c>
      <c r="F102" s="79" t="s">
        <v>247</v>
      </c>
      <c r="G102" s="79" t="s">
        <v>368</v>
      </c>
      <c r="H102" s="94" t="s">
        <v>207</v>
      </c>
      <c r="I102" s="105">
        <v>41851</v>
      </c>
      <c r="J102" s="106">
        <v>8272.73</v>
      </c>
      <c r="K102" s="106">
        <f t="shared" si="8"/>
        <v>827.27300000000002</v>
      </c>
      <c r="L102" s="106">
        <f t="shared" si="9"/>
        <v>7445.4569999999994</v>
      </c>
      <c r="M102" s="106">
        <v>0</v>
      </c>
      <c r="N102" s="106">
        <v>0</v>
      </c>
      <c r="O102" s="106">
        <v>0</v>
      </c>
      <c r="P102" s="106">
        <v>0</v>
      </c>
      <c r="Q102" s="106">
        <v>0</v>
      </c>
      <c r="R102" s="106">
        <v>0</v>
      </c>
      <c r="S102" s="106">
        <v>0</v>
      </c>
      <c r="T102" s="106">
        <v>0</v>
      </c>
      <c r="U102" s="106">
        <v>0</v>
      </c>
      <c r="V102" s="106">
        <v>0</v>
      </c>
      <c r="W102" s="106">
        <v>0</v>
      </c>
      <c r="X102" s="106">
        <v>0</v>
      </c>
      <c r="Y102" s="106">
        <v>0</v>
      </c>
      <c r="Z102" s="106">
        <v>0</v>
      </c>
      <c r="AA102" s="106">
        <v>0</v>
      </c>
      <c r="AB102" s="106">
        <v>0</v>
      </c>
      <c r="AC102" s="106">
        <v>0</v>
      </c>
      <c r="AD102" s="106">
        <v>0</v>
      </c>
      <c r="AE102" s="106">
        <v>4467.2700000000004</v>
      </c>
      <c r="AF102" s="106">
        <v>0</v>
      </c>
      <c r="AG102" s="106">
        <v>1489.09</v>
      </c>
      <c r="AH102" s="106">
        <v>0</v>
      </c>
      <c r="AI102" s="106">
        <v>1489.1</v>
      </c>
      <c r="AJ102" s="106">
        <v>0</v>
      </c>
      <c r="AK102" s="106">
        <v>0</v>
      </c>
      <c r="AL102" s="106"/>
      <c r="AM102" s="106"/>
      <c r="AN102" s="106"/>
      <c r="AO102" s="104"/>
      <c r="AP102" s="104">
        <f t="shared" si="10"/>
        <v>7445.4600000000009</v>
      </c>
      <c r="AQ102" s="106">
        <f t="shared" si="11"/>
        <v>827.26999999999862</v>
      </c>
      <c r="AR102" s="72" t="s">
        <v>412</v>
      </c>
      <c r="AS102" s="73" t="s">
        <v>413</v>
      </c>
      <c r="AT102" s="62"/>
      <c r="AU102" s="61">
        <f t="shared" si="12"/>
        <v>-3.0000000015206751E-3</v>
      </c>
      <c r="AV102" s="62"/>
      <c r="AW102" s="62"/>
      <c r="AX102" s="62"/>
      <c r="AY102" s="62"/>
      <c r="AZ102" s="62"/>
      <c r="BA102" s="62"/>
      <c r="BB102" s="62"/>
      <c r="BC102" s="62"/>
      <c r="BD102" s="62"/>
      <c r="BE102" s="62"/>
      <c r="BF102" s="62"/>
      <c r="BG102" s="62"/>
      <c r="BH102" s="62"/>
    </row>
    <row r="103" spans="1:60" ht="109.5" customHeight="1" x14ac:dyDescent="0.2">
      <c r="A103" s="95" t="s">
        <v>414</v>
      </c>
      <c r="B103" s="94" t="s">
        <v>408</v>
      </c>
      <c r="C103" s="94" t="s">
        <v>368</v>
      </c>
      <c r="D103" s="94" t="s">
        <v>227</v>
      </c>
      <c r="E103" s="94" t="s">
        <v>246</v>
      </c>
      <c r="F103" s="79" t="s">
        <v>247</v>
      </c>
      <c r="G103" s="79" t="s">
        <v>368</v>
      </c>
      <c r="H103" s="94" t="s">
        <v>207</v>
      </c>
      <c r="I103" s="105">
        <v>41851</v>
      </c>
      <c r="J103" s="106">
        <v>8272.73</v>
      </c>
      <c r="K103" s="106">
        <f t="shared" si="8"/>
        <v>827.27300000000002</v>
      </c>
      <c r="L103" s="106">
        <f t="shared" si="9"/>
        <v>7445.4569999999994</v>
      </c>
      <c r="M103" s="106">
        <v>0</v>
      </c>
      <c r="N103" s="106">
        <v>0</v>
      </c>
      <c r="O103" s="106">
        <v>0</v>
      </c>
      <c r="P103" s="106">
        <v>0</v>
      </c>
      <c r="Q103" s="106">
        <v>0</v>
      </c>
      <c r="R103" s="106">
        <v>0</v>
      </c>
      <c r="S103" s="106">
        <v>0</v>
      </c>
      <c r="T103" s="106">
        <v>0</v>
      </c>
      <c r="U103" s="106">
        <v>0</v>
      </c>
      <c r="V103" s="106">
        <v>0</v>
      </c>
      <c r="W103" s="106">
        <v>0</v>
      </c>
      <c r="X103" s="106">
        <v>0</v>
      </c>
      <c r="Y103" s="106">
        <v>0</v>
      </c>
      <c r="Z103" s="106">
        <v>0</v>
      </c>
      <c r="AA103" s="106">
        <v>0</v>
      </c>
      <c r="AB103" s="106">
        <v>0</v>
      </c>
      <c r="AC103" s="106">
        <v>0</v>
      </c>
      <c r="AD103" s="106">
        <v>0</v>
      </c>
      <c r="AE103" s="106">
        <v>4467.2700000000004</v>
      </c>
      <c r="AF103" s="106">
        <v>0</v>
      </c>
      <c r="AG103" s="106">
        <v>1489.09</v>
      </c>
      <c r="AH103" s="106">
        <v>0</v>
      </c>
      <c r="AI103" s="106">
        <v>1489.1</v>
      </c>
      <c r="AJ103" s="106">
        <v>0</v>
      </c>
      <c r="AK103" s="106">
        <v>0</v>
      </c>
      <c r="AL103" s="106"/>
      <c r="AM103" s="106"/>
      <c r="AN103" s="106"/>
      <c r="AO103" s="104"/>
      <c r="AP103" s="104">
        <f t="shared" si="10"/>
        <v>7445.4600000000009</v>
      </c>
      <c r="AQ103" s="106">
        <f t="shared" si="11"/>
        <v>827.26999999999862</v>
      </c>
      <c r="AR103" s="72" t="s">
        <v>415</v>
      </c>
      <c r="AS103" s="73" t="s">
        <v>416</v>
      </c>
      <c r="AT103" s="62"/>
      <c r="AU103" s="61">
        <f t="shared" si="12"/>
        <v>-3.0000000015206751E-3</v>
      </c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</row>
    <row r="104" spans="1:60" ht="109.5" customHeight="1" x14ac:dyDescent="0.2">
      <c r="A104" s="95" t="s">
        <v>417</v>
      </c>
      <c r="B104" s="94" t="s">
        <v>408</v>
      </c>
      <c r="C104" s="94" t="s">
        <v>368</v>
      </c>
      <c r="D104" s="94" t="s">
        <v>227</v>
      </c>
      <c r="E104" s="94" t="s">
        <v>246</v>
      </c>
      <c r="F104" s="79" t="s">
        <v>247</v>
      </c>
      <c r="G104" s="79" t="s">
        <v>368</v>
      </c>
      <c r="H104" s="94" t="s">
        <v>207</v>
      </c>
      <c r="I104" s="105">
        <v>41851</v>
      </c>
      <c r="J104" s="106">
        <v>8114.53</v>
      </c>
      <c r="K104" s="106">
        <f t="shared" si="8"/>
        <v>811.45299999999997</v>
      </c>
      <c r="L104" s="106">
        <f t="shared" si="9"/>
        <v>7303.0769999999993</v>
      </c>
      <c r="M104" s="106">
        <v>0</v>
      </c>
      <c r="N104" s="106">
        <v>0</v>
      </c>
      <c r="O104" s="106">
        <v>0</v>
      </c>
      <c r="P104" s="106">
        <v>0</v>
      </c>
      <c r="Q104" s="106">
        <v>0</v>
      </c>
      <c r="R104" s="106">
        <v>0</v>
      </c>
      <c r="S104" s="106">
        <v>0</v>
      </c>
      <c r="T104" s="106">
        <v>0</v>
      </c>
      <c r="U104" s="106">
        <v>0</v>
      </c>
      <c r="V104" s="106">
        <v>0</v>
      </c>
      <c r="W104" s="106">
        <v>0</v>
      </c>
      <c r="X104" s="106">
        <v>0</v>
      </c>
      <c r="Y104" s="106">
        <v>0</v>
      </c>
      <c r="Z104" s="106">
        <v>0</v>
      </c>
      <c r="AA104" s="106">
        <v>0</v>
      </c>
      <c r="AB104" s="106">
        <v>0</v>
      </c>
      <c r="AC104" s="106">
        <v>0</v>
      </c>
      <c r="AD104" s="106">
        <v>0</v>
      </c>
      <c r="AE104" s="106">
        <v>4381.8599999999997</v>
      </c>
      <c r="AF104" s="106">
        <v>0</v>
      </c>
      <c r="AG104" s="106">
        <v>1460.62</v>
      </c>
      <c r="AH104" s="106">
        <v>0</v>
      </c>
      <c r="AI104" s="106">
        <v>1460.6</v>
      </c>
      <c r="AJ104" s="106">
        <v>0</v>
      </c>
      <c r="AK104" s="106">
        <v>0</v>
      </c>
      <c r="AL104" s="106"/>
      <c r="AM104" s="106"/>
      <c r="AN104" s="106"/>
      <c r="AO104" s="104"/>
      <c r="AP104" s="104">
        <f t="shared" si="10"/>
        <v>7303.08</v>
      </c>
      <c r="AQ104" s="106">
        <f t="shared" si="11"/>
        <v>811.44999999999982</v>
      </c>
      <c r="AR104" s="72" t="s">
        <v>418</v>
      </c>
      <c r="AS104" s="73" t="s">
        <v>416</v>
      </c>
      <c r="AT104" s="62"/>
      <c r="AU104" s="61">
        <f t="shared" si="12"/>
        <v>-3.0000000006111804E-3</v>
      </c>
      <c r="AV104" s="62"/>
      <c r="AW104" s="62"/>
      <c r="AX104" s="62"/>
      <c r="AY104" s="62"/>
      <c r="AZ104" s="62"/>
      <c r="BA104" s="62"/>
      <c r="BB104" s="62"/>
      <c r="BC104" s="62"/>
      <c r="BD104" s="62"/>
      <c r="BE104" s="62"/>
      <c r="BF104" s="62"/>
      <c r="BG104" s="62"/>
      <c r="BH104" s="62"/>
    </row>
    <row r="105" spans="1:60" ht="109.5" customHeight="1" x14ac:dyDescent="0.2">
      <c r="A105" s="95" t="s">
        <v>419</v>
      </c>
      <c r="B105" s="94" t="s">
        <v>408</v>
      </c>
      <c r="C105" s="94" t="s">
        <v>368</v>
      </c>
      <c r="D105" s="94" t="s">
        <v>227</v>
      </c>
      <c r="E105" s="94" t="s">
        <v>246</v>
      </c>
      <c r="F105" s="79" t="s">
        <v>247</v>
      </c>
      <c r="G105" s="79" t="s">
        <v>368</v>
      </c>
      <c r="H105" s="94" t="s">
        <v>207</v>
      </c>
      <c r="I105" s="105">
        <v>41851</v>
      </c>
      <c r="J105" s="106">
        <v>8114.53</v>
      </c>
      <c r="K105" s="106">
        <f t="shared" si="8"/>
        <v>811.45299999999997</v>
      </c>
      <c r="L105" s="106">
        <f t="shared" si="9"/>
        <v>7303.0769999999993</v>
      </c>
      <c r="M105" s="106">
        <v>0</v>
      </c>
      <c r="N105" s="106">
        <v>0</v>
      </c>
      <c r="O105" s="106">
        <v>0</v>
      </c>
      <c r="P105" s="106">
        <v>0</v>
      </c>
      <c r="Q105" s="106">
        <v>0</v>
      </c>
      <c r="R105" s="106">
        <v>0</v>
      </c>
      <c r="S105" s="106">
        <v>0</v>
      </c>
      <c r="T105" s="106">
        <v>0</v>
      </c>
      <c r="U105" s="106">
        <v>0</v>
      </c>
      <c r="V105" s="106">
        <v>0</v>
      </c>
      <c r="W105" s="106">
        <v>0</v>
      </c>
      <c r="X105" s="106">
        <v>0</v>
      </c>
      <c r="Y105" s="106">
        <v>0</v>
      </c>
      <c r="Z105" s="106">
        <v>0</v>
      </c>
      <c r="AA105" s="106">
        <v>0</v>
      </c>
      <c r="AB105" s="106">
        <v>0</v>
      </c>
      <c r="AC105" s="106">
        <v>0</v>
      </c>
      <c r="AD105" s="106">
        <v>0</v>
      </c>
      <c r="AE105" s="106">
        <v>4381.8599999999997</v>
      </c>
      <c r="AF105" s="106">
        <v>0</v>
      </c>
      <c r="AG105" s="106">
        <v>1460.62</v>
      </c>
      <c r="AH105" s="106">
        <v>0</v>
      </c>
      <c r="AI105" s="106">
        <v>1460.6</v>
      </c>
      <c r="AJ105" s="106">
        <v>0</v>
      </c>
      <c r="AK105" s="106">
        <v>0</v>
      </c>
      <c r="AL105" s="106"/>
      <c r="AM105" s="106"/>
      <c r="AN105" s="106"/>
      <c r="AO105" s="104"/>
      <c r="AP105" s="104">
        <f t="shared" si="10"/>
        <v>7303.08</v>
      </c>
      <c r="AQ105" s="106">
        <f t="shared" si="11"/>
        <v>811.44999999999982</v>
      </c>
      <c r="AR105" s="72" t="s">
        <v>420</v>
      </c>
      <c r="AS105" s="73" t="s">
        <v>416</v>
      </c>
      <c r="AT105" s="62"/>
      <c r="AU105" s="61">
        <f t="shared" si="12"/>
        <v>-3.0000000006111804E-3</v>
      </c>
      <c r="AV105" s="62"/>
      <c r="AW105" s="62"/>
      <c r="AX105" s="62"/>
      <c r="AY105" s="62"/>
      <c r="AZ105" s="62"/>
      <c r="BA105" s="62"/>
      <c r="BB105" s="62"/>
      <c r="BC105" s="62"/>
      <c r="BD105" s="62"/>
      <c r="BE105" s="62"/>
      <c r="BF105" s="62"/>
      <c r="BG105" s="62"/>
      <c r="BH105" s="62"/>
    </row>
    <row r="106" spans="1:60" ht="109.5" customHeight="1" x14ac:dyDescent="0.2">
      <c r="A106" s="95" t="s">
        <v>421</v>
      </c>
      <c r="B106" s="94" t="s">
        <v>408</v>
      </c>
      <c r="C106" s="94" t="s">
        <v>368</v>
      </c>
      <c r="D106" s="94" t="s">
        <v>227</v>
      </c>
      <c r="E106" s="94" t="s">
        <v>246</v>
      </c>
      <c r="F106" s="79" t="s">
        <v>247</v>
      </c>
      <c r="G106" s="79" t="s">
        <v>368</v>
      </c>
      <c r="H106" s="94" t="s">
        <v>207</v>
      </c>
      <c r="I106" s="105">
        <v>41851</v>
      </c>
      <c r="J106" s="106">
        <v>8114.53</v>
      </c>
      <c r="K106" s="106">
        <f t="shared" si="8"/>
        <v>811.45299999999997</v>
      </c>
      <c r="L106" s="106">
        <f t="shared" si="9"/>
        <v>7303.0769999999993</v>
      </c>
      <c r="M106" s="106">
        <v>0</v>
      </c>
      <c r="N106" s="106">
        <v>0</v>
      </c>
      <c r="O106" s="106">
        <v>0</v>
      </c>
      <c r="P106" s="106">
        <v>0</v>
      </c>
      <c r="Q106" s="106">
        <v>0</v>
      </c>
      <c r="R106" s="106">
        <v>0</v>
      </c>
      <c r="S106" s="106">
        <v>0</v>
      </c>
      <c r="T106" s="106">
        <v>0</v>
      </c>
      <c r="U106" s="106">
        <v>0</v>
      </c>
      <c r="V106" s="106">
        <v>0</v>
      </c>
      <c r="W106" s="106">
        <v>0</v>
      </c>
      <c r="X106" s="106">
        <v>0</v>
      </c>
      <c r="Y106" s="106">
        <v>0</v>
      </c>
      <c r="Z106" s="106">
        <v>0</v>
      </c>
      <c r="AA106" s="106">
        <v>0</v>
      </c>
      <c r="AB106" s="106">
        <v>0</v>
      </c>
      <c r="AC106" s="106">
        <v>0</v>
      </c>
      <c r="AD106" s="106">
        <v>0</v>
      </c>
      <c r="AE106" s="106">
        <v>4381.8599999999997</v>
      </c>
      <c r="AF106" s="106">
        <v>0</v>
      </c>
      <c r="AG106" s="106">
        <v>1460.62</v>
      </c>
      <c r="AH106" s="106">
        <v>0</v>
      </c>
      <c r="AI106" s="106">
        <v>1460.6</v>
      </c>
      <c r="AJ106" s="106">
        <v>0</v>
      </c>
      <c r="AK106" s="106">
        <v>0</v>
      </c>
      <c r="AL106" s="106"/>
      <c r="AM106" s="106"/>
      <c r="AN106" s="106"/>
      <c r="AO106" s="104"/>
      <c r="AP106" s="104">
        <f t="shared" si="10"/>
        <v>7303.08</v>
      </c>
      <c r="AQ106" s="106">
        <f t="shared" si="11"/>
        <v>811.44999999999982</v>
      </c>
      <c r="AR106" s="72" t="s">
        <v>422</v>
      </c>
      <c r="AS106" s="73" t="s">
        <v>416</v>
      </c>
      <c r="AT106" s="62"/>
      <c r="AU106" s="61">
        <f t="shared" si="12"/>
        <v>-3.0000000006111804E-3</v>
      </c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  <c r="BH106" s="62"/>
    </row>
    <row r="107" spans="1:60" ht="109.5" customHeight="1" x14ac:dyDescent="0.2">
      <c r="A107" s="95" t="s">
        <v>423</v>
      </c>
      <c r="B107" s="94" t="s">
        <v>408</v>
      </c>
      <c r="C107" s="94" t="s">
        <v>368</v>
      </c>
      <c r="D107" s="94" t="s">
        <v>227</v>
      </c>
      <c r="E107" s="94" t="s">
        <v>246</v>
      </c>
      <c r="F107" s="79" t="s">
        <v>247</v>
      </c>
      <c r="G107" s="79" t="s">
        <v>368</v>
      </c>
      <c r="H107" s="94" t="s">
        <v>207</v>
      </c>
      <c r="I107" s="105">
        <v>41851</v>
      </c>
      <c r="J107" s="106">
        <v>8114.53</v>
      </c>
      <c r="K107" s="106">
        <f t="shared" si="8"/>
        <v>811.45299999999997</v>
      </c>
      <c r="L107" s="106">
        <f t="shared" si="9"/>
        <v>7303.0769999999993</v>
      </c>
      <c r="M107" s="106">
        <v>0</v>
      </c>
      <c r="N107" s="106">
        <v>0</v>
      </c>
      <c r="O107" s="106">
        <v>0</v>
      </c>
      <c r="P107" s="106">
        <v>0</v>
      </c>
      <c r="Q107" s="106">
        <v>0</v>
      </c>
      <c r="R107" s="106">
        <v>0</v>
      </c>
      <c r="S107" s="106">
        <v>0</v>
      </c>
      <c r="T107" s="106">
        <v>0</v>
      </c>
      <c r="U107" s="106">
        <v>0</v>
      </c>
      <c r="V107" s="106">
        <v>0</v>
      </c>
      <c r="W107" s="106">
        <v>0</v>
      </c>
      <c r="X107" s="106">
        <v>0</v>
      </c>
      <c r="Y107" s="106">
        <v>0</v>
      </c>
      <c r="Z107" s="106">
        <v>0</v>
      </c>
      <c r="AA107" s="106">
        <v>0</v>
      </c>
      <c r="AB107" s="106">
        <v>0</v>
      </c>
      <c r="AC107" s="106">
        <v>0</v>
      </c>
      <c r="AD107" s="106">
        <v>0</v>
      </c>
      <c r="AE107" s="106">
        <v>4381.8599999999997</v>
      </c>
      <c r="AF107" s="106">
        <v>0</v>
      </c>
      <c r="AG107" s="106">
        <v>1460.62</v>
      </c>
      <c r="AH107" s="106">
        <v>0</v>
      </c>
      <c r="AI107" s="106">
        <v>1460.6</v>
      </c>
      <c r="AJ107" s="106">
        <v>0</v>
      </c>
      <c r="AK107" s="106">
        <v>0</v>
      </c>
      <c r="AL107" s="106"/>
      <c r="AM107" s="106"/>
      <c r="AN107" s="106"/>
      <c r="AO107" s="104"/>
      <c r="AP107" s="104">
        <f t="shared" si="10"/>
        <v>7303.08</v>
      </c>
      <c r="AQ107" s="106">
        <f t="shared" si="11"/>
        <v>811.44999999999982</v>
      </c>
      <c r="AR107" s="72" t="s">
        <v>424</v>
      </c>
      <c r="AS107" s="73" t="s">
        <v>425</v>
      </c>
      <c r="AT107" s="62"/>
      <c r="AU107" s="61">
        <f t="shared" si="12"/>
        <v>-3.0000000006111804E-3</v>
      </c>
      <c r="AV107" s="62"/>
      <c r="AW107" s="62"/>
      <c r="AX107" s="62"/>
      <c r="AY107" s="62"/>
      <c r="AZ107" s="62"/>
      <c r="BA107" s="62"/>
      <c r="BB107" s="62"/>
      <c r="BC107" s="62"/>
      <c r="BD107" s="62"/>
      <c r="BE107" s="62"/>
      <c r="BF107" s="62"/>
      <c r="BG107" s="62"/>
      <c r="BH107" s="62"/>
    </row>
    <row r="108" spans="1:60" ht="109.5" customHeight="1" x14ac:dyDescent="0.2">
      <c r="A108" s="95" t="s">
        <v>426</v>
      </c>
      <c r="B108" s="94" t="s">
        <v>408</v>
      </c>
      <c r="C108" s="94" t="s">
        <v>368</v>
      </c>
      <c r="D108" s="94" t="s">
        <v>227</v>
      </c>
      <c r="E108" s="94" t="s">
        <v>246</v>
      </c>
      <c r="F108" s="79" t="s">
        <v>247</v>
      </c>
      <c r="G108" s="79" t="s">
        <v>368</v>
      </c>
      <c r="H108" s="94" t="s">
        <v>207</v>
      </c>
      <c r="I108" s="105">
        <v>41851</v>
      </c>
      <c r="J108" s="106">
        <v>8114.53</v>
      </c>
      <c r="K108" s="106">
        <f t="shared" si="8"/>
        <v>811.45299999999997</v>
      </c>
      <c r="L108" s="106">
        <f t="shared" si="9"/>
        <v>7303.0769999999993</v>
      </c>
      <c r="M108" s="106">
        <v>0</v>
      </c>
      <c r="N108" s="106">
        <v>0</v>
      </c>
      <c r="O108" s="106">
        <v>0</v>
      </c>
      <c r="P108" s="106">
        <v>0</v>
      </c>
      <c r="Q108" s="106">
        <v>0</v>
      </c>
      <c r="R108" s="106">
        <v>0</v>
      </c>
      <c r="S108" s="106">
        <v>0</v>
      </c>
      <c r="T108" s="106">
        <v>0</v>
      </c>
      <c r="U108" s="106">
        <v>0</v>
      </c>
      <c r="V108" s="106">
        <v>0</v>
      </c>
      <c r="W108" s="106">
        <v>0</v>
      </c>
      <c r="X108" s="106">
        <v>0</v>
      </c>
      <c r="Y108" s="106">
        <v>0</v>
      </c>
      <c r="Z108" s="106">
        <v>0</v>
      </c>
      <c r="AA108" s="106">
        <v>0</v>
      </c>
      <c r="AB108" s="106">
        <v>0</v>
      </c>
      <c r="AC108" s="106">
        <v>0</v>
      </c>
      <c r="AD108" s="106">
        <v>0</v>
      </c>
      <c r="AE108" s="106">
        <v>4381.8599999999997</v>
      </c>
      <c r="AF108" s="106">
        <v>0</v>
      </c>
      <c r="AG108" s="106">
        <v>1460.62</v>
      </c>
      <c r="AH108" s="106">
        <v>0</v>
      </c>
      <c r="AI108" s="106">
        <v>1460.6</v>
      </c>
      <c r="AJ108" s="106">
        <v>0</v>
      </c>
      <c r="AK108" s="106">
        <v>0</v>
      </c>
      <c r="AL108" s="106"/>
      <c r="AM108" s="106"/>
      <c r="AN108" s="106"/>
      <c r="AO108" s="104"/>
      <c r="AP108" s="104">
        <f t="shared" si="10"/>
        <v>7303.08</v>
      </c>
      <c r="AQ108" s="106">
        <f t="shared" si="11"/>
        <v>811.44999999999982</v>
      </c>
      <c r="AR108" s="72" t="s">
        <v>427</v>
      </c>
      <c r="AS108" s="73" t="s">
        <v>425</v>
      </c>
      <c r="AT108" s="62"/>
      <c r="AU108" s="61">
        <f t="shared" si="12"/>
        <v>-3.0000000006111804E-3</v>
      </c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  <c r="BH108" s="62"/>
    </row>
    <row r="109" spans="1:60" ht="109.5" customHeight="1" x14ac:dyDescent="0.2">
      <c r="A109" s="95" t="s">
        <v>428</v>
      </c>
      <c r="B109" s="94" t="s">
        <v>408</v>
      </c>
      <c r="C109" s="94" t="s">
        <v>368</v>
      </c>
      <c r="D109" s="94" t="s">
        <v>227</v>
      </c>
      <c r="E109" s="94" t="s">
        <v>246</v>
      </c>
      <c r="F109" s="79" t="s">
        <v>247</v>
      </c>
      <c r="G109" s="79" t="s">
        <v>368</v>
      </c>
      <c r="H109" s="94" t="s">
        <v>207</v>
      </c>
      <c r="I109" s="105">
        <v>41851</v>
      </c>
      <c r="J109" s="106">
        <v>8114.53</v>
      </c>
      <c r="K109" s="106">
        <f t="shared" si="8"/>
        <v>811.45299999999997</v>
      </c>
      <c r="L109" s="106">
        <f t="shared" si="9"/>
        <v>7303.0769999999993</v>
      </c>
      <c r="M109" s="106">
        <v>0</v>
      </c>
      <c r="N109" s="106">
        <v>0</v>
      </c>
      <c r="O109" s="106">
        <v>0</v>
      </c>
      <c r="P109" s="106">
        <v>0</v>
      </c>
      <c r="Q109" s="106">
        <v>0</v>
      </c>
      <c r="R109" s="106">
        <v>0</v>
      </c>
      <c r="S109" s="106">
        <v>0</v>
      </c>
      <c r="T109" s="106">
        <v>0</v>
      </c>
      <c r="U109" s="106">
        <v>0</v>
      </c>
      <c r="V109" s="106">
        <v>0</v>
      </c>
      <c r="W109" s="106">
        <v>0</v>
      </c>
      <c r="X109" s="106">
        <v>0</v>
      </c>
      <c r="Y109" s="106">
        <v>0</v>
      </c>
      <c r="Z109" s="106">
        <v>0</v>
      </c>
      <c r="AA109" s="106">
        <v>0</v>
      </c>
      <c r="AB109" s="106">
        <v>0</v>
      </c>
      <c r="AC109" s="106">
        <v>0</v>
      </c>
      <c r="AD109" s="106">
        <v>0</v>
      </c>
      <c r="AE109" s="106">
        <v>4381.8599999999997</v>
      </c>
      <c r="AF109" s="106">
        <v>0</v>
      </c>
      <c r="AG109" s="106">
        <v>1460.62</v>
      </c>
      <c r="AH109" s="106">
        <v>0</v>
      </c>
      <c r="AI109" s="106">
        <v>1460.6</v>
      </c>
      <c r="AJ109" s="106">
        <v>0</v>
      </c>
      <c r="AK109" s="106">
        <v>0</v>
      </c>
      <c r="AL109" s="106"/>
      <c r="AM109" s="106"/>
      <c r="AN109" s="106"/>
      <c r="AO109" s="104"/>
      <c r="AP109" s="104">
        <f t="shared" si="10"/>
        <v>7303.08</v>
      </c>
      <c r="AQ109" s="106">
        <f t="shared" si="11"/>
        <v>811.44999999999982</v>
      </c>
      <c r="AR109" s="72" t="s">
        <v>429</v>
      </c>
      <c r="AS109" s="73" t="s">
        <v>430</v>
      </c>
      <c r="AT109" s="62"/>
      <c r="AU109" s="61">
        <f t="shared" si="12"/>
        <v>-3.0000000006111804E-3</v>
      </c>
      <c r="AV109" s="62"/>
      <c r="AW109" s="62"/>
      <c r="AX109" s="62"/>
      <c r="AY109" s="62"/>
      <c r="AZ109" s="62"/>
      <c r="BA109" s="62"/>
      <c r="BB109" s="62"/>
      <c r="BC109" s="62"/>
      <c r="BD109" s="62"/>
      <c r="BE109" s="62"/>
      <c r="BF109" s="62"/>
      <c r="BG109" s="62"/>
      <c r="BH109" s="62"/>
    </row>
    <row r="110" spans="1:60" ht="109.5" customHeight="1" x14ac:dyDescent="0.2">
      <c r="A110" s="95" t="s">
        <v>431</v>
      </c>
      <c r="B110" s="94" t="s">
        <v>408</v>
      </c>
      <c r="C110" s="94" t="s">
        <v>368</v>
      </c>
      <c r="D110" s="94" t="s">
        <v>227</v>
      </c>
      <c r="E110" s="94" t="s">
        <v>246</v>
      </c>
      <c r="F110" s="79" t="s">
        <v>247</v>
      </c>
      <c r="G110" s="79" t="s">
        <v>368</v>
      </c>
      <c r="H110" s="94" t="s">
        <v>207</v>
      </c>
      <c r="I110" s="105">
        <v>41851</v>
      </c>
      <c r="J110" s="106">
        <v>8114.53</v>
      </c>
      <c r="K110" s="106">
        <f t="shared" si="8"/>
        <v>811.45299999999997</v>
      </c>
      <c r="L110" s="106">
        <f t="shared" si="9"/>
        <v>7303.0769999999993</v>
      </c>
      <c r="M110" s="106">
        <v>0</v>
      </c>
      <c r="N110" s="106">
        <v>0</v>
      </c>
      <c r="O110" s="106">
        <v>0</v>
      </c>
      <c r="P110" s="106">
        <v>0</v>
      </c>
      <c r="Q110" s="106">
        <v>0</v>
      </c>
      <c r="R110" s="106">
        <v>0</v>
      </c>
      <c r="S110" s="106">
        <v>0</v>
      </c>
      <c r="T110" s="106">
        <v>0</v>
      </c>
      <c r="U110" s="106">
        <v>0</v>
      </c>
      <c r="V110" s="106">
        <v>0</v>
      </c>
      <c r="W110" s="106">
        <v>0</v>
      </c>
      <c r="X110" s="106">
        <v>0</v>
      </c>
      <c r="Y110" s="106">
        <v>0</v>
      </c>
      <c r="Z110" s="106">
        <v>0</v>
      </c>
      <c r="AA110" s="106">
        <v>0</v>
      </c>
      <c r="AB110" s="106">
        <v>0</v>
      </c>
      <c r="AC110" s="106">
        <v>0</v>
      </c>
      <c r="AD110" s="106">
        <v>0</v>
      </c>
      <c r="AE110" s="106">
        <v>4381.8599999999997</v>
      </c>
      <c r="AF110" s="106">
        <v>0</v>
      </c>
      <c r="AG110" s="106">
        <v>1460.62</v>
      </c>
      <c r="AH110" s="106">
        <v>0</v>
      </c>
      <c r="AI110" s="106">
        <v>1460.6</v>
      </c>
      <c r="AJ110" s="106">
        <v>0</v>
      </c>
      <c r="AK110" s="106">
        <v>0</v>
      </c>
      <c r="AL110" s="106"/>
      <c r="AM110" s="106"/>
      <c r="AN110" s="106"/>
      <c r="AO110" s="104"/>
      <c r="AP110" s="104">
        <f t="shared" si="10"/>
        <v>7303.08</v>
      </c>
      <c r="AQ110" s="106">
        <f t="shared" si="11"/>
        <v>811.44999999999982</v>
      </c>
      <c r="AR110" s="72" t="s">
        <v>432</v>
      </c>
      <c r="AS110" s="73" t="s">
        <v>433</v>
      </c>
      <c r="AT110" s="62"/>
      <c r="AU110" s="61">
        <f t="shared" si="12"/>
        <v>-3.0000000006111804E-3</v>
      </c>
      <c r="AV110" s="62"/>
      <c r="AW110" s="62"/>
      <c r="AX110" s="62"/>
      <c r="AY110" s="62"/>
      <c r="AZ110" s="62"/>
      <c r="BA110" s="62"/>
      <c r="BB110" s="62"/>
      <c r="BC110" s="62"/>
      <c r="BD110" s="62"/>
      <c r="BE110" s="62"/>
      <c r="BF110" s="62"/>
      <c r="BG110" s="62"/>
      <c r="BH110" s="62"/>
    </row>
    <row r="111" spans="1:60" ht="109.5" customHeight="1" x14ac:dyDescent="0.2">
      <c r="A111" s="95" t="s">
        <v>434</v>
      </c>
      <c r="B111" s="94" t="s">
        <v>408</v>
      </c>
      <c r="C111" s="94" t="s">
        <v>368</v>
      </c>
      <c r="D111" s="94" t="s">
        <v>227</v>
      </c>
      <c r="E111" s="94" t="s">
        <v>246</v>
      </c>
      <c r="F111" s="79" t="s">
        <v>247</v>
      </c>
      <c r="G111" s="79" t="s">
        <v>368</v>
      </c>
      <c r="H111" s="94" t="s">
        <v>207</v>
      </c>
      <c r="I111" s="105">
        <v>41851</v>
      </c>
      <c r="J111" s="106">
        <v>8114.53</v>
      </c>
      <c r="K111" s="106">
        <f t="shared" si="8"/>
        <v>811.45299999999997</v>
      </c>
      <c r="L111" s="106">
        <f t="shared" si="9"/>
        <v>7303.0769999999993</v>
      </c>
      <c r="M111" s="106">
        <v>0</v>
      </c>
      <c r="N111" s="106">
        <v>0</v>
      </c>
      <c r="O111" s="106">
        <v>0</v>
      </c>
      <c r="P111" s="106">
        <v>0</v>
      </c>
      <c r="Q111" s="106">
        <v>0</v>
      </c>
      <c r="R111" s="106">
        <v>0</v>
      </c>
      <c r="S111" s="106">
        <v>0</v>
      </c>
      <c r="T111" s="106">
        <v>0</v>
      </c>
      <c r="U111" s="106">
        <v>0</v>
      </c>
      <c r="V111" s="106">
        <v>0</v>
      </c>
      <c r="W111" s="106">
        <v>0</v>
      </c>
      <c r="X111" s="106">
        <v>0</v>
      </c>
      <c r="Y111" s="106">
        <v>0</v>
      </c>
      <c r="Z111" s="106">
        <v>0</v>
      </c>
      <c r="AA111" s="106">
        <v>0</v>
      </c>
      <c r="AB111" s="106">
        <v>0</v>
      </c>
      <c r="AC111" s="106">
        <v>0</v>
      </c>
      <c r="AD111" s="106">
        <v>0</v>
      </c>
      <c r="AE111" s="106">
        <v>4381.8599999999997</v>
      </c>
      <c r="AF111" s="106">
        <v>0</v>
      </c>
      <c r="AG111" s="106">
        <v>1460.62</v>
      </c>
      <c r="AH111" s="106">
        <v>0</v>
      </c>
      <c r="AI111" s="106">
        <v>1460.6</v>
      </c>
      <c r="AJ111" s="106">
        <v>0</v>
      </c>
      <c r="AK111" s="106">
        <v>0</v>
      </c>
      <c r="AL111" s="106"/>
      <c r="AM111" s="106"/>
      <c r="AN111" s="106"/>
      <c r="AO111" s="104"/>
      <c r="AP111" s="104">
        <f t="shared" si="10"/>
        <v>7303.08</v>
      </c>
      <c r="AQ111" s="106">
        <f t="shared" si="11"/>
        <v>811.44999999999982</v>
      </c>
      <c r="AR111" s="72" t="s">
        <v>435</v>
      </c>
      <c r="AS111" s="73" t="s">
        <v>436</v>
      </c>
      <c r="AT111" s="62"/>
      <c r="AU111" s="61">
        <f t="shared" si="12"/>
        <v>-3.0000000006111804E-3</v>
      </c>
      <c r="AV111" s="62"/>
      <c r="AW111" s="62"/>
      <c r="AX111" s="62"/>
      <c r="AY111" s="62"/>
      <c r="AZ111" s="62"/>
      <c r="BA111" s="62"/>
      <c r="BB111" s="62"/>
      <c r="BC111" s="62"/>
      <c r="BD111" s="62"/>
      <c r="BE111" s="62"/>
      <c r="BF111" s="62"/>
      <c r="BG111" s="62"/>
      <c r="BH111" s="62"/>
    </row>
    <row r="112" spans="1:60" ht="109.5" customHeight="1" x14ac:dyDescent="0.2">
      <c r="A112" s="95" t="s">
        <v>437</v>
      </c>
      <c r="B112" s="94" t="s">
        <v>408</v>
      </c>
      <c r="C112" s="94" t="s">
        <v>368</v>
      </c>
      <c r="D112" s="94" t="s">
        <v>227</v>
      </c>
      <c r="E112" s="94" t="s">
        <v>246</v>
      </c>
      <c r="F112" s="79" t="s">
        <v>247</v>
      </c>
      <c r="G112" s="79" t="s">
        <v>368</v>
      </c>
      <c r="H112" s="94" t="s">
        <v>207</v>
      </c>
      <c r="I112" s="105">
        <v>41851</v>
      </c>
      <c r="J112" s="106">
        <v>8114.53</v>
      </c>
      <c r="K112" s="106">
        <f t="shared" si="8"/>
        <v>811.45299999999997</v>
      </c>
      <c r="L112" s="106">
        <f t="shared" si="9"/>
        <v>7303.0769999999993</v>
      </c>
      <c r="M112" s="106">
        <v>0</v>
      </c>
      <c r="N112" s="106">
        <v>0</v>
      </c>
      <c r="O112" s="106">
        <v>0</v>
      </c>
      <c r="P112" s="106">
        <v>0</v>
      </c>
      <c r="Q112" s="106">
        <v>0</v>
      </c>
      <c r="R112" s="106">
        <v>0</v>
      </c>
      <c r="S112" s="106">
        <v>0</v>
      </c>
      <c r="T112" s="106">
        <v>0</v>
      </c>
      <c r="U112" s="106">
        <v>0</v>
      </c>
      <c r="V112" s="106">
        <v>0</v>
      </c>
      <c r="W112" s="106">
        <v>0</v>
      </c>
      <c r="X112" s="106">
        <v>0</v>
      </c>
      <c r="Y112" s="106">
        <v>0</v>
      </c>
      <c r="Z112" s="106">
        <v>0</v>
      </c>
      <c r="AA112" s="106">
        <v>0</v>
      </c>
      <c r="AB112" s="106">
        <v>0</v>
      </c>
      <c r="AC112" s="106">
        <v>0</v>
      </c>
      <c r="AD112" s="106">
        <v>0</v>
      </c>
      <c r="AE112" s="106">
        <v>4381.8599999999997</v>
      </c>
      <c r="AF112" s="106">
        <v>0</v>
      </c>
      <c r="AG112" s="106">
        <v>1460.62</v>
      </c>
      <c r="AH112" s="106">
        <v>0</v>
      </c>
      <c r="AI112" s="106">
        <v>1460.6</v>
      </c>
      <c r="AJ112" s="106">
        <v>0</v>
      </c>
      <c r="AK112" s="106">
        <v>0</v>
      </c>
      <c r="AL112" s="106"/>
      <c r="AM112" s="106"/>
      <c r="AN112" s="106"/>
      <c r="AO112" s="104"/>
      <c r="AP112" s="104">
        <f t="shared" si="10"/>
        <v>7303.08</v>
      </c>
      <c r="AQ112" s="106">
        <f t="shared" si="11"/>
        <v>811.44999999999982</v>
      </c>
      <c r="AR112" s="72" t="s">
        <v>438</v>
      </c>
      <c r="AS112" s="73" t="s">
        <v>439</v>
      </c>
      <c r="AT112" s="62"/>
      <c r="AU112" s="61">
        <f t="shared" si="12"/>
        <v>-3.0000000006111804E-3</v>
      </c>
      <c r="AV112" s="62"/>
      <c r="AW112" s="62"/>
      <c r="AX112" s="62"/>
      <c r="AY112" s="62"/>
      <c r="AZ112" s="62"/>
      <c r="BA112" s="62"/>
      <c r="BB112" s="62"/>
      <c r="BC112" s="62"/>
      <c r="BD112" s="62"/>
      <c r="BE112" s="62"/>
      <c r="BF112" s="62"/>
      <c r="BG112" s="62"/>
      <c r="BH112" s="62"/>
    </row>
    <row r="113" spans="1:60" ht="109.5" customHeight="1" x14ac:dyDescent="0.2">
      <c r="A113" s="95" t="s">
        <v>440</v>
      </c>
      <c r="B113" s="94" t="s">
        <v>408</v>
      </c>
      <c r="C113" s="94" t="s">
        <v>368</v>
      </c>
      <c r="D113" s="94" t="s">
        <v>227</v>
      </c>
      <c r="E113" s="94" t="s">
        <v>441</v>
      </c>
      <c r="F113" s="79" t="s">
        <v>442</v>
      </c>
      <c r="G113" s="79" t="s">
        <v>368</v>
      </c>
      <c r="H113" s="94" t="s">
        <v>207</v>
      </c>
      <c r="I113" s="105">
        <v>41851</v>
      </c>
      <c r="J113" s="106">
        <v>8114.53</v>
      </c>
      <c r="K113" s="106">
        <f t="shared" si="8"/>
        <v>811.45299999999997</v>
      </c>
      <c r="L113" s="106">
        <f t="shared" si="9"/>
        <v>7303.0769999999993</v>
      </c>
      <c r="M113" s="106">
        <v>0</v>
      </c>
      <c r="N113" s="106">
        <v>0</v>
      </c>
      <c r="O113" s="106">
        <v>0</v>
      </c>
      <c r="P113" s="106">
        <v>0</v>
      </c>
      <c r="Q113" s="106">
        <v>0</v>
      </c>
      <c r="R113" s="106">
        <v>0</v>
      </c>
      <c r="S113" s="106">
        <v>0</v>
      </c>
      <c r="T113" s="106">
        <v>0</v>
      </c>
      <c r="U113" s="106">
        <v>0</v>
      </c>
      <c r="V113" s="106">
        <v>0</v>
      </c>
      <c r="W113" s="106">
        <v>0</v>
      </c>
      <c r="X113" s="106">
        <v>0</v>
      </c>
      <c r="Y113" s="106">
        <v>0</v>
      </c>
      <c r="Z113" s="106">
        <v>0</v>
      </c>
      <c r="AA113" s="106">
        <v>0</v>
      </c>
      <c r="AB113" s="106">
        <v>0</v>
      </c>
      <c r="AC113" s="106">
        <v>0</v>
      </c>
      <c r="AD113" s="106">
        <v>0</v>
      </c>
      <c r="AE113" s="106">
        <v>4381.8599999999997</v>
      </c>
      <c r="AF113" s="106">
        <v>0</v>
      </c>
      <c r="AG113" s="106">
        <v>1460.62</v>
      </c>
      <c r="AH113" s="106">
        <v>0</v>
      </c>
      <c r="AI113" s="106">
        <v>1460.6</v>
      </c>
      <c r="AJ113" s="106">
        <v>0</v>
      </c>
      <c r="AK113" s="106">
        <v>0</v>
      </c>
      <c r="AL113" s="106"/>
      <c r="AM113" s="106"/>
      <c r="AN113" s="106"/>
      <c r="AO113" s="104"/>
      <c r="AP113" s="104">
        <f t="shared" si="10"/>
        <v>7303.08</v>
      </c>
      <c r="AQ113" s="106">
        <f t="shared" si="11"/>
        <v>811.44999999999982</v>
      </c>
      <c r="AR113" s="72" t="s">
        <v>443</v>
      </c>
      <c r="AS113" s="73" t="s">
        <v>444</v>
      </c>
      <c r="AT113" s="62"/>
      <c r="AU113" s="61">
        <f t="shared" si="12"/>
        <v>-3.0000000006111804E-3</v>
      </c>
      <c r="AV113" s="62"/>
      <c r="AW113" s="62"/>
      <c r="AX113" s="62"/>
      <c r="AY113" s="62"/>
      <c r="AZ113" s="62"/>
      <c r="BA113" s="62"/>
      <c r="BB113" s="62"/>
      <c r="BC113" s="62"/>
      <c r="BD113" s="62"/>
      <c r="BE113" s="62"/>
      <c r="BF113" s="62"/>
      <c r="BG113" s="62"/>
      <c r="BH113" s="62"/>
    </row>
    <row r="114" spans="1:60" ht="109.5" customHeight="1" x14ac:dyDescent="0.2">
      <c r="A114" s="95" t="s">
        <v>445</v>
      </c>
      <c r="B114" s="94" t="s">
        <v>408</v>
      </c>
      <c r="C114" s="94" t="s">
        <v>368</v>
      </c>
      <c r="D114" s="94" t="s">
        <v>227</v>
      </c>
      <c r="E114" s="94" t="s">
        <v>246</v>
      </c>
      <c r="F114" s="79" t="s">
        <v>247</v>
      </c>
      <c r="G114" s="79" t="s">
        <v>368</v>
      </c>
      <c r="H114" s="94" t="s">
        <v>207</v>
      </c>
      <c r="I114" s="105">
        <v>41851</v>
      </c>
      <c r="J114" s="106">
        <v>8114.53</v>
      </c>
      <c r="K114" s="106">
        <f t="shared" si="8"/>
        <v>811.45299999999997</v>
      </c>
      <c r="L114" s="106">
        <f t="shared" si="9"/>
        <v>7303.0769999999993</v>
      </c>
      <c r="M114" s="106">
        <v>0</v>
      </c>
      <c r="N114" s="106">
        <v>0</v>
      </c>
      <c r="O114" s="106">
        <v>0</v>
      </c>
      <c r="P114" s="106">
        <v>0</v>
      </c>
      <c r="Q114" s="106">
        <v>0</v>
      </c>
      <c r="R114" s="106">
        <v>0</v>
      </c>
      <c r="S114" s="106">
        <v>0</v>
      </c>
      <c r="T114" s="106">
        <v>0</v>
      </c>
      <c r="U114" s="106">
        <v>0</v>
      </c>
      <c r="V114" s="106">
        <v>0</v>
      </c>
      <c r="W114" s="106">
        <v>0</v>
      </c>
      <c r="X114" s="106">
        <v>0</v>
      </c>
      <c r="Y114" s="106">
        <v>0</v>
      </c>
      <c r="Z114" s="106">
        <v>0</v>
      </c>
      <c r="AA114" s="106">
        <v>0</v>
      </c>
      <c r="AB114" s="106">
        <v>0</v>
      </c>
      <c r="AC114" s="106">
        <v>0</v>
      </c>
      <c r="AD114" s="106">
        <v>0</v>
      </c>
      <c r="AE114" s="106">
        <v>4381.8599999999997</v>
      </c>
      <c r="AF114" s="106">
        <v>0</v>
      </c>
      <c r="AG114" s="106">
        <v>1460.62</v>
      </c>
      <c r="AH114" s="106">
        <v>0</v>
      </c>
      <c r="AI114" s="106">
        <v>1460.6</v>
      </c>
      <c r="AJ114" s="106">
        <v>0</v>
      </c>
      <c r="AK114" s="106">
        <v>0</v>
      </c>
      <c r="AL114" s="106"/>
      <c r="AM114" s="106"/>
      <c r="AN114" s="106"/>
      <c r="AO114" s="104"/>
      <c r="AP114" s="104">
        <f t="shared" si="10"/>
        <v>7303.08</v>
      </c>
      <c r="AQ114" s="106">
        <f t="shared" si="11"/>
        <v>811.44999999999982</v>
      </c>
      <c r="AR114" s="72" t="s">
        <v>446</v>
      </c>
      <c r="AS114" s="73" t="s">
        <v>447</v>
      </c>
      <c r="AT114" s="62"/>
      <c r="AU114" s="61">
        <f t="shared" si="12"/>
        <v>-3.0000000006111804E-3</v>
      </c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  <c r="BH114" s="62"/>
    </row>
    <row r="115" spans="1:60" ht="109.5" customHeight="1" x14ac:dyDescent="0.2">
      <c r="A115" s="95" t="s">
        <v>448</v>
      </c>
      <c r="B115" s="94" t="s">
        <v>408</v>
      </c>
      <c r="C115" s="94" t="s">
        <v>368</v>
      </c>
      <c r="D115" s="94" t="s">
        <v>227</v>
      </c>
      <c r="E115" s="94" t="s">
        <v>449</v>
      </c>
      <c r="F115" s="79" t="s">
        <v>247</v>
      </c>
      <c r="G115" s="79" t="s">
        <v>368</v>
      </c>
      <c r="H115" s="94" t="s">
        <v>207</v>
      </c>
      <c r="I115" s="105">
        <v>41851</v>
      </c>
      <c r="J115" s="106">
        <v>8114.53</v>
      </c>
      <c r="K115" s="106">
        <f t="shared" si="8"/>
        <v>811.45299999999997</v>
      </c>
      <c r="L115" s="106">
        <f t="shared" si="9"/>
        <v>7303.0769999999993</v>
      </c>
      <c r="M115" s="106">
        <v>0</v>
      </c>
      <c r="N115" s="106">
        <v>0</v>
      </c>
      <c r="O115" s="106">
        <v>0</v>
      </c>
      <c r="P115" s="106">
        <v>0</v>
      </c>
      <c r="Q115" s="106">
        <v>0</v>
      </c>
      <c r="R115" s="106">
        <v>0</v>
      </c>
      <c r="S115" s="106">
        <v>0</v>
      </c>
      <c r="T115" s="106">
        <v>0</v>
      </c>
      <c r="U115" s="106">
        <v>0</v>
      </c>
      <c r="V115" s="106">
        <v>0</v>
      </c>
      <c r="W115" s="106">
        <v>0</v>
      </c>
      <c r="X115" s="106">
        <v>0</v>
      </c>
      <c r="Y115" s="106">
        <v>0</v>
      </c>
      <c r="Z115" s="106">
        <v>0</v>
      </c>
      <c r="AA115" s="106">
        <v>0</v>
      </c>
      <c r="AB115" s="106">
        <v>0</v>
      </c>
      <c r="AC115" s="106">
        <v>0</v>
      </c>
      <c r="AD115" s="106">
        <v>0</v>
      </c>
      <c r="AE115" s="106">
        <v>4381.8599999999997</v>
      </c>
      <c r="AF115" s="106">
        <v>0</v>
      </c>
      <c r="AG115" s="106">
        <v>1460.62</v>
      </c>
      <c r="AH115" s="106">
        <v>0</v>
      </c>
      <c r="AI115" s="106">
        <v>1460.6</v>
      </c>
      <c r="AJ115" s="106">
        <v>0</v>
      </c>
      <c r="AK115" s="106">
        <v>0</v>
      </c>
      <c r="AL115" s="106"/>
      <c r="AM115" s="106"/>
      <c r="AN115" s="106"/>
      <c r="AO115" s="104"/>
      <c r="AP115" s="104">
        <f t="shared" si="10"/>
        <v>7303.08</v>
      </c>
      <c r="AQ115" s="106">
        <f t="shared" si="11"/>
        <v>811.44999999999982</v>
      </c>
      <c r="AR115" s="72" t="s">
        <v>450</v>
      </c>
      <c r="AS115" s="73" t="s">
        <v>451</v>
      </c>
      <c r="AT115" s="62"/>
      <c r="AU115" s="61">
        <f t="shared" si="12"/>
        <v>-3.0000000006111804E-3</v>
      </c>
      <c r="AV115" s="62"/>
      <c r="AW115" s="62"/>
      <c r="AX115" s="62"/>
      <c r="AY115" s="62"/>
      <c r="AZ115" s="62"/>
      <c r="BA115" s="62"/>
      <c r="BB115" s="62"/>
      <c r="BC115" s="62"/>
      <c r="BD115" s="62"/>
      <c r="BE115" s="62"/>
      <c r="BF115" s="62"/>
      <c r="BG115" s="62"/>
      <c r="BH115" s="62"/>
    </row>
    <row r="116" spans="1:60" ht="109.5" customHeight="1" x14ac:dyDescent="0.2">
      <c r="A116" s="95" t="s">
        <v>452</v>
      </c>
      <c r="B116" s="94" t="s">
        <v>408</v>
      </c>
      <c r="C116" s="94" t="s">
        <v>368</v>
      </c>
      <c r="D116" s="94" t="s">
        <v>227</v>
      </c>
      <c r="E116" s="94" t="s">
        <v>453</v>
      </c>
      <c r="F116" s="79" t="s">
        <v>247</v>
      </c>
      <c r="G116" s="79" t="s">
        <v>368</v>
      </c>
      <c r="H116" s="94" t="s">
        <v>207</v>
      </c>
      <c r="I116" s="105">
        <v>41851</v>
      </c>
      <c r="J116" s="106">
        <v>8114.53</v>
      </c>
      <c r="K116" s="106">
        <f t="shared" si="8"/>
        <v>811.45299999999997</v>
      </c>
      <c r="L116" s="106">
        <f t="shared" si="9"/>
        <v>7303.0769999999993</v>
      </c>
      <c r="M116" s="106">
        <v>0</v>
      </c>
      <c r="N116" s="106">
        <v>0</v>
      </c>
      <c r="O116" s="106">
        <v>0</v>
      </c>
      <c r="P116" s="106">
        <v>0</v>
      </c>
      <c r="Q116" s="106">
        <v>0</v>
      </c>
      <c r="R116" s="106">
        <v>0</v>
      </c>
      <c r="S116" s="106">
        <v>0</v>
      </c>
      <c r="T116" s="106">
        <v>0</v>
      </c>
      <c r="U116" s="106">
        <v>0</v>
      </c>
      <c r="V116" s="106">
        <v>0</v>
      </c>
      <c r="W116" s="106">
        <v>0</v>
      </c>
      <c r="X116" s="106">
        <v>0</v>
      </c>
      <c r="Y116" s="106">
        <v>0</v>
      </c>
      <c r="Z116" s="106">
        <v>0</v>
      </c>
      <c r="AA116" s="106">
        <v>0</v>
      </c>
      <c r="AB116" s="106">
        <v>0</v>
      </c>
      <c r="AC116" s="106">
        <v>0</v>
      </c>
      <c r="AD116" s="106">
        <v>0</v>
      </c>
      <c r="AE116" s="106">
        <v>4381.8599999999997</v>
      </c>
      <c r="AF116" s="106">
        <v>0</v>
      </c>
      <c r="AG116" s="106">
        <v>1460.62</v>
      </c>
      <c r="AH116" s="106">
        <v>0</v>
      </c>
      <c r="AI116" s="106">
        <v>1460.6</v>
      </c>
      <c r="AJ116" s="106">
        <v>0</v>
      </c>
      <c r="AK116" s="106">
        <v>0</v>
      </c>
      <c r="AL116" s="106"/>
      <c r="AM116" s="106"/>
      <c r="AN116" s="106"/>
      <c r="AO116" s="104"/>
      <c r="AP116" s="104">
        <f t="shared" si="10"/>
        <v>7303.08</v>
      </c>
      <c r="AQ116" s="106">
        <f t="shared" si="11"/>
        <v>811.44999999999982</v>
      </c>
      <c r="AR116" s="72" t="s">
        <v>450</v>
      </c>
      <c r="AS116" s="73" t="s">
        <v>451</v>
      </c>
      <c r="AT116" s="62"/>
      <c r="AU116" s="61">
        <f t="shared" si="12"/>
        <v>-3.0000000006111804E-3</v>
      </c>
      <c r="AV116" s="62"/>
      <c r="AW116" s="62"/>
      <c r="AX116" s="62"/>
      <c r="AY116" s="62"/>
      <c r="AZ116" s="62"/>
      <c r="BA116" s="62"/>
      <c r="BB116" s="62"/>
      <c r="BC116" s="62"/>
      <c r="BD116" s="62"/>
      <c r="BE116" s="62"/>
      <c r="BF116" s="62"/>
      <c r="BG116" s="62"/>
      <c r="BH116" s="62"/>
    </row>
    <row r="117" spans="1:60" ht="109.5" customHeight="1" x14ac:dyDescent="0.2">
      <c r="A117" s="95" t="s">
        <v>454</v>
      </c>
      <c r="B117" s="94" t="s">
        <v>408</v>
      </c>
      <c r="C117" s="94" t="s">
        <v>368</v>
      </c>
      <c r="D117" s="94" t="s">
        <v>227</v>
      </c>
      <c r="E117" s="94" t="s">
        <v>246</v>
      </c>
      <c r="F117" s="79" t="s">
        <v>247</v>
      </c>
      <c r="G117" s="79" t="s">
        <v>368</v>
      </c>
      <c r="H117" s="94" t="s">
        <v>207</v>
      </c>
      <c r="I117" s="105">
        <v>41851</v>
      </c>
      <c r="J117" s="106">
        <v>8114.53</v>
      </c>
      <c r="K117" s="106">
        <f t="shared" si="8"/>
        <v>811.45299999999997</v>
      </c>
      <c r="L117" s="106">
        <f t="shared" si="9"/>
        <v>7303.0769999999993</v>
      </c>
      <c r="M117" s="106">
        <v>0</v>
      </c>
      <c r="N117" s="106">
        <v>0</v>
      </c>
      <c r="O117" s="106">
        <v>0</v>
      </c>
      <c r="P117" s="106">
        <v>0</v>
      </c>
      <c r="Q117" s="106">
        <v>0</v>
      </c>
      <c r="R117" s="106">
        <v>0</v>
      </c>
      <c r="S117" s="106">
        <v>0</v>
      </c>
      <c r="T117" s="106">
        <v>0</v>
      </c>
      <c r="U117" s="106">
        <v>0</v>
      </c>
      <c r="V117" s="106">
        <v>0</v>
      </c>
      <c r="W117" s="106">
        <v>0</v>
      </c>
      <c r="X117" s="106">
        <v>0</v>
      </c>
      <c r="Y117" s="106">
        <v>0</v>
      </c>
      <c r="Z117" s="106">
        <v>0</v>
      </c>
      <c r="AA117" s="106">
        <v>0</v>
      </c>
      <c r="AB117" s="106">
        <v>0</v>
      </c>
      <c r="AC117" s="106">
        <v>0</v>
      </c>
      <c r="AD117" s="106">
        <v>0</v>
      </c>
      <c r="AE117" s="106">
        <v>4381.8599999999997</v>
      </c>
      <c r="AF117" s="106">
        <v>0</v>
      </c>
      <c r="AG117" s="106">
        <v>1460.62</v>
      </c>
      <c r="AH117" s="106">
        <v>0</v>
      </c>
      <c r="AI117" s="106">
        <v>1460.6</v>
      </c>
      <c r="AJ117" s="106">
        <v>0</v>
      </c>
      <c r="AK117" s="106">
        <v>0</v>
      </c>
      <c r="AL117" s="106"/>
      <c r="AM117" s="106"/>
      <c r="AN117" s="106"/>
      <c r="AO117" s="104"/>
      <c r="AP117" s="104">
        <f t="shared" si="10"/>
        <v>7303.08</v>
      </c>
      <c r="AQ117" s="106">
        <f t="shared" si="11"/>
        <v>811.44999999999982</v>
      </c>
      <c r="AR117" s="72" t="s">
        <v>455</v>
      </c>
      <c r="AS117" s="73" t="s">
        <v>451</v>
      </c>
      <c r="AT117" s="62"/>
      <c r="AU117" s="61">
        <f t="shared" si="12"/>
        <v>-3.0000000006111804E-3</v>
      </c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</row>
    <row r="118" spans="1:60" ht="109.5" customHeight="1" x14ac:dyDescent="0.2">
      <c r="A118" s="95" t="s">
        <v>456</v>
      </c>
      <c r="B118" s="94" t="s">
        <v>408</v>
      </c>
      <c r="C118" s="94" t="s">
        <v>368</v>
      </c>
      <c r="D118" s="94" t="s">
        <v>227</v>
      </c>
      <c r="E118" s="94" t="s">
        <v>246</v>
      </c>
      <c r="F118" s="79" t="s">
        <v>247</v>
      </c>
      <c r="G118" s="79" t="s">
        <v>368</v>
      </c>
      <c r="H118" s="94" t="s">
        <v>207</v>
      </c>
      <c r="I118" s="105">
        <v>41851</v>
      </c>
      <c r="J118" s="106">
        <v>8114.53</v>
      </c>
      <c r="K118" s="106">
        <f t="shared" si="8"/>
        <v>811.45299999999997</v>
      </c>
      <c r="L118" s="106">
        <f t="shared" si="9"/>
        <v>7303.0769999999993</v>
      </c>
      <c r="M118" s="106">
        <v>0</v>
      </c>
      <c r="N118" s="106">
        <v>0</v>
      </c>
      <c r="O118" s="106">
        <v>0</v>
      </c>
      <c r="P118" s="106">
        <v>0</v>
      </c>
      <c r="Q118" s="106">
        <v>0</v>
      </c>
      <c r="R118" s="106">
        <v>0</v>
      </c>
      <c r="S118" s="106">
        <v>0</v>
      </c>
      <c r="T118" s="106">
        <v>0</v>
      </c>
      <c r="U118" s="106">
        <v>0</v>
      </c>
      <c r="V118" s="106">
        <v>0</v>
      </c>
      <c r="W118" s="106">
        <v>0</v>
      </c>
      <c r="X118" s="106">
        <v>0</v>
      </c>
      <c r="Y118" s="106">
        <v>0</v>
      </c>
      <c r="Z118" s="106">
        <v>0</v>
      </c>
      <c r="AA118" s="106">
        <v>0</v>
      </c>
      <c r="AB118" s="106">
        <v>0</v>
      </c>
      <c r="AC118" s="106">
        <v>0</v>
      </c>
      <c r="AD118" s="106">
        <v>0</v>
      </c>
      <c r="AE118" s="106">
        <v>4381.8599999999997</v>
      </c>
      <c r="AF118" s="106">
        <v>0</v>
      </c>
      <c r="AG118" s="106">
        <v>1460.62</v>
      </c>
      <c r="AH118" s="106">
        <v>0</v>
      </c>
      <c r="AI118" s="106">
        <v>1460.6</v>
      </c>
      <c r="AJ118" s="106">
        <v>0</v>
      </c>
      <c r="AK118" s="106">
        <v>0</v>
      </c>
      <c r="AL118" s="106"/>
      <c r="AM118" s="106"/>
      <c r="AN118" s="106"/>
      <c r="AO118" s="104"/>
      <c r="AP118" s="104">
        <f t="shared" si="10"/>
        <v>7303.08</v>
      </c>
      <c r="AQ118" s="106">
        <f t="shared" si="11"/>
        <v>811.44999999999982</v>
      </c>
      <c r="AR118" s="72" t="s">
        <v>457</v>
      </c>
      <c r="AS118" s="73" t="s">
        <v>458</v>
      </c>
      <c r="AT118" s="62"/>
      <c r="AU118" s="61">
        <f t="shared" si="12"/>
        <v>-3.0000000006111804E-3</v>
      </c>
      <c r="AV118" s="62"/>
      <c r="AW118" s="62"/>
      <c r="AX118" s="62"/>
      <c r="AY118" s="62"/>
      <c r="AZ118" s="62"/>
      <c r="BA118" s="62"/>
      <c r="BB118" s="62"/>
      <c r="BC118" s="62"/>
      <c r="BD118" s="62"/>
      <c r="BE118" s="62"/>
      <c r="BF118" s="62"/>
      <c r="BG118" s="62"/>
      <c r="BH118" s="62"/>
    </row>
    <row r="119" spans="1:60" ht="109.5" customHeight="1" x14ac:dyDescent="0.2">
      <c r="A119" s="95" t="s">
        <v>459</v>
      </c>
      <c r="B119" s="94" t="s">
        <v>408</v>
      </c>
      <c r="C119" s="94" t="s">
        <v>368</v>
      </c>
      <c r="D119" s="94" t="s">
        <v>227</v>
      </c>
      <c r="E119" s="94" t="s">
        <v>246</v>
      </c>
      <c r="F119" s="79" t="s">
        <v>247</v>
      </c>
      <c r="G119" s="79" t="s">
        <v>368</v>
      </c>
      <c r="H119" s="94" t="s">
        <v>207</v>
      </c>
      <c r="I119" s="105">
        <v>41851</v>
      </c>
      <c r="J119" s="106">
        <v>8114.53</v>
      </c>
      <c r="K119" s="106">
        <f t="shared" si="8"/>
        <v>811.45299999999997</v>
      </c>
      <c r="L119" s="106">
        <f t="shared" si="9"/>
        <v>7303.0769999999993</v>
      </c>
      <c r="M119" s="106">
        <v>0</v>
      </c>
      <c r="N119" s="106">
        <v>0</v>
      </c>
      <c r="O119" s="106">
        <v>0</v>
      </c>
      <c r="P119" s="106">
        <v>0</v>
      </c>
      <c r="Q119" s="106">
        <v>0</v>
      </c>
      <c r="R119" s="106">
        <v>0</v>
      </c>
      <c r="S119" s="106">
        <v>0</v>
      </c>
      <c r="T119" s="106">
        <v>0</v>
      </c>
      <c r="U119" s="106">
        <v>0</v>
      </c>
      <c r="V119" s="106">
        <v>0</v>
      </c>
      <c r="W119" s="106">
        <v>0</v>
      </c>
      <c r="X119" s="106">
        <v>0</v>
      </c>
      <c r="Y119" s="106">
        <v>0</v>
      </c>
      <c r="Z119" s="106">
        <v>0</v>
      </c>
      <c r="AA119" s="106">
        <v>0</v>
      </c>
      <c r="AB119" s="106">
        <v>0</v>
      </c>
      <c r="AC119" s="106">
        <v>0</v>
      </c>
      <c r="AD119" s="106">
        <v>0</v>
      </c>
      <c r="AE119" s="106">
        <v>4381.8599999999997</v>
      </c>
      <c r="AF119" s="106">
        <v>0</v>
      </c>
      <c r="AG119" s="106">
        <v>1460.62</v>
      </c>
      <c r="AH119" s="106">
        <v>0</v>
      </c>
      <c r="AI119" s="106">
        <v>1460.6</v>
      </c>
      <c r="AJ119" s="106">
        <v>0</v>
      </c>
      <c r="AK119" s="106">
        <v>0</v>
      </c>
      <c r="AL119" s="106"/>
      <c r="AM119" s="106"/>
      <c r="AN119" s="106"/>
      <c r="AO119" s="104"/>
      <c r="AP119" s="104">
        <f t="shared" si="10"/>
        <v>7303.08</v>
      </c>
      <c r="AQ119" s="106">
        <f t="shared" si="11"/>
        <v>811.44999999999982</v>
      </c>
      <c r="AR119" s="72" t="s">
        <v>460</v>
      </c>
      <c r="AS119" s="73" t="s">
        <v>458</v>
      </c>
      <c r="AT119" s="62"/>
      <c r="AU119" s="61">
        <f t="shared" si="12"/>
        <v>-3.0000000006111804E-3</v>
      </c>
      <c r="AV119" s="62"/>
      <c r="AW119" s="62"/>
      <c r="AX119" s="62"/>
      <c r="AY119" s="62"/>
      <c r="AZ119" s="62"/>
      <c r="BA119" s="62"/>
      <c r="BB119" s="62"/>
      <c r="BC119" s="62"/>
      <c r="BD119" s="62"/>
      <c r="BE119" s="62"/>
      <c r="BF119" s="62"/>
      <c r="BG119" s="62"/>
      <c r="BH119" s="62"/>
    </row>
    <row r="120" spans="1:60" ht="109.5" customHeight="1" x14ac:dyDescent="0.2">
      <c r="A120" s="95" t="s">
        <v>461</v>
      </c>
      <c r="B120" s="94" t="s">
        <v>408</v>
      </c>
      <c r="C120" s="94" t="s">
        <v>368</v>
      </c>
      <c r="D120" s="94" t="s">
        <v>227</v>
      </c>
      <c r="E120" s="94" t="s">
        <v>246</v>
      </c>
      <c r="F120" s="79" t="s">
        <v>247</v>
      </c>
      <c r="G120" s="79" t="s">
        <v>368</v>
      </c>
      <c r="H120" s="94" t="s">
        <v>207</v>
      </c>
      <c r="I120" s="105">
        <v>41851</v>
      </c>
      <c r="J120" s="106">
        <v>8114.53</v>
      </c>
      <c r="K120" s="106">
        <f t="shared" si="8"/>
        <v>811.45299999999997</v>
      </c>
      <c r="L120" s="106">
        <f t="shared" si="9"/>
        <v>7303.0769999999993</v>
      </c>
      <c r="M120" s="106">
        <v>0</v>
      </c>
      <c r="N120" s="106">
        <v>0</v>
      </c>
      <c r="O120" s="106">
        <v>0</v>
      </c>
      <c r="P120" s="106">
        <v>0</v>
      </c>
      <c r="Q120" s="106">
        <v>0</v>
      </c>
      <c r="R120" s="106">
        <v>0</v>
      </c>
      <c r="S120" s="106">
        <v>0</v>
      </c>
      <c r="T120" s="106">
        <v>0</v>
      </c>
      <c r="U120" s="106">
        <v>0</v>
      </c>
      <c r="V120" s="106">
        <v>0</v>
      </c>
      <c r="W120" s="106">
        <v>0</v>
      </c>
      <c r="X120" s="106">
        <v>0</v>
      </c>
      <c r="Y120" s="106">
        <v>0</v>
      </c>
      <c r="Z120" s="106">
        <v>0</v>
      </c>
      <c r="AA120" s="106">
        <v>0</v>
      </c>
      <c r="AB120" s="106">
        <v>0</v>
      </c>
      <c r="AC120" s="106">
        <v>0</v>
      </c>
      <c r="AD120" s="106">
        <v>0</v>
      </c>
      <c r="AE120" s="106">
        <v>4381.8599999999997</v>
      </c>
      <c r="AF120" s="106">
        <v>0</v>
      </c>
      <c r="AG120" s="106">
        <v>1460.62</v>
      </c>
      <c r="AH120" s="106">
        <v>0</v>
      </c>
      <c r="AI120" s="106">
        <v>1460.6</v>
      </c>
      <c r="AJ120" s="106">
        <v>0</v>
      </c>
      <c r="AK120" s="106">
        <v>0</v>
      </c>
      <c r="AL120" s="106"/>
      <c r="AM120" s="106"/>
      <c r="AN120" s="106"/>
      <c r="AO120" s="104"/>
      <c r="AP120" s="104">
        <f t="shared" si="10"/>
        <v>7303.08</v>
      </c>
      <c r="AQ120" s="106">
        <f t="shared" si="11"/>
        <v>811.44999999999982</v>
      </c>
      <c r="AR120" s="72" t="s">
        <v>462</v>
      </c>
      <c r="AS120" s="73" t="s">
        <v>458</v>
      </c>
      <c r="AT120" s="62"/>
      <c r="AU120" s="61">
        <f t="shared" si="12"/>
        <v>-3.0000000006111804E-3</v>
      </c>
      <c r="AV120" s="62"/>
      <c r="AW120" s="62"/>
      <c r="AX120" s="62"/>
      <c r="AY120" s="62"/>
      <c r="AZ120" s="62"/>
      <c r="BA120" s="62"/>
      <c r="BB120" s="62"/>
      <c r="BC120" s="62"/>
      <c r="BD120" s="62"/>
      <c r="BE120" s="62"/>
      <c r="BF120" s="62"/>
      <c r="BG120" s="62"/>
      <c r="BH120" s="62"/>
    </row>
    <row r="121" spans="1:60" ht="109.5" customHeight="1" x14ac:dyDescent="0.2">
      <c r="A121" s="95" t="s">
        <v>463</v>
      </c>
      <c r="B121" s="94" t="s">
        <v>408</v>
      </c>
      <c r="C121" s="94" t="s">
        <v>368</v>
      </c>
      <c r="D121" s="94" t="s">
        <v>227</v>
      </c>
      <c r="E121" s="94" t="s">
        <v>369</v>
      </c>
      <c r="F121" s="79" t="s">
        <v>442</v>
      </c>
      <c r="G121" s="79" t="s">
        <v>368</v>
      </c>
      <c r="H121" s="94" t="s">
        <v>207</v>
      </c>
      <c r="I121" s="105">
        <v>41851</v>
      </c>
      <c r="J121" s="106">
        <v>8114.53</v>
      </c>
      <c r="K121" s="106">
        <f t="shared" si="8"/>
        <v>811.45299999999997</v>
      </c>
      <c r="L121" s="106">
        <f t="shared" si="9"/>
        <v>7303.0769999999993</v>
      </c>
      <c r="M121" s="106">
        <v>0</v>
      </c>
      <c r="N121" s="106">
        <v>0</v>
      </c>
      <c r="O121" s="106">
        <v>0</v>
      </c>
      <c r="P121" s="106">
        <v>0</v>
      </c>
      <c r="Q121" s="106">
        <v>0</v>
      </c>
      <c r="R121" s="106">
        <v>0</v>
      </c>
      <c r="S121" s="106">
        <v>0</v>
      </c>
      <c r="T121" s="106">
        <v>0</v>
      </c>
      <c r="U121" s="106">
        <v>0</v>
      </c>
      <c r="V121" s="106">
        <v>0</v>
      </c>
      <c r="W121" s="106">
        <v>0</v>
      </c>
      <c r="X121" s="106">
        <v>0</v>
      </c>
      <c r="Y121" s="106">
        <v>0</v>
      </c>
      <c r="Z121" s="106">
        <v>0</v>
      </c>
      <c r="AA121" s="106">
        <v>0</v>
      </c>
      <c r="AB121" s="106">
        <v>0</v>
      </c>
      <c r="AC121" s="106">
        <v>0</v>
      </c>
      <c r="AD121" s="106">
        <v>0</v>
      </c>
      <c r="AE121" s="106">
        <v>4381.8599999999997</v>
      </c>
      <c r="AF121" s="106">
        <v>0</v>
      </c>
      <c r="AG121" s="106">
        <v>1460.62</v>
      </c>
      <c r="AH121" s="106">
        <v>0</v>
      </c>
      <c r="AI121" s="106">
        <v>1460.6</v>
      </c>
      <c r="AJ121" s="106">
        <v>0</v>
      </c>
      <c r="AK121" s="106">
        <v>0</v>
      </c>
      <c r="AL121" s="106"/>
      <c r="AM121" s="106"/>
      <c r="AN121" s="106"/>
      <c r="AO121" s="104"/>
      <c r="AP121" s="104">
        <f t="shared" si="10"/>
        <v>7303.08</v>
      </c>
      <c r="AQ121" s="106">
        <f t="shared" si="11"/>
        <v>811.44999999999982</v>
      </c>
      <c r="AR121" s="72" t="s">
        <v>464</v>
      </c>
      <c r="AS121" s="73" t="s">
        <v>458</v>
      </c>
      <c r="AT121" s="62"/>
      <c r="AU121" s="61">
        <f t="shared" si="12"/>
        <v>-3.0000000006111804E-3</v>
      </c>
      <c r="AV121" s="62"/>
      <c r="AW121" s="62"/>
      <c r="AX121" s="62"/>
      <c r="AY121" s="62"/>
      <c r="AZ121" s="62"/>
      <c r="BA121" s="62"/>
      <c r="BB121" s="62"/>
      <c r="BC121" s="62"/>
      <c r="BD121" s="62"/>
      <c r="BE121" s="62"/>
      <c r="BF121" s="62"/>
      <c r="BG121" s="62"/>
      <c r="BH121" s="62"/>
    </row>
    <row r="122" spans="1:60" ht="109.5" customHeight="1" x14ac:dyDescent="0.2">
      <c r="A122" s="95" t="s">
        <v>465</v>
      </c>
      <c r="B122" s="94" t="s">
        <v>408</v>
      </c>
      <c r="C122" s="94" t="s">
        <v>368</v>
      </c>
      <c r="D122" s="94" t="s">
        <v>227</v>
      </c>
      <c r="E122" s="94" t="s">
        <v>246</v>
      </c>
      <c r="F122" s="79" t="s">
        <v>247</v>
      </c>
      <c r="G122" s="79" t="s">
        <v>368</v>
      </c>
      <c r="H122" s="94" t="s">
        <v>207</v>
      </c>
      <c r="I122" s="105">
        <v>41851</v>
      </c>
      <c r="J122" s="106">
        <v>8114.53</v>
      </c>
      <c r="K122" s="106">
        <f t="shared" si="8"/>
        <v>811.45299999999997</v>
      </c>
      <c r="L122" s="106">
        <f t="shared" si="9"/>
        <v>7303.0769999999993</v>
      </c>
      <c r="M122" s="106">
        <v>0</v>
      </c>
      <c r="N122" s="106">
        <v>0</v>
      </c>
      <c r="O122" s="106">
        <v>0</v>
      </c>
      <c r="P122" s="106">
        <v>0</v>
      </c>
      <c r="Q122" s="106">
        <v>0</v>
      </c>
      <c r="R122" s="106">
        <v>0</v>
      </c>
      <c r="S122" s="106">
        <v>0</v>
      </c>
      <c r="T122" s="106">
        <v>0</v>
      </c>
      <c r="U122" s="106">
        <v>0</v>
      </c>
      <c r="V122" s="106">
        <v>0</v>
      </c>
      <c r="W122" s="106">
        <v>0</v>
      </c>
      <c r="X122" s="106">
        <v>0</v>
      </c>
      <c r="Y122" s="106">
        <v>0</v>
      </c>
      <c r="Z122" s="106">
        <v>0</v>
      </c>
      <c r="AA122" s="106">
        <v>0</v>
      </c>
      <c r="AB122" s="106">
        <v>0</v>
      </c>
      <c r="AC122" s="106">
        <v>0</v>
      </c>
      <c r="AD122" s="106">
        <v>0</v>
      </c>
      <c r="AE122" s="106">
        <v>4381.8599999999997</v>
      </c>
      <c r="AF122" s="106">
        <v>0</v>
      </c>
      <c r="AG122" s="106">
        <v>1460.62</v>
      </c>
      <c r="AH122" s="106">
        <v>0</v>
      </c>
      <c r="AI122" s="106">
        <v>1460.6</v>
      </c>
      <c r="AJ122" s="106">
        <v>0</v>
      </c>
      <c r="AK122" s="106">
        <v>0</v>
      </c>
      <c r="AL122" s="106"/>
      <c r="AM122" s="106"/>
      <c r="AN122" s="106"/>
      <c r="AO122" s="104"/>
      <c r="AP122" s="104">
        <f t="shared" si="10"/>
        <v>7303.08</v>
      </c>
      <c r="AQ122" s="106">
        <f t="shared" si="11"/>
        <v>811.44999999999982</v>
      </c>
      <c r="AR122" s="72" t="s">
        <v>466</v>
      </c>
      <c r="AS122" s="73" t="s">
        <v>458</v>
      </c>
      <c r="AT122" s="62"/>
      <c r="AU122" s="61">
        <f t="shared" si="12"/>
        <v>-3.0000000006111804E-3</v>
      </c>
      <c r="AV122" s="62"/>
      <c r="AW122" s="62"/>
      <c r="AX122" s="62"/>
      <c r="AY122" s="62"/>
      <c r="AZ122" s="62"/>
      <c r="BA122" s="62"/>
      <c r="BB122" s="62"/>
      <c r="BC122" s="62"/>
      <c r="BD122" s="62"/>
      <c r="BE122" s="62"/>
      <c r="BF122" s="62"/>
      <c r="BG122" s="62"/>
      <c r="BH122" s="62"/>
    </row>
    <row r="123" spans="1:60" ht="109.5" customHeight="1" x14ac:dyDescent="0.2">
      <c r="A123" s="95" t="s">
        <v>467</v>
      </c>
      <c r="B123" s="94" t="s">
        <v>408</v>
      </c>
      <c r="C123" s="94" t="s">
        <v>368</v>
      </c>
      <c r="D123" s="94" t="s">
        <v>227</v>
      </c>
      <c r="E123" s="94" t="s">
        <v>246</v>
      </c>
      <c r="F123" s="79" t="s">
        <v>247</v>
      </c>
      <c r="G123" s="79" t="s">
        <v>368</v>
      </c>
      <c r="H123" s="94" t="s">
        <v>207</v>
      </c>
      <c r="I123" s="105">
        <v>41851</v>
      </c>
      <c r="J123" s="106">
        <v>8114.53</v>
      </c>
      <c r="K123" s="106">
        <f t="shared" si="8"/>
        <v>811.45299999999997</v>
      </c>
      <c r="L123" s="106">
        <f t="shared" si="9"/>
        <v>7303.0769999999993</v>
      </c>
      <c r="M123" s="106">
        <v>0</v>
      </c>
      <c r="N123" s="106">
        <v>0</v>
      </c>
      <c r="O123" s="106">
        <v>0</v>
      </c>
      <c r="P123" s="106">
        <v>0</v>
      </c>
      <c r="Q123" s="106">
        <v>0</v>
      </c>
      <c r="R123" s="106">
        <v>0</v>
      </c>
      <c r="S123" s="106">
        <v>0</v>
      </c>
      <c r="T123" s="106">
        <v>0</v>
      </c>
      <c r="U123" s="106">
        <v>0</v>
      </c>
      <c r="V123" s="106">
        <v>0</v>
      </c>
      <c r="W123" s="106">
        <v>0</v>
      </c>
      <c r="X123" s="106">
        <v>0</v>
      </c>
      <c r="Y123" s="106">
        <v>0</v>
      </c>
      <c r="Z123" s="106">
        <v>0</v>
      </c>
      <c r="AA123" s="106">
        <v>0</v>
      </c>
      <c r="AB123" s="106">
        <v>0</v>
      </c>
      <c r="AC123" s="106">
        <v>0</v>
      </c>
      <c r="AD123" s="106">
        <v>0</v>
      </c>
      <c r="AE123" s="106">
        <v>4381.8599999999997</v>
      </c>
      <c r="AF123" s="106">
        <v>0</v>
      </c>
      <c r="AG123" s="106">
        <v>1460.62</v>
      </c>
      <c r="AH123" s="106">
        <v>0</v>
      </c>
      <c r="AI123" s="106">
        <v>1460.6</v>
      </c>
      <c r="AJ123" s="106">
        <v>0</v>
      </c>
      <c r="AK123" s="106">
        <v>0</v>
      </c>
      <c r="AL123" s="106"/>
      <c r="AM123" s="106"/>
      <c r="AN123" s="106"/>
      <c r="AO123" s="104"/>
      <c r="AP123" s="104">
        <f t="shared" si="10"/>
        <v>7303.08</v>
      </c>
      <c r="AQ123" s="106">
        <f t="shared" si="11"/>
        <v>811.44999999999982</v>
      </c>
      <c r="AR123" s="72" t="s">
        <v>468</v>
      </c>
      <c r="AS123" s="73" t="s">
        <v>458</v>
      </c>
      <c r="AT123" s="62"/>
      <c r="AU123" s="61">
        <f t="shared" si="12"/>
        <v>-3.0000000006111804E-3</v>
      </c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  <c r="BH123" s="62"/>
    </row>
    <row r="124" spans="1:60" ht="109.5" customHeight="1" x14ac:dyDescent="0.2">
      <c r="A124" s="95" t="s">
        <v>469</v>
      </c>
      <c r="B124" s="94" t="s">
        <v>408</v>
      </c>
      <c r="C124" s="94" t="s">
        <v>368</v>
      </c>
      <c r="D124" s="94" t="s">
        <v>227</v>
      </c>
      <c r="E124" s="94" t="s">
        <v>246</v>
      </c>
      <c r="F124" s="79" t="s">
        <v>247</v>
      </c>
      <c r="G124" s="79" t="s">
        <v>368</v>
      </c>
      <c r="H124" s="94" t="s">
        <v>207</v>
      </c>
      <c r="I124" s="105">
        <v>41851</v>
      </c>
      <c r="J124" s="106">
        <v>8114.53</v>
      </c>
      <c r="K124" s="106">
        <f t="shared" si="8"/>
        <v>811.45299999999997</v>
      </c>
      <c r="L124" s="106">
        <f t="shared" si="9"/>
        <v>7303.0769999999993</v>
      </c>
      <c r="M124" s="106">
        <v>0</v>
      </c>
      <c r="N124" s="106">
        <v>0</v>
      </c>
      <c r="O124" s="106">
        <v>0</v>
      </c>
      <c r="P124" s="106">
        <v>0</v>
      </c>
      <c r="Q124" s="106">
        <v>0</v>
      </c>
      <c r="R124" s="106">
        <v>0</v>
      </c>
      <c r="S124" s="106">
        <v>0</v>
      </c>
      <c r="T124" s="106">
        <v>0</v>
      </c>
      <c r="U124" s="106">
        <v>0</v>
      </c>
      <c r="V124" s="106">
        <v>0</v>
      </c>
      <c r="W124" s="106">
        <v>0</v>
      </c>
      <c r="X124" s="106">
        <v>0</v>
      </c>
      <c r="Y124" s="106">
        <v>0</v>
      </c>
      <c r="Z124" s="106">
        <v>0</v>
      </c>
      <c r="AA124" s="106">
        <v>0</v>
      </c>
      <c r="AB124" s="106">
        <v>0</v>
      </c>
      <c r="AC124" s="106">
        <v>0</v>
      </c>
      <c r="AD124" s="106">
        <v>0</v>
      </c>
      <c r="AE124" s="106">
        <v>4381.8599999999997</v>
      </c>
      <c r="AF124" s="106">
        <v>0</v>
      </c>
      <c r="AG124" s="106">
        <v>1460.62</v>
      </c>
      <c r="AH124" s="106">
        <v>0</v>
      </c>
      <c r="AI124" s="106">
        <v>1460.6</v>
      </c>
      <c r="AJ124" s="106">
        <v>0</v>
      </c>
      <c r="AK124" s="106">
        <v>0</v>
      </c>
      <c r="AL124" s="106"/>
      <c r="AM124" s="106"/>
      <c r="AN124" s="106"/>
      <c r="AO124" s="104"/>
      <c r="AP124" s="104">
        <f t="shared" si="10"/>
        <v>7303.08</v>
      </c>
      <c r="AQ124" s="106">
        <f t="shared" si="11"/>
        <v>811.44999999999982</v>
      </c>
      <c r="AR124" s="72" t="s">
        <v>470</v>
      </c>
      <c r="AS124" s="73" t="s">
        <v>458</v>
      </c>
      <c r="AT124" s="62"/>
      <c r="AU124" s="61">
        <f t="shared" si="12"/>
        <v>-3.0000000006111804E-3</v>
      </c>
      <c r="AV124" s="62"/>
      <c r="AW124" s="62"/>
      <c r="AX124" s="62"/>
      <c r="AY124" s="62"/>
      <c r="AZ124" s="62"/>
      <c r="BA124" s="62"/>
      <c r="BB124" s="62"/>
      <c r="BC124" s="62"/>
      <c r="BD124" s="62"/>
      <c r="BE124" s="62"/>
      <c r="BF124" s="62"/>
      <c r="BG124" s="62"/>
      <c r="BH124" s="62"/>
    </row>
    <row r="125" spans="1:60" ht="109.5" customHeight="1" x14ac:dyDescent="0.2">
      <c r="A125" s="95" t="s">
        <v>471</v>
      </c>
      <c r="B125" s="94" t="s">
        <v>408</v>
      </c>
      <c r="C125" s="94" t="s">
        <v>368</v>
      </c>
      <c r="D125" s="94" t="s">
        <v>227</v>
      </c>
      <c r="E125" s="94" t="s">
        <v>472</v>
      </c>
      <c r="F125" s="79" t="s">
        <v>442</v>
      </c>
      <c r="G125" s="79" t="s">
        <v>368</v>
      </c>
      <c r="H125" s="94" t="s">
        <v>207</v>
      </c>
      <c r="I125" s="105">
        <v>41851</v>
      </c>
      <c r="J125" s="106">
        <v>8114.53</v>
      </c>
      <c r="K125" s="106">
        <f t="shared" si="8"/>
        <v>811.45299999999997</v>
      </c>
      <c r="L125" s="106">
        <f t="shared" si="9"/>
        <v>7303.0769999999993</v>
      </c>
      <c r="M125" s="106">
        <v>0</v>
      </c>
      <c r="N125" s="106">
        <v>0</v>
      </c>
      <c r="O125" s="106">
        <v>0</v>
      </c>
      <c r="P125" s="106">
        <v>0</v>
      </c>
      <c r="Q125" s="106">
        <v>0</v>
      </c>
      <c r="R125" s="106">
        <v>0</v>
      </c>
      <c r="S125" s="106">
        <v>0</v>
      </c>
      <c r="T125" s="106">
        <v>0</v>
      </c>
      <c r="U125" s="106">
        <v>0</v>
      </c>
      <c r="V125" s="106">
        <v>0</v>
      </c>
      <c r="W125" s="106">
        <v>0</v>
      </c>
      <c r="X125" s="106">
        <v>0</v>
      </c>
      <c r="Y125" s="106">
        <v>0</v>
      </c>
      <c r="Z125" s="106">
        <v>0</v>
      </c>
      <c r="AA125" s="106">
        <v>0</v>
      </c>
      <c r="AB125" s="106">
        <v>0</v>
      </c>
      <c r="AC125" s="106">
        <v>0</v>
      </c>
      <c r="AD125" s="106">
        <v>0</v>
      </c>
      <c r="AE125" s="106">
        <v>4381.8599999999997</v>
      </c>
      <c r="AF125" s="106">
        <v>0</v>
      </c>
      <c r="AG125" s="106">
        <v>1460.62</v>
      </c>
      <c r="AH125" s="106">
        <v>0</v>
      </c>
      <c r="AI125" s="106">
        <v>1460.6</v>
      </c>
      <c r="AJ125" s="106">
        <v>0</v>
      </c>
      <c r="AK125" s="106">
        <v>0</v>
      </c>
      <c r="AL125" s="106"/>
      <c r="AM125" s="106"/>
      <c r="AN125" s="106"/>
      <c r="AO125" s="104"/>
      <c r="AP125" s="104">
        <f t="shared" si="10"/>
        <v>7303.08</v>
      </c>
      <c r="AQ125" s="106">
        <f t="shared" si="11"/>
        <v>811.44999999999982</v>
      </c>
      <c r="AR125" s="72" t="s">
        <v>473</v>
      </c>
      <c r="AS125" s="73" t="s">
        <v>458</v>
      </c>
      <c r="AT125" s="62"/>
      <c r="AU125" s="61">
        <f t="shared" si="12"/>
        <v>-3.0000000006111804E-3</v>
      </c>
      <c r="AV125" s="62"/>
      <c r="AW125" s="62"/>
      <c r="AX125" s="62"/>
      <c r="AY125" s="62"/>
      <c r="AZ125" s="62"/>
      <c r="BA125" s="62"/>
      <c r="BB125" s="62"/>
      <c r="BC125" s="62"/>
      <c r="BD125" s="62"/>
      <c r="BE125" s="62"/>
      <c r="BF125" s="62"/>
      <c r="BG125" s="62"/>
      <c r="BH125" s="62"/>
    </row>
    <row r="126" spans="1:60" ht="109.5" customHeight="1" x14ac:dyDescent="0.2">
      <c r="A126" s="95" t="s">
        <v>474</v>
      </c>
      <c r="B126" s="94" t="s">
        <v>408</v>
      </c>
      <c r="C126" s="94" t="s">
        <v>368</v>
      </c>
      <c r="D126" s="94" t="s">
        <v>227</v>
      </c>
      <c r="E126" s="94" t="s">
        <v>246</v>
      </c>
      <c r="F126" s="79" t="s">
        <v>247</v>
      </c>
      <c r="G126" s="79" t="s">
        <v>368</v>
      </c>
      <c r="H126" s="94" t="s">
        <v>207</v>
      </c>
      <c r="I126" s="105">
        <v>41851</v>
      </c>
      <c r="J126" s="106">
        <v>8114.53</v>
      </c>
      <c r="K126" s="106">
        <f t="shared" si="8"/>
        <v>811.45299999999997</v>
      </c>
      <c r="L126" s="106">
        <f t="shared" si="9"/>
        <v>7303.0769999999993</v>
      </c>
      <c r="M126" s="106">
        <v>0</v>
      </c>
      <c r="N126" s="106">
        <v>0</v>
      </c>
      <c r="O126" s="106">
        <v>0</v>
      </c>
      <c r="P126" s="106">
        <v>0</v>
      </c>
      <c r="Q126" s="106">
        <v>0</v>
      </c>
      <c r="R126" s="106">
        <v>0</v>
      </c>
      <c r="S126" s="106">
        <v>0</v>
      </c>
      <c r="T126" s="106">
        <v>0</v>
      </c>
      <c r="U126" s="106">
        <v>0</v>
      </c>
      <c r="V126" s="106">
        <v>0</v>
      </c>
      <c r="W126" s="106">
        <v>0</v>
      </c>
      <c r="X126" s="106">
        <v>0</v>
      </c>
      <c r="Y126" s="106">
        <v>0</v>
      </c>
      <c r="Z126" s="106">
        <v>0</v>
      </c>
      <c r="AA126" s="106">
        <v>0</v>
      </c>
      <c r="AB126" s="106">
        <v>0</v>
      </c>
      <c r="AC126" s="106">
        <v>0</v>
      </c>
      <c r="AD126" s="106">
        <v>0</v>
      </c>
      <c r="AE126" s="106">
        <v>4381.8599999999997</v>
      </c>
      <c r="AF126" s="106">
        <v>0</v>
      </c>
      <c r="AG126" s="106">
        <v>1460.62</v>
      </c>
      <c r="AH126" s="106">
        <v>0</v>
      </c>
      <c r="AI126" s="106">
        <v>1460.6</v>
      </c>
      <c r="AJ126" s="106">
        <v>0</v>
      </c>
      <c r="AK126" s="106">
        <v>0</v>
      </c>
      <c r="AL126" s="106"/>
      <c r="AM126" s="106"/>
      <c r="AN126" s="106"/>
      <c r="AO126" s="104"/>
      <c r="AP126" s="104">
        <f t="shared" si="10"/>
        <v>7303.08</v>
      </c>
      <c r="AQ126" s="106">
        <f t="shared" si="11"/>
        <v>811.44999999999982</v>
      </c>
      <c r="AR126" s="72" t="s">
        <v>470</v>
      </c>
      <c r="AS126" s="73" t="s">
        <v>458</v>
      </c>
      <c r="AT126" s="62"/>
      <c r="AU126" s="61">
        <f t="shared" si="12"/>
        <v>-3.0000000006111804E-3</v>
      </c>
      <c r="AV126" s="62"/>
      <c r="AW126" s="62"/>
      <c r="AX126" s="62"/>
      <c r="AY126" s="62"/>
      <c r="AZ126" s="62"/>
      <c r="BA126" s="62"/>
      <c r="BB126" s="62"/>
      <c r="BC126" s="62"/>
      <c r="BD126" s="62"/>
      <c r="BE126" s="62"/>
      <c r="BF126" s="62"/>
      <c r="BG126" s="62"/>
      <c r="BH126" s="62"/>
    </row>
    <row r="127" spans="1:60" ht="75" customHeight="1" x14ac:dyDescent="0.2">
      <c r="A127" s="95" t="s">
        <v>475</v>
      </c>
      <c r="B127" s="79" t="s">
        <v>476</v>
      </c>
      <c r="C127" s="94" t="s">
        <v>368</v>
      </c>
      <c r="D127" s="79" t="s">
        <v>477</v>
      </c>
      <c r="E127" s="79" t="s">
        <v>478</v>
      </c>
      <c r="F127" s="79" t="s">
        <v>479</v>
      </c>
      <c r="G127" s="79" t="s">
        <v>368</v>
      </c>
      <c r="H127" s="94" t="s">
        <v>207</v>
      </c>
      <c r="I127" s="105">
        <v>42471</v>
      </c>
      <c r="J127" s="106">
        <v>5500</v>
      </c>
      <c r="K127" s="106">
        <f t="shared" si="8"/>
        <v>550</v>
      </c>
      <c r="L127" s="106">
        <f t="shared" si="9"/>
        <v>4950</v>
      </c>
      <c r="M127" s="106">
        <v>0</v>
      </c>
      <c r="N127" s="106">
        <v>0</v>
      </c>
      <c r="O127" s="106">
        <v>0</v>
      </c>
      <c r="P127" s="106">
        <v>0</v>
      </c>
      <c r="Q127" s="106">
        <v>0</v>
      </c>
      <c r="R127" s="106">
        <v>0</v>
      </c>
      <c r="S127" s="106">
        <v>0</v>
      </c>
      <c r="T127" s="106">
        <v>0</v>
      </c>
      <c r="U127" s="106">
        <v>0</v>
      </c>
      <c r="V127" s="117">
        <v>0</v>
      </c>
      <c r="W127" s="106">
        <v>0</v>
      </c>
      <c r="X127" s="106">
        <v>0</v>
      </c>
      <c r="Y127" s="106">
        <v>0</v>
      </c>
      <c r="Z127" s="106">
        <v>0</v>
      </c>
      <c r="AA127" s="106">
        <v>0</v>
      </c>
      <c r="AB127" s="106">
        <v>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990</v>
      </c>
      <c r="AH127" s="106">
        <v>0</v>
      </c>
      <c r="AI127" s="106">
        <v>990</v>
      </c>
      <c r="AJ127" s="106">
        <v>990</v>
      </c>
      <c r="AK127" s="106">
        <v>990</v>
      </c>
      <c r="AL127" s="106">
        <v>990</v>
      </c>
      <c r="AM127" s="106"/>
      <c r="AN127" s="106"/>
      <c r="AO127" s="104"/>
      <c r="AP127" s="104">
        <f t="shared" si="10"/>
        <v>4950</v>
      </c>
      <c r="AQ127" s="106">
        <f t="shared" si="11"/>
        <v>550</v>
      </c>
      <c r="AR127" s="72" t="s">
        <v>409</v>
      </c>
      <c r="AS127" s="73" t="s">
        <v>480</v>
      </c>
      <c r="AT127" s="62"/>
      <c r="AU127" s="61">
        <f t="shared" si="12"/>
        <v>0</v>
      </c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</row>
    <row r="128" spans="1:60" ht="75" customHeight="1" x14ac:dyDescent="0.2">
      <c r="A128" s="95" t="s">
        <v>481</v>
      </c>
      <c r="B128" s="79" t="s">
        <v>476</v>
      </c>
      <c r="C128" s="94" t="s">
        <v>368</v>
      </c>
      <c r="D128" s="79" t="s">
        <v>477</v>
      </c>
      <c r="E128" s="79" t="s">
        <v>482</v>
      </c>
      <c r="F128" s="79" t="s">
        <v>479</v>
      </c>
      <c r="G128" s="79" t="s">
        <v>368</v>
      </c>
      <c r="H128" s="94" t="s">
        <v>207</v>
      </c>
      <c r="I128" s="105">
        <v>42471</v>
      </c>
      <c r="J128" s="106">
        <v>5500</v>
      </c>
      <c r="K128" s="106">
        <f t="shared" si="8"/>
        <v>550</v>
      </c>
      <c r="L128" s="106">
        <f t="shared" si="9"/>
        <v>4950</v>
      </c>
      <c r="M128" s="106">
        <v>0</v>
      </c>
      <c r="N128" s="106">
        <v>0</v>
      </c>
      <c r="O128" s="106">
        <v>0</v>
      </c>
      <c r="P128" s="106">
        <v>0</v>
      </c>
      <c r="Q128" s="106">
        <v>0</v>
      </c>
      <c r="R128" s="106">
        <v>0</v>
      </c>
      <c r="S128" s="106">
        <v>0</v>
      </c>
      <c r="T128" s="106">
        <v>0</v>
      </c>
      <c r="U128" s="106">
        <v>0</v>
      </c>
      <c r="V128" s="117">
        <v>0</v>
      </c>
      <c r="W128" s="106">
        <v>0</v>
      </c>
      <c r="X128" s="106">
        <v>0</v>
      </c>
      <c r="Y128" s="106">
        <v>0</v>
      </c>
      <c r="Z128" s="106">
        <v>0</v>
      </c>
      <c r="AA128" s="106">
        <v>0</v>
      </c>
      <c r="AB128" s="106">
        <v>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990</v>
      </c>
      <c r="AH128" s="106">
        <v>0</v>
      </c>
      <c r="AI128" s="106">
        <v>990</v>
      </c>
      <c r="AJ128" s="106">
        <v>990</v>
      </c>
      <c r="AK128" s="106">
        <v>990</v>
      </c>
      <c r="AL128" s="106">
        <v>990</v>
      </c>
      <c r="AM128" s="106"/>
      <c r="AN128" s="106"/>
      <c r="AO128" s="104"/>
      <c r="AP128" s="104">
        <f t="shared" si="10"/>
        <v>4950</v>
      </c>
      <c r="AQ128" s="106">
        <f t="shared" si="11"/>
        <v>550</v>
      </c>
      <c r="AR128" s="72" t="s">
        <v>395</v>
      </c>
      <c r="AS128" s="73" t="s">
        <v>483</v>
      </c>
      <c r="AT128" s="62"/>
      <c r="AU128" s="61">
        <f t="shared" si="12"/>
        <v>0</v>
      </c>
      <c r="AV128" s="62"/>
      <c r="AW128" s="62"/>
      <c r="AX128" s="62"/>
      <c r="AY128" s="62"/>
      <c r="AZ128" s="62"/>
      <c r="BA128" s="62"/>
      <c r="BB128" s="62"/>
      <c r="BC128" s="62"/>
      <c r="BD128" s="62"/>
      <c r="BE128" s="62"/>
      <c r="BF128" s="62"/>
      <c r="BG128" s="62"/>
      <c r="BH128" s="62"/>
    </row>
    <row r="129" spans="1:60" ht="75" customHeight="1" x14ac:dyDescent="0.2">
      <c r="A129" s="95" t="s">
        <v>484</v>
      </c>
      <c r="B129" s="79" t="s">
        <v>476</v>
      </c>
      <c r="C129" s="94" t="s">
        <v>368</v>
      </c>
      <c r="D129" s="79" t="s">
        <v>477</v>
      </c>
      <c r="E129" s="79" t="s">
        <v>485</v>
      </c>
      <c r="F129" s="79" t="s">
        <v>479</v>
      </c>
      <c r="G129" s="79" t="s">
        <v>368</v>
      </c>
      <c r="H129" s="94" t="s">
        <v>207</v>
      </c>
      <c r="I129" s="105">
        <v>42471</v>
      </c>
      <c r="J129" s="106">
        <v>5500</v>
      </c>
      <c r="K129" s="106">
        <f t="shared" si="8"/>
        <v>550</v>
      </c>
      <c r="L129" s="106">
        <f t="shared" si="9"/>
        <v>4950</v>
      </c>
      <c r="M129" s="106">
        <v>0</v>
      </c>
      <c r="N129" s="106">
        <v>0</v>
      </c>
      <c r="O129" s="106">
        <v>0</v>
      </c>
      <c r="P129" s="106">
        <v>0</v>
      </c>
      <c r="Q129" s="106">
        <v>0</v>
      </c>
      <c r="R129" s="106">
        <v>0</v>
      </c>
      <c r="S129" s="106">
        <v>0</v>
      </c>
      <c r="T129" s="106">
        <v>0</v>
      </c>
      <c r="U129" s="106">
        <v>0</v>
      </c>
      <c r="V129" s="117">
        <v>0</v>
      </c>
      <c r="W129" s="106">
        <v>0</v>
      </c>
      <c r="X129" s="106">
        <v>0</v>
      </c>
      <c r="Y129" s="106">
        <v>0</v>
      </c>
      <c r="Z129" s="106">
        <v>0</v>
      </c>
      <c r="AA129" s="106">
        <v>0</v>
      </c>
      <c r="AB129" s="106">
        <v>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990</v>
      </c>
      <c r="AH129" s="106">
        <v>0</v>
      </c>
      <c r="AI129" s="106">
        <v>990</v>
      </c>
      <c r="AJ129" s="106">
        <v>990</v>
      </c>
      <c r="AK129" s="106">
        <v>990</v>
      </c>
      <c r="AL129" s="106">
        <v>990</v>
      </c>
      <c r="AM129" s="106"/>
      <c r="AN129" s="106"/>
      <c r="AO129" s="104"/>
      <c r="AP129" s="104">
        <f t="shared" si="10"/>
        <v>4950</v>
      </c>
      <c r="AQ129" s="106">
        <f t="shared" si="11"/>
        <v>550</v>
      </c>
      <c r="AR129" s="72" t="s">
        <v>381</v>
      </c>
      <c r="AS129" s="73" t="s">
        <v>372</v>
      </c>
      <c r="AT129" s="62"/>
      <c r="AU129" s="61">
        <f t="shared" si="12"/>
        <v>0</v>
      </c>
      <c r="AV129" s="62"/>
      <c r="AW129" s="62"/>
      <c r="AX129" s="62"/>
      <c r="AY129" s="62"/>
      <c r="AZ129" s="62"/>
      <c r="BA129" s="62"/>
      <c r="BB129" s="62"/>
      <c r="BC129" s="62"/>
      <c r="BD129" s="62"/>
      <c r="BE129" s="62"/>
      <c r="BF129" s="62"/>
      <c r="BG129" s="62"/>
      <c r="BH129" s="62"/>
    </row>
    <row r="130" spans="1:60" ht="75" customHeight="1" x14ac:dyDescent="0.2">
      <c r="A130" s="95" t="s">
        <v>486</v>
      </c>
      <c r="B130" s="79" t="s">
        <v>476</v>
      </c>
      <c r="C130" s="94" t="s">
        <v>368</v>
      </c>
      <c r="D130" s="79" t="s">
        <v>477</v>
      </c>
      <c r="E130" s="79" t="s">
        <v>487</v>
      </c>
      <c r="F130" s="79" t="s">
        <v>479</v>
      </c>
      <c r="G130" s="79" t="s">
        <v>368</v>
      </c>
      <c r="H130" s="94" t="s">
        <v>207</v>
      </c>
      <c r="I130" s="105">
        <v>42471</v>
      </c>
      <c r="J130" s="106">
        <v>5500</v>
      </c>
      <c r="K130" s="106">
        <f t="shared" si="8"/>
        <v>550</v>
      </c>
      <c r="L130" s="106">
        <f t="shared" si="9"/>
        <v>4950</v>
      </c>
      <c r="M130" s="106">
        <v>0</v>
      </c>
      <c r="N130" s="106">
        <v>0</v>
      </c>
      <c r="O130" s="106">
        <v>0</v>
      </c>
      <c r="P130" s="106">
        <v>0</v>
      </c>
      <c r="Q130" s="106">
        <v>0</v>
      </c>
      <c r="R130" s="106">
        <v>0</v>
      </c>
      <c r="S130" s="106">
        <v>0</v>
      </c>
      <c r="T130" s="106">
        <v>0</v>
      </c>
      <c r="U130" s="106">
        <v>0</v>
      </c>
      <c r="V130" s="117">
        <v>0</v>
      </c>
      <c r="W130" s="106">
        <v>0</v>
      </c>
      <c r="X130" s="106">
        <v>0</v>
      </c>
      <c r="Y130" s="106">
        <v>0</v>
      </c>
      <c r="Z130" s="106">
        <v>0</v>
      </c>
      <c r="AA130" s="106">
        <v>0</v>
      </c>
      <c r="AB130" s="106">
        <v>0</v>
      </c>
      <c r="AC130" s="106">
        <v>0</v>
      </c>
      <c r="AD130" s="106">
        <v>0</v>
      </c>
      <c r="AE130" s="106">
        <v>0</v>
      </c>
      <c r="AF130" s="106">
        <v>0</v>
      </c>
      <c r="AG130" s="106">
        <v>990</v>
      </c>
      <c r="AH130" s="106">
        <v>0</v>
      </c>
      <c r="AI130" s="106">
        <v>990</v>
      </c>
      <c r="AJ130" s="106">
        <v>990</v>
      </c>
      <c r="AK130" s="106">
        <v>990</v>
      </c>
      <c r="AL130" s="106">
        <v>990</v>
      </c>
      <c r="AM130" s="106"/>
      <c r="AN130" s="106"/>
      <c r="AO130" s="104"/>
      <c r="AP130" s="104">
        <f t="shared" si="10"/>
        <v>4950</v>
      </c>
      <c r="AQ130" s="106">
        <f t="shared" si="11"/>
        <v>550</v>
      </c>
      <c r="AR130" s="72" t="s">
        <v>488</v>
      </c>
      <c r="AS130" s="73" t="s">
        <v>489</v>
      </c>
      <c r="AT130" s="62"/>
      <c r="AU130" s="61">
        <f t="shared" si="12"/>
        <v>0</v>
      </c>
      <c r="AV130" s="62"/>
      <c r="AW130" s="62"/>
      <c r="AX130" s="62"/>
      <c r="AY130" s="62"/>
      <c r="AZ130" s="62"/>
      <c r="BA130" s="62"/>
      <c r="BB130" s="62"/>
      <c r="BC130" s="62"/>
      <c r="BD130" s="62"/>
      <c r="BE130" s="62"/>
      <c r="BF130" s="62"/>
      <c r="BG130" s="62"/>
      <c r="BH130" s="62"/>
    </row>
    <row r="131" spans="1:60" ht="75" customHeight="1" x14ac:dyDescent="0.2">
      <c r="A131" s="95" t="s">
        <v>490</v>
      </c>
      <c r="B131" s="79" t="s">
        <v>476</v>
      </c>
      <c r="C131" s="94" t="s">
        <v>368</v>
      </c>
      <c r="D131" s="79" t="s">
        <v>477</v>
      </c>
      <c r="E131" s="79" t="s">
        <v>491</v>
      </c>
      <c r="F131" s="79" t="s">
        <v>479</v>
      </c>
      <c r="G131" s="79" t="s">
        <v>368</v>
      </c>
      <c r="H131" s="94" t="s">
        <v>207</v>
      </c>
      <c r="I131" s="105">
        <v>42471</v>
      </c>
      <c r="J131" s="106">
        <v>5500</v>
      </c>
      <c r="K131" s="106">
        <f t="shared" si="8"/>
        <v>550</v>
      </c>
      <c r="L131" s="106">
        <f t="shared" si="9"/>
        <v>4950</v>
      </c>
      <c r="M131" s="106">
        <v>0</v>
      </c>
      <c r="N131" s="106">
        <v>0</v>
      </c>
      <c r="O131" s="106">
        <v>0</v>
      </c>
      <c r="P131" s="106">
        <v>0</v>
      </c>
      <c r="Q131" s="106">
        <v>0</v>
      </c>
      <c r="R131" s="106">
        <v>0</v>
      </c>
      <c r="S131" s="106">
        <v>0</v>
      </c>
      <c r="T131" s="106">
        <v>0</v>
      </c>
      <c r="U131" s="106">
        <v>0</v>
      </c>
      <c r="V131" s="117">
        <v>0</v>
      </c>
      <c r="W131" s="106">
        <v>0</v>
      </c>
      <c r="X131" s="106">
        <v>0</v>
      </c>
      <c r="Y131" s="106">
        <v>0</v>
      </c>
      <c r="Z131" s="106">
        <v>0</v>
      </c>
      <c r="AA131" s="106">
        <v>0</v>
      </c>
      <c r="AB131" s="106">
        <v>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990</v>
      </c>
      <c r="AH131" s="106">
        <v>0</v>
      </c>
      <c r="AI131" s="106">
        <v>990</v>
      </c>
      <c r="AJ131" s="106">
        <v>990</v>
      </c>
      <c r="AK131" s="106">
        <v>990</v>
      </c>
      <c r="AL131" s="106">
        <v>990</v>
      </c>
      <c r="AM131" s="106"/>
      <c r="AN131" s="106"/>
      <c r="AO131" s="104"/>
      <c r="AP131" s="104">
        <f t="shared" si="10"/>
        <v>4950</v>
      </c>
      <c r="AQ131" s="106">
        <f t="shared" si="11"/>
        <v>550</v>
      </c>
      <c r="AR131" s="72" t="s">
        <v>492</v>
      </c>
      <c r="AS131" s="73" t="s">
        <v>489</v>
      </c>
      <c r="AT131" s="62"/>
      <c r="AU131" s="61">
        <f t="shared" si="12"/>
        <v>0</v>
      </c>
      <c r="AV131" s="62"/>
      <c r="AW131" s="62"/>
      <c r="AX131" s="62"/>
      <c r="AY131" s="62"/>
      <c r="AZ131" s="62"/>
      <c r="BA131" s="62"/>
      <c r="BB131" s="62"/>
      <c r="BC131" s="62"/>
      <c r="BD131" s="62"/>
      <c r="BE131" s="62"/>
      <c r="BF131" s="62"/>
      <c r="BG131" s="62"/>
      <c r="BH131" s="62"/>
    </row>
    <row r="132" spans="1:60" ht="49.5" customHeight="1" x14ac:dyDescent="0.2">
      <c r="A132" s="95" t="s">
        <v>493</v>
      </c>
      <c r="B132" s="95" t="s">
        <v>494</v>
      </c>
      <c r="C132" s="79" t="s">
        <v>368</v>
      </c>
      <c r="D132" s="94" t="s">
        <v>495</v>
      </c>
      <c r="E132" s="79" t="s">
        <v>496</v>
      </c>
      <c r="F132" s="79" t="s">
        <v>497</v>
      </c>
      <c r="G132" s="79" t="s">
        <v>368</v>
      </c>
      <c r="H132" s="79" t="s">
        <v>207</v>
      </c>
      <c r="I132" s="105">
        <v>43700</v>
      </c>
      <c r="J132" s="106">
        <v>904</v>
      </c>
      <c r="K132" s="106">
        <f t="shared" si="8"/>
        <v>90.4</v>
      </c>
      <c r="L132" s="106">
        <f t="shared" si="9"/>
        <v>813.6</v>
      </c>
      <c r="M132" s="106">
        <v>0</v>
      </c>
      <c r="N132" s="106">
        <v>0</v>
      </c>
      <c r="O132" s="106">
        <v>0</v>
      </c>
      <c r="P132" s="106">
        <v>0</v>
      </c>
      <c r="Q132" s="106">
        <v>0</v>
      </c>
      <c r="R132" s="106">
        <v>0</v>
      </c>
      <c r="S132" s="106">
        <v>0</v>
      </c>
      <c r="T132" s="106">
        <v>0</v>
      </c>
      <c r="U132" s="106">
        <v>0</v>
      </c>
      <c r="V132" s="117">
        <v>0</v>
      </c>
      <c r="W132" s="106">
        <v>0</v>
      </c>
      <c r="X132" s="106">
        <v>0</v>
      </c>
      <c r="Y132" s="106">
        <v>0</v>
      </c>
      <c r="Z132" s="106">
        <v>0</v>
      </c>
      <c r="AA132" s="106">
        <v>0</v>
      </c>
      <c r="AB132" s="106">
        <v>0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0</v>
      </c>
      <c r="AJ132" s="106">
        <v>0</v>
      </c>
      <c r="AK132" s="106">
        <v>54.24</v>
      </c>
      <c r="AL132" s="106">
        <v>162.72</v>
      </c>
      <c r="AM132" s="106"/>
      <c r="AN132" s="106">
        <v>162.72</v>
      </c>
      <c r="AO132" s="104"/>
      <c r="AP132" s="104">
        <f t="shared" si="10"/>
        <v>379.68</v>
      </c>
      <c r="AQ132" s="106">
        <f t="shared" si="11"/>
        <v>524.31999999999994</v>
      </c>
      <c r="AR132" s="72"/>
      <c r="AS132" s="73"/>
      <c r="AT132" s="12"/>
      <c r="AU132" s="11">
        <f t="shared" si="12"/>
        <v>433.92</v>
      </c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</row>
    <row r="133" spans="1:60" ht="49.5" customHeight="1" x14ac:dyDescent="0.2">
      <c r="A133" s="95" t="s">
        <v>498</v>
      </c>
      <c r="B133" s="95" t="s">
        <v>494</v>
      </c>
      <c r="C133" s="79" t="s">
        <v>368</v>
      </c>
      <c r="D133" s="94" t="s">
        <v>495</v>
      </c>
      <c r="E133" s="79" t="s">
        <v>499</v>
      </c>
      <c r="F133" s="79" t="s">
        <v>497</v>
      </c>
      <c r="G133" s="79" t="s">
        <v>368</v>
      </c>
      <c r="H133" s="79" t="s">
        <v>207</v>
      </c>
      <c r="I133" s="105">
        <v>43700</v>
      </c>
      <c r="J133" s="106">
        <v>904</v>
      </c>
      <c r="K133" s="106">
        <f t="shared" si="8"/>
        <v>90.4</v>
      </c>
      <c r="L133" s="106">
        <f t="shared" si="9"/>
        <v>813.6</v>
      </c>
      <c r="M133" s="106">
        <v>0</v>
      </c>
      <c r="N133" s="106">
        <v>0</v>
      </c>
      <c r="O133" s="106">
        <v>0</v>
      </c>
      <c r="P133" s="106">
        <v>0</v>
      </c>
      <c r="Q133" s="106">
        <v>0</v>
      </c>
      <c r="R133" s="106">
        <v>0</v>
      </c>
      <c r="S133" s="106">
        <v>0</v>
      </c>
      <c r="T133" s="106">
        <v>0</v>
      </c>
      <c r="U133" s="106">
        <v>0</v>
      </c>
      <c r="V133" s="117">
        <v>0</v>
      </c>
      <c r="W133" s="106">
        <v>0</v>
      </c>
      <c r="X133" s="106">
        <v>0</v>
      </c>
      <c r="Y133" s="106">
        <v>0</v>
      </c>
      <c r="Z133" s="106">
        <v>0</v>
      </c>
      <c r="AA133" s="106">
        <v>0</v>
      </c>
      <c r="AB133" s="106">
        <v>0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0</v>
      </c>
      <c r="AJ133" s="106">
        <v>0</v>
      </c>
      <c r="AK133" s="106">
        <v>54.24</v>
      </c>
      <c r="AL133" s="106">
        <v>162.72</v>
      </c>
      <c r="AM133" s="106"/>
      <c r="AN133" s="106">
        <v>162.72</v>
      </c>
      <c r="AO133" s="104"/>
      <c r="AP133" s="104">
        <f t="shared" si="10"/>
        <v>379.68</v>
      </c>
      <c r="AQ133" s="106">
        <f t="shared" si="11"/>
        <v>524.31999999999994</v>
      </c>
      <c r="AR133" s="72"/>
      <c r="AS133" s="73"/>
      <c r="AT133" s="12"/>
      <c r="AU133" s="11">
        <f t="shared" si="12"/>
        <v>433.92</v>
      </c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</row>
    <row r="134" spans="1:60" ht="49.5" customHeight="1" x14ac:dyDescent="0.2">
      <c r="A134" s="95" t="s">
        <v>500</v>
      </c>
      <c r="B134" s="95" t="s">
        <v>494</v>
      </c>
      <c r="C134" s="79" t="s">
        <v>368</v>
      </c>
      <c r="D134" s="94" t="s">
        <v>495</v>
      </c>
      <c r="E134" s="79" t="s">
        <v>501</v>
      </c>
      <c r="F134" s="79" t="s">
        <v>497</v>
      </c>
      <c r="G134" s="79" t="s">
        <v>368</v>
      </c>
      <c r="H134" s="79" t="s">
        <v>207</v>
      </c>
      <c r="I134" s="105">
        <v>43700</v>
      </c>
      <c r="J134" s="106">
        <v>904</v>
      </c>
      <c r="K134" s="106">
        <f t="shared" si="8"/>
        <v>90.4</v>
      </c>
      <c r="L134" s="106">
        <f t="shared" si="9"/>
        <v>813.6</v>
      </c>
      <c r="M134" s="106">
        <v>0</v>
      </c>
      <c r="N134" s="106">
        <v>0</v>
      </c>
      <c r="O134" s="106">
        <v>0</v>
      </c>
      <c r="P134" s="106">
        <v>0</v>
      </c>
      <c r="Q134" s="106">
        <v>0</v>
      </c>
      <c r="R134" s="106">
        <v>0</v>
      </c>
      <c r="S134" s="106">
        <v>0</v>
      </c>
      <c r="T134" s="106">
        <v>0</v>
      </c>
      <c r="U134" s="106">
        <v>0</v>
      </c>
      <c r="V134" s="117">
        <v>0</v>
      </c>
      <c r="W134" s="106">
        <v>0</v>
      </c>
      <c r="X134" s="106">
        <v>0</v>
      </c>
      <c r="Y134" s="106">
        <v>0</v>
      </c>
      <c r="Z134" s="106">
        <v>0</v>
      </c>
      <c r="AA134" s="106">
        <v>0</v>
      </c>
      <c r="AB134" s="106">
        <v>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0</v>
      </c>
      <c r="AJ134" s="106">
        <v>0</v>
      </c>
      <c r="AK134" s="106">
        <v>54.24</v>
      </c>
      <c r="AL134" s="106">
        <v>162.72</v>
      </c>
      <c r="AM134" s="106"/>
      <c r="AN134" s="106">
        <v>162.72</v>
      </c>
      <c r="AO134" s="104"/>
      <c r="AP134" s="104">
        <f t="shared" si="10"/>
        <v>379.68</v>
      </c>
      <c r="AQ134" s="106">
        <f t="shared" si="11"/>
        <v>524.31999999999994</v>
      </c>
      <c r="AR134" s="72"/>
      <c r="AS134" s="73"/>
      <c r="AT134" s="12"/>
      <c r="AU134" s="11">
        <f t="shared" si="12"/>
        <v>433.92</v>
      </c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</row>
    <row r="135" spans="1:60" ht="49.5" customHeight="1" x14ac:dyDescent="0.2">
      <c r="A135" s="95" t="s">
        <v>502</v>
      </c>
      <c r="B135" s="95" t="s">
        <v>494</v>
      </c>
      <c r="C135" s="79" t="s">
        <v>368</v>
      </c>
      <c r="D135" s="94" t="s">
        <v>495</v>
      </c>
      <c r="E135" s="79" t="s">
        <v>503</v>
      </c>
      <c r="F135" s="79" t="s">
        <v>497</v>
      </c>
      <c r="G135" s="79" t="s">
        <v>368</v>
      </c>
      <c r="H135" s="79" t="s">
        <v>207</v>
      </c>
      <c r="I135" s="105">
        <v>43700</v>
      </c>
      <c r="J135" s="106">
        <v>904</v>
      </c>
      <c r="K135" s="106">
        <f t="shared" si="8"/>
        <v>90.4</v>
      </c>
      <c r="L135" s="106">
        <f t="shared" si="9"/>
        <v>813.6</v>
      </c>
      <c r="M135" s="106">
        <v>0</v>
      </c>
      <c r="N135" s="106">
        <v>0</v>
      </c>
      <c r="O135" s="106">
        <v>0</v>
      </c>
      <c r="P135" s="106">
        <v>0</v>
      </c>
      <c r="Q135" s="106">
        <v>0</v>
      </c>
      <c r="R135" s="106">
        <v>0</v>
      </c>
      <c r="S135" s="106">
        <v>0</v>
      </c>
      <c r="T135" s="106">
        <v>0</v>
      </c>
      <c r="U135" s="106">
        <v>0</v>
      </c>
      <c r="V135" s="117">
        <v>0</v>
      </c>
      <c r="W135" s="106">
        <v>0</v>
      </c>
      <c r="X135" s="106">
        <v>0</v>
      </c>
      <c r="Y135" s="106">
        <v>0</v>
      </c>
      <c r="Z135" s="106">
        <v>0</v>
      </c>
      <c r="AA135" s="106">
        <v>0</v>
      </c>
      <c r="AB135" s="106">
        <v>0</v>
      </c>
      <c r="AC135" s="106">
        <v>0</v>
      </c>
      <c r="AD135" s="106">
        <v>0</v>
      </c>
      <c r="AE135" s="106">
        <v>0</v>
      </c>
      <c r="AF135" s="106">
        <v>0</v>
      </c>
      <c r="AG135" s="106">
        <v>0</v>
      </c>
      <c r="AH135" s="106">
        <v>0</v>
      </c>
      <c r="AI135" s="106">
        <v>0</v>
      </c>
      <c r="AJ135" s="106">
        <v>0</v>
      </c>
      <c r="AK135" s="106">
        <v>54.24</v>
      </c>
      <c r="AL135" s="106">
        <v>162.72</v>
      </c>
      <c r="AM135" s="106"/>
      <c r="AN135" s="106">
        <v>162.72</v>
      </c>
      <c r="AO135" s="104"/>
      <c r="AP135" s="104">
        <f t="shared" si="10"/>
        <v>379.68</v>
      </c>
      <c r="AQ135" s="106">
        <f t="shared" si="11"/>
        <v>524.31999999999994</v>
      </c>
      <c r="AR135" s="72"/>
      <c r="AS135" s="73"/>
      <c r="AT135" s="12"/>
      <c r="AU135" s="11">
        <f t="shared" si="12"/>
        <v>433.92</v>
      </c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</row>
    <row r="136" spans="1:60" ht="49.5" customHeight="1" x14ac:dyDescent="0.2">
      <c r="A136" s="95" t="s">
        <v>504</v>
      </c>
      <c r="B136" s="119" t="s">
        <v>494</v>
      </c>
      <c r="C136" s="79" t="s">
        <v>368</v>
      </c>
      <c r="D136" s="120" t="s">
        <v>495</v>
      </c>
      <c r="E136" s="94" t="s">
        <v>505</v>
      </c>
      <c r="F136" s="87" t="s">
        <v>497</v>
      </c>
      <c r="G136" s="79" t="s">
        <v>368</v>
      </c>
      <c r="H136" s="79" t="s">
        <v>207</v>
      </c>
      <c r="I136" s="122">
        <v>43789</v>
      </c>
      <c r="J136" s="106">
        <v>904</v>
      </c>
      <c r="K136" s="106">
        <f t="shared" si="8"/>
        <v>90.4</v>
      </c>
      <c r="L136" s="106">
        <f t="shared" si="9"/>
        <v>813.6</v>
      </c>
      <c r="M136" s="106">
        <v>0</v>
      </c>
      <c r="N136" s="106">
        <v>0</v>
      </c>
      <c r="O136" s="106">
        <v>0</v>
      </c>
      <c r="P136" s="106">
        <v>0</v>
      </c>
      <c r="Q136" s="106">
        <v>0</v>
      </c>
      <c r="R136" s="106">
        <v>0</v>
      </c>
      <c r="S136" s="106">
        <v>0</v>
      </c>
      <c r="T136" s="106">
        <v>0</v>
      </c>
      <c r="U136" s="106">
        <v>0</v>
      </c>
      <c r="V136" s="106">
        <v>0</v>
      </c>
      <c r="W136" s="106">
        <v>0</v>
      </c>
      <c r="X136" s="106">
        <v>0</v>
      </c>
      <c r="Y136" s="106">
        <v>0</v>
      </c>
      <c r="Z136" s="106">
        <v>0</v>
      </c>
      <c r="AA136" s="106">
        <v>0</v>
      </c>
      <c r="AB136" s="106">
        <v>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0</v>
      </c>
      <c r="AJ136" s="106">
        <v>0</v>
      </c>
      <c r="AK136" s="106">
        <v>13.56</v>
      </c>
      <c r="AL136" s="106">
        <v>162.72</v>
      </c>
      <c r="AM136" s="106"/>
      <c r="AN136" s="106">
        <v>162.72</v>
      </c>
      <c r="AO136" s="104"/>
      <c r="AP136" s="104">
        <f t="shared" si="10"/>
        <v>339</v>
      </c>
      <c r="AQ136" s="106">
        <f t="shared" si="11"/>
        <v>565</v>
      </c>
      <c r="AR136" s="72"/>
      <c r="AS136" s="73"/>
      <c r="AT136" s="12"/>
      <c r="AU136" s="76">
        <f t="shared" si="12"/>
        <v>474.6</v>
      </c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</row>
    <row r="137" spans="1:60" ht="49.5" customHeight="1" x14ac:dyDescent="0.2">
      <c r="A137" s="95" t="s">
        <v>506</v>
      </c>
      <c r="B137" s="119" t="s">
        <v>494</v>
      </c>
      <c r="C137" s="79" t="s">
        <v>368</v>
      </c>
      <c r="D137" s="120" t="s">
        <v>495</v>
      </c>
      <c r="E137" s="94" t="s">
        <v>507</v>
      </c>
      <c r="F137" s="87" t="s">
        <v>497</v>
      </c>
      <c r="G137" s="79" t="s">
        <v>368</v>
      </c>
      <c r="H137" s="79" t="s">
        <v>207</v>
      </c>
      <c r="I137" s="122">
        <v>43789</v>
      </c>
      <c r="J137" s="106">
        <v>904</v>
      </c>
      <c r="K137" s="106">
        <f t="shared" si="8"/>
        <v>90.4</v>
      </c>
      <c r="L137" s="106">
        <f t="shared" si="9"/>
        <v>813.6</v>
      </c>
      <c r="M137" s="106">
        <v>0</v>
      </c>
      <c r="N137" s="106">
        <v>0</v>
      </c>
      <c r="O137" s="106">
        <v>0</v>
      </c>
      <c r="P137" s="106">
        <v>0</v>
      </c>
      <c r="Q137" s="106">
        <v>0</v>
      </c>
      <c r="R137" s="106">
        <v>0</v>
      </c>
      <c r="S137" s="106">
        <v>0</v>
      </c>
      <c r="T137" s="106">
        <v>0</v>
      </c>
      <c r="U137" s="106">
        <v>0</v>
      </c>
      <c r="V137" s="106">
        <v>0</v>
      </c>
      <c r="W137" s="106">
        <v>0</v>
      </c>
      <c r="X137" s="106">
        <v>0</v>
      </c>
      <c r="Y137" s="106">
        <v>0</v>
      </c>
      <c r="Z137" s="106">
        <v>0</v>
      </c>
      <c r="AA137" s="106">
        <v>0</v>
      </c>
      <c r="AB137" s="106">
        <v>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0</v>
      </c>
      <c r="AJ137" s="106">
        <v>0</v>
      </c>
      <c r="AK137" s="106">
        <v>13.56</v>
      </c>
      <c r="AL137" s="106">
        <v>162.72</v>
      </c>
      <c r="AM137" s="106"/>
      <c r="AN137" s="106">
        <v>162.72</v>
      </c>
      <c r="AO137" s="104"/>
      <c r="AP137" s="104">
        <f t="shared" si="10"/>
        <v>339</v>
      </c>
      <c r="AQ137" s="106">
        <f t="shared" si="11"/>
        <v>565</v>
      </c>
      <c r="AR137" s="72"/>
      <c r="AS137" s="73"/>
      <c r="AT137" s="12"/>
      <c r="AU137" s="76">
        <f t="shared" si="12"/>
        <v>474.6</v>
      </c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</row>
    <row r="138" spans="1:60" ht="49.5" customHeight="1" x14ac:dyDescent="0.2">
      <c r="A138" s="95" t="s">
        <v>508</v>
      </c>
      <c r="B138" s="119" t="s">
        <v>494</v>
      </c>
      <c r="C138" s="79" t="s">
        <v>368</v>
      </c>
      <c r="D138" s="120" t="s">
        <v>495</v>
      </c>
      <c r="E138" s="94" t="s">
        <v>509</v>
      </c>
      <c r="F138" s="87" t="s">
        <v>497</v>
      </c>
      <c r="G138" s="79" t="s">
        <v>368</v>
      </c>
      <c r="H138" s="79" t="s">
        <v>207</v>
      </c>
      <c r="I138" s="122">
        <v>43789</v>
      </c>
      <c r="J138" s="106">
        <v>904</v>
      </c>
      <c r="K138" s="106">
        <f t="shared" si="8"/>
        <v>90.4</v>
      </c>
      <c r="L138" s="106">
        <f t="shared" si="9"/>
        <v>813.6</v>
      </c>
      <c r="M138" s="106">
        <v>0</v>
      </c>
      <c r="N138" s="106">
        <v>0</v>
      </c>
      <c r="O138" s="106">
        <v>0</v>
      </c>
      <c r="P138" s="106">
        <v>0</v>
      </c>
      <c r="Q138" s="106">
        <v>0</v>
      </c>
      <c r="R138" s="106">
        <v>0</v>
      </c>
      <c r="S138" s="106">
        <v>0</v>
      </c>
      <c r="T138" s="106">
        <v>0</v>
      </c>
      <c r="U138" s="106">
        <v>0</v>
      </c>
      <c r="V138" s="106">
        <v>0</v>
      </c>
      <c r="W138" s="106">
        <v>0</v>
      </c>
      <c r="X138" s="106">
        <v>0</v>
      </c>
      <c r="Y138" s="106">
        <v>0</v>
      </c>
      <c r="Z138" s="106">
        <v>0</v>
      </c>
      <c r="AA138" s="106">
        <v>0</v>
      </c>
      <c r="AB138" s="106">
        <v>0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0</v>
      </c>
      <c r="AJ138" s="106">
        <v>0</v>
      </c>
      <c r="AK138" s="106">
        <v>13.56</v>
      </c>
      <c r="AL138" s="106">
        <v>162.72</v>
      </c>
      <c r="AM138" s="106"/>
      <c r="AN138" s="106">
        <v>162.72</v>
      </c>
      <c r="AO138" s="104"/>
      <c r="AP138" s="104">
        <f t="shared" si="10"/>
        <v>339</v>
      </c>
      <c r="AQ138" s="106">
        <f t="shared" si="11"/>
        <v>565</v>
      </c>
      <c r="AR138" s="72"/>
      <c r="AS138" s="73"/>
      <c r="AT138" s="12"/>
      <c r="AU138" s="76">
        <f t="shared" si="12"/>
        <v>474.6</v>
      </c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</row>
    <row r="139" spans="1:60" ht="49.5" customHeight="1" x14ac:dyDescent="0.2">
      <c r="A139" s="95" t="s">
        <v>510</v>
      </c>
      <c r="B139" s="119" t="s">
        <v>494</v>
      </c>
      <c r="C139" s="79" t="s">
        <v>368</v>
      </c>
      <c r="D139" s="120" t="s">
        <v>495</v>
      </c>
      <c r="E139" s="94" t="s">
        <v>511</v>
      </c>
      <c r="F139" s="87" t="s">
        <v>497</v>
      </c>
      <c r="G139" s="79" t="s">
        <v>368</v>
      </c>
      <c r="H139" s="79" t="s">
        <v>207</v>
      </c>
      <c r="I139" s="122">
        <v>43789</v>
      </c>
      <c r="J139" s="106">
        <v>904</v>
      </c>
      <c r="K139" s="106">
        <f t="shared" si="8"/>
        <v>90.4</v>
      </c>
      <c r="L139" s="106">
        <f t="shared" si="9"/>
        <v>813.6</v>
      </c>
      <c r="M139" s="106">
        <v>0</v>
      </c>
      <c r="N139" s="106">
        <v>0</v>
      </c>
      <c r="O139" s="106">
        <v>0</v>
      </c>
      <c r="P139" s="106">
        <v>0</v>
      </c>
      <c r="Q139" s="106">
        <v>0</v>
      </c>
      <c r="R139" s="106">
        <v>0</v>
      </c>
      <c r="S139" s="106">
        <v>0</v>
      </c>
      <c r="T139" s="106">
        <v>0</v>
      </c>
      <c r="U139" s="106">
        <v>0</v>
      </c>
      <c r="V139" s="106">
        <v>0</v>
      </c>
      <c r="W139" s="106">
        <v>0</v>
      </c>
      <c r="X139" s="106">
        <v>0</v>
      </c>
      <c r="Y139" s="106">
        <v>0</v>
      </c>
      <c r="Z139" s="106">
        <v>0</v>
      </c>
      <c r="AA139" s="106">
        <v>0</v>
      </c>
      <c r="AB139" s="106">
        <v>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0</v>
      </c>
      <c r="AJ139" s="106">
        <v>0</v>
      </c>
      <c r="AK139" s="106">
        <v>13.56</v>
      </c>
      <c r="AL139" s="106">
        <v>162.72</v>
      </c>
      <c r="AM139" s="106"/>
      <c r="AN139" s="106">
        <v>162.72</v>
      </c>
      <c r="AO139" s="104"/>
      <c r="AP139" s="104">
        <f t="shared" si="10"/>
        <v>339</v>
      </c>
      <c r="AQ139" s="106">
        <f t="shared" si="11"/>
        <v>565</v>
      </c>
      <c r="AR139" s="72"/>
      <c r="AS139" s="73"/>
      <c r="AT139" s="12"/>
      <c r="AU139" s="76">
        <f t="shared" si="12"/>
        <v>474.6</v>
      </c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</row>
    <row r="140" spans="1:60" ht="49.5" customHeight="1" x14ac:dyDescent="0.2">
      <c r="A140" s="85" t="s">
        <v>512</v>
      </c>
      <c r="B140" s="86" t="s">
        <v>513</v>
      </c>
      <c r="C140" s="86" t="s">
        <v>514</v>
      </c>
      <c r="D140" s="86" t="s">
        <v>515</v>
      </c>
      <c r="E140" s="86" t="s">
        <v>516</v>
      </c>
      <c r="F140" s="86" t="s">
        <v>517</v>
      </c>
      <c r="G140" s="86" t="s">
        <v>518</v>
      </c>
      <c r="H140" s="120" t="s">
        <v>198</v>
      </c>
      <c r="I140" s="105">
        <v>41171</v>
      </c>
      <c r="J140" s="106">
        <v>735</v>
      </c>
      <c r="K140" s="106">
        <f t="shared" si="8"/>
        <v>73.5</v>
      </c>
      <c r="L140" s="106">
        <f t="shared" si="9"/>
        <v>661.5</v>
      </c>
      <c r="M140" s="106">
        <v>0</v>
      </c>
      <c r="N140" s="106">
        <v>0</v>
      </c>
      <c r="O140" s="106">
        <v>0</v>
      </c>
      <c r="P140" s="106">
        <v>0</v>
      </c>
      <c r="Q140" s="106">
        <v>0</v>
      </c>
      <c r="R140" s="106">
        <v>0</v>
      </c>
      <c r="S140" s="106">
        <v>0</v>
      </c>
      <c r="T140" s="106">
        <v>0</v>
      </c>
      <c r="U140" s="106">
        <v>0</v>
      </c>
      <c r="V140" s="106">
        <v>0</v>
      </c>
      <c r="W140" s="106">
        <v>0</v>
      </c>
      <c r="X140" s="106">
        <v>0</v>
      </c>
      <c r="Y140" s="106">
        <v>0</v>
      </c>
      <c r="Z140" s="106">
        <v>0</v>
      </c>
      <c r="AA140" s="106">
        <v>44.1</v>
      </c>
      <c r="AB140" s="106">
        <v>0</v>
      </c>
      <c r="AC140" s="106">
        <v>132.30000000000001</v>
      </c>
      <c r="AD140" s="106">
        <v>132.30000000000001</v>
      </c>
      <c r="AE140" s="106">
        <v>132.30000000000001</v>
      </c>
      <c r="AF140" s="106">
        <v>0</v>
      </c>
      <c r="AG140" s="106">
        <v>132.30000000000001</v>
      </c>
      <c r="AH140" s="106">
        <v>0</v>
      </c>
      <c r="AI140" s="106">
        <v>88.2</v>
      </c>
      <c r="AJ140" s="106">
        <v>0</v>
      </c>
      <c r="AK140" s="106">
        <v>0</v>
      </c>
      <c r="AL140" s="106"/>
      <c r="AM140" s="106"/>
      <c r="AN140" s="106"/>
      <c r="AO140" s="104"/>
      <c r="AP140" s="104">
        <f t="shared" si="10"/>
        <v>661.50000000000011</v>
      </c>
      <c r="AQ140" s="106">
        <f t="shared" si="11"/>
        <v>73.499999999999886</v>
      </c>
      <c r="AR140" s="72" t="s">
        <v>519</v>
      </c>
      <c r="AS140" s="73" t="s">
        <v>520</v>
      </c>
      <c r="AT140" s="62"/>
      <c r="AU140" s="61">
        <f t="shared" si="12"/>
        <v>0</v>
      </c>
      <c r="AV140" s="62"/>
      <c r="AW140" s="62"/>
      <c r="AX140" s="62"/>
      <c r="AY140" s="62"/>
      <c r="AZ140" s="62"/>
      <c r="BA140" s="62"/>
      <c r="BB140" s="62"/>
      <c r="BC140" s="62"/>
      <c r="BD140" s="62"/>
      <c r="BE140" s="62"/>
      <c r="BF140" s="62"/>
      <c r="BG140" s="62"/>
      <c r="BH140" s="62"/>
    </row>
    <row r="141" spans="1:60" ht="49.5" customHeight="1" x14ac:dyDescent="0.2">
      <c r="A141" s="85" t="s">
        <v>521</v>
      </c>
      <c r="B141" s="87" t="s">
        <v>522</v>
      </c>
      <c r="C141" s="86" t="s">
        <v>523</v>
      </c>
      <c r="D141" s="87" t="s">
        <v>227</v>
      </c>
      <c r="E141" s="94" t="s">
        <v>524</v>
      </c>
      <c r="F141" s="87" t="s">
        <v>525</v>
      </c>
      <c r="G141" s="86" t="s">
        <v>518</v>
      </c>
      <c r="H141" s="86" t="s">
        <v>207</v>
      </c>
      <c r="I141" s="105">
        <v>41017</v>
      </c>
      <c r="J141" s="106">
        <v>805.13</v>
      </c>
      <c r="K141" s="106">
        <f t="shared" si="8"/>
        <v>80.513000000000005</v>
      </c>
      <c r="L141" s="106">
        <f t="shared" si="9"/>
        <v>724.61699999999996</v>
      </c>
      <c r="M141" s="106">
        <v>0</v>
      </c>
      <c r="N141" s="106">
        <v>0</v>
      </c>
      <c r="O141" s="106">
        <v>0</v>
      </c>
      <c r="P141" s="106">
        <v>0</v>
      </c>
      <c r="Q141" s="106">
        <v>0</v>
      </c>
      <c r="R141" s="106">
        <v>0</v>
      </c>
      <c r="S141" s="106">
        <v>0</v>
      </c>
      <c r="T141" s="106">
        <v>0</v>
      </c>
      <c r="U141" s="106">
        <v>0</v>
      </c>
      <c r="V141" s="106">
        <v>0</v>
      </c>
      <c r="W141" s="106">
        <v>0</v>
      </c>
      <c r="X141" s="106">
        <v>0</v>
      </c>
      <c r="Y141" s="106">
        <v>0</v>
      </c>
      <c r="Z141" s="106">
        <v>0</v>
      </c>
      <c r="AA141" s="106">
        <v>108.69</v>
      </c>
      <c r="AB141" s="106">
        <v>0</v>
      </c>
      <c r="AC141" s="106">
        <v>144.91999999999999</v>
      </c>
      <c r="AD141" s="106">
        <v>144.91999999999999</v>
      </c>
      <c r="AE141" s="106">
        <v>144.91999999999999</v>
      </c>
      <c r="AF141" s="106">
        <v>0</v>
      </c>
      <c r="AG141" s="106">
        <v>144.91999999999999</v>
      </c>
      <c r="AH141" s="106">
        <v>0</v>
      </c>
      <c r="AI141" s="106">
        <v>36.25</v>
      </c>
      <c r="AJ141" s="106">
        <v>0</v>
      </c>
      <c r="AK141" s="106">
        <v>0</v>
      </c>
      <c r="AL141" s="106"/>
      <c r="AM141" s="106"/>
      <c r="AN141" s="106"/>
      <c r="AO141" s="104"/>
      <c r="AP141" s="104">
        <f t="shared" si="10"/>
        <v>724.61999999999989</v>
      </c>
      <c r="AQ141" s="106">
        <f t="shared" si="11"/>
        <v>80.510000000000105</v>
      </c>
      <c r="AR141" s="72" t="s">
        <v>526</v>
      </c>
      <c r="AS141" s="73" t="s">
        <v>527</v>
      </c>
      <c r="AT141" s="62"/>
      <c r="AU141" s="61">
        <f t="shared" si="12"/>
        <v>-2.9999999999290594E-3</v>
      </c>
      <c r="AV141" s="62"/>
      <c r="AW141" s="62"/>
      <c r="AX141" s="62"/>
      <c r="AY141" s="62"/>
      <c r="AZ141" s="62"/>
      <c r="BA141" s="62"/>
      <c r="BB141" s="62"/>
      <c r="BC141" s="62"/>
      <c r="BD141" s="62"/>
      <c r="BE141" s="62"/>
      <c r="BF141" s="62"/>
      <c r="BG141" s="62"/>
      <c r="BH141" s="62"/>
    </row>
    <row r="142" spans="1:60" ht="42" customHeight="1" x14ac:dyDescent="0.2">
      <c r="A142" s="85" t="s">
        <v>528</v>
      </c>
      <c r="B142" s="87" t="s">
        <v>522</v>
      </c>
      <c r="C142" s="86" t="s">
        <v>523</v>
      </c>
      <c r="D142" s="87" t="s">
        <v>227</v>
      </c>
      <c r="E142" s="94" t="s">
        <v>529</v>
      </c>
      <c r="F142" s="87" t="s">
        <v>525</v>
      </c>
      <c r="G142" s="86" t="s">
        <v>518</v>
      </c>
      <c r="H142" s="94" t="s">
        <v>207</v>
      </c>
      <c r="I142" s="105">
        <v>41017</v>
      </c>
      <c r="J142" s="106">
        <v>805.13</v>
      </c>
      <c r="K142" s="106">
        <f t="shared" si="8"/>
        <v>80.513000000000005</v>
      </c>
      <c r="L142" s="106">
        <f t="shared" si="9"/>
        <v>724.61699999999996</v>
      </c>
      <c r="M142" s="106">
        <v>0</v>
      </c>
      <c r="N142" s="106">
        <v>0</v>
      </c>
      <c r="O142" s="106">
        <v>0</v>
      </c>
      <c r="P142" s="106">
        <v>0</v>
      </c>
      <c r="Q142" s="106">
        <v>0</v>
      </c>
      <c r="R142" s="106">
        <v>0</v>
      </c>
      <c r="S142" s="106">
        <v>0</v>
      </c>
      <c r="T142" s="106">
        <v>0</v>
      </c>
      <c r="U142" s="106">
        <v>0</v>
      </c>
      <c r="V142" s="106">
        <v>0</v>
      </c>
      <c r="W142" s="106">
        <v>0</v>
      </c>
      <c r="X142" s="106">
        <v>0</v>
      </c>
      <c r="Y142" s="106">
        <v>0</v>
      </c>
      <c r="Z142" s="106">
        <v>0</v>
      </c>
      <c r="AA142" s="106">
        <v>108.69</v>
      </c>
      <c r="AB142" s="106">
        <v>0</v>
      </c>
      <c r="AC142" s="106">
        <v>144.91999999999999</v>
      </c>
      <c r="AD142" s="106">
        <v>144.91999999999999</v>
      </c>
      <c r="AE142" s="106">
        <v>144.91999999999999</v>
      </c>
      <c r="AF142" s="106">
        <v>0</v>
      </c>
      <c r="AG142" s="106">
        <v>144.91999999999999</v>
      </c>
      <c r="AH142" s="106">
        <v>0</v>
      </c>
      <c r="AI142" s="106">
        <v>36.25</v>
      </c>
      <c r="AJ142" s="106">
        <v>0</v>
      </c>
      <c r="AK142" s="106">
        <v>0</v>
      </c>
      <c r="AL142" s="106"/>
      <c r="AM142" s="106"/>
      <c r="AN142" s="106"/>
      <c r="AO142" s="104"/>
      <c r="AP142" s="104">
        <f t="shared" si="10"/>
        <v>724.61999999999989</v>
      </c>
      <c r="AQ142" s="106">
        <f t="shared" si="11"/>
        <v>80.510000000000105</v>
      </c>
      <c r="AR142" s="72" t="s">
        <v>199</v>
      </c>
      <c r="AS142" s="73" t="s">
        <v>200</v>
      </c>
      <c r="AT142" s="62"/>
      <c r="AU142" s="61">
        <f t="shared" si="12"/>
        <v>-2.9999999999290594E-3</v>
      </c>
      <c r="AV142" s="62"/>
      <c r="AW142" s="62"/>
      <c r="AX142" s="62"/>
      <c r="AY142" s="62"/>
      <c r="AZ142" s="62"/>
      <c r="BA142" s="62"/>
      <c r="BB142" s="62"/>
      <c r="BC142" s="62"/>
      <c r="BD142" s="62"/>
      <c r="BE142" s="62"/>
      <c r="BF142" s="62"/>
      <c r="BG142" s="62"/>
      <c r="BH142" s="62"/>
    </row>
    <row r="143" spans="1:60" ht="42" customHeight="1" x14ac:dyDescent="0.2">
      <c r="A143" s="85" t="s">
        <v>530</v>
      </c>
      <c r="B143" s="87" t="s">
        <v>522</v>
      </c>
      <c r="C143" s="86" t="s">
        <v>523</v>
      </c>
      <c r="D143" s="87" t="s">
        <v>227</v>
      </c>
      <c r="E143" s="94" t="s">
        <v>531</v>
      </c>
      <c r="F143" s="87" t="s">
        <v>525</v>
      </c>
      <c r="G143" s="86" t="s">
        <v>518</v>
      </c>
      <c r="H143" s="94" t="s">
        <v>207</v>
      </c>
      <c r="I143" s="105">
        <v>41017</v>
      </c>
      <c r="J143" s="106">
        <v>805.13</v>
      </c>
      <c r="K143" s="106">
        <f t="shared" si="8"/>
        <v>80.513000000000005</v>
      </c>
      <c r="L143" s="106">
        <f t="shared" si="9"/>
        <v>724.61699999999996</v>
      </c>
      <c r="M143" s="106">
        <v>0</v>
      </c>
      <c r="N143" s="106">
        <v>0</v>
      </c>
      <c r="O143" s="106">
        <v>0</v>
      </c>
      <c r="P143" s="106">
        <v>0</v>
      </c>
      <c r="Q143" s="106">
        <v>0</v>
      </c>
      <c r="R143" s="106">
        <v>0</v>
      </c>
      <c r="S143" s="106">
        <v>0</v>
      </c>
      <c r="T143" s="106">
        <v>0</v>
      </c>
      <c r="U143" s="106">
        <v>0</v>
      </c>
      <c r="V143" s="106">
        <v>0</v>
      </c>
      <c r="W143" s="106">
        <v>0</v>
      </c>
      <c r="X143" s="106">
        <v>0</v>
      </c>
      <c r="Y143" s="106">
        <v>0</v>
      </c>
      <c r="Z143" s="106">
        <v>0</v>
      </c>
      <c r="AA143" s="106">
        <v>108.69</v>
      </c>
      <c r="AB143" s="106">
        <v>0</v>
      </c>
      <c r="AC143" s="106">
        <v>144.91999999999999</v>
      </c>
      <c r="AD143" s="106">
        <v>144.91999999999999</v>
      </c>
      <c r="AE143" s="106">
        <v>144.91999999999999</v>
      </c>
      <c r="AF143" s="106">
        <v>0</v>
      </c>
      <c r="AG143" s="106">
        <v>144.91999999999999</v>
      </c>
      <c r="AH143" s="106">
        <v>0</v>
      </c>
      <c r="AI143" s="106">
        <v>36.25</v>
      </c>
      <c r="AJ143" s="106">
        <v>0</v>
      </c>
      <c r="AK143" s="106">
        <v>0</v>
      </c>
      <c r="AL143" s="106"/>
      <c r="AM143" s="106"/>
      <c r="AN143" s="106"/>
      <c r="AO143" s="104"/>
      <c r="AP143" s="104">
        <f t="shared" si="10"/>
        <v>724.61999999999989</v>
      </c>
      <c r="AQ143" s="106">
        <f t="shared" si="11"/>
        <v>80.510000000000105</v>
      </c>
      <c r="AR143" s="72" t="s">
        <v>532</v>
      </c>
      <c r="AS143" s="73" t="s">
        <v>533</v>
      </c>
      <c r="AT143" s="62"/>
      <c r="AU143" s="61">
        <f t="shared" si="12"/>
        <v>-2.9999999999290594E-3</v>
      </c>
      <c r="AV143" s="62"/>
      <c r="AW143" s="62"/>
      <c r="AX143" s="62"/>
      <c r="AY143" s="62"/>
      <c r="AZ143" s="62"/>
      <c r="BA143" s="62"/>
      <c r="BB143" s="62"/>
      <c r="BC143" s="62"/>
      <c r="BD143" s="62"/>
      <c r="BE143" s="62"/>
      <c r="BF143" s="62"/>
      <c r="BG143" s="62"/>
      <c r="BH143" s="62"/>
    </row>
    <row r="144" spans="1:60" ht="41.25" customHeight="1" x14ac:dyDescent="0.2">
      <c r="A144" s="85" t="s">
        <v>534</v>
      </c>
      <c r="B144" s="87" t="s">
        <v>522</v>
      </c>
      <c r="C144" s="86" t="s">
        <v>523</v>
      </c>
      <c r="D144" s="87" t="s">
        <v>227</v>
      </c>
      <c r="E144" s="94" t="s">
        <v>535</v>
      </c>
      <c r="F144" s="87" t="s">
        <v>525</v>
      </c>
      <c r="G144" s="86" t="s">
        <v>518</v>
      </c>
      <c r="H144" s="94" t="s">
        <v>207</v>
      </c>
      <c r="I144" s="105">
        <v>41017</v>
      </c>
      <c r="J144" s="106">
        <v>805.13</v>
      </c>
      <c r="K144" s="106">
        <f t="shared" si="8"/>
        <v>80.513000000000005</v>
      </c>
      <c r="L144" s="106">
        <f t="shared" si="9"/>
        <v>724.61699999999996</v>
      </c>
      <c r="M144" s="106">
        <v>0</v>
      </c>
      <c r="N144" s="106">
        <v>0</v>
      </c>
      <c r="O144" s="106">
        <v>0</v>
      </c>
      <c r="P144" s="106">
        <v>0</v>
      </c>
      <c r="Q144" s="106">
        <v>0</v>
      </c>
      <c r="R144" s="106">
        <v>0</v>
      </c>
      <c r="S144" s="106">
        <v>0</v>
      </c>
      <c r="T144" s="106">
        <v>0</v>
      </c>
      <c r="U144" s="106">
        <v>0</v>
      </c>
      <c r="V144" s="106">
        <v>0</v>
      </c>
      <c r="W144" s="106">
        <v>0</v>
      </c>
      <c r="X144" s="106">
        <v>0</v>
      </c>
      <c r="Y144" s="106">
        <v>0</v>
      </c>
      <c r="Z144" s="106">
        <v>0</v>
      </c>
      <c r="AA144" s="106">
        <v>108.69</v>
      </c>
      <c r="AB144" s="106">
        <v>0</v>
      </c>
      <c r="AC144" s="106">
        <v>144.91999999999999</v>
      </c>
      <c r="AD144" s="106">
        <v>144.91999999999999</v>
      </c>
      <c r="AE144" s="106">
        <v>144.91999999999999</v>
      </c>
      <c r="AF144" s="106">
        <v>0</v>
      </c>
      <c r="AG144" s="106">
        <v>144.91999999999999</v>
      </c>
      <c r="AH144" s="106">
        <v>0</v>
      </c>
      <c r="AI144" s="106">
        <v>36.25</v>
      </c>
      <c r="AJ144" s="106">
        <v>0</v>
      </c>
      <c r="AK144" s="106">
        <v>0</v>
      </c>
      <c r="AL144" s="106"/>
      <c r="AM144" s="106"/>
      <c r="AN144" s="106"/>
      <c r="AO144" s="104"/>
      <c r="AP144" s="104">
        <f t="shared" si="10"/>
        <v>724.61999999999989</v>
      </c>
      <c r="AQ144" s="106">
        <f t="shared" si="11"/>
        <v>80.510000000000105</v>
      </c>
      <c r="AR144" s="72" t="s">
        <v>536</v>
      </c>
      <c r="AS144" s="73" t="s">
        <v>537</v>
      </c>
      <c r="AT144" s="62"/>
      <c r="AU144" s="61">
        <f t="shared" si="12"/>
        <v>-2.9999999999290594E-3</v>
      </c>
      <c r="AV144" s="62"/>
      <c r="AW144" s="62"/>
      <c r="AX144" s="62"/>
      <c r="AY144" s="62"/>
      <c r="AZ144" s="62"/>
      <c r="BA144" s="62"/>
      <c r="BB144" s="62"/>
      <c r="BC144" s="62"/>
      <c r="BD144" s="62"/>
      <c r="BE144" s="62"/>
      <c r="BF144" s="62"/>
      <c r="BG144" s="62"/>
      <c r="BH144" s="62"/>
    </row>
    <row r="145" spans="1:60" ht="36.75" customHeight="1" x14ac:dyDescent="0.2">
      <c r="A145" s="85" t="s">
        <v>538</v>
      </c>
      <c r="B145" s="87" t="s">
        <v>522</v>
      </c>
      <c r="C145" s="86" t="s">
        <v>539</v>
      </c>
      <c r="D145" s="87" t="s">
        <v>227</v>
      </c>
      <c r="E145" s="120" t="s">
        <v>540</v>
      </c>
      <c r="F145" s="87" t="s">
        <v>525</v>
      </c>
      <c r="G145" s="86" t="s">
        <v>518</v>
      </c>
      <c r="H145" s="120" t="s">
        <v>207</v>
      </c>
      <c r="I145" s="105">
        <v>41017</v>
      </c>
      <c r="J145" s="106">
        <v>693.28</v>
      </c>
      <c r="K145" s="106">
        <f t="shared" si="8"/>
        <v>69.328000000000003</v>
      </c>
      <c r="L145" s="106">
        <f t="shared" si="9"/>
        <v>623.952</v>
      </c>
      <c r="M145" s="106">
        <v>0</v>
      </c>
      <c r="N145" s="106">
        <v>0</v>
      </c>
      <c r="O145" s="106">
        <v>0</v>
      </c>
      <c r="P145" s="106">
        <v>0</v>
      </c>
      <c r="Q145" s="106">
        <v>0</v>
      </c>
      <c r="R145" s="106">
        <v>0</v>
      </c>
      <c r="S145" s="106">
        <v>0</v>
      </c>
      <c r="T145" s="106">
        <v>0</v>
      </c>
      <c r="U145" s="106">
        <v>0</v>
      </c>
      <c r="V145" s="106">
        <v>0</v>
      </c>
      <c r="W145" s="106">
        <v>0</v>
      </c>
      <c r="X145" s="106">
        <v>0</v>
      </c>
      <c r="Y145" s="106">
        <v>0</v>
      </c>
      <c r="Z145" s="106">
        <v>0</v>
      </c>
      <c r="AA145" s="106">
        <v>0</v>
      </c>
      <c r="AB145" s="106">
        <v>0</v>
      </c>
      <c r="AC145" s="106">
        <v>72.790000000000006</v>
      </c>
      <c r="AD145" s="106">
        <v>72.790000000000006</v>
      </c>
      <c r="AE145" s="106">
        <v>176.79</v>
      </c>
      <c r="AF145" s="106">
        <v>0</v>
      </c>
      <c r="AG145" s="106">
        <v>176.79</v>
      </c>
      <c r="AH145" s="106">
        <v>-72.790000000000006</v>
      </c>
      <c r="AI145" s="106">
        <v>124.79</v>
      </c>
      <c r="AJ145" s="106">
        <v>72.790000000000006</v>
      </c>
      <c r="AK145" s="106">
        <v>0</v>
      </c>
      <c r="AL145" s="106"/>
      <c r="AM145" s="106"/>
      <c r="AN145" s="106"/>
      <c r="AO145" s="104"/>
      <c r="AP145" s="104">
        <f t="shared" si="10"/>
        <v>623.94999999999993</v>
      </c>
      <c r="AQ145" s="106">
        <f t="shared" si="11"/>
        <v>69.330000000000041</v>
      </c>
      <c r="AR145" s="72" t="s">
        <v>541</v>
      </c>
      <c r="AS145" s="73" t="s">
        <v>537</v>
      </c>
      <c r="AT145" s="62"/>
      <c r="AU145" s="61">
        <f t="shared" si="12"/>
        <v>2.0000000000663931E-3</v>
      </c>
      <c r="AV145" s="62"/>
      <c r="AW145" s="62"/>
      <c r="AX145" s="62"/>
      <c r="AY145" s="62"/>
      <c r="AZ145" s="62"/>
      <c r="BA145" s="62"/>
      <c r="BB145" s="62"/>
      <c r="BC145" s="62"/>
      <c r="BD145" s="62"/>
      <c r="BE145" s="62"/>
      <c r="BF145" s="62"/>
      <c r="BG145" s="62"/>
      <c r="BH145" s="62"/>
    </row>
    <row r="146" spans="1:60" ht="37.5" customHeight="1" x14ac:dyDescent="0.2">
      <c r="A146" s="85" t="s">
        <v>542</v>
      </c>
      <c r="B146" s="87" t="s">
        <v>522</v>
      </c>
      <c r="C146" s="86" t="s">
        <v>539</v>
      </c>
      <c r="D146" s="87" t="s">
        <v>227</v>
      </c>
      <c r="E146" s="120" t="s">
        <v>543</v>
      </c>
      <c r="F146" s="87" t="s">
        <v>525</v>
      </c>
      <c r="G146" s="86" t="s">
        <v>518</v>
      </c>
      <c r="H146" s="120" t="s">
        <v>207</v>
      </c>
      <c r="I146" s="105">
        <v>41017</v>
      </c>
      <c r="J146" s="106">
        <v>693.28</v>
      </c>
      <c r="K146" s="106">
        <f t="shared" si="8"/>
        <v>69.328000000000003</v>
      </c>
      <c r="L146" s="106">
        <f t="shared" si="9"/>
        <v>623.952</v>
      </c>
      <c r="M146" s="106">
        <v>0</v>
      </c>
      <c r="N146" s="106">
        <v>0</v>
      </c>
      <c r="O146" s="106">
        <v>0</v>
      </c>
      <c r="P146" s="106">
        <v>0</v>
      </c>
      <c r="Q146" s="106">
        <v>0</v>
      </c>
      <c r="R146" s="106">
        <v>0</v>
      </c>
      <c r="S146" s="106">
        <v>0</v>
      </c>
      <c r="T146" s="106">
        <v>0</v>
      </c>
      <c r="U146" s="106">
        <v>0</v>
      </c>
      <c r="V146" s="106">
        <v>0</v>
      </c>
      <c r="W146" s="106">
        <v>0</v>
      </c>
      <c r="X146" s="106">
        <v>0</v>
      </c>
      <c r="Y146" s="106">
        <v>0</v>
      </c>
      <c r="Z146" s="106">
        <v>0</v>
      </c>
      <c r="AA146" s="106">
        <v>0</v>
      </c>
      <c r="AB146" s="106">
        <v>0</v>
      </c>
      <c r="AC146" s="106">
        <v>72.790000000000006</v>
      </c>
      <c r="AD146" s="106">
        <v>72.790000000000006</v>
      </c>
      <c r="AE146" s="106">
        <v>176.79</v>
      </c>
      <c r="AF146" s="106">
        <v>0</v>
      </c>
      <c r="AG146" s="106">
        <v>176.79</v>
      </c>
      <c r="AH146" s="106">
        <v>-72.790000000000006</v>
      </c>
      <c r="AI146" s="106">
        <v>124.79</v>
      </c>
      <c r="AJ146" s="106">
        <v>72.790000000000006</v>
      </c>
      <c r="AK146" s="106">
        <v>0</v>
      </c>
      <c r="AL146" s="106"/>
      <c r="AM146" s="106"/>
      <c r="AN146" s="106"/>
      <c r="AO146" s="104"/>
      <c r="AP146" s="104">
        <f t="shared" si="10"/>
        <v>623.94999999999993</v>
      </c>
      <c r="AQ146" s="106">
        <f t="shared" si="11"/>
        <v>69.330000000000041</v>
      </c>
      <c r="AR146" s="72" t="s">
        <v>544</v>
      </c>
      <c r="AS146" s="73" t="s">
        <v>537</v>
      </c>
      <c r="AT146" s="62"/>
      <c r="AU146" s="61">
        <f t="shared" si="12"/>
        <v>2.0000000000663931E-3</v>
      </c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</row>
    <row r="147" spans="1:60" ht="41.25" customHeight="1" x14ac:dyDescent="0.2">
      <c r="A147" s="85" t="s">
        <v>545</v>
      </c>
      <c r="B147" s="87" t="s">
        <v>522</v>
      </c>
      <c r="C147" s="86" t="s">
        <v>539</v>
      </c>
      <c r="D147" s="87" t="s">
        <v>227</v>
      </c>
      <c r="E147" s="120" t="s">
        <v>546</v>
      </c>
      <c r="F147" s="87" t="s">
        <v>525</v>
      </c>
      <c r="G147" s="86" t="s">
        <v>518</v>
      </c>
      <c r="H147" s="120" t="s">
        <v>207</v>
      </c>
      <c r="I147" s="105">
        <v>41017</v>
      </c>
      <c r="J147" s="106">
        <v>693.28</v>
      </c>
      <c r="K147" s="106">
        <f t="shared" si="8"/>
        <v>69.328000000000003</v>
      </c>
      <c r="L147" s="106">
        <f t="shared" si="9"/>
        <v>623.952</v>
      </c>
      <c r="M147" s="106">
        <v>0</v>
      </c>
      <c r="N147" s="106">
        <v>0</v>
      </c>
      <c r="O147" s="106">
        <v>0</v>
      </c>
      <c r="P147" s="106">
        <v>0</v>
      </c>
      <c r="Q147" s="106">
        <v>0</v>
      </c>
      <c r="R147" s="106">
        <v>0</v>
      </c>
      <c r="S147" s="106">
        <v>0</v>
      </c>
      <c r="T147" s="106">
        <v>0</v>
      </c>
      <c r="U147" s="106">
        <v>0</v>
      </c>
      <c r="V147" s="106">
        <v>0</v>
      </c>
      <c r="W147" s="106">
        <v>0</v>
      </c>
      <c r="X147" s="106">
        <v>0</v>
      </c>
      <c r="Y147" s="106">
        <v>0</v>
      </c>
      <c r="Z147" s="106">
        <v>0</v>
      </c>
      <c r="AA147" s="106">
        <v>0</v>
      </c>
      <c r="AB147" s="106">
        <v>0</v>
      </c>
      <c r="AC147" s="106">
        <v>72.790000000000006</v>
      </c>
      <c r="AD147" s="106">
        <v>72.790000000000006</v>
      </c>
      <c r="AE147" s="106">
        <v>176.79</v>
      </c>
      <c r="AF147" s="106">
        <v>0</v>
      </c>
      <c r="AG147" s="106">
        <v>176.79</v>
      </c>
      <c r="AH147" s="106">
        <v>-72.790000000000006</v>
      </c>
      <c r="AI147" s="106">
        <v>124.79</v>
      </c>
      <c r="AJ147" s="106">
        <v>72.790000000000006</v>
      </c>
      <c r="AK147" s="106">
        <v>0</v>
      </c>
      <c r="AL147" s="106"/>
      <c r="AM147" s="106"/>
      <c r="AN147" s="106"/>
      <c r="AO147" s="104"/>
      <c r="AP147" s="104">
        <f t="shared" si="10"/>
        <v>623.94999999999993</v>
      </c>
      <c r="AQ147" s="106">
        <f t="shared" si="11"/>
        <v>69.330000000000041</v>
      </c>
      <c r="AR147" s="72" t="s">
        <v>547</v>
      </c>
      <c r="AS147" s="73" t="s">
        <v>520</v>
      </c>
      <c r="AT147" s="62"/>
      <c r="AU147" s="61">
        <f t="shared" si="12"/>
        <v>2.0000000000663931E-3</v>
      </c>
      <c r="AV147" s="62"/>
      <c r="AW147" s="62"/>
      <c r="AX147" s="62"/>
      <c r="AY147" s="62"/>
      <c r="AZ147" s="62"/>
      <c r="BA147" s="62"/>
      <c r="BB147" s="62"/>
      <c r="BC147" s="62"/>
      <c r="BD147" s="62"/>
      <c r="BE147" s="62"/>
      <c r="BF147" s="62"/>
      <c r="BG147" s="62"/>
      <c r="BH147" s="62"/>
    </row>
    <row r="148" spans="1:60" ht="41.25" customHeight="1" x14ac:dyDescent="0.2">
      <c r="A148" s="85" t="s">
        <v>548</v>
      </c>
      <c r="B148" s="87" t="s">
        <v>522</v>
      </c>
      <c r="C148" s="86" t="s">
        <v>539</v>
      </c>
      <c r="D148" s="87" t="s">
        <v>227</v>
      </c>
      <c r="E148" s="120" t="s">
        <v>549</v>
      </c>
      <c r="F148" s="87" t="s">
        <v>525</v>
      </c>
      <c r="G148" s="86" t="s">
        <v>518</v>
      </c>
      <c r="H148" s="120" t="s">
        <v>207</v>
      </c>
      <c r="I148" s="105">
        <v>41017</v>
      </c>
      <c r="J148" s="106">
        <v>693.28</v>
      </c>
      <c r="K148" s="106">
        <f t="shared" si="8"/>
        <v>69.328000000000003</v>
      </c>
      <c r="L148" s="106">
        <f t="shared" si="9"/>
        <v>623.952</v>
      </c>
      <c r="M148" s="106">
        <v>0</v>
      </c>
      <c r="N148" s="106">
        <v>0</v>
      </c>
      <c r="O148" s="106">
        <v>0</v>
      </c>
      <c r="P148" s="106">
        <v>0</v>
      </c>
      <c r="Q148" s="106">
        <v>0</v>
      </c>
      <c r="R148" s="106">
        <v>0</v>
      </c>
      <c r="S148" s="106">
        <v>0</v>
      </c>
      <c r="T148" s="106">
        <v>0</v>
      </c>
      <c r="U148" s="106">
        <v>0</v>
      </c>
      <c r="V148" s="106">
        <v>0</v>
      </c>
      <c r="W148" s="106">
        <v>0</v>
      </c>
      <c r="X148" s="106">
        <v>0</v>
      </c>
      <c r="Y148" s="106">
        <v>0</v>
      </c>
      <c r="Z148" s="106">
        <v>0</v>
      </c>
      <c r="AA148" s="106">
        <v>0</v>
      </c>
      <c r="AB148" s="106">
        <v>0</v>
      </c>
      <c r="AC148" s="106">
        <v>72.790000000000006</v>
      </c>
      <c r="AD148" s="106">
        <v>72.790000000000006</v>
      </c>
      <c r="AE148" s="106">
        <v>176.79</v>
      </c>
      <c r="AF148" s="106">
        <v>0</v>
      </c>
      <c r="AG148" s="106">
        <v>176.79</v>
      </c>
      <c r="AH148" s="106">
        <v>-72.790000000000006</v>
      </c>
      <c r="AI148" s="106">
        <v>124.79</v>
      </c>
      <c r="AJ148" s="106">
        <v>72.790000000000006</v>
      </c>
      <c r="AK148" s="106">
        <v>0</v>
      </c>
      <c r="AL148" s="106"/>
      <c r="AM148" s="106"/>
      <c r="AN148" s="106"/>
      <c r="AO148" s="104"/>
      <c r="AP148" s="104">
        <f t="shared" si="10"/>
        <v>623.94999999999993</v>
      </c>
      <c r="AQ148" s="106">
        <f t="shared" si="11"/>
        <v>69.330000000000041</v>
      </c>
      <c r="AR148" s="72" t="s">
        <v>550</v>
      </c>
      <c r="AS148" s="73" t="s">
        <v>551</v>
      </c>
      <c r="AT148" s="62"/>
      <c r="AU148" s="61">
        <f t="shared" si="12"/>
        <v>2.0000000000663931E-3</v>
      </c>
      <c r="AV148" s="62"/>
      <c r="AW148" s="62"/>
      <c r="AX148" s="62"/>
      <c r="AY148" s="62"/>
      <c r="AZ148" s="62"/>
      <c r="BA148" s="62"/>
      <c r="BB148" s="62"/>
      <c r="BC148" s="62"/>
      <c r="BD148" s="62"/>
      <c r="BE148" s="62"/>
      <c r="BF148" s="62"/>
      <c r="BG148" s="62"/>
      <c r="BH148" s="62"/>
    </row>
    <row r="149" spans="1:60" ht="39" customHeight="1" x14ac:dyDescent="0.2">
      <c r="A149" s="85" t="s">
        <v>552</v>
      </c>
      <c r="B149" s="87" t="s">
        <v>522</v>
      </c>
      <c r="C149" s="86" t="s">
        <v>539</v>
      </c>
      <c r="D149" s="87" t="s">
        <v>227</v>
      </c>
      <c r="E149" s="120" t="s">
        <v>553</v>
      </c>
      <c r="F149" s="87" t="s">
        <v>525</v>
      </c>
      <c r="G149" s="86" t="s">
        <v>518</v>
      </c>
      <c r="H149" s="120" t="s">
        <v>207</v>
      </c>
      <c r="I149" s="105">
        <v>41017</v>
      </c>
      <c r="J149" s="106">
        <v>693.28</v>
      </c>
      <c r="K149" s="106">
        <f t="shared" si="8"/>
        <v>69.328000000000003</v>
      </c>
      <c r="L149" s="106">
        <f t="shared" si="9"/>
        <v>623.952</v>
      </c>
      <c r="M149" s="106">
        <v>0</v>
      </c>
      <c r="N149" s="106">
        <v>0</v>
      </c>
      <c r="O149" s="106">
        <v>0</v>
      </c>
      <c r="P149" s="106">
        <v>0</v>
      </c>
      <c r="Q149" s="106">
        <v>0</v>
      </c>
      <c r="R149" s="106">
        <v>0</v>
      </c>
      <c r="S149" s="106">
        <v>0</v>
      </c>
      <c r="T149" s="106">
        <v>0</v>
      </c>
      <c r="U149" s="106">
        <v>0</v>
      </c>
      <c r="V149" s="106">
        <v>0</v>
      </c>
      <c r="W149" s="106">
        <v>0</v>
      </c>
      <c r="X149" s="106">
        <v>0</v>
      </c>
      <c r="Y149" s="106">
        <v>0</v>
      </c>
      <c r="Z149" s="106">
        <v>0</v>
      </c>
      <c r="AA149" s="106">
        <v>0</v>
      </c>
      <c r="AB149" s="106">
        <v>0</v>
      </c>
      <c r="AC149" s="106">
        <v>72.790000000000006</v>
      </c>
      <c r="AD149" s="106">
        <v>72.790000000000006</v>
      </c>
      <c r="AE149" s="106">
        <v>176.79</v>
      </c>
      <c r="AF149" s="106">
        <v>0</v>
      </c>
      <c r="AG149" s="106">
        <v>176.79</v>
      </c>
      <c r="AH149" s="106">
        <v>-72.790000000000006</v>
      </c>
      <c r="AI149" s="106">
        <v>124.79</v>
      </c>
      <c r="AJ149" s="106">
        <v>72.790000000000006</v>
      </c>
      <c r="AK149" s="106">
        <v>0</v>
      </c>
      <c r="AL149" s="106"/>
      <c r="AM149" s="106"/>
      <c r="AN149" s="106"/>
      <c r="AO149" s="104"/>
      <c r="AP149" s="104">
        <f t="shared" si="10"/>
        <v>623.94999999999993</v>
      </c>
      <c r="AQ149" s="106">
        <f t="shared" si="11"/>
        <v>69.330000000000041</v>
      </c>
      <c r="AR149" s="72" t="s">
        <v>554</v>
      </c>
      <c r="AS149" s="73" t="s">
        <v>555</v>
      </c>
      <c r="AT149" s="62"/>
      <c r="AU149" s="61">
        <f t="shared" si="12"/>
        <v>2.0000000000663931E-3</v>
      </c>
      <c r="AV149" s="62"/>
      <c r="AW149" s="62"/>
      <c r="AX149" s="62"/>
      <c r="AY149" s="62"/>
      <c r="AZ149" s="62"/>
      <c r="BA149" s="62"/>
      <c r="BB149" s="62"/>
      <c r="BC149" s="62"/>
      <c r="BD149" s="62"/>
      <c r="BE149" s="62"/>
      <c r="BF149" s="62"/>
      <c r="BG149" s="62"/>
      <c r="BH149" s="62"/>
    </row>
    <row r="150" spans="1:60" ht="49.5" customHeight="1" x14ac:dyDescent="0.2">
      <c r="A150" s="85" t="s">
        <v>556</v>
      </c>
      <c r="B150" s="86" t="s">
        <v>557</v>
      </c>
      <c r="C150" s="86" t="s">
        <v>514</v>
      </c>
      <c r="D150" s="86" t="s">
        <v>515</v>
      </c>
      <c r="E150" s="86" t="s">
        <v>558</v>
      </c>
      <c r="F150" s="86" t="s">
        <v>517</v>
      </c>
      <c r="G150" s="86" t="s">
        <v>518</v>
      </c>
      <c r="H150" s="120" t="s">
        <v>92</v>
      </c>
      <c r="I150" s="105">
        <v>41171</v>
      </c>
      <c r="J150" s="106">
        <v>1100</v>
      </c>
      <c r="K150" s="106">
        <f t="shared" si="8"/>
        <v>110</v>
      </c>
      <c r="L150" s="106">
        <f t="shared" si="9"/>
        <v>990</v>
      </c>
      <c r="M150" s="106">
        <v>0</v>
      </c>
      <c r="N150" s="106">
        <v>0</v>
      </c>
      <c r="O150" s="106">
        <v>0</v>
      </c>
      <c r="P150" s="106">
        <v>0</v>
      </c>
      <c r="Q150" s="106">
        <v>0</v>
      </c>
      <c r="R150" s="106">
        <v>0</v>
      </c>
      <c r="S150" s="106">
        <v>0</v>
      </c>
      <c r="T150" s="106">
        <v>0</v>
      </c>
      <c r="U150" s="106">
        <v>0</v>
      </c>
      <c r="V150" s="106">
        <v>0</v>
      </c>
      <c r="W150" s="106">
        <v>0</v>
      </c>
      <c r="X150" s="106">
        <v>0</v>
      </c>
      <c r="Y150" s="106">
        <v>0</v>
      </c>
      <c r="Z150" s="106">
        <v>0</v>
      </c>
      <c r="AA150" s="106">
        <v>66</v>
      </c>
      <c r="AB150" s="106">
        <v>0</v>
      </c>
      <c r="AC150" s="106">
        <v>198</v>
      </c>
      <c r="AD150" s="106">
        <v>198</v>
      </c>
      <c r="AE150" s="106">
        <v>198</v>
      </c>
      <c r="AF150" s="106">
        <v>0</v>
      </c>
      <c r="AG150" s="106">
        <v>198</v>
      </c>
      <c r="AH150" s="106">
        <v>0</v>
      </c>
      <c r="AI150" s="106">
        <v>132</v>
      </c>
      <c r="AJ150" s="106">
        <v>0</v>
      </c>
      <c r="AK150" s="106">
        <v>0</v>
      </c>
      <c r="AL150" s="106"/>
      <c r="AM150" s="106"/>
      <c r="AN150" s="106"/>
      <c r="AO150" s="104"/>
      <c r="AP150" s="104">
        <f t="shared" si="10"/>
        <v>990</v>
      </c>
      <c r="AQ150" s="106">
        <f t="shared" si="11"/>
        <v>110</v>
      </c>
      <c r="AR150" s="72" t="s">
        <v>559</v>
      </c>
      <c r="AS150" s="73" t="s">
        <v>560</v>
      </c>
      <c r="AT150" s="62"/>
      <c r="AU150" s="61">
        <f t="shared" si="12"/>
        <v>0</v>
      </c>
      <c r="AV150" s="62"/>
      <c r="AW150" s="62"/>
      <c r="AX150" s="62"/>
      <c r="AY150" s="62"/>
      <c r="AZ150" s="62"/>
      <c r="BA150" s="62"/>
      <c r="BB150" s="62"/>
      <c r="BC150" s="62"/>
      <c r="BD150" s="62"/>
      <c r="BE150" s="62"/>
      <c r="BF150" s="62"/>
      <c r="BG150" s="62"/>
      <c r="BH150" s="62"/>
    </row>
    <row r="151" spans="1:60" ht="49.5" customHeight="1" x14ac:dyDescent="0.2">
      <c r="A151" s="85" t="s">
        <v>561</v>
      </c>
      <c r="B151" s="86" t="s">
        <v>562</v>
      </c>
      <c r="C151" s="86" t="s">
        <v>514</v>
      </c>
      <c r="D151" s="86" t="s">
        <v>515</v>
      </c>
      <c r="E151" s="86" t="s">
        <v>563</v>
      </c>
      <c r="F151" s="86" t="s">
        <v>517</v>
      </c>
      <c r="G151" s="86" t="s">
        <v>518</v>
      </c>
      <c r="H151" s="120" t="s">
        <v>92</v>
      </c>
      <c r="I151" s="105">
        <v>41171</v>
      </c>
      <c r="J151" s="106">
        <v>1100</v>
      </c>
      <c r="K151" s="106">
        <f t="shared" si="8"/>
        <v>110</v>
      </c>
      <c r="L151" s="106">
        <f t="shared" si="9"/>
        <v>990</v>
      </c>
      <c r="M151" s="106">
        <v>0</v>
      </c>
      <c r="N151" s="106">
        <v>0</v>
      </c>
      <c r="O151" s="106">
        <v>0</v>
      </c>
      <c r="P151" s="106">
        <v>0</v>
      </c>
      <c r="Q151" s="106">
        <v>0</v>
      </c>
      <c r="R151" s="106">
        <v>0</v>
      </c>
      <c r="S151" s="106">
        <v>0</v>
      </c>
      <c r="T151" s="106">
        <v>0</v>
      </c>
      <c r="U151" s="106">
        <v>0</v>
      </c>
      <c r="V151" s="106">
        <v>0</v>
      </c>
      <c r="W151" s="106">
        <v>0</v>
      </c>
      <c r="X151" s="106">
        <v>0</v>
      </c>
      <c r="Y151" s="106">
        <v>0</v>
      </c>
      <c r="Z151" s="106">
        <v>0</v>
      </c>
      <c r="AA151" s="106">
        <v>66</v>
      </c>
      <c r="AB151" s="106">
        <v>0</v>
      </c>
      <c r="AC151" s="106">
        <v>198</v>
      </c>
      <c r="AD151" s="106">
        <v>198</v>
      </c>
      <c r="AE151" s="106">
        <v>198</v>
      </c>
      <c r="AF151" s="106">
        <v>0</v>
      </c>
      <c r="AG151" s="106">
        <v>198</v>
      </c>
      <c r="AH151" s="106">
        <v>0</v>
      </c>
      <c r="AI151" s="106">
        <v>132</v>
      </c>
      <c r="AJ151" s="106">
        <v>0</v>
      </c>
      <c r="AK151" s="106">
        <v>0</v>
      </c>
      <c r="AL151" s="106"/>
      <c r="AM151" s="106"/>
      <c r="AN151" s="106"/>
      <c r="AO151" s="104"/>
      <c r="AP151" s="104">
        <f t="shared" si="10"/>
        <v>990</v>
      </c>
      <c r="AQ151" s="106">
        <f t="shared" si="11"/>
        <v>110</v>
      </c>
      <c r="AR151" s="72" t="s">
        <v>564</v>
      </c>
      <c r="AS151" s="73" t="s">
        <v>565</v>
      </c>
      <c r="AT151" s="62"/>
      <c r="AU151" s="61">
        <f t="shared" si="12"/>
        <v>0</v>
      </c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</row>
    <row r="152" spans="1:60" ht="37.5" customHeight="1" x14ac:dyDescent="0.2">
      <c r="A152" s="85" t="s">
        <v>566</v>
      </c>
      <c r="B152" s="86" t="s">
        <v>344</v>
      </c>
      <c r="C152" s="86" t="s">
        <v>567</v>
      </c>
      <c r="D152" s="86" t="s">
        <v>568</v>
      </c>
      <c r="E152" s="87">
        <v>13002111</v>
      </c>
      <c r="F152" s="86" t="s">
        <v>569</v>
      </c>
      <c r="G152" s="79" t="s">
        <v>51</v>
      </c>
      <c r="H152" s="86" t="s">
        <v>263</v>
      </c>
      <c r="I152" s="122">
        <v>39326</v>
      </c>
      <c r="J152" s="106">
        <v>1959</v>
      </c>
      <c r="K152" s="106">
        <f t="shared" si="8"/>
        <v>195.9</v>
      </c>
      <c r="L152" s="106">
        <f t="shared" si="9"/>
        <v>1763.1</v>
      </c>
      <c r="M152" s="106">
        <v>0</v>
      </c>
      <c r="N152" s="106">
        <v>0</v>
      </c>
      <c r="O152" s="106">
        <v>0</v>
      </c>
      <c r="P152" s="106">
        <v>0</v>
      </c>
      <c r="Q152" s="106">
        <v>0</v>
      </c>
      <c r="R152" s="106">
        <v>0</v>
      </c>
      <c r="S152" s="106">
        <v>0</v>
      </c>
      <c r="T152" s="106">
        <v>0</v>
      </c>
      <c r="U152" s="106">
        <v>0</v>
      </c>
      <c r="V152" s="117">
        <v>117.54</v>
      </c>
      <c r="W152" s="106">
        <v>352.92</v>
      </c>
      <c r="X152" s="106">
        <v>352.92</v>
      </c>
      <c r="Y152" s="106">
        <v>352.92</v>
      </c>
      <c r="Z152" s="106">
        <v>352.92</v>
      </c>
      <c r="AA152" s="106">
        <v>233.88</v>
      </c>
      <c r="AB152" s="106">
        <v>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0</v>
      </c>
      <c r="AJ152" s="106">
        <v>0</v>
      </c>
      <c r="AK152" s="106">
        <v>0</v>
      </c>
      <c r="AL152" s="106"/>
      <c r="AM152" s="106"/>
      <c r="AN152" s="106"/>
      <c r="AO152" s="104"/>
      <c r="AP152" s="104">
        <f t="shared" si="10"/>
        <v>1763.1000000000004</v>
      </c>
      <c r="AQ152" s="106">
        <f t="shared" si="11"/>
        <v>195.89999999999964</v>
      </c>
      <c r="AR152" s="72" t="s">
        <v>570</v>
      </c>
      <c r="AS152" s="73" t="s">
        <v>571</v>
      </c>
      <c r="AT152" s="62"/>
      <c r="AU152" s="61">
        <f t="shared" si="12"/>
        <v>0</v>
      </c>
      <c r="AV152" s="62"/>
      <c r="AW152" s="62"/>
      <c r="AX152" s="62"/>
      <c r="AY152" s="62"/>
      <c r="AZ152" s="62"/>
      <c r="BA152" s="62"/>
      <c r="BB152" s="62"/>
      <c r="BC152" s="62"/>
      <c r="BD152" s="62"/>
      <c r="BE152" s="62"/>
      <c r="BF152" s="62"/>
      <c r="BG152" s="62"/>
      <c r="BH152" s="62"/>
    </row>
    <row r="153" spans="1:60" ht="39.75" customHeight="1" x14ac:dyDescent="0.2">
      <c r="A153" s="85" t="s">
        <v>572</v>
      </c>
      <c r="B153" s="86" t="s">
        <v>344</v>
      </c>
      <c r="C153" s="86" t="s">
        <v>573</v>
      </c>
      <c r="D153" s="86" t="s">
        <v>227</v>
      </c>
      <c r="E153" s="86" t="s">
        <v>574</v>
      </c>
      <c r="F153" s="79" t="s">
        <v>575</v>
      </c>
      <c r="G153" s="79" t="s">
        <v>51</v>
      </c>
      <c r="H153" s="86" t="s">
        <v>576</v>
      </c>
      <c r="I153" s="122">
        <v>39569</v>
      </c>
      <c r="J153" s="106">
        <v>1609.12</v>
      </c>
      <c r="K153" s="106">
        <f t="shared" si="8"/>
        <v>160.91200000000001</v>
      </c>
      <c r="L153" s="106">
        <f t="shared" si="9"/>
        <v>1448.2079999999999</v>
      </c>
      <c r="M153" s="106">
        <v>0</v>
      </c>
      <c r="N153" s="106">
        <v>0</v>
      </c>
      <c r="O153" s="106">
        <v>0</v>
      </c>
      <c r="P153" s="106">
        <v>0</v>
      </c>
      <c r="Q153" s="106">
        <v>0</v>
      </c>
      <c r="R153" s="106">
        <v>0</v>
      </c>
      <c r="S153" s="106">
        <v>0</v>
      </c>
      <c r="T153" s="106">
        <v>0</v>
      </c>
      <c r="U153" s="106">
        <v>0</v>
      </c>
      <c r="V153" s="117">
        <v>0</v>
      </c>
      <c r="W153" s="106">
        <v>197.12</v>
      </c>
      <c r="X153" s="106">
        <v>289.64</v>
      </c>
      <c r="Y153" s="106">
        <v>289.64</v>
      </c>
      <c r="Z153" s="106">
        <v>289.64</v>
      </c>
      <c r="AA153" s="106">
        <v>289.64</v>
      </c>
      <c r="AB153" s="106">
        <v>0</v>
      </c>
      <c r="AC153" s="106">
        <v>92.53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0</v>
      </c>
      <c r="AJ153" s="106">
        <v>0</v>
      </c>
      <c r="AK153" s="106">
        <v>0</v>
      </c>
      <c r="AL153" s="106"/>
      <c r="AM153" s="106"/>
      <c r="AN153" s="106"/>
      <c r="AO153" s="104"/>
      <c r="AP153" s="104">
        <f t="shared" si="10"/>
        <v>1448.2099999999998</v>
      </c>
      <c r="AQ153" s="106">
        <f t="shared" si="11"/>
        <v>160.91000000000008</v>
      </c>
      <c r="AR153" s="72" t="s">
        <v>577</v>
      </c>
      <c r="AS153" s="73" t="s">
        <v>578</v>
      </c>
      <c r="AT153" s="62"/>
      <c r="AU153" s="61">
        <f t="shared" si="12"/>
        <v>-1.9999999999527063E-3</v>
      </c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</row>
    <row r="154" spans="1:60" ht="49.5" customHeight="1" x14ac:dyDescent="0.2">
      <c r="A154" s="95" t="s">
        <v>579</v>
      </c>
      <c r="B154" s="79" t="s">
        <v>344</v>
      </c>
      <c r="C154" s="79" t="s">
        <v>573</v>
      </c>
      <c r="D154" s="79" t="s">
        <v>227</v>
      </c>
      <c r="E154" s="79" t="s">
        <v>580</v>
      </c>
      <c r="F154" s="79" t="s">
        <v>575</v>
      </c>
      <c r="G154" s="79" t="s">
        <v>51</v>
      </c>
      <c r="H154" s="79" t="s">
        <v>576</v>
      </c>
      <c r="I154" s="122">
        <v>39569</v>
      </c>
      <c r="J154" s="106">
        <v>1609.12</v>
      </c>
      <c r="K154" s="106">
        <f t="shared" si="8"/>
        <v>160.91200000000001</v>
      </c>
      <c r="L154" s="106">
        <f t="shared" si="9"/>
        <v>1448.2079999999999</v>
      </c>
      <c r="M154" s="106">
        <v>0</v>
      </c>
      <c r="N154" s="106">
        <v>0</v>
      </c>
      <c r="O154" s="106">
        <v>0</v>
      </c>
      <c r="P154" s="106">
        <v>0</v>
      </c>
      <c r="Q154" s="106">
        <v>0</v>
      </c>
      <c r="R154" s="106">
        <v>0</v>
      </c>
      <c r="S154" s="106">
        <v>0</v>
      </c>
      <c r="T154" s="106">
        <v>0</v>
      </c>
      <c r="U154" s="106">
        <v>0</v>
      </c>
      <c r="V154" s="117">
        <v>0</v>
      </c>
      <c r="W154" s="106">
        <v>197.12</v>
      </c>
      <c r="X154" s="106">
        <v>289.64</v>
      </c>
      <c r="Y154" s="106">
        <v>289.64</v>
      </c>
      <c r="Z154" s="106">
        <v>289.64</v>
      </c>
      <c r="AA154" s="106">
        <v>289.64</v>
      </c>
      <c r="AB154" s="106">
        <v>0</v>
      </c>
      <c r="AC154" s="106">
        <v>92.53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0</v>
      </c>
      <c r="AJ154" s="106">
        <v>0</v>
      </c>
      <c r="AK154" s="106">
        <v>0</v>
      </c>
      <c r="AL154" s="106"/>
      <c r="AM154" s="106"/>
      <c r="AN154" s="106"/>
      <c r="AO154" s="104"/>
      <c r="AP154" s="104">
        <f t="shared" si="10"/>
        <v>1448.2099999999998</v>
      </c>
      <c r="AQ154" s="106">
        <f t="shared" si="11"/>
        <v>160.91000000000008</v>
      </c>
      <c r="AR154" s="72" t="s">
        <v>199</v>
      </c>
      <c r="AS154" s="73" t="s">
        <v>200</v>
      </c>
      <c r="AT154" s="62"/>
      <c r="AU154" s="61">
        <f t="shared" si="12"/>
        <v>-1.9999999999527063E-3</v>
      </c>
      <c r="AV154" s="62"/>
      <c r="AW154" s="62"/>
      <c r="AX154" s="62"/>
      <c r="AY154" s="62"/>
      <c r="AZ154" s="62"/>
      <c r="BA154" s="62"/>
      <c r="BB154" s="62"/>
      <c r="BC154" s="62"/>
      <c r="BD154" s="62"/>
      <c r="BE154" s="62"/>
      <c r="BF154" s="62"/>
      <c r="BG154" s="62"/>
      <c r="BH154" s="62"/>
    </row>
    <row r="155" spans="1:60" ht="44.25" customHeight="1" x14ac:dyDescent="0.2">
      <c r="A155" s="85" t="s">
        <v>581</v>
      </c>
      <c r="B155" s="86" t="s">
        <v>344</v>
      </c>
      <c r="C155" s="86" t="s">
        <v>573</v>
      </c>
      <c r="D155" s="86" t="s">
        <v>227</v>
      </c>
      <c r="E155" s="86" t="s">
        <v>582</v>
      </c>
      <c r="F155" s="79" t="s">
        <v>575</v>
      </c>
      <c r="G155" s="79" t="s">
        <v>51</v>
      </c>
      <c r="H155" s="86" t="s">
        <v>576</v>
      </c>
      <c r="I155" s="122">
        <v>39569</v>
      </c>
      <c r="J155" s="106">
        <v>1609.12</v>
      </c>
      <c r="K155" s="106">
        <f t="shared" si="8"/>
        <v>160.91200000000001</v>
      </c>
      <c r="L155" s="106">
        <f t="shared" si="9"/>
        <v>1448.2079999999999</v>
      </c>
      <c r="M155" s="106">
        <v>0</v>
      </c>
      <c r="N155" s="106">
        <v>0</v>
      </c>
      <c r="O155" s="106">
        <v>0</v>
      </c>
      <c r="P155" s="106">
        <v>0</v>
      </c>
      <c r="Q155" s="106">
        <v>0</v>
      </c>
      <c r="R155" s="106">
        <v>0</v>
      </c>
      <c r="S155" s="106">
        <v>0</v>
      </c>
      <c r="T155" s="106">
        <v>0</v>
      </c>
      <c r="U155" s="106">
        <v>0</v>
      </c>
      <c r="V155" s="117">
        <v>0</v>
      </c>
      <c r="W155" s="106">
        <v>197.12</v>
      </c>
      <c r="X155" s="106">
        <v>289.64</v>
      </c>
      <c r="Y155" s="106">
        <v>289.64</v>
      </c>
      <c r="Z155" s="106">
        <v>289.64</v>
      </c>
      <c r="AA155" s="106">
        <v>289.64</v>
      </c>
      <c r="AB155" s="106">
        <v>0</v>
      </c>
      <c r="AC155" s="106">
        <v>92.53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0</v>
      </c>
      <c r="AJ155" s="106">
        <v>0</v>
      </c>
      <c r="AK155" s="106">
        <v>0</v>
      </c>
      <c r="AL155" s="106"/>
      <c r="AM155" s="106"/>
      <c r="AN155" s="106"/>
      <c r="AO155" s="104"/>
      <c r="AP155" s="104">
        <f t="shared" si="10"/>
        <v>1448.2099999999998</v>
      </c>
      <c r="AQ155" s="106">
        <f t="shared" si="11"/>
        <v>160.91000000000008</v>
      </c>
      <c r="AR155" s="72" t="s">
        <v>541</v>
      </c>
      <c r="AS155" s="73" t="s">
        <v>583</v>
      </c>
      <c r="AT155" s="62"/>
      <c r="AU155" s="61">
        <f t="shared" si="12"/>
        <v>-1.9999999999527063E-3</v>
      </c>
      <c r="AV155" s="62"/>
      <c r="AW155" s="62"/>
      <c r="AX155" s="62"/>
      <c r="AY155" s="62"/>
      <c r="AZ155" s="62"/>
      <c r="BA155" s="62"/>
      <c r="BB155" s="62"/>
      <c r="BC155" s="62"/>
      <c r="BD155" s="62"/>
      <c r="BE155" s="62"/>
      <c r="BF155" s="62"/>
      <c r="BG155" s="62"/>
      <c r="BH155" s="62"/>
    </row>
    <row r="156" spans="1:60" ht="44.25" customHeight="1" x14ac:dyDescent="0.2">
      <c r="A156" s="95" t="s">
        <v>584</v>
      </c>
      <c r="B156" s="79" t="s">
        <v>344</v>
      </c>
      <c r="C156" s="79" t="s">
        <v>573</v>
      </c>
      <c r="D156" s="79" t="s">
        <v>227</v>
      </c>
      <c r="E156" s="79" t="s">
        <v>585</v>
      </c>
      <c r="F156" s="79" t="s">
        <v>575</v>
      </c>
      <c r="G156" s="79" t="s">
        <v>51</v>
      </c>
      <c r="H156" s="79" t="s">
        <v>576</v>
      </c>
      <c r="I156" s="122">
        <v>39569</v>
      </c>
      <c r="J156" s="106">
        <v>1609.12</v>
      </c>
      <c r="K156" s="106">
        <f t="shared" si="8"/>
        <v>160.91200000000001</v>
      </c>
      <c r="L156" s="106">
        <f t="shared" si="9"/>
        <v>1448.2079999999999</v>
      </c>
      <c r="M156" s="106">
        <v>0</v>
      </c>
      <c r="N156" s="106">
        <v>0</v>
      </c>
      <c r="O156" s="106">
        <v>0</v>
      </c>
      <c r="P156" s="106">
        <v>0</v>
      </c>
      <c r="Q156" s="106">
        <v>0</v>
      </c>
      <c r="R156" s="106">
        <v>0</v>
      </c>
      <c r="S156" s="106">
        <v>0</v>
      </c>
      <c r="T156" s="106">
        <v>0</v>
      </c>
      <c r="U156" s="106">
        <v>0</v>
      </c>
      <c r="V156" s="117">
        <v>0</v>
      </c>
      <c r="W156" s="106">
        <v>197.12</v>
      </c>
      <c r="X156" s="106">
        <v>289.64</v>
      </c>
      <c r="Y156" s="106">
        <v>289.64</v>
      </c>
      <c r="Z156" s="106">
        <v>289.64</v>
      </c>
      <c r="AA156" s="106">
        <v>289.64</v>
      </c>
      <c r="AB156" s="106">
        <v>0</v>
      </c>
      <c r="AC156" s="106">
        <v>92.53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0</v>
      </c>
      <c r="AJ156" s="106">
        <v>0</v>
      </c>
      <c r="AK156" s="106">
        <v>0</v>
      </c>
      <c r="AL156" s="106"/>
      <c r="AM156" s="106"/>
      <c r="AN156" s="106"/>
      <c r="AO156" s="104"/>
      <c r="AP156" s="104">
        <f t="shared" si="10"/>
        <v>1448.2099999999998</v>
      </c>
      <c r="AQ156" s="106">
        <f t="shared" si="11"/>
        <v>160.91000000000008</v>
      </c>
      <c r="AR156" s="72" t="s">
        <v>547</v>
      </c>
      <c r="AS156" s="73" t="s">
        <v>520</v>
      </c>
      <c r="AT156" s="62"/>
      <c r="AU156" s="61">
        <f t="shared" si="12"/>
        <v>-1.9999999999527063E-3</v>
      </c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</row>
    <row r="157" spans="1:60" ht="42" customHeight="1" x14ac:dyDescent="0.2">
      <c r="A157" s="85" t="s">
        <v>586</v>
      </c>
      <c r="B157" s="86" t="s">
        <v>344</v>
      </c>
      <c r="C157" s="86" t="s">
        <v>573</v>
      </c>
      <c r="D157" s="86" t="s">
        <v>227</v>
      </c>
      <c r="E157" s="86" t="s">
        <v>587</v>
      </c>
      <c r="F157" s="79" t="s">
        <v>575</v>
      </c>
      <c r="G157" s="79" t="s">
        <v>51</v>
      </c>
      <c r="H157" s="86" t="s">
        <v>576</v>
      </c>
      <c r="I157" s="122">
        <v>39569</v>
      </c>
      <c r="J157" s="106">
        <v>1609.12</v>
      </c>
      <c r="K157" s="106">
        <f t="shared" si="8"/>
        <v>160.91200000000001</v>
      </c>
      <c r="L157" s="106">
        <f t="shared" si="9"/>
        <v>1448.2079999999999</v>
      </c>
      <c r="M157" s="106">
        <v>0</v>
      </c>
      <c r="N157" s="106">
        <v>0</v>
      </c>
      <c r="O157" s="106">
        <v>0</v>
      </c>
      <c r="P157" s="106">
        <v>0</v>
      </c>
      <c r="Q157" s="106">
        <v>0</v>
      </c>
      <c r="R157" s="106">
        <v>0</v>
      </c>
      <c r="S157" s="106">
        <v>0</v>
      </c>
      <c r="T157" s="106">
        <v>0</v>
      </c>
      <c r="U157" s="106">
        <v>0</v>
      </c>
      <c r="V157" s="117">
        <v>0</v>
      </c>
      <c r="W157" s="106">
        <v>197.12</v>
      </c>
      <c r="X157" s="106">
        <v>289.64</v>
      </c>
      <c r="Y157" s="106">
        <v>289.64</v>
      </c>
      <c r="Z157" s="106">
        <v>289.64</v>
      </c>
      <c r="AA157" s="106">
        <v>289.64</v>
      </c>
      <c r="AB157" s="106">
        <v>0</v>
      </c>
      <c r="AC157" s="106">
        <v>92.53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0</v>
      </c>
      <c r="AJ157" s="106">
        <v>0</v>
      </c>
      <c r="AK157" s="106">
        <v>0</v>
      </c>
      <c r="AL157" s="106"/>
      <c r="AM157" s="106"/>
      <c r="AN157" s="106"/>
      <c r="AO157" s="104"/>
      <c r="AP157" s="104">
        <f t="shared" si="10"/>
        <v>1448.2099999999998</v>
      </c>
      <c r="AQ157" s="106">
        <f t="shared" si="11"/>
        <v>160.91000000000008</v>
      </c>
      <c r="AR157" s="72" t="s">
        <v>234</v>
      </c>
      <c r="AS157" s="73" t="s">
        <v>235</v>
      </c>
      <c r="AT157" s="62"/>
      <c r="AU157" s="61">
        <f t="shared" si="12"/>
        <v>-1.9999999999527063E-3</v>
      </c>
      <c r="AV157" s="62"/>
      <c r="AW157" s="62"/>
      <c r="AX157" s="62"/>
      <c r="AY157" s="62"/>
      <c r="AZ157" s="62"/>
      <c r="BA157" s="62"/>
      <c r="BB157" s="62"/>
      <c r="BC157" s="62"/>
      <c r="BD157" s="62"/>
      <c r="BE157" s="62"/>
      <c r="BF157" s="62"/>
      <c r="BG157" s="62"/>
      <c r="BH157" s="62"/>
    </row>
    <row r="158" spans="1:60" ht="42.75" customHeight="1" x14ac:dyDescent="0.2">
      <c r="A158" s="85" t="s">
        <v>588</v>
      </c>
      <c r="B158" s="86" t="s">
        <v>344</v>
      </c>
      <c r="C158" s="86" t="s">
        <v>573</v>
      </c>
      <c r="D158" s="86" t="s">
        <v>227</v>
      </c>
      <c r="E158" s="86" t="s">
        <v>589</v>
      </c>
      <c r="F158" s="79" t="s">
        <v>575</v>
      </c>
      <c r="G158" s="79" t="s">
        <v>51</v>
      </c>
      <c r="H158" s="86" t="s">
        <v>576</v>
      </c>
      <c r="I158" s="122">
        <v>39569</v>
      </c>
      <c r="J158" s="106">
        <v>1609.12</v>
      </c>
      <c r="K158" s="106">
        <f t="shared" si="8"/>
        <v>160.91200000000001</v>
      </c>
      <c r="L158" s="106">
        <f t="shared" si="9"/>
        <v>1448.2079999999999</v>
      </c>
      <c r="M158" s="106">
        <v>0</v>
      </c>
      <c r="N158" s="106">
        <v>0</v>
      </c>
      <c r="O158" s="106">
        <v>0</v>
      </c>
      <c r="P158" s="106">
        <v>0</v>
      </c>
      <c r="Q158" s="106">
        <v>0</v>
      </c>
      <c r="R158" s="106">
        <v>0</v>
      </c>
      <c r="S158" s="106">
        <v>0</v>
      </c>
      <c r="T158" s="106">
        <v>0</v>
      </c>
      <c r="U158" s="106">
        <v>0</v>
      </c>
      <c r="V158" s="117">
        <v>0</v>
      </c>
      <c r="W158" s="106">
        <v>197.12</v>
      </c>
      <c r="X158" s="106">
        <v>289.64</v>
      </c>
      <c r="Y158" s="106">
        <v>289.64</v>
      </c>
      <c r="Z158" s="106">
        <v>289.64</v>
      </c>
      <c r="AA158" s="106">
        <v>289.64</v>
      </c>
      <c r="AB158" s="106">
        <v>0</v>
      </c>
      <c r="AC158" s="106">
        <v>92.53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0</v>
      </c>
      <c r="AJ158" s="106">
        <v>0</v>
      </c>
      <c r="AK158" s="106">
        <v>0</v>
      </c>
      <c r="AL158" s="106"/>
      <c r="AM158" s="106"/>
      <c r="AN158" s="106"/>
      <c r="AO158" s="104"/>
      <c r="AP158" s="104">
        <f t="shared" si="10"/>
        <v>1448.2099999999998</v>
      </c>
      <c r="AQ158" s="106">
        <f t="shared" si="11"/>
        <v>160.91000000000008</v>
      </c>
      <c r="AR158" s="72" t="s">
        <v>248</v>
      </c>
      <c r="AS158" s="73" t="s">
        <v>249</v>
      </c>
      <c r="AT158" s="62"/>
      <c r="AU158" s="61">
        <f t="shared" si="12"/>
        <v>-1.9999999999527063E-3</v>
      </c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</row>
    <row r="159" spans="1:60" ht="42" customHeight="1" x14ac:dyDescent="0.2">
      <c r="A159" s="95" t="s">
        <v>590</v>
      </c>
      <c r="B159" s="79" t="s">
        <v>344</v>
      </c>
      <c r="C159" s="79" t="s">
        <v>573</v>
      </c>
      <c r="D159" s="79" t="s">
        <v>227</v>
      </c>
      <c r="E159" s="79" t="s">
        <v>591</v>
      </c>
      <c r="F159" s="79" t="s">
        <v>575</v>
      </c>
      <c r="G159" s="79" t="s">
        <v>51</v>
      </c>
      <c r="H159" s="79" t="s">
        <v>576</v>
      </c>
      <c r="I159" s="122">
        <v>39569</v>
      </c>
      <c r="J159" s="106">
        <v>1609.12</v>
      </c>
      <c r="K159" s="106">
        <f t="shared" si="8"/>
        <v>160.91200000000001</v>
      </c>
      <c r="L159" s="106">
        <f t="shared" si="9"/>
        <v>1448.2079999999999</v>
      </c>
      <c r="M159" s="106">
        <v>0</v>
      </c>
      <c r="N159" s="106">
        <v>0</v>
      </c>
      <c r="O159" s="106">
        <v>0</v>
      </c>
      <c r="P159" s="106">
        <v>0</v>
      </c>
      <c r="Q159" s="106">
        <v>0</v>
      </c>
      <c r="R159" s="106">
        <v>0</v>
      </c>
      <c r="S159" s="106">
        <v>0</v>
      </c>
      <c r="T159" s="106">
        <v>0</v>
      </c>
      <c r="U159" s="106">
        <v>0</v>
      </c>
      <c r="V159" s="117">
        <v>0</v>
      </c>
      <c r="W159" s="106">
        <v>197.12</v>
      </c>
      <c r="X159" s="106">
        <v>289.64</v>
      </c>
      <c r="Y159" s="106">
        <v>289.64</v>
      </c>
      <c r="Z159" s="106">
        <v>289.64</v>
      </c>
      <c r="AA159" s="106">
        <v>289.64</v>
      </c>
      <c r="AB159" s="106">
        <v>0</v>
      </c>
      <c r="AC159" s="106">
        <v>92.53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0</v>
      </c>
      <c r="AJ159" s="106">
        <v>0</v>
      </c>
      <c r="AK159" s="106">
        <v>0</v>
      </c>
      <c r="AL159" s="106"/>
      <c r="AM159" s="106"/>
      <c r="AN159" s="106"/>
      <c r="AO159" s="104"/>
      <c r="AP159" s="104">
        <f t="shared" si="10"/>
        <v>1448.2099999999998</v>
      </c>
      <c r="AQ159" s="106">
        <f t="shared" si="11"/>
        <v>160.91000000000008</v>
      </c>
      <c r="AR159" s="72" t="s">
        <v>199</v>
      </c>
      <c r="AS159" s="73" t="s">
        <v>271</v>
      </c>
      <c r="AT159" s="62"/>
      <c r="AU159" s="61">
        <f t="shared" si="12"/>
        <v>-1.9999999999527063E-3</v>
      </c>
      <c r="AV159" s="62"/>
      <c r="AW159" s="62"/>
      <c r="AX159" s="62"/>
      <c r="AY159" s="62"/>
      <c r="AZ159" s="62"/>
      <c r="BA159" s="62"/>
      <c r="BB159" s="62"/>
      <c r="BC159" s="62"/>
      <c r="BD159" s="62"/>
      <c r="BE159" s="62"/>
      <c r="BF159" s="62"/>
      <c r="BG159" s="62"/>
      <c r="BH159" s="62"/>
    </row>
    <row r="160" spans="1:60" ht="36.75" customHeight="1" x14ac:dyDescent="0.2">
      <c r="A160" s="85" t="s">
        <v>592</v>
      </c>
      <c r="B160" s="86" t="s">
        <v>344</v>
      </c>
      <c r="C160" s="86" t="s">
        <v>539</v>
      </c>
      <c r="D160" s="86" t="s">
        <v>204</v>
      </c>
      <c r="E160" s="86" t="s">
        <v>593</v>
      </c>
      <c r="F160" s="79" t="s">
        <v>594</v>
      </c>
      <c r="G160" s="79" t="s">
        <v>51</v>
      </c>
      <c r="H160" s="86" t="s">
        <v>207</v>
      </c>
      <c r="I160" s="122">
        <v>40452</v>
      </c>
      <c r="J160" s="106">
        <v>1173.6199999999999</v>
      </c>
      <c r="K160" s="106">
        <f t="shared" si="8"/>
        <v>117.36199999999999</v>
      </c>
      <c r="L160" s="106">
        <f t="shared" si="9"/>
        <v>1056.2579999999998</v>
      </c>
      <c r="M160" s="117">
        <v>0</v>
      </c>
      <c r="N160" s="117">
        <v>0</v>
      </c>
      <c r="O160" s="117">
        <v>0</v>
      </c>
      <c r="P160" s="117">
        <v>0</v>
      </c>
      <c r="Q160" s="117">
        <v>0</v>
      </c>
      <c r="R160" s="106">
        <v>0</v>
      </c>
      <c r="S160" s="117">
        <v>0</v>
      </c>
      <c r="T160" s="117">
        <v>0</v>
      </c>
      <c r="U160" s="117">
        <v>0</v>
      </c>
      <c r="V160" s="117">
        <v>0</v>
      </c>
      <c r="W160" s="106">
        <v>0</v>
      </c>
      <c r="X160" s="106">
        <v>0</v>
      </c>
      <c r="Y160" s="106">
        <v>52.81</v>
      </c>
      <c r="Z160" s="106">
        <v>211.25</v>
      </c>
      <c r="AA160" s="106">
        <v>211.25</v>
      </c>
      <c r="AB160" s="106">
        <v>0</v>
      </c>
      <c r="AC160" s="106">
        <v>211.25</v>
      </c>
      <c r="AD160" s="106">
        <v>211.25</v>
      </c>
      <c r="AE160" s="106">
        <v>158.44999999999999</v>
      </c>
      <c r="AF160" s="106">
        <v>0</v>
      </c>
      <c r="AG160" s="106">
        <v>0</v>
      </c>
      <c r="AH160" s="106">
        <v>0</v>
      </c>
      <c r="AI160" s="106">
        <v>0</v>
      </c>
      <c r="AJ160" s="106">
        <v>0</v>
      </c>
      <c r="AK160" s="106">
        <v>0</v>
      </c>
      <c r="AL160" s="106"/>
      <c r="AM160" s="106"/>
      <c r="AN160" s="106"/>
      <c r="AO160" s="104"/>
      <c r="AP160" s="104">
        <f t="shared" si="10"/>
        <v>1056.26</v>
      </c>
      <c r="AQ160" s="106">
        <f t="shared" si="11"/>
        <v>117.3599999999999</v>
      </c>
      <c r="AR160" s="72" t="s">
        <v>595</v>
      </c>
      <c r="AS160" s="73" t="s">
        <v>596</v>
      </c>
      <c r="AT160" s="62"/>
      <c r="AU160" s="61">
        <f t="shared" si="12"/>
        <v>-2.00000000018008E-3</v>
      </c>
      <c r="AV160" s="62"/>
      <c r="AW160" s="62"/>
      <c r="AX160" s="62"/>
      <c r="AY160" s="62"/>
      <c r="AZ160" s="62"/>
      <c r="BA160" s="62"/>
      <c r="BB160" s="62"/>
      <c r="BC160" s="62"/>
      <c r="BD160" s="62"/>
      <c r="BE160" s="62"/>
      <c r="BF160" s="62"/>
      <c r="BG160" s="62"/>
      <c r="BH160" s="62"/>
    </row>
    <row r="161" spans="1:60" ht="39.75" customHeight="1" x14ac:dyDescent="0.2">
      <c r="A161" s="85" t="s">
        <v>597</v>
      </c>
      <c r="B161" s="86" t="s">
        <v>344</v>
      </c>
      <c r="C161" s="86" t="s">
        <v>539</v>
      </c>
      <c r="D161" s="86" t="s">
        <v>204</v>
      </c>
      <c r="E161" s="86" t="s">
        <v>598</v>
      </c>
      <c r="F161" s="79" t="s">
        <v>594</v>
      </c>
      <c r="G161" s="79" t="s">
        <v>51</v>
      </c>
      <c r="H161" s="86" t="s">
        <v>207</v>
      </c>
      <c r="I161" s="122">
        <v>40452</v>
      </c>
      <c r="J161" s="106">
        <v>1173.6199999999999</v>
      </c>
      <c r="K161" s="106">
        <f t="shared" si="8"/>
        <v>117.36199999999999</v>
      </c>
      <c r="L161" s="106">
        <f t="shared" si="9"/>
        <v>1056.2579999999998</v>
      </c>
      <c r="M161" s="106">
        <v>0</v>
      </c>
      <c r="N161" s="106">
        <v>0</v>
      </c>
      <c r="O161" s="106">
        <v>0</v>
      </c>
      <c r="P161" s="106">
        <v>0</v>
      </c>
      <c r="Q161" s="106">
        <v>0</v>
      </c>
      <c r="R161" s="106">
        <v>0</v>
      </c>
      <c r="S161" s="106">
        <v>0</v>
      </c>
      <c r="T161" s="106">
        <v>0</v>
      </c>
      <c r="U161" s="106">
        <v>0</v>
      </c>
      <c r="V161" s="117">
        <v>0</v>
      </c>
      <c r="W161" s="117">
        <v>0</v>
      </c>
      <c r="X161" s="117">
        <v>0</v>
      </c>
      <c r="Y161" s="117">
        <v>52.81</v>
      </c>
      <c r="Z161" s="117">
        <v>211.25</v>
      </c>
      <c r="AA161" s="106">
        <v>211.25</v>
      </c>
      <c r="AB161" s="106">
        <v>0</v>
      </c>
      <c r="AC161" s="117">
        <v>211.25</v>
      </c>
      <c r="AD161" s="106">
        <v>211.25</v>
      </c>
      <c r="AE161" s="106">
        <v>158.44999999999999</v>
      </c>
      <c r="AF161" s="106">
        <v>0</v>
      </c>
      <c r="AG161" s="106">
        <v>0</v>
      </c>
      <c r="AH161" s="106">
        <v>0</v>
      </c>
      <c r="AI161" s="106">
        <v>0</v>
      </c>
      <c r="AJ161" s="106">
        <v>0</v>
      </c>
      <c r="AK161" s="106">
        <v>0</v>
      </c>
      <c r="AL161" s="106"/>
      <c r="AM161" s="106"/>
      <c r="AN161" s="106"/>
      <c r="AO161" s="104"/>
      <c r="AP161" s="104">
        <f t="shared" si="10"/>
        <v>1056.26</v>
      </c>
      <c r="AQ161" s="106">
        <f t="shared" si="11"/>
        <v>117.3599999999999</v>
      </c>
      <c r="AR161" s="72" t="s">
        <v>599</v>
      </c>
      <c r="AS161" s="73" t="s">
        <v>213</v>
      </c>
      <c r="AT161" s="62"/>
      <c r="AU161" s="61">
        <f t="shared" si="12"/>
        <v>-2.00000000018008E-3</v>
      </c>
      <c r="AV161" s="62"/>
      <c r="AW161" s="62"/>
      <c r="AX161" s="62"/>
      <c r="AY161" s="62"/>
      <c r="AZ161" s="62"/>
      <c r="BA161" s="62"/>
      <c r="BB161" s="62"/>
      <c r="BC161" s="62"/>
      <c r="BD161" s="62"/>
      <c r="BE161" s="62"/>
      <c r="BF161" s="62"/>
      <c r="BG161" s="62"/>
      <c r="BH161" s="62"/>
    </row>
    <row r="162" spans="1:60" ht="39.75" customHeight="1" x14ac:dyDescent="0.2">
      <c r="A162" s="85" t="s">
        <v>600</v>
      </c>
      <c r="B162" s="86" t="s">
        <v>344</v>
      </c>
      <c r="C162" s="86" t="s">
        <v>601</v>
      </c>
      <c r="D162" s="86" t="s">
        <v>227</v>
      </c>
      <c r="E162" s="86" t="s">
        <v>602</v>
      </c>
      <c r="F162" s="79" t="s">
        <v>603</v>
      </c>
      <c r="G162" s="79" t="s">
        <v>51</v>
      </c>
      <c r="H162" s="86" t="s">
        <v>207</v>
      </c>
      <c r="I162" s="122">
        <v>40452</v>
      </c>
      <c r="J162" s="106">
        <v>1390</v>
      </c>
      <c r="K162" s="106">
        <f t="shared" si="8"/>
        <v>139</v>
      </c>
      <c r="L162" s="106">
        <f t="shared" si="9"/>
        <v>1251</v>
      </c>
      <c r="M162" s="106">
        <v>0</v>
      </c>
      <c r="N162" s="106">
        <v>0</v>
      </c>
      <c r="O162" s="106">
        <v>0</v>
      </c>
      <c r="P162" s="106">
        <v>0</v>
      </c>
      <c r="Q162" s="106">
        <v>0</v>
      </c>
      <c r="R162" s="106">
        <v>0</v>
      </c>
      <c r="S162" s="106">
        <v>0</v>
      </c>
      <c r="T162" s="106">
        <v>0</v>
      </c>
      <c r="U162" s="106">
        <v>0</v>
      </c>
      <c r="V162" s="117">
        <v>0</v>
      </c>
      <c r="W162" s="106">
        <v>0</v>
      </c>
      <c r="X162" s="106">
        <v>0</v>
      </c>
      <c r="Y162" s="106">
        <v>0</v>
      </c>
      <c r="Z162" s="106">
        <v>250.2</v>
      </c>
      <c r="AA162" s="106">
        <v>250.2</v>
      </c>
      <c r="AB162" s="106">
        <v>0</v>
      </c>
      <c r="AC162" s="106">
        <v>250.2</v>
      </c>
      <c r="AD162" s="106">
        <v>250.2</v>
      </c>
      <c r="AE162" s="106">
        <v>250.2</v>
      </c>
      <c r="AF162" s="106">
        <v>0</v>
      </c>
      <c r="AG162" s="106">
        <v>0</v>
      </c>
      <c r="AH162" s="106">
        <v>0</v>
      </c>
      <c r="AI162" s="106">
        <v>0</v>
      </c>
      <c r="AJ162" s="106">
        <v>0</v>
      </c>
      <c r="AK162" s="106">
        <v>0</v>
      </c>
      <c r="AL162" s="106"/>
      <c r="AM162" s="106"/>
      <c r="AN162" s="106"/>
      <c r="AO162" s="104"/>
      <c r="AP162" s="104">
        <f t="shared" si="10"/>
        <v>1251</v>
      </c>
      <c r="AQ162" s="106">
        <f t="shared" si="11"/>
        <v>139</v>
      </c>
      <c r="AR162" s="72" t="s">
        <v>604</v>
      </c>
      <c r="AS162" s="73" t="s">
        <v>605</v>
      </c>
      <c r="AT162" s="62"/>
      <c r="AU162" s="61">
        <f t="shared" si="12"/>
        <v>0</v>
      </c>
      <c r="AV162" s="62"/>
      <c r="AW162" s="62"/>
      <c r="AX162" s="62"/>
      <c r="AY162" s="62"/>
      <c r="AZ162" s="62"/>
      <c r="BA162" s="62"/>
      <c r="BB162" s="62"/>
      <c r="BC162" s="62"/>
      <c r="BD162" s="62"/>
      <c r="BE162" s="62"/>
      <c r="BF162" s="62"/>
      <c r="BG162" s="62"/>
      <c r="BH162" s="62"/>
    </row>
    <row r="163" spans="1:60" ht="37.5" customHeight="1" x14ac:dyDescent="0.2">
      <c r="A163" s="85" t="s">
        <v>606</v>
      </c>
      <c r="B163" s="86" t="s">
        <v>344</v>
      </c>
      <c r="C163" s="86" t="s">
        <v>607</v>
      </c>
      <c r="D163" s="86" t="s">
        <v>477</v>
      </c>
      <c r="E163" s="86" t="s">
        <v>608</v>
      </c>
      <c r="F163" s="79" t="s">
        <v>609</v>
      </c>
      <c r="G163" s="79" t="s">
        <v>51</v>
      </c>
      <c r="H163" s="86" t="s">
        <v>263</v>
      </c>
      <c r="I163" s="122">
        <v>40695</v>
      </c>
      <c r="J163" s="106">
        <v>799</v>
      </c>
      <c r="K163" s="106">
        <f t="shared" si="8"/>
        <v>79.900000000000006</v>
      </c>
      <c r="L163" s="106">
        <f t="shared" si="9"/>
        <v>719.1</v>
      </c>
      <c r="M163" s="106">
        <v>0</v>
      </c>
      <c r="N163" s="106">
        <v>0</v>
      </c>
      <c r="O163" s="106">
        <v>0</v>
      </c>
      <c r="P163" s="106">
        <v>0</v>
      </c>
      <c r="Q163" s="106">
        <v>0</v>
      </c>
      <c r="R163" s="106">
        <v>0</v>
      </c>
      <c r="S163" s="106">
        <v>0</v>
      </c>
      <c r="T163" s="106">
        <v>0</v>
      </c>
      <c r="U163" s="106">
        <v>0</v>
      </c>
      <c r="V163" s="117">
        <v>0</v>
      </c>
      <c r="W163" s="106">
        <v>0</v>
      </c>
      <c r="X163" s="106">
        <v>0</v>
      </c>
      <c r="Y163" s="106">
        <v>0</v>
      </c>
      <c r="Z163" s="106">
        <v>71.91</v>
      </c>
      <c r="AA163" s="106">
        <v>143.82</v>
      </c>
      <c r="AB163" s="106">
        <v>0</v>
      </c>
      <c r="AC163" s="106">
        <v>143.82</v>
      </c>
      <c r="AD163" s="106">
        <v>143.82</v>
      </c>
      <c r="AE163" s="106">
        <v>143.82</v>
      </c>
      <c r="AF163" s="106">
        <v>0</v>
      </c>
      <c r="AG163" s="106">
        <v>71.91</v>
      </c>
      <c r="AH163" s="106">
        <v>0</v>
      </c>
      <c r="AI163" s="106">
        <v>0</v>
      </c>
      <c r="AJ163" s="106">
        <v>0</v>
      </c>
      <c r="AK163" s="106">
        <v>0</v>
      </c>
      <c r="AL163" s="106"/>
      <c r="AM163" s="106"/>
      <c r="AN163" s="106"/>
      <c r="AO163" s="104"/>
      <c r="AP163" s="104">
        <f t="shared" si="10"/>
        <v>719.09999999999991</v>
      </c>
      <c r="AQ163" s="106">
        <f t="shared" si="11"/>
        <v>79.900000000000091</v>
      </c>
      <c r="AR163" s="72" t="s">
        <v>610</v>
      </c>
      <c r="AS163" s="73" t="s">
        <v>611</v>
      </c>
      <c r="AT163" s="62"/>
      <c r="AU163" s="61">
        <f t="shared" si="12"/>
        <v>0</v>
      </c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</row>
    <row r="164" spans="1:60" ht="37.5" customHeight="1" x14ac:dyDescent="0.2">
      <c r="A164" s="95" t="s">
        <v>612</v>
      </c>
      <c r="B164" s="79" t="s">
        <v>344</v>
      </c>
      <c r="C164" s="79" t="s">
        <v>607</v>
      </c>
      <c r="D164" s="79" t="s">
        <v>477</v>
      </c>
      <c r="E164" s="79" t="s">
        <v>613</v>
      </c>
      <c r="F164" s="79" t="s">
        <v>609</v>
      </c>
      <c r="G164" s="79" t="s">
        <v>51</v>
      </c>
      <c r="H164" s="79" t="s">
        <v>263</v>
      </c>
      <c r="I164" s="122">
        <v>40695</v>
      </c>
      <c r="J164" s="106">
        <v>799</v>
      </c>
      <c r="K164" s="106">
        <f t="shared" si="8"/>
        <v>79.900000000000006</v>
      </c>
      <c r="L164" s="106">
        <f t="shared" si="9"/>
        <v>719.1</v>
      </c>
      <c r="M164" s="106">
        <v>0</v>
      </c>
      <c r="N164" s="106">
        <v>0</v>
      </c>
      <c r="O164" s="106">
        <v>0</v>
      </c>
      <c r="P164" s="106">
        <v>0</v>
      </c>
      <c r="Q164" s="106">
        <v>0</v>
      </c>
      <c r="R164" s="106">
        <v>0</v>
      </c>
      <c r="S164" s="106">
        <v>0</v>
      </c>
      <c r="T164" s="106">
        <v>0</v>
      </c>
      <c r="U164" s="106">
        <v>0</v>
      </c>
      <c r="V164" s="117">
        <v>0</v>
      </c>
      <c r="W164" s="106">
        <v>0</v>
      </c>
      <c r="X164" s="106">
        <v>0</v>
      </c>
      <c r="Y164" s="106">
        <v>0</v>
      </c>
      <c r="Z164" s="106">
        <v>71.91</v>
      </c>
      <c r="AA164" s="106">
        <v>143.82</v>
      </c>
      <c r="AB164" s="106">
        <v>0</v>
      </c>
      <c r="AC164" s="106">
        <v>143.82</v>
      </c>
      <c r="AD164" s="106">
        <v>143.82</v>
      </c>
      <c r="AE164" s="106">
        <v>143.82</v>
      </c>
      <c r="AF164" s="106">
        <v>0</v>
      </c>
      <c r="AG164" s="106">
        <v>71.91</v>
      </c>
      <c r="AH164" s="106">
        <v>0</v>
      </c>
      <c r="AI164" s="106">
        <v>0</v>
      </c>
      <c r="AJ164" s="106">
        <v>0</v>
      </c>
      <c r="AK164" s="106">
        <v>0</v>
      </c>
      <c r="AL164" s="106"/>
      <c r="AM164" s="106"/>
      <c r="AN164" s="106"/>
      <c r="AO164" s="104"/>
      <c r="AP164" s="104">
        <f t="shared" si="10"/>
        <v>719.09999999999991</v>
      </c>
      <c r="AQ164" s="106">
        <f t="shared" si="11"/>
        <v>79.900000000000091</v>
      </c>
      <c r="AR164" s="72" t="s">
        <v>199</v>
      </c>
      <c r="AS164" s="73" t="s">
        <v>271</v>
      </c>
      <c r="AT164" s="62"/>
      <c r="AU164" s="61">
        <f t="shared" si="12"/>
        <v>0</v>
      </c>
      <c r="AV164" s="62"/>
      <c r="AW164" s="62"/>
      <c r="AX164" s="62"/>
      <c r="AY164" s="62"/>
      <c r="AZ164" s="62"/>
      <c r="BA164" s="62"/>
      <c r="BB164" s="62"/>
      <c r="BC164" s="62"/>
      <c r="BD164" s="62"/>
      <c r="BE164" s="62"/>
      <c r="BF164" s="62"/>
      <c r="BG164" s="62"/>
      <c r="BH164" s="62"/>
    </row>
    <row r="165" spans="1:60" ht="49.5" customHeight="1" x14ac:dyDescent="0.2">
      <c r="A165" s="85" t="s">
        <v>614</v>
      </c>
      <c r="B165" s="86" t="s">
        <v>344</v>
      </c>
      <c r="C165" s="86" t="s">
        <v>615</v>
      </c>
      <c r="D165" s="86" t="s">
        <v>477</v>
      </c>
      <c r="E165" s="86" t="s">
        <v>616</v>
      </c>
      <c r="F165" s="79" t="s">
        <v>617</v>
      </c>
      <c r="G165" s="79" t="s">
        <v>51</v>
      </c>
      <c r="H165" s="86" t="s">
        <v>618</v>
      </c>
      <c r="I165" s="122">
        <v>41222</v>
      </c>
      <c r="J165" s="106">
        <v>2801.06</v>
      </c>
      <c r="K165" s="106">
        <f t="shared" si="8"/>
        <v>280.10599999999999</v>
      </c>
      <c r="L165" s="106">
        <f t="shared" si="9"/>
        <v>2520.9539999999997</v>
      </c>
      <c r="M165" s="106">
        <v>0</v>
      </c>
      <c r="N165" s="106">
        <v>0</v>
      </c>
      <c r="O165" s="106">
        <v>0</v>
      </c>
      <c r="P165" s="106">
        <v>0</v>
      </c>
      <c r="Q165" s="106">
        <v>0</v>
      </c>
      <c r="R165" s="106">
        <v>0</v>
      </c>
      <c r="S165" s="106">
        <v>0</v>
      </c>
      <c r="T165" s="106">
        <v>0</v>
      </c>
      <c r="U165" s="106">
        <v>0</v>
      </c>
      <c r="V165" s="117">
        <v>0</v>
      </c>
      <c r="W165" s="106">
        <v>0</v>
      </c>
      <c r="X165" s="106">
        <v>0</v>
      </c>
      <c r="Y165" s="106">
        <v>0</v>
      </c>
      <c r="Z165" s="106">
        <v>0</v>
      </c>
      <c r="AA165" s="106">
        <v>77.03</v>
      </c>
      <c r="AB165" s="106">
        <v>0</v>
      </c>
      <c r="AC165" s="106">
        <v>504.19</v>
      </c>
      <c r="AD165" s="106">
        <v>504.19</v>
      </c>
      <c r="AE165" s="106">
        <v>504.19</v>
      </c>
      <c r="AF165" s="106">
        <v>0</v>
      </c>
      <c r="AG165" s="106">
        <v>504.19</v>
      </c>
      <c r="AH165" s="106">
        <v>0</v>
      </c>
      <c r="AI165" s="106">
        <v>427.16</v>
      </c>
      <c r="AJ165" s="106">
        <v>0</v>
      </c>
      <c r="AK165" s="106">
        <v>0</v>
      </c>
      <c r="AL165" s="106"/>
      <c r="AM165" s="106"/>
      <c r="AN165" s="106"/>
      <c r="AO165" s="104"/>
      <c r="AP165" s="104">
        <f t="shared" si="10"/>
        <v>2520.9499999999998</v>
      </c>
      <c r="AQ165" s="106">
        <f t="shared" si="11"/>
        <v>280.11000000000013</v>
      </c>
      <c r="AR165" s="72" t="s">
        <v>619</v>
      </c>
      <c r="AS165" s="73" t="s">
        <v>620</v>
      </c>
      <c r="AT165" s="62"/>
      <c r="AU165" s="61">
        <f t="shared" si="12"/>
        <v>3.9999999999054126E-3</v>
      </c>
      <c r="AV165" s="62"/>
      <c r="AW165" s="62"/>
      <c r="AX165" s="62"/>
      <c r="AY165" s="62"/>
      <c r="AZ165" s="62"/>
      <c r="BA165" s="62"/>
      <c r="BB165" s="62"/>
      <c r="BC165" s="62"/>
      <c r="BD165" s="62"/>
      <c r="BE165" s="62"/>
      <c r="BF165" s="62"/>
      <c r="BG165" s="62"/>
      <c r="BH165" s="62"/>
    </row>
    <row r="166" spans="1:60" ht="49.5" customHeight="1" x14ac:dyDescent="0.2">
      <c r="A166" s="95" t="s">
        <v>621</v>
      </c>
      <c r="B166" s="79" t="s">
        <v>344</v>
      </c>
      <c r="C166" s="79" t="s">
        <v>615</v>
      </c>
      <c r="D166" s="79" t="s">
        <v>477</v>
      </c>
      <c r="E166" s="79" t="s">
        <v>622</v>
      </c>
      <c r="F166" s="79" t="s">
        <v>617</v>
      </c>
      <c r="G166" s="79" t="s">
        <v>51</v>
      </c>
      <c r="H166" s="79" t="s">
        <v>618</v>
      </c>
      <c r="I166" s="122">
        <v>41222</v>
      </c>
      <c r="J166" s="106">
        <v>2801.06</v>
      </c>
      <c r="K166" s="106">
        <f t="shared" si="8"/>
        <v>280.10599999999999</v>
      </c>
      <c r="L166" s="106">
        <f t="shared" si="9"/>
        <v>2520.9539999999997</v>
      </c>
      <c r="M166" s="106">
        <v>0</v>
      </c>
      <c r="N166" s="106">
        <v>0</v>
      </c>
      <c r="O166" s="106">
        <v>0</v>
      </c>
      <c r="P166" s="106">
        <v>0</v>
      </c>
      <c r="Q166" s="106">
        <v>0</v>
      </c>
      <c r="R166" s="106">
        <v>0</v>
      </c>
      <c r="S166" s="106">
        <v>0</v>
      </c>
      <c r="T166" s="106">
        <v>0</v>
      </c>
      <c r="U166" s="106">
        <v>0</v>
      </c>
      <c r="V166" s="117">
        <v>0</v>
      </c>
      <c r="W166" s="106">
        <v>0</v>
      </c>
      <c r="X166" s="106">
        <v>0</v>
      </c>
      <c r="Y166" s="106">
        <v>0</v>
      </c>
      <c r="Z166" s="106">
        <v>0</v>
      </c>
      <c r="AA166" s="106">
        <v>77.03</v>
      </c>
      <c r="AB166" s="106">
        <v>0</v>
      </c>
      <c r="AC166" s="106">
        <v>504.19</v>
      </c>
      <c r="AD166" s="106">
        <v>504.19</v>
      </c>
      <c r="AE166" s="106">
        <v>504.19</v>
      </c>
      <c r="AF166" s="106">
        <v>0</v>
      </c>
      <c r="AG166" s="106">
        <v>504.19</v>
      </c>
      <c r="AH166" s="106">
        <v>0</v>
      </c>
      <c r="AI166" s="106">
        <v>427.16</v>
      </c>
      <c r="AJ166" s="106">
        <v>0</v>
      </c>
      <c r="AK166" s="106">
        <v>0</v>
      </c>
      <c r="AL166" s="106"/>
      <c r="AM166" s="106"/>
      <c r="AN166" s="106"/>
      <c r="AO166" s="104"/>
      <c r="AP166" s="104">
        <f t="shared" si="10"/>
        <v>2520.9499999999998</v>
      </c>
      <c r="AQ166" s="106">
        <f t="shared" si="11"/>
        <v>280.11000000000013</v>
      </c>
      <c r="AR166" s="72" t="s">
        <v>199</v>
      </c>
      <c r="AS166" s="73" t="s">
        <v>271</v>
      </c>
      <c r="AT166" s="62"/>
      <c r="AU166" s="61">
        <f t="shared" si="12"/>
        <v>3.9999999999054126E-3</v>
      </c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  <c r="BH166" s="62"/>
    </row>
    <row r="167" spans="1:60" ht="49.5" customHeight="1" x14ac:dyDescent="0.2">
      <c r="A167" s="85" t="s">
        <v>623</v>
      </c>
      <c r="B167" s="86" t="s">
        <v>344</v>
      </c>
      <c r="C167" s="86" t="s">
        <v>615</v>
      </c>
      <c r="D167" s="86" t="s">
        <v>477</v>
      </c>
      <c r="E167" s="86" t="s">
        <v>624</v>
      </c>
      <c r="F167" s="79" t="s">
        <v>617</v>
      </c>
      <c r="G167" s="79" t="s">
        <v>51</v>
      </c>
      <c r="H167" s="86" t="s">
        <v>618</v>
      </c>
      <c r="I167" s="122">
        <v>41222</v>
      </c>
      <c r="J167" s="106">
        <v>2801.06</v>
      </c>
      <c r="K167" s="106">
        <f t="shared" si="8"/>
        <v>280.10599999999999</v>
      </c>
      <c r="L167" s="106">
        <f t="shared" si="9"/>
        <v>2520.9539999999997</v>
      </c>
      <c r="M167" s="106">
        <v>0</v>
      </c>
      <c r="N167" s="106">
        <v>0</v>
      </c>
      <c r="O167" s="106">
        <v>0</v>
      </c>
      <c r="P167" s="106">
        <v>0</v>
      </c>
      <c r="Q167" s="106">
        <v>0</v>
      </c>
      <c r="R167" s="106">
        <v>0</v>
      </c>
      <c r="S167" s="106">
        <v>0</v>
      </c>
      <c r="T167" s="106">
        <v>0</v>
      </c>
      <c r="U167" s="106">
        <v>0</v>
      </c>
      <c r="V167" s="117">
        <v>0</v>
      </c>
      <c r="W167" s="106">
        <v>0</v>
      </c>
      <c r="X167" s="106">
        <v>0</v>
      </c>
      <c r="Y167" s="106">
        <v>0</v>
      </c>
      <c r="Z167" s="106">
        <v>0</v>
      </c>
      <c r="AA167" s="106">
        <v>77.03</v>
      </c>
      <c r="AB167" s="106">
        <v>0</v>
      </c>
      <c r="AC167" s="106">
        <v>504.19</v>
      </c>
      <c r="AD167" s="106">
        <v>504.19</v>
      </c>
      <c r="AE167" s="106">
        <v>504.19</v>
      </c>
      <c r="AF167" s="106">
        <v>0</v>
      </c>
      <c r="AG167" s="106">
        <v>504.19</v>
      </c>
      <c r="AH167" s="106">
        <v>0</v>
      </c>
      <c r="AI167" s="106">
        <v>427.16</v>
      </c>
      <c r="AJ167" s="106">
        <v>0</v>
      </c>
      <c r="AK167" s="106">
        <v>0</v>
      </c>
      <c r="AL167" s="106"/>
      <c r="AM167" s="106"/>
      <c r="AN167" s="106"/>
      <c r="AO167" s="104"/>
      <c r="AP167" s="104">
        <f t="shared" si="10"/>
        <v>2520.9499999999998</v>
      </c>
      <c r="AQ167" s="106">
        <f t="shared" si="11"/>
        <v>280.11000000000013</v>
      </c>
      <c r="AR167" s="72" t="s">
        <v>625</v>
      </c>
      <c r="AS167" s="73" t="s">
        <v>626</v>
      </c>
      <c r="AT167" s="62"/>
      <c r="AU167" s="61">
        <f t="shared" si="12"/>
        <v>3.9999999999054126E-3</v>
      </c>
      <c r="AV167" s="62"/>
      <c r="AW167" s="62"/>
      <c r="AX167" s="62"/>
      <c r="AY167" s="62"/>
      <c r="AZ167" s="62"/>
      <c r="BA167" s="62"/>
      <c r="BB167" s="62"/>
      <c r="BC167" s="62"/>
      <c r="BD167" s="62"/>
      <c r="BE167" s="62"/>
      <c r="BF167" s="62"/>
      <c r="BG167" s="62"/>
      <c r="BH167" s="62"/>
    </row>
    <row r="168" spans="1:60" ht="49.5" customHeight="1" x14ac:dyDescent="0.2">
      <c r="A168" s="85" t="s">
        <v>627</v>
      </c>
      <c r="B168" s="86" t="s">
        <v>344</v>
      </c>
      <c r="C168" s="86" t="s">
        <v>615</v>
      </c>
      <c r="D168" s="86" t="s">
        <v>477</v>
      </c>
      <c r="E168" s="86" t="s">
        <v>628</v>
      </c>
      <c r="F168" s="79" t="s">
        <v>617</v>
      </c>
      <c r="G168" s="79" t="s">
        <v>51</v>
      </c>
      <c r="H168" s="86" t="s">
        <v>618</v>
      </c>
      <c r="I168" s="122">
        <v>41222</v>
      </c>
      <c r="J168" s="106">
        <v>2801.06</v>
      </c>
      <c r="K168" s="106">
        <f t="shared" si="8"/>
        <v>280.10599999999999</v>
      </c>
      <c r="L168" s="106">
        <f t="shared" si="9"/>
        <v>2520.9539999999997</v>
      </c>
      <c r="M168" s="106">
        <v>0</v>
      </c>
      <c r="N168" s="106">
        <v>0</v>
      </c>
      <c r="O168" s="106">
        <v>0</v>
      </c>
      <c r="P168" s="106">
        <v>0</v>
      </c>
      <c r="Q168" s="106">
        <v>0</v>
      </c>
      <c r="R168" s="106">
        <v>0</v>
      </c>
      <c r="S168" s="106">
        <v>0</v>
      </c>
      <c r="T168" s="106">
        <v>0</v>
      </c>
      <c r="U168" s="106">
        <v>0</v>
      </c>
      <c r="V168" s="117">
        <v>0</v>
      </c>
      <c r="W168" s="106">
        <v>0</v>
      </c>
      <c r="X168" s="106">
        <v>0</v>
      </c>
      <c r="Y168" s="106">
        <v>0</v>
      </c>
      <c r="Z168" s="106">
        <v>0</v>
      </c>
      <c r="AA168" s="106">
        <v>77.03</v>
      </c>
      <c r="AB168" s="106">
        <v>0</v>
      </c>
      <c r="AC168" s="106">
        <v>504.19</v>
      </c>
      <c r="AD168" s="106">
        <v>504.19</v>
      </c>
      <c r="AE168" s="106">
        <v>504.19</v>
      </c>
      <c r="AF168" s="106">
        <v>0</v>
      </c>
      <c r="AG168" s="106">
        <v>504.19</v>
      </c>
      <c r="AH168" s="106">
        <v>0</v>
      </c>
      <c r="AI168" s="106">
        <v>427.16</v>
      </c>
      <c r="AJ168" s="106">
        <v>0</v>
      </c>
      <c r="AK168" s="106">
        <v>0</v>
      </c>
      <c r="AL168" s="106"/>
      <c r="AM168" s="106"/>
      <c r="AN168" s="106"/>
      <c r="AO168" s="104"/>
      <c r="AP168" s="104">
        <f t="shared" si="10"/>
        <v>2520.9499999999998</v>
      </c>
      <c r="AQ168" s="106">
        <f t="shared" si="11"/>
        <v>280.11000000000013</v>
      </c>
      <c r="AR168" s="72" t="s">
        <v>629</v>
      </c>
      <c r="AS168" s="73" t="s">
        <v>630</v>
      </c>
      <c r="AT168" s="62"/>
      <c r="AU168" s="61">
        <f t="shared" si="12"/>
        <v>3.9999999999054126E-3</v>
      </c>
      <c r="AV168" s="62"/>
      <c r="AW168" s="62"/>
      <c r="AX168" s="62"/>
      <c r="AY168" s="62"/>
      <c r="AZ168" s="62"/>
      <c r="BA168" s="62"/>
      <c r="BB168" s="62"/>
      <c r="BC168" s="62"/>
      <c r="BD168" s="62"/>
      <c r="BE168" s="62"/>
      <c r="BF168" s="62"/>
      <c r="BG168" s="62"/>
      <c r="BH168" s="62"/>
    </row>
    <row r="169" spans="1:60" ht="49.5" customHeight="1" x14ac:dyDescent="0.2">
      <c r="A169" s="85" t="s">
        <v>631</v>
      </c>
      <c r="B169" s="86" t="s">
        <v>344</v>
      </c>
      <c r="C169" s="86" t="s">
        <v>615</v>
      </c>
      <c r="D169" s="86" t="s">
        <v>477</v>
      </c>
      <c r="E169" s="86" t="s">
        <v>632</v>
      </c>
      <c r="F169" s="79" t="s">
        <v>617</v>
      </c>
      <c r="G169" s="79" t="s">
        <v>51</v>
      </c>
      <c r="H169" s="86" t="s">
        <v>618</v>
      </c>
      <c r="I169" s="122">
        <v>41222</v>
      </c>
      <c r="J169" s="106">
        <v>2801.06</v>
      </c>
      <c r="K169" s="106">
        <f t="shared" si="8"/>
        <v>280.10599999999999</v>
      </c>
      <c r="L169" s="106">
        <f t="shared" si="9"/>
        <v>2520.9539999999997</v>
      </c>
      <c r="M169" s="106">
        <v>0</v>
      </c>
      <c r="N169" s="106">
        <v>0</v>
      </c>
      <c r="O169" s="106">
        <v>0</v>
      </c>
      <c r="P169" s="106">
        <v>0</v>
      </c>
      <c r="Q169" s="106">
        <v>0</v>
      </c>
      <c r="R169" s="106">
        <v>0</v>
      </c>
      <c r="S169" s="106">
        <v>0</v>
      </c>
      <c r="T169" s="106">
        <v>0</v>
      </c>
      <c r="U169" s="106">
        <v>0</v>
      </c>
      <c r="V169" s="117">
        <v>0</v>
      </c>
      <c r="W169" s="106">
        <v>0</v>
      </c>
      <c r="X169" s="106">
        <v>0</v>
      </c>
      <c r="Y169" s="106">
        <v>0</v>
      </c>
      <c r="Z169" s="106">
        <v>0</v>
      </c>
      <c r="AA169" s="106">
        <v>77.03</v>
      </c>
      <c r="AB169" s="106">
        <v>0</v>
      </c>
      <c r="AC169" s="106">
        <v>504.19</v>
      </c>
      <c r="AD169" s="106">
        <v>504.19</v>
      </c>
      <c r="AE169" s="106">
        <v>504.19</v>
      </c>
      <c r="AF169" s="106">
        <v>0</v>
      </c>
      <c r="AG169" s="106">
        <v>504.19</v>
      </c>
      <c r="AH169" s="106">
        <v>0</v>
      </c>
      <c r="AI169" s="106">
        <v>427.16</v>
      </c>
      <c r="AJ169" s="106">
        <v>0</v>
      </c>
      <c r="AK169" s="106">
        <v>0</v>
      </c>
      <c r="AL169" s="106"/>
      <c r="AM169" s="106"/>
      <c r="AN169" s="106"/>
      <c r="AO169" s="104"/>
      <c r="AP169" s="104">
        <f t="shared" si="10"/>
        <v>2520.9499999999998</v>
      </c>
      <c r="AQ169" s="106">
        <f t="shared" si="11"/>
        <v>280.11000000000013</v>
      </c>
      <c r="AR169" s="72" t="s">
        <v>633</v>
      </c>
      <c r="AS169" s="73" t="s">
        <v>634</v>
      </c>
      <c r="AT169" s="62"/>
      <c r="AU169" s="61">
        <f t="shared" si="12"/>
        <v>3.9999999999054126E-3</v>
      </c>
      <c r="AV169" s="62"/>
      <c r="AW169" s="62"/>
      <c r="AX169" s="62"/>
      <c r="AY169" s="62"/>
      <c r="AZ169" s="62"/>
      <c r="BA169" s="62"/>
      <c r="BB169" s="62"/>
      <c r="BC169" s="62"/>
      <c r="BD169" s="62"/>
      <c r="BE169" s="62"/>
      <c r="BF169" s="62"/>
      <c r="BG169" s="62"/>
      <c r="BH169" s="62"/>
    </row>
    <row r="170" spans="1:60" ht="49.5" customHeight="1" x14ac:dyDescent="0.2">
      <c r="A170" s="95" t="s">
        <v>635</v>
      </c>
      <c r="B170" s="79" t="s">
        <v>344</v>
      </c>
      <c r="C170" s="86" t="s">
        <v>615</v>
      </c>
      <c r="D170" s="79" t="s">
        <v>477</v>
      </c>
      <c r="E170" s="79" t="s">
        <v>636</v>
      </c>
      <c r="F170" s="79" t="s">
        <v>617</v>
      </c>
      <c r="G170" s="79" t="s">
        <v>51</v>
      </c>
      <c r="H170" s="79" t="s">
        <v>618</v>
      </c>
      <c r="I170" s="122">
        <v>41222</v>
      </c>
      <c r="J170" s="106">
        <v>2801.06</v>
      </c>
      <c r="K170" s="106">
        <f t="shared" si="8"/>
        <v>280.10599999999999</v>
      </c>
      <c r="L170" s="106">
        <f t="shared" si="9"/>
        <v>2520.9539999999997</v>
      </c>
      <c r="M170" s="106">
        <v>0</v>
      </c>
      <c r="N170" s="106">
        <v>0</v>
      </c>
      <c r="O170" s="106">
        <v>0</v>
      </c>
      <c r="P170" s="106">
        <v>0</v>
      </c>
      <c r="Q170" s="106">
        <v>0</v>
      </c>
      <c r="R170" s="106">
        <v>0</v>
      </c>
      <c r="S170" s="106">
        <v>0</v>
      </c>
      <c r="T170" s="106">
        <v>0</v>
      </c>
      <c r="U170" s="106">
        <v>0</v>
      </c>
      <c r="V170" s="117">
        <v>0</v>
      </c>
      <c r="W170" s="106">
        <v>0</v>
      </c>
      <c r="X170" s="106">
        <v>0</v>
      </c>
      <c r="Y170" s="106">
        <v>0</v>
      </c>
      <c r="Z170" s="106">
        <v>0</v>
      </c>
      <c r="AA170" s="106">
        <v>77.03</v>
      </c>
      <c r="AB170" s="106">
        <v>0</v>
      </c>
      <c r="AC170" s="106">
        <v>504.19</v>
      </c>
      <c r="AD170" s="106">
        <v>504.19</v>
      </c>
      <c r="AE170" s="106">
        <v>504.19</v>
      </c>
      <c r="AF170" s="106">
        <v>0</v>
      </c>
      <c r="AG170" s="106">
        <v>504.19</v>
      </c>
      <c r="AH170" s="106">
        <v>0</v>
      </c>
      <c r="AI170" s="106">
        <v>427.16</v>
      </c>
      <c r="AJ170" s="106">
        <v>0</v>
      </c>
      <c r="AK170" s="106">
        <v>0</v>
      </c>
      <c r="AL170" s="106"/>
      <c r="AM170" s="106"/>
      <c r="AN170" s="106"/>
      <c r="AO170" s="104"/>
      <c r="AP170" s="104">
        <f t="shared" si="10"/>
        <v>2520.9499999999998</v>
      </c>
      <c r="AQ170" s="106">
        <f t="shared" si="11"/>
        <v>280.11000000000013</v>
      </c>
      <c r="AR170" s="72" t="s">
        <v>637</v>
      </c>
      <c r="AS170" s="73" t="s">
        <v>638</v>
      </c>
      <c r="AT170" s="62"/>
      <c r="AU170" s="61">
        <f t="shared" si="12"/>
        <v>3.9999999999054126E-3</v>
      </c>
      <c r="AV170" s="62"/>
      <c r="AW170" s="62"/>
      <c r="AX170" s="62"/>
      <c r="AY170" s="62"/>
      <c r="AZ170" s="62"/>
      <c r="BA170" s="62"/>
      <c r="BB170" s="62"/>
      <c r="BC170" s="62"/>
      <c r="BD170" s="62"/>
      <c r="BE170" s="62"/>
      <c r="BF170" s="62"/>
      <c r="BG170" s="62"/>
      <c r="BH170" s="62"/>
    </row>
    <row r="171" spans="1:60" ht="49.5" customHeight="1" x14ac:dyDescent="0.2">
      <c r="A171" s="85" t="s">
        <v>639</v>
      </c>
      <c r="B171" s="86" t="s">
        <v>344</v>
      </c>
      <c r="C171" s="86" t="s">
        <v>615</v>
      </c>
      <c r="D171" s="86" t="s">
        <v>477</v>
      </c>
      <c r="E171" s="86" t="s">
        <v>640</v>
      </c>
      <c r="F171" s="79" t="s">
        <v>617</v>
      </c>
      <c r="G171" s="79" t="s">
        <v>51</v>
      </c>
      <c r="H171" s="86" t="s">
        <v>618</v>
      </c>
      <c r="I171" s="122">
        <v>41222</v>
      </c>
      <c r="J171" s="106">
        <v>2801.06</v>
      </c>
      <c r="K171" s="106">
        <f t="shared" si="8"/>
        <v>280.10599999999999</v>
      </c>
      <c r="L171" s="106">
        <f t="shared" si="9"/>
        <v>2520.9539999999997</v>
      </c>
      <c r="M171" s="106">
        <v>0</v>
      </c>
      <c r="N171" s="106">
        <v>0</v>
      </c>
      <c r="O171" s="106">
        <v>0</v>
      </c>
      <c r="P171" s="106">
        <v>0</v>
      </c>
      <c r="Q171" s="106">
        <v>0</v>
      </c>
      <c r="R171" s="106">
        <v>0</v>
      </c>
      <c r="S171" s="106">
        <v>0</v>
      </c>
      <c r="T171" s="106">
        <v>0</v>
      </c>
      <c r="U171" s="106">
        <v>0</v>
      </c>
      <c r="V171" s="117">
        <v>0</v>
      </c>
      <c r="W171" s="106">
        <v>0</v>
      </c>
      <c r="X171" s="106">
        <v>0</v>
      </c>
      <c r="Y171" s="106">
        <v>0</v>
      </c>
      <c r="Z171" s="106">
        <v>0</v>
      </c>
      <c r="AA171" s="106">
        <v>77.03</v>
      </c>
      <c r="AB171" s="106">
        <v>0</v>
      </c>
      <c r="AC171" s="106">
        <v>504.19</v>
      </c>
      <c r="AD171" s="106">
        <v>504.19</v>
      </c>
      <c r="AE171" s="106">
        <v>504.19</v>
      </c>
      <c r="AF171" s="106">
        <v>0</v>
      </c>
      <c r="AG171" s="106">
        <v>504.19</v>
      </c>
      <c r="AH171" s="106">
        <v>0</v>
      </c>
      <c r="AI171" s="106">
        <v>427.16</v>
      </c>
      <c r="AJ171" s="106">
        <v>0</v>
      </c>
      <c r="AK171" s="106">
        <v>0</v>
      </c>
      <c r="AL171" s="106"/>
      <c r="AM171" s="106"/>
      <c r="AN171" s="106"/>
      <c r="AO171" s="104"/>
      <c r="AP171" s="104">
        <f t="shared" si="10"/>
        <v>2520.9499999999998</v>
      </c>
      <c r="AQ171" s="106">
        <f t="shared" si="11"/>
        <v>280.11000000000013</v>
      </c>
      <c r="AR171" s="72" t="s">
        <v>564</v>
      </c>
      <c r="AS171" s="73" t="s">
        <v>641</v>
      </c>
      <c r="AT171" s="62"/>
      <c r="AU171" s="61">
        <f t="shared" si="12"/>
        <v>3.9999999999054126E-3</v>
      </c>
      <c r="AV171" s="62"/>
      <c r="AW171" s="62"/>
      <c r="AX171" s="62"/>
      <c r="AY171" s="62"/>
      <c r="AZ171" s="62"/>
      <c r="BA171" s="62"/>
      <c r="BB171" s="62"/>
      <c r="BC171" s="62"/>
      <c r="BD171" s="62"/>
      <c r="BE171" s="62"/>
      <c r="BF171" s="62"/>
      <c r="BG171" s="62"/>
      <c r="BH171" s="62"/>
    </row>
    <row r="172" spans="1:60" ht="49.5" customHeight="1" x14ac:dyDescent="0.2">
      <c r="A172" s="85" t="s">
        <v>642</v>
      </c>
      <c r="B172" s="86" t="s">
        <v>344</v>
      </c>
      <c r="C172" s="86" t="s">
        <v>615</v>
      </c>
      <c r="D172" s="86" t="s">
        <v>477</v>
      </c>
      <c r="E172" s="86" t="s">
        <v>643</v>
      </c>
      <c r="F172" s="79" t="s">
        <v>617</v>
      </c>
      <c r="G172" s="79" t="s">
        <v>51</v>
      </c>
      <c r="H172" s="86" t="s">
        <v>618</v>
      </c>
      <c r="I172" s="122">
        <v>41222</v>
      </c>
      <c r="J172" s="106">
        <v>2801.06</v>
      </c>
      <c r="K172" s="106">
        <f t="shared" si="8"/>
        <v>280.10599999999999</v>
      </c>
      <c r="L172" s="106">
        <f t="shared" si="9"/>
        <v>2520.9539999999997</v>
      </c>
      <c r="M172" s="106">
        <v>0</v>
      </c>
      <c r="N172" s="106">
        <v>0</v>
      </c>
      <c r="O172" s="106">
        <v>0</v>
      </c>
      <c r="P172" s="106">
        <v>0</v>
      </c>
      <c r="Q172" s="106">
        <v>0</v>
      </c>
      <c r="R172" s="106">
        <v>0</v>
      </c>
      <c r="S172" s="106">
        <v>0</v>
      </c>
      <c r="T172" s="106">
        <v>0</v>
      </c>
      <c r="U172" s="106">
        <v>0</v>
      </c>
      <c r="V172" s="117">
        <v>0</v>
      </c>
      <c r="W172" s="106">
        <v>0</v>
      </c>
      <c r="X172" s="106">
        <v>0</v>
      </c>
      <c r="Y172" s="106">
        <v>0</v>
      </c>
      <c r="Z172" s="106">
        <v>0</v>
      </c>
      <c r="AA172" s="106">
        <v>77.03</v>
      </c>
      <c r="AB172" s="106">
        <v>0</v>
      </c>
      <c r="AC172" s="106">
        <v>504.19</v>
      </c>
      <c r="AD172" s="106">
        <v>504.19</v>
      </c>
      <c r="AE172" s="106">
        <v>504.19</v>
      </c>
      <c r="AF172" s="106">
        <v>0</v>
      </c>
      <c r="AG172" s="106">
        <v>504.19</v>
      </c>
      <c r="AH172" s="106">
        <v>0</v>
      </c>
      <c r="AI172" s="106">
        <v>427.16</v>
      </c>
      <c r="AJ172" s="106">
        <v>0</v>
      </c>
      <c r="AK172" s="106">
        <v>0</v>
      </c>
      <c r="AL172" s="106"/>
      <c r="AM172" s="106"/>
      <c r="AN172" s="106"/>
      <c r="AO172" s="104"/>
      <c r="AP172" s="104">
        <f t="shared" si="10"/>
        <v>2520.9499999999998</v>
      </c>
      <c r="AQ172" s="106">
        <f t="shared" si="11"/>
        <v>280.11000000000013</v>
      </c>
      <c r="AR172" s="72" t="s">
        <v>644</v>
      </c>
      <c r="AS172" s="73" t="s">
        <v>645</v>
      </c>
      <c r="AT172" s="62"/>
      <c r="AU172" s="61">
        <f t="shared" si="12"/>
        <v>3.9999999999054126E-3</v>
      </c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  <c r="BH172" s="62"/>
    </row>
    <row r="173" spans="1:60" ht="49.5" customHeight="1" x14ac:dyDescent="0.2">
      <c r="A173" s="85" t="s">
        <v>646</v>
      </c>
      <c r="B173" s="86" t="s">
        <v>344</v>
      </c>
      <c r="C173" s="86" t="s">
        <v>615</v>
      </c>
      <c r="D173" s="86" t="s">
        <v>477</v>
      </c>
      <c r="E173" s="86" t="s">
        <v>647</v>
      </c>
      <c r="F173" s="79" t="s">
        <v>617</v>
      </c>
      <c r="G173" s="79" t="s">
        <v>51</v>
      </c>
      <c r="H173" s="86" t="s">
        <v>618</v>
      </c>
      <c r="I173" s="122">
        <v>41222</v>
      </c>
      <c r="J173" s="106">
        <v>2801.06</v>
      </c>
      <c r="K173" s="106">
        <f t="shared" si="8"/>
        <v>280.10599999999999</v>
      </c>
      <c r="L173" s="106">
        <f t="shared" si="9"/>
        <v>2520.9539999999997</v>
      </c>
      <c r="M173" s="106">
        <v>0</v>
      </c>
      <c r="N173" s="106">
        <v>0</v>
      </c>
      <c r="O173" s="106">
        <v>0</v>
      </c>
      <c r="P173" s="106">
        <v>0</v>
      </c>
      <c r="Q173" s="106">
        <v>0</v>
      </c>
      <c r="R173" s="106">
        <v>0</v>
      </c>
      <c r="S173" s="106">
        <v>0</v>
      </c>
      <c r="T173" s="106">
        <v>0</v>
      </c>
      <c r="U173" s="106">
        <v>0</v>
      </c>
      <c r="V173" s="117">
        <v>0</v>
      </c>
      <c r="W173" s="106">
        <v>0</v>
      </c>
      <c r="X173" s="106">
        <v>0</v>
      </c>
      <c r="Y173" s="106">
        <v>0</v>
      </c>
      <c r="Z173" s="106">
        <v>0</v>
      </c>
      <c r="AA173" s="106">
        <v>77.03</v>
      </c>
      <c r="AB173" s="106">
        <v>0</v>
      </c>
      <c r="AC173" s="106">
        <v>504.19</v>
      </c>
      <c r="AD173" s="106">
        <v>504.19</v>
      </c>
      <c r="AE173" s="106">
        <v>504.19</v>
      </c>
      <c r="AF173" s="106">
        <v>0</v>
      </c>
      <c r="AG173" s="106">
        <v>504.19</v>
      </c>
      <c r="AH173" s="106">
        <v>0</v>
      </c>
      <c r="AI173" s="106">
        <v>427.16</v>
      </c>
      <c r="AJ173" s="106">
        <v>0</v>
      </c>
      <c r="AK173" s="106">
        <v>0</v>
      </c>
      <c r="AL173" s="106"/>
      <c r="AM173" s="106"/>
      <c r="AN173" s="106"/>
      <c r="AO173" s="104"/>
      <c r="AP173" s="104">
        <f t="shared" si="10"/>
        <v>2520.9499999999998</v>
      </c>
      <c r="AQ173" s="106">
        <f t="shared" si="11"/>
        <v>280.11000000000013</v>
      </c>
      <c r="AR173" s="72" t="s">
        <v>648</v>
      </c>
      <c r="AS173" s="73" t="s">
        <v>649</v>
      </c>
      <c r="AT173" s="62"/>
      <c r="AU173" s="61">
        <f t="shared" si="12"/>
        <v>3.9999999999054126E-3</v>
      </c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</row>
    <row r="174" spans="1:60" ht="49.5" customHeight="1" x14ac:dyDescent="0.2">
      <c r="A174" s="95" t="s">
        <v>650</v>
      </c>
      <c r="B174" s="79" t="s">
        <v>344</v>
      </c>
      <c r="C174" s="79" t="s">
        <v>607</v>
      </c>
      <c r="D174" s="79" t="s">
        <v>651</v>
      </c>
      <c r="E174" s="79" t="s">
        <v>652</v>
      </c>
      <c r="F174" s="79" t="s">
        <v>653</v>
      </c>
      <c r="G174" s="79" t="s">
        <v>51</v>
      </c>
      <c r="H174" s="79" t="s">
        <v>92</v>
      </c>
      <c r="I174" s="122">
        <v>41579</v>
      </c>
      <c r="J174" s="106">
        <v>2399.9499999999998</v>
      </c>
      <c r="K174" s="106">
        <f t="shared" si="8"/>
        <v>239.995</v>
      </c>
      <c r="L174" s="106">
        <f t="shared" si="9"/>
        <v>2159.9549999999999</v>
      </c>
      <c r="M174" s="106">
        <v>0</v>
      </c>
      <c r="N174" s="106">
        <v>0</v>
      </c>
      <c r="O174" s="106">
        <v>0</v>
      </c>
      <c r="P174" s="106">
        <v>0</v>
      </c>
      <c r="Q174" s="106">
        <v>0</v>
      </c>
      <c r="R174" s="106">
        <v>0</v>
      </c>
      <c r="S174" s="106">
        <v>0</v>
      </c>
      <c r="T174" s="106">
        <v>0</v>
      </c>
      <c r="U174" s="106">
        <v>0</v>
      </c>
      <c r="V174" s="117">
        <v>0</v>
      </c>
      <c r="W174" s="106">
        <v>0</v>
      </c>
      <c r="X174" s="106">
        <v>0</v>
      </c>
      <c r="Y174" s="106">
        <v>0</v>
      </c>
      <c r="Z174" s="106">
        <v>0</v>
      </c>
      <c r="AA174" s="106">
        <v>0</v>
      </c>
      <c r="AB174" s="106">
        <v>0</v>
      </c>
      <c r="AC174" s="106">
        <v>72</v>
      </c>
      <c r="AD174" s="106">
        <v>431.99</v>
      </c>
      <c r="AE174" s="106">
        <v>431.99</v>
      </c>
      <c r="AF174" s="106">
        <v>0</v>
      </c>
      <c r="AG174" s="106">
        <v>431.99</v>
      </c>
      <c r="AH174" s="106">
        <v>0</v>
      </c>
      <c r="AI174" s="106">
        <v>431.99</v>
      </c>
      <c r="AJ174" s="106">
        <v>359.99</v>
      </c>
      <c r="AK174" s="106">
        <v>0</v>
      </c>
      <c r="AL174" s="106"/>
      <c r="AM174" s="106"/>
      <c r="AN174" s="106"/>
      <c r="AO174" s="104"/>
      <c r="AP174" s="104">
        <f t="shared" si="10"/>
        <v>2159.9499999999998</v>
      </c>
      <c r="AQ174" s="106">
        <f t="shared" si="11"/>
        <v>240</v>
      </c>
      <c r="AR174" s="72" t="s">
        <v>654</v>
      </c>
      <c r="AS174" s="73" t="s">
        <v>649</v>
      </c>
      <c r="AT174" s="62"/>
      <c r="AU174" s="61">
        <f t="shared" si="12"/>
        <v>5.0000000001091394E-3</v>
      </c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</row>
    <row r="175" spans="1:60" ht="39.75" customHeight="1" x14ac:dyDescent="0.2">
      <c r="A175" s="95" t="s">
        <v>655</v>
      </c>
      <c r="B175" s="79" t="s">
        <v>344</v>
      </c>
      <c r="C175" s="79" t="s">
        <v>607</v>
      </c>
      <c r="D175" s="79" t="s">
        <v>651</v>
      </c>
      <c r="E175" s="79" t="s">
        <v>656</v>
      </c>
      <c r="F175" s="79" t="s">
        <v>653</v>
      </c>
      <c r="G175" s="79" t="s">
        <v>51</v>
      </c>
      <c r="H175" s="79" t="s">
        <v>92</v>
      </c>
      <c r="I175" s="122">
        <v>41867</v>
      </c>
      <c r="J175" s="106">
        <v>2312</v>
      </c>
      <c r="K175" s="106">
        <f t="shared" si="8"/>
        <v>231.20000000000002</v>
      </c>
      <c r="L175" s="106">
        <f t="shared" si="9"/>
        <v>2080.8000000000002</v>
      </c>
      <c r="M175" s="106">
        <v>0</v>
      </c>
      <c r="N175" s="106">
        <v>0</v>
      </c>
      <c r="O175" s="106">
        <v>0</v>
      </c>
      <c r="P175" s="106">
        <v>0</v>
      </c>
      <c r="Q175" s="106">
        <v>0</v>
      </c>
      <c r="R175" s="106">
        <v>0</v>
      </c>
      <c r="S175" s="106">
        <v>0</v>
      </c>
      <c r="T175" s="106">
        <v>0</v>
      </c>
      <c r="U175" s="106">
        <v>0</v>
      </c>
      <c r="V175" s="117">
        <v>0</v>
      </c>
      <c r="W175" s="106">
        <v>0</v>
      </c>
      <c r="X175" s="106">
        <v>0</v>
      </c>
      <c r="Y175" s="106">
        <v>0</v>
      </c>
      <c r="Z175" s="106">
        <v>0</v>
      </c>
      <c r="AA175" s="106">
        <v>0</v>
      </c>
      <c r="AB175" s="106">
        <v>0</v>
      </c>
      <c r="AC175" s="106">
        <v>0</v>
      </c>
      <c r="AD175" s="106">
        <v>35.840000000000003</v>
      </c>
      <c r="AE175" s="106">
        <v>416.16</v>
      </c>
      <c r="AF175" s="106">
        <v>0</v>
      </c>
      <c r="AG175" s="106">
        <v>416.16</v>
      </c>
      <c r="AH175" s="106">
        <v>0</v>
      </c>
      <c r="AI175" s="106">
        <v>416.16</v>
      </c>
      <c r="AJ175" s="106">
        <v>416.16</v>
      </c>
      <c r="AK175" s="106">
        <v>380.32</v>
      </c>
      <c r="AL175" s="106"/>
      <c r="AM175" s="106"/>
      <c r="AN175" s="106"/>
      <c r="AO175" s="104"/>
      <c r="AP175" s="104">
        <f t="shared" si="10"/>
        <v>2080.8000000000002</v>
      </c>
      <c r="AQ175" s="106">
        <f t="shared" si="11"/>
        <v>231.19999999999982</v>
      </c>
      <c r="AR175" s="72" t="s">
        <v>625</v>
      </c>
      <c r="AS175" s="73" t="s">
        <v>657</v>
      </c>
      <c r="AT175" s="62"/>
      <c r="AU175" s="61">
        <f t="shared" si="12"/>
        <v>0</v>
      </c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</row>
    <row r="176" spans="1:60" ht="39.75" customHeight="1" x14ac:dyDescent="0.2">
      <c r="A176" s="95" t="s">
        <v>658</v>
      </c>
      <c r="B176" s="79" t="s">
        <v>344</v>
      </c>
      <c r="C176" s="79" t="s">
        <v>607</v>
      </c>
      <c r="D176" s="79" t="s">
        <v>651</v>
      </c>
      <c r="E176" s="79" t="s">
        <v>659</v>
      </c>
      <c r="F176" s="79" t="s">
        <v>653</v>
      </c>
      <c r="G176" s="79" t="s">
        <v>51</v>
      </c>
      <c r="H176" s="79" t="s">
        <v>92</v>
      </c>
      <c r="I176" s="122">
        <v>41579</v>
      </c>
      <c r="J176" s="106">
        <v>2399.9499999999998</v>
      </c>
      <c r="K176" s="106">
        <f t="shared" si="8"/>
        <v>239.995</v>
      </c>
      <c r="L176" s="106">
        <f t="shared" si="9"/>
        <v>2159.9549999999999</v>
      </c>
      <c r="M176" s="106">
        <v>0</v>
      </c>
      <c r="N176" s="106">
        <v>0</v>
      </c>
      <c r="O176" s="106">
        <v>0</v>
      </c>
      <c r="P176" s="106">
        <v>0</v>
      </c>
      <c r="Q176" s="106">
        <v>0</v>
      </c>
      <c r="R176" s="106">
        <v>0</v>
      </c>
      <c r="S176" s="106">
        <v>0</v>
      </c>
      <c r="T176" s="106">
        <v>0</v>
      </c>
      <c r="U176" s="106">
        <v>0</v>
      </c>
      <c r="V176" s="117">
        <v>0</v>
      </c>
      <c r="W176" s="106">
        <v>0</v>
      </c>
      <c r="X176" s="106">
        <v>0</v>
      </c>
      <c r="Y176" s="106">
        <v>0</v>
      </c>
      <c r="Z176" s="106">
        <v>0</v>
      </c>
      <c r="AA176" s="106">
        <v>0</v>
      </c>
      <c r="AB176" s="106">
        <v>0</v>
      </c>
      <c r="AC176" s="106">
        <v>72</v>
      </c>
      <c r="AD176" s="106">
        <v>431.99</v>
      </c>
      <c r="AE176" s="106">
        <v>431.99</v>
      </c>
      <c r="AF176" s="106">
        <v>0</v>
      </c>
      <c r="AG176" s="106">
        <v>431.99</v>
      </c>
      <c r="AH176" s="106">
        <v>0</v>
      </c>
      <c r="AI176" s="106">
        <v>431.99</v>
      </c>
      <c r="AJ176" s="106">
        <v>359.99</v>
      </c>
      <c r="AK176" s="106">
        <v>0</v>
      </c>
      <c r="AL176" s="106"/>
      <c r="AM176" s="106"/>
      <c r="AN176" s="106"/>
      <c r="AO176" s="104"/>
      <c r="AP176" s="104">
        <f t="shared" si="10"/>
        <v>2159.9499999999998</v>
      </c>
      <c r="AQ176" s="106">
        <f t="shared" si="11"/>
        <v>240</v>
      </c>
      <c r="AR176" s="72" t="s">
        <v>660</v>
      </c>
      <c r="AS176" s="73" t="s">
        <v>661</v>
      </c>
      <c r="AT176" s="62"/>
      <c r="AU176" s="61">
        <f t="shared" si="12"/>
        <v>5.0000000001091394E-3</v>
      </c>
      <c r="AV176" s="62"/>
      <c r="AW176" s="62"/>
      <c r="AX176" s="62"/>
      <c r="AY176" s="62"/>
      <c r="AZ176" s="62"/>
      <c r="BA176" s="62"/>
      <c r="BB176" s="62"/>
      <c r="BC176" s="62"/>
      <c r="BD176" s="62"/>
      <c r="BE176" s="62"/>
      <c r="BF176" s="62"/>
      <c r="BG176" s="62"/>
      <c r="BH176" s="62"/>
    </row>
    <row r="177" spans="1:60" ht="49.5" customHeight="1" x14ac:dyDescent="0.2">
      <c r="A177" s="95" t="s">
        <v>662</v>
      </c>
      <c r="B177" s="79" t="s">
        <v>344</v>
      </c>
      <c r="C177" s="79" t="s">
        <v>607</v>
      </c>
      <c r="D177" s="79" t="s">
        <v>651</v>
      </c>
      <c r="E177" s="79" t="s">
        <v>663</v>
      </c>
      <c r="F177" s="79" t="s">
        <v>653</v>
      </c>
      <c r="G177" s="79" t="s">
        <v>51</v>
      </c>
      <c r="H177" s="79" t="s">
        <v>92</v>
      </c>
      <c r="I177" s="122">
        <v>41579</v>
      </c>
      <c r="J177" s="106">
        <v>2399.9499999999998</v>
      </c>
      <c r="K177" s="106">
        <f t="shared" si="8"/>
        <v>239.995</v>
      </c>
      <c r="L177" s="106">
        <f t="shared" si="9"/>
        <v>2159.9549999999999</v>
      </c>
      <c r="M177" s="106">
        <v>0</v>
      </c>
      <c r="N177" s="106">
        <v>0</v>
      </c>
      <c r="O177" s="106">
        <v>0</v>
      </c>
      <c r="P177" s="106">
        <v>0</v>
      </c>
      <c r="Q177" s="106">
        <v>0</v>
      </c>
      <c r="R177" s="106">
        <v>0</v>
      </c>
      <c r="S177" s="106">
        <v>0</v>
      </c>
      <c r="T177" s="106">
        <v>0</v>
      </c>
      <c r="U177" s="106">
        <v>0</v>
      </c>
      <c r="V177" s="117">
        <v>0</v>
      </c>
      <c r="W177" s="106">
        <v>0</v>
      </c>
      <c r="X177" s="106">
        <v>0</v>
      </c>
      <c r="Y177" s="106">
        <v>0</v>
      </c>
      <c r="Z177" s="106">
        <v>0</v>
      </c>
      <c r="AA177" s="106">
        <v>0</v>
      </c>
      <c r="AB177" s="106">
        <v>0</v>
      </c>
      <c r="AC177" s="106">
        <v>72</v>
      </c>
      <c r="AD177" s="106">
        <v>431.99</v>
      </c>
      <c r="AE177" s="106">
        <v>431.99</v>
      </c>
      <c r="AF177" s="106">
        <v>0</v>
      </c>
      <c r="AG177" s="106">
        <v>431.99</v>
      </c>
      <c r="AH177" s="106">
        <v>0</v>
      </c>
      <c r="AI177" s="106">
        <v>431.99</v>
      </c>
      <c r="AJ177" s="106">
        <v>359.99</v>
      </c>
      <c r="AK177" s="106">
        <v>0</v>
      </c>
      <c r="AL177" s="106"/>
      <c r="AM177" s="106"/>
      <c r="AN177" s="106"/>
      <c r="AO177" s="104"/>
      <c r="AP177" s="104">
        <f t="shared" si="10"/>
        <v>2159.9499999999998</v>
      </c>
      <c r="AQ177" s="106">
        <f t="shared" si="11"/>
        <v>240</v>
      </c>
      <c r="AR177" s="72" t="s">
        <v>199</v>
      </c>
      <c r="AS177" s="73" t="s">
        <v>200</v>
      </c>
      <c r="AT177" s="62"/>
      <c r="AU177" s="61">
        <f t="shared" si="12"/>
        <v>5.0000000001091394E-3</v>
      </c>
      <c r="AV177" s="62"/>
      <c r="AW177" s="62"/>
      <c r="AX177" s="62"/>
      <c r="AY177" s="62"/>
      <c r="AZ177" s="62"/>
      <c r="BA177" s="62"/>
      <c r="BB177" s="62"/>
      <c r="BC177" s="62"/>
      <c r="BD177" s="62"/>
      <c r="BE177" s="62"/>
      <c r="BF177" s="62"/>
      <c r="BG177" s="62"/>
      <c r="BH177" s="62"/>
    </row>
    <row r="178" spans="1:60" ht="49.5" customHeight="1" x14ac:dyDescent="0.2">
      <c r="A178" s="85" t="s">
        <v>664</v>
      </c>
      <c r="B178" s="86" t="s">
        <v>665</v>
      </c>
      <c r="C178" s="86" t="s">
        <v>607</v>
      </c>
      <c r="D178" s="86" t="s">
        <v>227</v>
      </c>
      <c r="E178" s="86" t="s">
        <v>666</v>
      </c>
      <c r="F178" s="86" t="s">
        <v>667</v>
      </c>
      <c r="G178" s="86" t="s">
        <v>51</v>
      </c>
      <c r="H178" s="120" t="s">
        <v>92</v>
      </c>
      <c r="I178" s="105">
        <v>42741</v>
      </c>
      <c r="J178" s="106">
        <v>2978.68</v>
      </c>
      <c r="K178" s="106">
        <f t="shared" si="8"/>
        <v>297.86799999999999</v>
      </c>
      <c r="L178" s="106">
        <f t="shared" si="9"/>
        <v>2680.8119999999999</v>
      </c>
      <c r="M178" s="106">
        <v>0</v>
      </c>
      <c r="N178" s="106">
        <v>0</v>
      </c>
      <c r="O178" s="106">
        <v>0</v>
      </c>
      <c r="P178" s="106">
        <v>0</v>
      </c>
      <c r="Q178" s="106">
        <v>0</v>
      </c>
      <c r="R178" s="106">
        <v>0</v>
      </c>
      <c r="S178" s="106">
        <v>0</v>
      </c>
      <c r="T178" s="106">
        <v>0</v>
      </c>
      <c r="U178" s="106">
        <v>0</v>
      </c>
      <c r="V178" s="106">
        <v>0</v>
      </c>
      <c r="W178" s="106">
        <v>0</v>
      </c>
      <c r="X178" s="106">
        <v>0</v>
      </c>
      <c r="Y178" s="106">
        <v>0</v>
      </c>
      <c r="Z178" s="106">
        <v>0</v>
      </c>
      <c r="AA178" s="106">
        <v>0</v>
      </c>
      <c r="AB178" s="106">
        <v>0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536.16</v>
      </c>
      <c r="AJ178" s="106">
        <v>536.16</v>
      </c>
      <c r="AK178" s="106">
        <v>536.16</v>
      </c>
      <c r="AL178" s="106">
        <v>536.16</v>
      </c>
      <c r="AM178" s="106"/>
      <c r="AN178" s="106">
        <v>536.16</v>
      </c>
      <c r="AO178" s="104"/>
      <c r="AP178" s="104">
        <f t="shared" si="10"/>
        <v>2680.7999999999997</v>
      </c>
      <c r="AQ178" s="106">
        <f t="shared" si="11"/>
        <v>297.88000000000011</v>
      </c>
      <c r="AR178" s="72" t="s">
        <v>625</v>
      </c>
      <c r="AS178" s="73" t="s">
        <v>626</v>
      </c>
      <c r="AT178" s="12"/>
      <c r="AU178" s="11">
        <f t="shared" si="12"/>
        <v>1.2000000000170985E-2</v>
      </c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</row>
    <row r="179" spans="1:60" ht="49.5" customHeight="1" x14ac:dyDescent="0.2">
      <c r="A179" s="85" t="s">
        <v>668</v>
      </c>
      <c r="B179" s="86" t="s">
        <v>665</v>
      </c>
      <c r="C179" s="86" t="s">
        <v>601</v>
      </c>
      <c r="D179" s="86" t="s">
        <v>227</v>
      </c>
      <c r="E179" s="86" t="s">
        <v>669</v>
      </c>
      <c r="F179" s="86" t="s">
        <v>670</v>
      </c>
      <c r="G179" s="86" t="s">
        <v>51</v>
      </c>
      <c r="H179" s="120" t="s">
        <v>207</v>
      </c>
      <c r="I179" s="105">
        <v>42887</v>
      </c>
      <c r="J179" s="106">
        <v>750</v>
      </c>
      <c r="K179" s="106">
        <f t="shared" si="8"/>
        <v>75</v>
      </c>
      <c r="L179" s="106">
        <f t="shared" si="9"/>
        <v>675</v>
      </c>
      <c r="M179" s="106">
        <v>0</v>
      </c>
      <c r="N179" s="106">
        <v>0</v>
      </c>
      <c r="O179" s="106">
        <v>0</v>
      </c>
      <c r="P179" s="106">
        <v>0</v>
      </c>
      <c r="Q179" s="106">
        <v>0</v>
      </c>
      <c r="R179" s="106">
        <v>0</v>
      </c>
      <c r="S179" s="106">
        <v>0</v>
      </c>
      <c r="T179" s="106">
        <v>0</v>
      </c>
      <c r="U179" s="106">
        <v>0</v>
      </c>
      <c r="V179" s="106">
        <v>0</v>
      </c>
      <c r="W179" s="106">
        <v>0</v>
      </c>
      <c r="X179" s="106">
        <v>0</v>
      </c>
      <c r="Y179" s="106">
        <v>0</v>
      </c>
      <c r="Z179" s="106">
        <v>0</v>
      </c>
      <c r="AA179" s="106">
        <v>0</v>
      </c>
      <c r="AB179" s="106">
        <v>0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78.77</v>
      </c>
      <c r="AJ179" s="106">
        <v>135</v>
      </c>
      <c r="AK179" s="106">
        <v>135</v>
      </c>
      <c r="AL179" s="106">
        <v>135</v>
      </c>
      <c r="AM179" s="106"/>
      <c r="AN179" s="106">
        <v>135</v>
      </c>
      <c r="AO179" s="104"/>
      <c r="AP179" s="104">
        <f t="shared" si="10"/>
        <v>618.77</v>
      </c>
      <c r="AQ179" s="106">
        <f t="shared" si="11"/>
        <v>131.23000000000002</v>
      </c>
      <c r="AR179" s="72" t="s">
        <v>671</v>
      </c>
      <c r="AS179" s="73" t="s">
        <v>672</v>
      </c>
      <c r="AT179" s="12"/>
      <c r="AU179" s="11">
        <f t="shared" si="12"/>
        <v>56.230000000000018</v>
      </c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</row>
    <row r="180" spans="1:60" ht="49.5" customHeight="1" x14ac:dyDescent="0.2">
      <c r="A180" s="85" t="s">
        <v>673</v>
      </c>
      <c r="B180" s="86" t="s">
        <v>665</v>
      </c>
      <c r="C180" s="86" t="s">
        <v>601</v>
      </c>
      <c r="D180" s="86" t="s">
        <v>227</v>
      </c>
      <c r="E180" s="86" t="s">
        <v>674</v>
      </c>
      <c r="F180" s="86" t="s">
        <v>670</v>
      </c>
      <c r="G180" s="86" t="s">
        <v>51</v>
      </c>
      <c r="H180" s="120" t="s">
        <v>207</v>
      </c>
      <c r="I180" s="105">
        <v>42887</v>
      </c>
      <c r="J180" s="106">
        <v>750</v>
      </c>
      <c r="K180" s="106">
        <f t="shared" si="8"/>
        <v>75</v>
      </c>
      <c r="L180" s="106">
        <f t="shared" si="9"/>
        <v>675</v>
      </c>
      <c r="M180" s="106">
        <v>0</v>
      </c>
      <c r="N180" s="106">
        <v>0</v>
      </c>
      <c r="O180" s="106">
        <v>0</v>
      </c>
      <c r="P180" s="106">
        <v>0</v>
      </c>
      <c r="Q180" s="106">
        <v>0</v>
      </c>
      <c r="R180" s="106">
        <v>0</v>
      </c>
      <c r="S180" s="106">
        <v>0</v>
      </c>
      <c r="T180" s="106">
        <v>0</v>
      </c>
      <c r="U180" s="106">
        <v>0</v>
      </c>
      <c r="V180" s="106">
        <v>0</v>
      </c>
      <c r="W180" s="106">
        <v>0</v>
      </c>
      <c r="X180" s="106">
        <v>0</v>
      </c>
      <c r="Y180" s="106">
        <v>0</v>
      </c>
      <c r="Z180" s="106">
        <v>0</v>
      </c>
      <c r="AA180" s="106">
        <v>0</v>
      </c>
      <c r="AB180" s="106">
        <v>0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78.77</v>
      </c>
      <c r="AJ180" s="106">
        <v>135</v>
      </c>
      <c r="AK180" s="106">
        <v>135</v>
      </c>
      <c r="AL180" s="106">
        <v>135</v>
      </c>
      <c r="AM180" s="106"/>
      <c r="AN180" s="106">
        <v>135</v>
      </c>
      <c r="AO180" s="104"/>
      <c r="AP180" s="104">
        <f t="shared" si="10"/>
        <v>618.77</v>
      </c>
      <c r="AQ180" s="106">
        <f t="shared" si="11"/>
        <v>131.23000000000002</v>
      </c>
      <c r="AR180" s="72" t="s">
        <v>675</v>
      </c>
      <c r="AS180" s="73" t="s">
        <v>611</v>
      </c>
      <c r="AT180" s="12"/>
      <c r="AU180" s="11">
        <f t="shared" si="12"/>
        <v>56.230000000000018</v>
      </c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</row>
    <row r="181" spans="1:60" ht="49.5" customHeight="1" x14ac:dyDescent="0.2">
      <c r="A181" s="85" t="s">
        <v>676</v>
      </c>
      <c r="B181" s="86" t="s">
        <v>677</v>
      </c>
      <c r="C181" s="86" t="s">
        <v>601</v>
      </c>
      <c r="D181" s="86" t="s">
        <v>227</v>
      </c>
      <c r="E181" s="86" t="s">
        <v>678</v>
      </c>
      <c r="F181" s="86" t="s">
        <v>679</v>
      </c>
      <c r="G181" s="86" t="s">
        <v>51</v>
      </c>
      <c r="H181" s="120" t="s">
        <v>92</v>
      </c>
      <c r="I181" s="105">
        <v>43348</v>
      </c>
      <c r="J181" s="106">
        <v>735</v>
      </c>
      <c r="K181" s="106">
        <f t="shared" si="8"/>
        <v>73.5</v>
      </c>
      <c r="L181" s="106">
        <f t="shared" si="9"/>
        <v>661.5</v>
      </c>
      <c r="M181" s="106">
        <v>0</v>
      </c>
      <c r="N181" s="106">
        <v>0</v>
      </c>
      <c r="O181" s="106">
        <v>0</v>
      </c>
      <c r="P181" s="106">
        <v>0</v>
      </c>
      <c r="Q181" s="106">
        <v>0</v>
      </c>
      <c r="R181" s="106">
        <v>0</v>
      </c>
      <c r="S181" s="106">
        <v>0</v>
      </c>
      <c r="T181" s="106">
        <v>0</v>
      </c>
      <c r="U181" s="106">
        <v>0</v>
      </c>
      <c r="V181" s="106">
        <v>0</v>
      </c>
      <c r="W181" s="106">
        <v>0</v>
      </c>
      <c r="X181" s="106">
        <v>0</v>
      </c>
      <c r="Y181" s="106">
        <v>0</v>
      </c>
      <c r="Z181" s="106">
        <v>0</v>
      </c>
      <c r="AA181" s="106">
        <v>0</v>
      </c>
      <c r="AB181" s="106">
        <v>0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0</v>
      </c>
      <c r="AJ181" s="106">
        <v>44.1</v>
      </c>
      <c r="AK181" s="106">
        <v>132.30000000000001</v>
      </c>
      <c r="AL181" s="106">
        <v>132.30000000000001</v>
      </c>
      <c r="AM181" s="106"/>
      <c r="AN181" s="106">
        <v>132.19999999999999</v>
      </c>
      <c r="AO181" s="104"/>
      <c r="AP181" s="104">
        <f t="shared" si="10"/>
        <v>440.90000000000003</v>
      </c>
      <c r="AQ181" s="106">
        <f t="shared" si="11"/>
        <v>294.09999999999997</v>
      </c>
      <c r="AR181" s="77" t="s">
        <v>199</v>
      </c>
      <c r="AS181" s="78" t="s">
        <v>200</v>
      </c>
      <c r="AT181" s="12"/>
      <c r="AU181" s="11">
        <f t="shared" si="12"/>
        <v>220.59999999999997</v>
      </c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</row>
    <row r="182" spans="1:60" ht="49.5" customHeight="1" x14ac:dyDescent="0.2">
      <c r="A182" s="85" t="s">
        <v>680</v>
      </c>
      <c r="B182" s="86" t="s">
        <v>677</v>
      </c>
      <c r="C182" s="86" t="s">
        <v>681</v>
      </c>
      <c r="D182" s="86" t="s">
        <v>682</v>
      </c>
      <c r="E182" s="86" t="s">
        <v>683</v>
      </c>
      <c r="F182" s="86" t="s">
        <v>684</v>
      </c>
      <c r="G182" s="86" t="s">
        <v>51</v>
      </c>
      <c r="H182" s="120" t="s">
        <v>92</v>
      </c>
      <c r="I182" s="105">
        <v>43452</v>
      </c>
      <c r="J182" s="106">
        <v>908.52</v>
      </c>
      <c r="K182" s="106">
        <f t="shared" si="8"/>
        <v>90.852000000000004</v>
      </c>
      <c r="L182" s="106">
        <f t="shared" si="9"/>
        <v>817.66800000000001</v>
      </c>
      <c r="M182" s="106">
        <v>0</v>
      </c>
      <c r="N182" s="106">
        <v>0</v>
      </c>
      <c r="O182" s="106">
        <v>0</v>
      </c>
      <c r="P182" s="106">
        <v>0</v>
      </c>
      <c r="Q182" s="106">
        <v>0</v>
      </c>
      <c r="R182" s="106">
        <v>0</v>
      </c>
      <c r="S182" s="106">
        <v>0</v>
      </c>
      <c r="T182" s="106">
        <v>0</v>
      </c>
      <c r="U182" s="106">
        <v>0</v>
      </c>
      <c r="V182" s="106">
        <v>0</v>
      </c>
      <c r="W182" s="106">
        <v>0</v>
      </c>
      <c r="X182" s="106">
        <v>0</v>
      </c>
      <c r="Y182" s="106">
        <v>0</v>
      </c>
      <c r="Z182" s="106">
        <v>0</v>
      </c>
      <c r="AA182" s="106">
        <v>0</v>
      </c>
      <c r="AB182" s="106">
        <v>0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0</v>
      </c>
      <c r="AJ182" s="106">
        <v>0</v>
      </c>
      <c r="AK182" s="106">
        <v>163.53</v>
      </c>
      <c r="AL182" s="106">
        <v>163.53</v>
      </c>
      <c r="AM182" s="106"/>
      <c r="AN182" s="106">
        <v>163.53</v>
      </c>
      <c r="AO182" s="104"/>
      <c r="AP182" s="104">
        <f t="shared" si="10"/>
        <v>490.59000000000003</v>
      </c>
      <c r="AQ182" s="106">
        <f t="shared" si="11"/>
        <v>417.92999999999995</v>
      </c>
      <c r="AR182" s="77" t="s">
        <v>199</v>
      </c>
      <c r="AS182" s="78" t="s">
        <v>200</v>
      </c>
      <c r="AT182" s="12"/>
      <c r="AU182" s="11">
        <f t="shared" si="12"/>
        <v>327.07799999999997</v>
      </c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</row>
    <row r="183" spans="1:60" ht="49.5" customHeight="1" x14ac:dyDescent="0.2">
      <c r="A183" s="85" t="s">
        <v>685</v>
      </c>
      <c r="B183" s="86" t="s">
        <v>677</v>
      </c>
      <c r="C183" s="86" t="s">
        <v>601</v>
      </c>
      <c r="D183" s="86" t="s">
        <v>477</v>
      </c>
      <c r="E183" s="86" t="s">
        <v>686</v>
      </c>
      <c r="F183" s="86" t="s">
        <v>687</v>
      </c>
      <c r="G183" s="86" t="s">
        <v>51</v>
      </c>
      <c r="H183" s="120" t="s">
        <v>207</v>
      </c>
      <c r="I183" s="105">
        <v>43677</v>
      </c>
      <c r="J183" s="106">
        <v>840</v>
      </c>
      <c r="K183" s="106">
        <f t="shared" si="8"/>
        <v>84</v>
      </c>
      <c r="L183" s="106">
        <f t="shared" si="9"/>
        <v>756</v>
      </c>
      <c r="M183" s="106">
        <v>0</v>
      </c>
      <c r="N183" s="106">
        <v>0</v>
      </c>
      <c r="O183" s="106">
        <v>0</v>
      </c>
      <c r="P183" s="106">
        <v>0</v>
      </c>
      <c r="Q183" s="106">
        <v>0</v>
      </c>
      <c r="R183" s="106">
        <v>0</v>
      </c>
      <c r="S183" s="106">
        <v>0</v>
      </c>
      <c r="T183" s="106">
        <v>0</v>
      </c>
      <c r="U183" s="106">
        <v>0</v>
      </c>
      <c r="V183" s="106">
        <v>0</v>
      </c>
      <c r="W183" s="106">
        <v>0</v>
      </c>
      <c r="X183" s="106">
        <v>0</v>
      </c>
      <c r="Y183" s="106">
        <v>0</v>
      </c>
      <c r="Z183" s="106">
        <v>0</v>
      </c>
      <c r="AA183" s="106">
        <v>0</v>
      </c>
      <c r="AB183" s="106">
        <v>0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0</v>
      </c>
      <c r="AJ183" s="106">
        <v>0</v>
      </c>
      <c r="AK183" s="106">
        <v>63</v>
      </c>
      <c r="AL183" s="106">
        <v>63</v>
      </c>
      <c r="AM183" s="106">
        <v>88.2</v>
      </c>
      <c r="AN183" s="106">
        <v>151.19999999999999</v>
      </c>
      <c r="AO183" s="104"/>
      <c r="AP183" s="104">
        <f t="shared" si="10"/>
        <v>365.4</v>
      </c>
      <c r="AQ183" s="106">
        <f t="shared" si="11"/>
        <v>474.6</v>
      </c>
      <c r="AR183" s="72"/>
      <c r="AS183" s="73"/>
      <c r="AT183" s="12"/>
      <c r="AU183" s="76">
        <f t="shared" si="12"/>
        <v>390.6</v>
      </c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</row>
    <row r="184" spans="1:60" ht="49.5" customHeight="1" x14ac:dyDescent="0.2">
      <c r="A184" s="85" t="s">
        <v>688</v>
      </c>
      <c r="B184" s="86" t="s">
        <v>677</v>
      </c>
      <c r="C184" s="86" t="s">
        <v>601</v>
      </c>
      <c r="D184" s="86" t="s">
        <v>477</v>
      </c>
      <c r="E184" s="86" t="s">
        <v>689</v>
      </c>
      <c r="F184" s="86" t="s">
        <v>687</v>
      </c>
      <c r="G184" s="86" t="s">
        <v>51</v>
      </c>
      <c r="H184" s="120" t="s">
        <v>207</v>
      </c>
      <c r="I184" s="105">
        <v>43677</v>
      </c>
      <c r="J184" s="106">
        <v>840</v>
      </c>
      <c r="K184" s="106">
        <f t="shared" si="8"/>
        <v>84</v>
      </c>
      <c r="L184" s="106">
        <f t="shared" si="9"/>
        <v>756</v>
      </c>
      <c r="M184" s="106">
        <v>0</v>
      </c>
      <c r="N184" s="106">
        <v>0</v>
      </c>
      <c r="O184" s="106">
        <v>0</v>
      </c>
      <c r="P184" s="106">
        <v>0</v>
      </c>
      <c r="Q184" s="106">
        <v>0</v>
      </c>
      <c r="R184" s="106">
        <v>0</v>
      </c>
      <c r="S184" s="106">
        <v>0</v>
      </c>
      <c r="T184" s="106">
        <v>0</v>
      </c>
      <c r="U184" s="106">
        <v>0</v>
      </c>
      <c r="V184" s="106">
        <v>0</v>
      </c>
      <c r="W184" s="106">
        <v>0</v>
      </c>
      <c r="X184" s="106">
        <v>0</v>
      </c>
      <c r="Y184" s="106">
        <v>0</v>
      </c>
      <c r="Z184" s="106">
        <v>0</v>
      </c>
      <c r="AA184" s="106">
        <v>0</v>
      </c>
      <c r="AB184" s="106">
        <v>0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0</v>
      </c>
      <c r="AJ184" s="106">
        <v>0</v>
      </c>
      <c r="AK184" s="106">
        <v>63</v>
      </c>
      <c r="AL184" s="106">
        <v>63</v>
      </c>
      <c r="AM184" s="106">
        <v>88.2</v>
      </c>
      <c r="AN184" s="106">
        <v>151.19999999999999</v>
      </c>
      <c r="AO184" s="104"/>
      <c r="AP184" s="104">
        <f t="shared" si="10"/>
        <v>365.4</v>
      </c>
      <c r="AQ184" s="106">
        <f t="shared" si="11"/>
        <v>474.6</v>
      </c>
      <c r="AR184" s="72"/>
      <c r="AS184" s="73"/>
      <c r="AT184" s="12"/>
      <c r="AU184" s="76">
        <f t="shared" si="12"/>
        <v>390.6</v>
      </c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</row>
    <row r="185" spans="1:60" ht="49.5" customHeight="1" x14ac:dyDescent="0.25">
      <c r="A185" s="145" t="s">
        <v>2472</v>
      </c>
      <c r="B185" s="79" t="s">
        <v>690</v>
      </c>
      <c r="C185" s="79" t="s">
        <v>691</v>
      </c>
      <c r="D185" s="168" t="s">
        <v>227</v>
      </c>
      <c r="E185" s="168" t="s">
        <v>2476</v>
      </c>
      <c r="F185" s="79"/>
      <c r="G185" s="79" t="s">
        <v>51</v>
      </c>
      <c r="H185" s="86"/>
      <c r="I185" s="122">
        <v>44552</v>
      </c>
      <c r="J185" s="106">
        <v>1809.55</v>
      </c>
      <c r="K185" s="106">
        <f t="shared" si="8"/>
        <v>180.95500000000001</v>
      </c>
      <c r="L185" s="106">
        <f t="shared" si="9"/>
        <v>1628.595</v>
      </c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>
        <v>0</v>
      </c>
      <c r="AM185" s="106"/>
      <c r="AN185" s="106">
        <v>0</v>
      </c>
      <c r="AO185" s="104"/>
      <c r="AP185" s="104">
        <f t="shared" si="10"/>
        <v>0</v>
      </c>
      <c r="AQ185" s="106">
        <f t="shared" si="11"/>
        <v>1809.55</v>
      </c>
      <c r="AR185" s="72"/>
      <c r="AS185" s="73"/>
      <c r="AT185" s="12"/>
      <c r="AU185" s="76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</row>
    <row r="186" spans="1:60" ht="49.5" customHeight="1" x14ac:dyDescent="0.25">
      <c r="A186" s="145" t="s">
        <v>2473</v>
      </c>
      <c r="B186" s="79" t="s">
        <v>690</v>
      </c>
      <c r="C186" s="79" t="s">
        <v>691</v>
      </c>
      <c r="D186" s="169" t="s">
        <v>227</v>
      </c>
      <c r="E186" s="169" t="s">
        <v>2477</v>
      </c>
      <c r="F186" s="79"/>
      <c r="G186" s="79" t="s">
        <v>51</v>
      </c>
      <c r="H186" s="86"/>
      <c r="I186" s="122">
        <v>44552</v>
      </c>
      <c r="J186" s="106">
        <v>1809.55</v>
      </c>
      <c r="K186" s="106">
        <f t="shared" si="8"/>
        <v>180.95500000000001</v>
      </c>
      <c r="L186" s="106">
        <f t="shared" si="9"/>
        <v>1628.595</v>
      </c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>
        <v>0</v>
      </c>
      <c r="AM186" s="106"/>
      <c r="AN186" s="106">
        <v>0</v>
      </c>
      <c r="AO186" s="104"/>
      <c r="AP186" s="104">
        <f t="shared" si="10"/>
        <v>0</v>
      </c>
      <c r="AQ186" s="106">
        <f t="shared" si="11"/>
        <v>1809.55</v>
      </c>
      <c r="AR186" s="72"/>
      <c r="AS186" s="73"/>
      <c r="AT186" s="12"/>
      <c r="AU186" s="76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</row>
    <row r="187" spans="1:60" ht="49.5" customHeight="1" x14ac:dyDescent="0.25">
      <c r="A187" s="145" t="s">
        <v>2474</v>
      </c>
      <c r="B187" s="79" t="s">
        <v>690</v>
      </c>
      <c r="C187" s="79" t="s">
        <v>691</v>
      </c>
      <c r="D187" s="169" t="s">
        <v>227</v>
      </c>
      <c r="E187" s="169" t="s">
        <v>2478</v>
      </c>
      <c r="F187" s="79"/>
      <c r="G187" s="79" t="s">
        <v>51</v>
      </c>
      <c r="H187" s="86"/>
      <c r="I187" s="122">
        <v>44552</v>
      </c>
      <c r="J187" s="106">
        <v>1809.55</v>
      </c>
      <c r="K187" s="106">
        <f t="shared" si="8"/>
        <v>180.95500000000001</v>
      </c>
      <c r="L187" s="106">
        <f t="shared" si="9"/>
        <v>1628.595</v>
      </c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>
        <v>0</v>
      </c>
      <c r="AM187" s="106"/>
      <c r="AN187" s="106">
        <v>0</v>
      </c>
      <c r="AO187" s="104"/>
      <c r="AP187" s="104">
        <f t="shared" si="10"/>
        <v>0</v>
      </c>
      <c r="AQ187" s="106">
        <f t="shared" si="11"/>
        <v>1809.55</v>
      </c>
      <c r="AR187" s="72"/>
      <c r="AS187" s="73"/>
      <c r="AT187" s="12"/>
      <c r="AU187" s="76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</row>
    <row r="188" spans="1:60" ht="49.5" customHeight="1" x14ac:dyDescent="0.25">
      <c r="A188" s="145" t="s">
        <v>2475</v>
      </c>
      <c r="B188" s="79" t="s">
        <v>690</v>
      </c>
      <c r="C188" s="79" t="s">
        <v>691</v>
      </c>
      <c r="D188" s="169" t="s">
        <v>227</v>
      </c>
      <c r="E188" s="169" t="s">
        <v>2479</v>
      </c>
      <c r="F188" s="79"/>
      <c r="G188" s="79" t="s">
        <v>51</v>
      </c>
      <c r="H188" s="86"/>
      <c r="I188" s="122">
        <v>44552</v>
      </c>
      <c r="J188" s="106">
        <v>1809.55</v>
      </c>
      <c r="K188" s="106">
        <f t="shared" si="8"/>
        <v>180.95500000000001</v>
      </c>
      <c r="L188" s="106">
        <f t="shared" si="9"/>
        <v>1628.595</v>
      </c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>
        <v>0</v>
      </c>
      <c r="AM188" s="106"/>
      <c r="AN188" s="106">
        <v>0</v>
      </c>
      <c r="AO188" s="104"/>
      <c r="AP188" s="104">
        <f t="shared" si="10"/>
        <v>0</v>
      </c>
      <c r="AQ188" s="106">
        <f t="shared" si="11"/>
        <v>1809.55</v>
      </c>
      <c r="AR188" s="72"/>
      <c r="AS188" s="73"/>
      <c r="AT188" s="12"/>
      <c r="AU188" s="76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</row>
    <row r="189" spans="1:60" ht="49.5" customHeight="1" x14ac:dyDescent="0.2">
      <c r="A189" s="95" t="s">
        <v>692</v>
      </c>
      <c r="B189" s="79" t="s">
        <v>693</v>
      </c>
      <c r="C189" s="79" t="s">
        <v>57</v>
      </c>
      <c r="D189" s="79" t="s">
        <v>261</v>
      </c>
      <c r="E189" s="79" t="s">
        <v>694</v>
      </c>
      <c r="F189" s="79" t="s">
        <v>695</v>
      </c>
      <c r="G189" s="79" t="s">
        <v>51</v>
      </c>
      <c r="H189" s="79" t="s">
        <v>60</v>
      </c>
      <c r="I189" s="122">
        <v>37438</v>
      </c>
      <c r="J189" s="106">
        <v>1585.98</v>
      </c>
      <c r="K189" s="106">
        <f t="shared" si="8"/>
        <v>158.59800000000001</v>
      </c>
      <c r="L189" s="106">
        <f t="shared" si="9"/>
        <v>1427.3820000000001</v>
      </c>
      <c r="M189" s="106">
        <v>0</v>
      </c>
      <c r="N189" s="106">
        <v>0</v>
      </c>
      <c r="O189" s="106">
        <v>0</v>
      </c>
      <c r="P189" s="106">
        <v>0</v>
      </c>
      <c r="Q189" s="106">
        <v>142.74</v>
      </c>
      <c r="R189" s="106">
        <v>737.49</v>
      </c>
      <c r="S189" s="106">
        <v>285.48</v>
      </c>
      <c r="T189" s="106">
        <v>261.67</v>
      </c>
      <c r="U189" s="106">
        <v>0</v>
      </c>
      <c r="V189" s="117">
        <v>0</v>
      </c>
      <c r="W189" s="106">
        <v>0</v>
      </c>
      <c r="X189" s="106">
        <v>0</v>
      </c>
      <c r="Y189" s="106">
        <v>0</v>
      </c>
      <c r="Z189" s="106">
        <v>0</v>
      </c>
      <c r="AA189" s="106">
        <v>0</v>
      </c>
      <c r="AB189" s="106">
        <v>0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0</v>
      </c>
      <c r="AJ189" s="106">
        <v>0</v>
      </c>
      <c r="AK189" s="106">
        <v>0</v>
      </c>
      <c r="AL189" s="106"/>
      <c r="AM189" s="106"/>
      <c r="AN189" s="106"/>
      <c r="AO189" s="104"/>
      <c r="AP189" s="104">
        <f t="shared" si="10"/>
        <v>1427.38</v>
      </c>
      <c r="AQ189" s="106">
        <f t="shared" si="11"/>
        <v>158.59999999999991</v>
      </c>
      <c r="AR189" s="72" t="s">
        <v>248</v>
      </c>
      <c r="AS189" s="73" t="s">
        <v>264</v>
      </c>
      <c r="AT189" s="62"/>
      <c r="AU189" s="61">
        <f t="shared" ref="AU189:AU349" si="15">L189-AP189</f>
        <v>1.9999999999527063E-3</v>
      </c>
      <c r="AV189" s="62"/>
      <c r="AW189" s="62"/>
      <c r="AX189" s="62"/>
      <c r="AY189" s="62"/>
      <c r="AZ189" s="62"/>
      <c r="BA189" s="62"/>
      <c r="BB189" s="62"/>
      <c r="BC189" s="62"/>
      <c r="BD189" s="62"/>
      <c r="BE189" s="62"/>
      <c r="BF189" s="62"/>
      <c r="BG189" s="62"/>
      <c r="BH189" s="62"/>
    </row>
    <row r="190" spans="1:60" ht="49.5" customHeight="1" x14ac:dyDescent="0.2">
      <c r="A190" s="95" t="s">
        <v>696</v>
      </c>
      <c r="B190" s="79" t="s">
        <v>693</v>
      </c>
      <c r="C190" s="79" t="s">
        <v>57</v>
      </c>
      <c r="D190" s="79" t="s">
        <v>261</v>
      </c>
      <c r="E190" s="79" t="s">
        <v>697</v>
      </c>
      <c r="F190" s="79" t="s">
        <v>695</v>
      </c>
      <c r="G190" s="79" t="s">
        <v>51</v>
      </c>
      <c r="H190" s="79" t="s">
        <v>60</v>
      </c>
      <c r="I190" s="122">
        <v>37438</v>
      </c>
      <c r="J190" s="106">
        <v>1585.98</v>
      </c>
      <c r="K190" s="106">
        <f t="shared" si="8"/>
        <v>158.59800000000001</v>
      </c>
      <c r="L190" s="106">
        <f t="shared" si="9"/>
        <v>1427.3820000000001</v>
      </c>
      <c r="M190" s="106">
        <v>0</v>
      </c>
      <c r="N190" s="106">
        <v>0</v>
      </c>
      <c r="O190" s="106">
        <v>0</v>
      </c>
      <c r="P190" s="106">
        <v>0</v>
      </c>
      <c r="Q190" s="106">
        <v>142.74</v>
      </c>
      <c r="R190" s="106">
        <v>737.49</v>
      </c>
      <c r="S190" s="106">
        <v>285.48</v>
      </c>
      <c r="T190" s="106">
        <v>261.67</v>
      </c>
      <c r="U190" s="106">
        <v>0</v>
      </c>
      <c r="V190" s="117">
        <v>0</v>
      </c>
      <c r="W190" s="106">
        <v>0</v>
      </c>
      <c r="X190" s="106">
        <v>0</v>
      </c>
      <c r="Y190" s="106">
        <v>0</v>
      </c>
      <c r="Z190" s="106">
        <v>0</v>
      </c>
      <c r="AA190" s="106">
        <v>0</v>
      </c>
      <c r="AB190" s="106">
        <v>0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0</v>
      </c>
      <c r="AJ190" s="106">
        <v>0</v>
      </c>
      <c r="AK190" s="106">
        <v>0</v>
      </c>
      <c r="AL190" s="106"/>
      <c r="AM190" s="106"/>
      <c r="AN190" s="106"/>
      <c r="AO190" s="104"/>
      <c r="AP190" s="104">
        <f t="shared" si="10"/>
        <v>1427.38</v>
      </c>
      <c r="AQ190" s="106">
        <f t="shared" si="11"/>
        <v>158.59999999999991</v>
      </c>
      <c r="AR190" s="72" t="s">
        <v>248</v>
      </c>
      <c r="AS190" s="73" t="s">
        <v>264</v>
      </c>
      <c r="AT190" s="62"/>
      <c r="AU190" s="61">
        <f t="shared" si="15"/>
        <v>1.9999999999527063E-3</v>
      </c>
      <c r="AV190" s="62"/>
      <c r="AW190" s="62"/>
      <c r="AX190" s="62"/>
      <c r="AY190" s="62"/>
      <c r="AZ190" s="62"/>
      <c r="BA190" s="62"/>
      <c r="BB190" s="62"/>
      <c r="BC190" s="62"/>
      <c r="BD190" s="62"/>
      <c r="BE190" s="62"/>
      <c r="BF190" s="62"/>
      <c r="BG190" s="62"/>
      <c r="BH190" s="62"/>
    </row>
    <row r="191" spans="1:60" ht="49.5" customHeight="1" x14ac:dyDescent="0.2">
      <c r="A191" s="85" t="s">
        <v>698</v>
      </c>
      <c r="B191" s="86" t="s">
        <v>693</v>
      </c>
      <c r="C191" s="86" t="s">
        <v>57</v>
      </c>
      <c r="D191" s="86" t="s">
        <v>699</v>
      </c>
      <c r="E191" s="86" t="s">
        <v>700</v>
      </c>
      <c r="F191" s="86" t="s">
        <v>701</v>
      </c>
      <c r="G191" s="79" t="s">
        <v>51</v>
      </c>
      <c r="H191" s="86" t="s">
        <v>207</v>
      </c>
      <c r="I191" s="122">
        <v>37530</v>
      </c>
      <c r="J191" s="106">
        <v>1275</v>
      </c>
      <c r="K191" s="106">
        <f t="shared" si="8"/>
        <v>127.5</v>
      </c>
      <c r="L191" s="106">
        <f t="shared" si="9"/>
        <v>1147.5</v>
      </c>
      <c r="M191" s="106">
        <v>0</v>
      </c>
      <c r="N191" s="106">
        <v>0</v>
      </c>
      <c r="O191" s="106">
        <v>0</v>
      </c>
      <c r="P191" s="106">
        <v>0</v>
      </c>
      <c r="Q191" s="106">
        <v>57.38</v>
      </c>
      <c r="R191" s="106">
        <v>229.5</v>
      </c>
      <c r="S191" s="106">
        <v>229.5</v>
      </c>
      <c r="T191" s="106">
        <v>229.5</v>
      </c>
      <c r="U191" s="106">
        <v>229.5</v>
      </c>
      <c r="V191" s="117">
        <v>172.12</v>
      </c>
      <c r="W191" s="106">
        <v>0</v>
      </c>
      <c r="X191" s="106">
        <v>0</v>
      </c>
      <c r="Y191" s="106">
        <v>0</v>
      </c>
      <c r="Z191" s="106">
        <v>0</v>
      </c>
      <c r="AA191" s="106">
        <v>0</v>
      </c>
      <c r="AB191" s="106">
        <v>0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0</v>
      </c>
      <c r="AJ191" s="106">
        <v>0</v>
      </c>
      <c r="AK191" s="106">
        <v>0</v>
      </c>
      <c r="AL191" s="106"/>
      <c r="AM191" s="106"/>
      <c r="AN191" s="106"/>
      <c r="AO191" s="104"/>
      <c r="AP191" s="104">
        <f t="shared" si="10"/>
        <v>1147.5</v>
      </c>
      <c r="AQ191" s="106">
        <f t="shared" si="11"/>
        <v>127.5</v>
      </c>
      <c r="AR191" s="72" t="s">
        <v>637</v>
      </c>
      <c r="AS191" s="73" t="s">
        <v>702</v>
      </c>
      <c r="AT191" s="62"/>
      <c r="AU191" s="61">
        <f t="shared" si="15"/>
        <v>0</v>
      </c>
      <c r="AV191" s="62"/>
      <c r="AW191" s="62"/>
      <c r="AX191" s="62"/>
      <c r="AY191" s="62"/>
      <c r="AZ191" s="62"/>
      <c r="BA191" s="62"/>
      <c r="BB191" s="62"/>
      <c r="BC191" s="62"/>
      <c r="BD191" s="62"/>
      <c r="BE191" s="62"/>
      <c r="BF191" s="62"/>
      <c r="BG191" s="62"/>
      <c r="BH191" s="62"/>
    </row>
    <row r="192" spans="1:60" ht="49.5" customHeight="1" x14ac:dyDescent="0.2">
      <c r="A192" s="85" t="s">
        <v>703</v>
      </c>
      <c r="B192" s="86" t="s">
        <v>704</v>
      </c>
      <c r="C192" s="86" t="s">
        <v>57</v>
      </c>
      <c r="D192" s="86" t="s">
        <v>261</v>
      </c>
      <c r="E192" s="86" t="s">
        <v>705</v>
      </c>
      <c r="F192" s="86" t="s">
        <v>706</v>
      </c>
      <c r="G192" s="79" t="s">
        <v>51</v>
      </c>
      <c r="H192" s="86" t="s">
        <v>263</v>
      </c>
      <c r="I192" s="122">
        <v>37561</v>
      </c>
      <c r="J192" s="106">
        <v>11326.84</v>
      </c>
      <c r="K192" s="106">
        <f t="shared" si="8"/>
        <v>1132.684</v>
      </c>
      <c r="L192" s="106">
        <f t="shared" si="9"/>
        <v>10194.156000000001</v>
      </c>
      <c r="M192" s="106">
        <v>0</v>
      </c>
      <c r="N192" s="106">
        <v>0</v>
      </c>
      <c r="O192" s="106">
        <v>0</v>
      </c>
      <c r="P192" s="106">
        <v>0</v>
      </c>
      <c r="Q192" s="106">
        <v>339.8</v>
      </c>
      <c r="R192" s="106">
        <v>2038.83</v>
      </c>
      <c r="S192" s="106">
        <v>2038.83</v>
      </c>
      <c r="T192" s="106">
        <v>2038.83</v>
      </c>
      <c r="U192" s="106">
        <v>2038.83</v>
      </c>
      <c r="V192" s="117">
        <v>1699.04</v>
      </c>
      <c r="W192" s="106">
        <v>0</v>
      </c>
      <c r="X192" s="106">
        <v>0</v>
      </c>
      <c r="Y192" s="106">
        <v>0</v>
      </c>
      <c r="Z192" s="106">
        <v>0</v>
      </c>
      <c r="AA192" s="106">
        <v>0</v>
      </c>
      <c r="AB192" s="106">
        <v>0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0</v>
      </c>
      <c r="AJ192" s="106">
        <v>0</v>
      </c>
      <c r="AK192" s="106">
        <v>0</v>
      </c>
      <c r="AL192" s="106"/>
      <c r="AM192" s="106"/>
      <c r="AN192" s="106"/>
      <c r="AO192" s="104"/>
      <c r="AP192" s="104">
        <f t="shared" si="10"/>
        <v>10194.16</v>
      </c>
      <c r="AQ192" s="106">
        <f t="shared" si="11"/>
        <v>1132.6800000000003</v>
      </c>
      <c r="AR192" s="72" t="s">
        <v>248</v>
      </c>
      <c r="AS192" s="73" t="s">
        <v>264</v>
      </c>
      <c r="AT192" s="62"/>
      <c r="AU192" s="61">
        <f t="shared" si="15"/>
        <v>-3.9999999989959178E-3</v>
      </c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  <c r="BH192" s="62"/>
    </row>
    <row r="193" spans="1:60" ht="49.5" customHeight="1" x14ac:dyDescent="0.2">
      <c r="A193" s="95" t="s">
        <v>707</v>
      </c>
      <c r="B193" s="79" t="s">
        <v>708</v>
      </c>
      <c r="C193" s="79" t="s">
        <v>709</v>
      </c>
      <c r="D193" s="79" t="s">
        <v>477</v>
      </c>
      <c r="E193" s="79" t="s">
        <v>710</v>
      </c>
      <c r="F193" s="79" t="s">
        <v>711</v>
      </c>
      <c r="G193" s="79" t="s">
        <v>51</v>
      </c>
      <c r="H193" s="79" t="s">
        <v>207</v>
      </c>
      <c r="I193" s="122">
        <v>38322</v>
      </c>
      <c r="J193" s="106">
        <v>1140</v>
      </c>
      <c r="K193" s="106">
        <f t="shared" si="8"/>
        <v>114</v>
      </c>
      <c r="L193" s="106">
        <f t="shared" si="9"/>
        <v>1026</v>
      </c>
      <c r="M193" s="106">
        <v>0</v>
      </c>
      <c r="N193" s="106">
        <v>0</v>
      </c>
      <c r="O193" s="106">
        <v>0</v>
      </c>
      <c r="P193" s="106">
        <v>0</v>
      </c>
      <c r="Q193" s="106">
        <v>0</v>
      </c>
      <c r="R193" s="106">
        <v>0</v>
      </c>
      <c r="S193" s="106">
        <v>0</v>
      </c>
      <c r="T193" s="106">
        <v>212.04</v>
      </c>
      <c r="U193" s="106">
        <v>205.2</v>
      </c>
      <c r="V193" s="117">
        <v>205.2</v>
      </c>
      <c r="W193" s="106">
        <v>205.2</v>
      </c>
      <c r="X193" s="106">
        <v>198.36</v>
      </c>
      <c r="Y193" s="106">
        <v>0</v>
      </c>
      <c r="Z193" s="106">
        <v>0</v>
      </c>
      <c r="AA193" s="106">
        <v>0</v>
      </c>
      <c r="AB193" s="106">
        <v>0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0</v>
      </c>
      <c r="AJ193" s="106">
        <v>0</v>
      </c>
      <c r="AK193" s="106">
        <v>0</v>
      </c>
      <c r="AL193" s="106"/>
      <c r="AM193" s="106"/>
      <c r="AN193" s="106"/>
      <c r="AO193" s="104"/>
      <c r="AP193" s="104">
        <f t="shared" si="10"/>
        <v>1026</v>
      </c>
      <c r="AQ193" s="106">
        <f t="shared" si="11"/>
        <v>114</v>
      </c>
      <c r="AR193" s="72" t="s">
        <v>199</v>
      </c>
      <c r="AS193" s="73" t="s">
        <v>200</v>
      </c>
      <c r="AT193" s="62"/>
      <c r="AU193" s="61">
        <f t="shared" si="15"/>
        <v>0</v>
      </c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</row>
    <row r="194" spans="1:60" ht="49.5" customHeight="1" x14ac:dyDescent="0.2">
      <c r="A194" s="95" t="s">
        <v>712</v>
      </c>
      <c r="B194" s="79" t="s">
        <v>708</v>
      </c>
      <c r="C194" s="79" t="s">
        <v>709</v>
      </c>
      <c r="D194" s="79" t="s">
        <v>477</v>
      </c>
      <c r="E194" s="79" t="s">
        <v>713</v>
      </c>
      <c r="F194" s="79" t="s">
        <v>711</v>
      </c>
      <c r="G194" s="79" t="s">
        <v>51</v>
      </c>
      <c r="H194" s="79" t="s">
        <v>207</v>
      </c>
      <c r="I194" s="122">
        <v>38322</v>
      </c>
      <c r="J194" s="106">
        <v>1140</v>
      </c>
      <c r="K194" s="106">
        <f t="shared" si="8"/>
        <v>114</v>
      </c>
      <c r="L194" s="106">
        <f t="shared" si="9"/>
        <v>1026</v>
      </c>
      <c r="M194" s="106">
        <v>0</v>
      </c>
      <c r="N194" s="106">
        <v>0</v>
      </c>
      <c r="O194" s="106">
        <v>0</v>
      </c>
      <c r="P194" s="106">
        <v>0</v>
      </c>
      <c r="Q194" s="106">
        <v>0</v>
      </c>
      <c r="R194" s="106">
        <v>0</v>
      </c>
      <c r="S194" s="106">
        <v>0</v>
      </c>
      <c r="T194" s="106">
        <v>212.04</v>
      </c>
      <c r="U194" s="106">
        <v>205.2</v>
      </c>
      <c r="V194" s="117">
        <v>205.2</v>
      </c>
      <c r="W194" s="106">
        <v>205.2</v>
      </c>
      <c r="X194" s="106">
        <v>198.36</v>
      </c>
      <c r="Y194" s="106">
        <v>0</v>
      </c>
      <c r="Z194" s="106">
        <v>0</v>
      </c>
      <c r="AA194" s="106">
        <v>0</v>
      </c>
      <c r="AB194" s="106">
        <v>0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0</v>
      </c>
      <c r="AJ194" s="106">
        <v>0</v>
      </c>
      <c r="AK194" s="106">
        <v>0</v>
      </c>
      <c r="AL194" s="106"/>
      <c r="AM194" s="106"/>
      <c r="AN194" s="106"/>
      <c r="AO194" s="104"/>
      <c r="AP194" s="104">
        <f t="shared" si="10"/>
        <v>1026</v>
      </c>
      <c r="AQ194" s="106">
        <f t="shared" si="11"/>
        <v>114</v>
      </c>
      <c r="AR194" s="72" t="s">
        <v>714</v>
      </c>
      <c r="AS194" s="73" t="s">
        <v>715</v>
      </c>
      <c r="AT194" s="62"/>
      <c r="AU194" s="61">
        <f t="shared" si="15"/>
        <v>0</v>
      </c>
      <c r="AV194" s="62"/>
      <c r="AW194" s="62"/>
      <c r="AX194" s="62"/>
      <c r="AY194" s="62"/>
      <c r="AZ194" s="62"/>
      <c r="BA194" s="62"/>
      <c r="BB194" s="62"/>
      <c r="BC194" s="62"/>
      <c r="BD194" s="62"/>
      <c r="BE194" s="62"/>
      <c r="BF194" s="62"/>
      <c r="BG194" s="62"/>
      <c r="BH194" s="62"/>
    </row>
    <row r="195" spans="1:60" ht="49.5" customHeight="1" x14ac:dyDescent="0.2">
      <c r="A195" s="85" t="s">
        <v>716</v>
      </c>
      <c r="B195" s="86" t="s">
        <v>693</v>
      </c>
      <c r="C195" s="86" t="s">
        <v>573</v>
      </c>
      <c r="D195" s="86" t="s">
        <v>227</v>
      </c>
      <c r="E195" s="86" t="s">
        <v>717</v>
      </c>
      <c r="F195" s="86" t="s">
        <v>718</v>
      </c>
      <c r="G195" s="79" t="s">
        <v>51</v>
      </c>
      <c r="H195" s="86" t="s">
        <v>263</v>
      </c>
      <c r="I195" s="122">
        <v>39569</v>
      </c>
      <c r="J195" s="106">
        <v>1372.95</v>
      </c>
      <c r="K195" s="106">
        <f t="shared" si="8"/>
        <v>137.29500000000002</v>
      </c>
      <c r="L195" s="106">
        <f t="shared" si="9"/>
        <v>1235.655</v>
      </c>
      <c r="M195" s="106">
        <v>0</v>
      </c>
      <c r="N195" s="106">
        <v>0</v>
      </c>
      <c r="O195" s="106">
        <v>0</v>
      </c>
      <c r="P195" s="106">
        <v>0</v>
      </c>
      <c r="Q195" s="106">
        <v>0</v>
      </c>
      <c r="R195" s="106">
        <v>0</v>
      </c>
      <c r="S195" s="106">
        <v>0</v>
      </c>
      <c r="T195" s="106">
        <v>0</v>
      </c>
      <c r="U195" s="106">
        <v>0</v>
      </c>
      <c r="V195" s="117">
        <v>0</v>
      </c>
      <c r="W195" s="106">
        <v>168.19</v>
      </c>
      <c r="X195" s="106">
        <v>247.13</v>
      </c>
      <c r="Y195" s="106">
        <v>247.13</v>
      </c>
      <c r="Z195" s="106">
        <v>247.13</v>
      </c>
      <c r="AA195" s="106">
        <v>247.13</v>
      </c>
      <c r="AB195" s="106">
        <v>0</v>
      </c>
      <c r="AC195" s="106">
        <v>78.94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0</v>
      </c>
      <c r="AJ195" s="106">
        <v>0</v>
      </c>
      <c r="AK195" s="106">
        <v>0</v>
      </c>
      <c r="AL195" s="106"/>
      <c r="AM195" s="106"/>
      <c r="AN195" s="106"/>
      <c r="AO195" s="104"/>
      <c r="AP195" s="104">
        <f t="shared" si="10"/>
        <v>1235.6500000000001</v>
      </c>
      <c r="AQ195" s="106">
        <f t="shared" si="11"/>
        <v>137.29999999999995</v>
      </c>
      <c r="AR195" s="72" t="s">
        <v>564</v>
      </c>
      <c r="AS195" s="73" t="s">
        <v>641</v>
      </c>
      <c r="AT195" s="62"/>
      <c r="AU195" s="61">
        <f t="shared" si="15"/>
        <v>4.9999999998817657E-3</v>
      </c>
      <c r="AV195" s="62"/>
      <c r="AW195" s="62"/>
      <c r="AX195" s="62"/>
      <c r="AY195" s="62"/>
      <c r="AZ195" s="62"/>
      <c r="BA195" s="62"/>
      <c r="BB195" s="62"/>
      <c r="BC195" s="62"/>
      <c r="BD195" s="62"/>
      <c r="BE195" s="62"/>
      <c r="BF195" s="62"/>
      <c r="BG195" s="62"/>
      <c r="BH195" s="62"/>
    </row>
    <row r="196" spans="1:60" ht="49.5" customHeight="1" x14ac:dyDescent="0.2">
      <c r="A196" s="85" t="s">
        <v>719</v>
      </c>
      <c r="B196" s="86" t="s">
        <v>693</v>
      </c>
      <c r="C196" s="86" t="s">
        <v>573</v>
      </c>
      <c r="D196" s="86" t="s">
        <v>227</v>
      </c>
      <c r="E196" s="86" t="s">
        <v>720</v>
      </c>
      <c r="F196" s="86" t="s">
        <v>718</v>
      </c>
      <c r="G196" s="79" t="s">
        <v>51</v>
      </c>
      <c r="H196" s="86" t="s">
        <v>263</v>
      </c>
      <c r="I196" s="122">
        <v>39569</v>
      </c>
      <c r="J196" s="106">
        <v>1372.95</v>
      </c>
      <c r="K196" s="106">
        <f t="shared" si="8"/>
        <v>137.29500000000002</v>
      </c>
      <c r="L196" s="106">
        <f t="shared" si="9"/>
        <v>1235.655</v>
      </c>
      <c r="M196" s="106">
        <v>0</v>
      </c>
      <c r="N196" s="106">
        <v>0</v>
      </c>
      <c r="O196" s="106">
        <v>0</v>
      </c>
      <c r="P196" s="106">
        <v>0</v>
      </c>
      <c r="Q196" s="106">
        <v>0</v>
      </c>
      <c r="R196" s="106">
        <v>0</v>
      </c>
      <c r="S196" s="106">
        <v>0</v>
      </c>
      <c r="T196" s="106">
        <v>0</v>
      </c>
      <c r="U196" s="106">
        <v>0</v>
      </c>
      <c r="V196" s="117">
        <v>0</v>
      </c>
      <c r="W196" s="106">
        <v>168.19</v>
      </c>
      <c r="X196" s="106">
        <v>247.13</v>
      </c>
      <c r="Y196" s="106">
        <v>247.13</v>
      </c>
      <c r="Z196" s="106">
        <v>247.13</v>
      </c>
      <c r="AA196" s="106">
        <v>247.13</v>
      </c>
      <c r="AB196" s="106">
        <v>0</v>
      </c>
      <c r="AC196" s="106">
        <v>78.94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0</v>
      </c>
      <c r="AJ196" s="106">
        <v>0</v>
      </c>
      <c r="AK196" s="106">
        <v>0</v>
      </c>
      <c r="AL196" s="106"/>
      <c r="AM196" s="106"/>
      <c r="AN196" s="106"/>
      <c r="AO196" s="104"/>
      <c r="AP196" s="104">
        <f t="shared" si="10"/>
        <v>1235.6500000000001</v>
      </c>
      <c r="AQ196" s="106">
        <f t="shared" si="11"/>
        <v>137.29999999999995</v>
      </c>
      <c r="AR196" s="72" t="s">
        <v>721</v>
      </c>
      <c r="AS196" s="73" t="s">
        <v>722</v>
      </c>
      <c r="AT196" s="62"/>
      <c r="AU196" s="61">
        <f t="shared" si="15"/>
        <v>4.9999999998817657E-3</v>
      </c>
      <c r="AV196" s="62"/>
      <c r="AW196" s="62"/>
      <c r="AX196" s="62"/>
      <c r="AY196" s="62"/>
      <c r="AZ196" s="62"/>
      <c r="BA196" s="62"/>
      <c r="BB196" s="62"/>
      <c r="BC196" s="62"/>
      <c r="BD196" s="62"/>
      <c r="BE196" s="62"/>
      <c r="BF196" s="62"/>
      <c r="BG196" s="62"/>
      <c r="BH196" s="62"/>
    </row>
    <row r="197" spans="1:60" ht="49.5" customHeight="1" x14ac:dyDescent="0.2">
      <c r="A197" s="85" t="s">
        <v>723</v>
      </c>
      <c r="B197" s="86" t="s">
        <v>693</v>
      </c>
      <c r="C197" s="86" t="s">
        <v>573</v>
      </c>
      <c r="D197" s="86" t="s">
        <v>227</v>
      </c>
      <c r="E197" s="86" t="s">
        <v>724</v>
      </c>
      <c r="F197" s="86" t="s">
        <v>718</v>
      </c>
      <c r="G197" s="79" t="s">
        <v>51</v>
      </c>
      <c r="H197" s="86" t="s">
        <v>263</v>
      </c>
      <c r="I197" s="122">
        <v>39569</v>
      </c>
      <c r="J197" s="106">
        <v>1372.95</v>
      </c>
      <c r="K197" s="106">
        <f t="shared" si="8"/>
        <v>137.29500000000002</v>
      </c>
      <c r="L197" s="106">
        <f t="shared" si="9"/>
        <v>1235.655</v>
      </c>
      <c r="M197" s="106">
        <v>0</v>
      </c>
      <c r="N197" s="106">
        <v>0</v>
      </c>
      <c r="O197" s="106">
        <v>0</v>
      </c>
      <c r="P197" s="106">
        <v>0</v>
      </c>
      <c r="Q197" s="106">
        <v>0</v>
      </c>
      <c r="R197" s="106">
        <v>0</v>
      </c>
      <c r="S197" s="106">
        <v>0</v>
      </c>
      <c r="T197" s="106">
        <v>0</v>
      </c>
      <c r="U197" s="106">
        <v>0</v>
      </c>
      <c r="V197" s="117">
        <v>0</v>
      </c>
      <c r="W197" s="106">
        <v>168.19</v>
      </c>
      <c r="X197" s="106">
        <v>247.13</v>
      </c>
      <c r="Y197" s="106">
        <v>247.13</v>
      </c>
      <c r="Z197" s="106">
        <v>247.13</v>
      </c>
      <c r="AA197" s="106">
        <v>247.13</v>
      </c>
      <c r="AB197" s="106">
        <v>0</v>
      </c>
      <c r="AC197" s="106">
        <v>78.94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0</v>
      </c>
      <c r="AJ197" s="106">
        <v>0</v>
      </c>
      <c r="AK197" s="106">
        <v>0</v>
      </c>
      <c r="AL197" s="106"/>
      <c r="AM197" s="106"/>
      <c r="AN197" s="106"/>
      <c r="AO197" s="104"/>
      <c r="AP197" s="104">
        <f t="shared" si="10"/>
        <v>1235.6500000000001</v>
      </c>
      <c r="AQ197" s="106">
        <f t="shared" si="11"/>
        <v>137.29999999999995</v>
      </c>
      <c r="AR197" s="72" t="s">
        <v>725</v>
      </c>
      <c r="AS197" s="73" t="s">
        <v>726</v>
      </c>
      <c r="AT197" s="62"/>
      <c r="AU197" s="61">
        <f t="shared" si="15"/>
        <v>4.9999999998817657E-3</v>
      </c>
      <c r="AV197" s="62"/>
      <c r="AW197" s="62"/>
      <c r="AX197" s="62"/>
      <c r="AY197" s="62"/>
      <c r="AZ197" s="62"/>
      <c r="BA197" s="62"/>
      <c r="BB197" s="62"/>
      <c r="BC197" s="62"/>
      <c r="BD197" s="62"/>
      <c r="BE197" s="62"/>
      <c r="BF197" s="62"/>
      <c r="BG197" s="62"/>
      <c r="BH197" s="62"/>
    </row>
    <row r="198" spans="1:60" ht="49.5" customHeight="1" x14ac:dyDescent="0.2">
      <c r="A198" s="85" t="s">
        <v>727</v>
      </c>
      <c r="B198" s="86" t="s">
        <v>693</v>
      </c>
      <c r="C198" s="86" t="s">
        <v>573</v>
      </c>
      <c r="D198" s="86" t="s">
        <v>227</v>
      </c>
      <c r="E198" s="86" t="s">
        <v>728</v>
      </c>
      <c r="F198" s="86" t="s">
        <v>718</v>
      </c>
      <c r="G198" s="79" t="s">
        <v>51</v>
      </c>
      <c r="H198" s="86" t="s">
        <v>263</v>
      </c>
      <c r="I198" s="122">
        <v>39569</v>
      </c>
      <c r="J198" s="106">
        <v>1372.95</v>
      </c>
      <c r="K198" s="106">
        <f t="shared" si="8"/>
        <v>137.29500000000002</v>
      </c>
      <c r="L198" s="106">
        <f t="shared" si="9"/>
        <v>1235.655</v>
      </c>
      <c r="M198" s="106">
        <v>0</v>
      </c>
      <c r="N198" s="106">
        <v>0</v>
      </c>
      <c r="O198" s="106">
        <v>0</v>
      </c>
      <c r="P198" s="106">
        <v>0</v>
      </c>
      <c r="Q198" s="106">
        <v>0</v>
      </c>
      <c r="R198" s="106">
        <v>0</v>
      </c>
      <c r="S198" s="106">
        <v>0</v>
      </c>
      <c r="T198" s="106">
        <v>0</v>
      </c>
      <c r="U198" s="106">
        <v>0</v>
      </c>
      <c r="V198" s="117">
        <v>0</v>
      </c>
      <c r="W198" s="106">
        <v>168.19</v>
      </c>
      <c r="X198" s="106">
        <v>247.13</v>
      </c>
      <c r="Y198" s="106">
        <v>247.13</v>
      </c>
      <c r="Z198" s="106">
        <v>247.13</v>
      </c>
      <c r="AA198" s="106">
        <v>247.13</v>
      </c>
      <c r="AB198" s="106">
        <v>0</v>
      </c>
      <c r="AC198" s="106">
        <v>78.94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0</v>
      </c>
      <c r="AJ198" s="106">
        <v>0</v>
      </c>
      <c r="AK198" s="106">
        <v>0</v>
      </c>
      <c r="AL198" s="106"/>
      <c r="AM198" s="106"/>
      <c r="AN198" s="106"/>
      <c r="AO198" s="104"/>
      <c r="AP198" s="104">
        <f t="shared" si="10"/>
        <v>1235.6500000000001</v>
      </c>
      <c r="AQ198" s="106">
        <f t="shared" si="11"/>
        <v>137.29999999999995</v>
      </c>
      <c r="AR198" s="72" t="s">
        <v>729</v>
      </c>
      <c r="AS198" s="73" t="s">
        <v>730</v>
      </c>
      <c r="AT198" s="62"/>
      <c r="AU198" s="61">
        <f t="shared" si="15"/>
        <v>4.9999999998817657E-3</v>
      </c>
      <c r="AV198" s="62"/>
      <c r="AW198" s="62"/>
      <c r="AX198" s="62"/>
      <c r="AY198" s="62"/>
      <c r="AZ198" s="62"/>
      <c r="BA198" s="62"/>
      <c r="BB198" s="62"/>
      <c r="BC198" s="62"/>
      <c r="BD198" s="62"/>
      <c r="BE198" s="62"/>
      <c r="BF198" s="62"/>
      <c r="BG198" s="62"/>
      <c r="BH198" s="62"/>
    </row>
    <row r="199" spans="1:60" ht="49.5" customHeight="1" x14ac:dyDescent="0.2">
      <c r="A199" s="85" t="s">
        <v>731</v>
      </c>
      <c r="B199" s="86" t="s">
        <v>693</v>
      </c>
      <c r="C199" s="86" t="s">
        <v>573</v>
      </c>
      <c r="D199" s="86" t="s">
        <v>227</v>
      </c>
      <c r="E199" s="86" t="s">
        <v>732</v>
      </c>
      <c r="F199" s="86" t="s">
        <v>718</v>
      </c>
      <c r="G199" s="79" t="s">
        <v>51</v>
      </c>
      <c r="H199" s="86" t="s">
        <v>263</v>
      </c>
      <c r="I199" s="122">
        <v>39569</v>
      </c>
      <c r="J199" s="106">
        <v>1372.95</v>
      </c>
      <c r="K199" s="106">
        <f t="shared" si="8"/>
        <v>137.29500000000002</v>
      </c>
      <c r="L199" s="106">
        <f t="shared" si="9"/>
        <v>1235.655</v>
      </c>
      <c r="M199" s="106">
        <v>0</v>
      </c>
      <c r="N199" s="106">
        <v>0</v>
      </c>
      <c r="O199" s="106">
        <v>0</v>
      </c>
      <c r="P199" s="106">
        <v>0</v>
      </c>
      <c r="Q199" s="106">
        <v>0</v>
      </c>
      <c r="R199" s="106">
        <v>0</v>
      </c>
      <c r="S199" s="106">
        <v>0</v>
      </c>
      <c r="T199" s="106">
        <v>0</v>
      </c>
      <c r="U199" s="106">
        <v>0</v>
      </c>
      <c r="V199" s="117">
        <v>0</v>
      </c>
      <c r="W199" s="106">
        <v>168.19</v>
      </c>
      <c r="X199" s="106">
        <v>247.13</v>
      </c>
      <c r="Y199" s="106">
        <v>247.13</v>
      </c>
      <c r="Z199" s="106">
        <v>247.13</v>
      </c>
      <c r="AA199" s="106">
        <v>247.13</v>
      </c>
      <c r="AB199" s="106">
        <v>0</v>
      </c>
      <c r="AC199" s="106">
        <v>78.94</v>
      </c>
      <c r="AD199" s="106">
        <v>0</v>
      </c>
      <c r="AE199" s="106">
        <v>0</v>
      </c>
      <c r="AF199" s="106">
        <v>0</v>
      </c>
      <c r="AG199" s="106">
        <v>0</v>
      </c>
      <c r="AH199" s="106">
        <v>0</v>
      </c>
      <c r="AI199" s="106">
        <v>0</v>
      </c>
      <c r="AJ199" s="106">
        <v>0</v>
      </c>
      <c r="AK199" s="106">
        <v>0</v>
      </c>
      <c r="AL199" s="106"/>
      <c r="AM199" s="106"/>
      <c r="AN199" s="106"/>
      <c r="AO199" s="104"/>
      <c r="AP199" s="104">
        <f t="shared" si="10"/>
        <v>1235.6500000000001</v>
      </c>
      <c r="AQ199" s="106">
        <f t="shared" si="11"/>
        <v>137.29999999999995</v>
      </c>
      <c r="AR199" s="72" t="s">
        <v>199</v>
      </c>
      <c r="AS199" s="73" t="s">
        <v>200</v>
      </c>
      <c r="AT199" s="62"/>
      <c r="AU199" s="61">
        <f t="shared" si="15"/>
        <v>4.9999999998817657E-3</v>
      </c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</row>
    <row r="200" spans="1:60" ht="49.5" customHeight="1" x14ac:dyDescent="0.2">
      <c r="A200" s="85" t="s">
        <v>733</v>
      </c>
      <c r="B200" s="86" t="s">
        <v>693</v>
      </c>
      <c r="C200" s="86" t="s">
        <v>573</v>
      </c>
      <c r="D200" s="86" t="s">
        <v>227</v>
      </c>
      <c r="E200" s="86" t="s">
        <v>734</v>
      </c>
      <c r="F200" s="86" t="s">
        <v>718</v>
      </c>
      <c r="G200" s="79" t="s">
        <v>51</v>
      </c>
      <c r="H200" s="86" t="s">
        <v>263</v>
      </c>
      <c r="I200" s="122">
        <v>39569</v>
      </c>
      <c r="J200" s="106">
        <v>1372.95</v>
      </c>
      <c r="K200" s="106">
        <f t="shared" si="8"/>
        <v>137.29500000000002</v>
      </c>
      <c r="L200" s="106">
        <f t="shared" si="9"/>
        <v>1235.655</v>
      </c>
      <c r="M200" s="106">
        <v>0</v>
      </c>
      <c r="N200" s="106">
        <v>0</v>
      </c>
      <c r="O200" s="106">
        <v>0</v>
      </c>
      <c r="P200" s="106">
        <v>0</v>
      </c>
      <c r="Q200" s="106">
        <v>0</v>
      </c>
      <c r="R200" s="106">
        <v>0</v>
      </c>
      <c r="S200" s="106">
        <v>0</v>
      </c>
      <c r="T200" s="106">
        <v>0</v>
      </c>
      <c r="U200" s="106">
        <v>0</v>
      </c>
      <c r="V200" s="117">
        <v>0</v>
      </c>
      <c r="W200" s="106">
        <v>168.19</v>
      </c>
      <c r="X200" s="106">
        <v>247.13</v>
      </c>
      <c r="Y200" s="106">
        <v>247.13</v>
      </c>
      <c r="Z200" s="106">
        <v>247.13</v>
      </c>
      <c r="AA200" s="106">
        <v>247.13</v>
      </c>
      <c r="AB200" s="106">
        <v>0</v>
      </c>
      <c r="AC200" s="106">
        <v>78.94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0</v>
      </c>
      <c r="AJ200" s="106">
        <v>0</v>
      </c>
      <c r="AK200" s="106">
        <v>0</v>
      </c>
      <c r="AL200" s="106"/>
      <c r="AM200" s="106"/>
      <c r="AN200" s="106"/>
      <c r="AO200" s="104"/>
      <c r="AP200" s="104">
        <f t="shared" si="10"/>
        <v>1235.6500000000001</v>
      </c>
      <c r="AQ200" s="106">
        <f t="shared" si="11"/>
        <v>137.29999999999995</v>
      </c>
      <c r="AR200" s="72" t="s">
        <v>735</v>
      </c>
      <c r="AS200" s="73" t="s">
        <v>630</v>
      </c>
      <c r="AT200" s="62"/>
      <c r="AU200" s="61">
        <f t="shared" si="15"/>
        <v>4.9999999998817657E-3</v>
      </c>
      <c r="AV200" s="62"/>
      <c r="AW200" s="62"/>
      <c r="AX200" s="62"/>
      <c r="AY200" s="62"/>
      <c r="AZ200" s="62"/>
      <c r="BA200" s="62"/>
      <c r="BB200" s="62"/>
      <c r="BC200" s="62"/>
      <c r="BD200" s="62"/>
      <c r="BE200" s="62"/>
      <c r="BF200" s="62"/>
      <c r="BG200" s="62"/>
      <c r="BH200" s="62"/>
    </row>
    <row r="201" spans="1:60" ht="49.5" customHeight="1" x14ac:dyDescent="0.2">
      <c r="A201" s="85" t="s">
        <v>736</v>
      </c>
      <c r="B201" s="86" t="s">
        <v>693</v>
      </c>
      <c r="C201" s="86" t="s">
        <v>573</v>
      </c>
      <c r="D201" s="86" t="s">
        <v>227</v>
      </c>
      <c r="E201" s="86" t="s">
        <v>737</v>
      </c>
      <c r="F201" s="86" t="s">
        <v>718</v>
      </c>
      <c r="G201" s="79" t="s">
        <v>51</v>
      </c>
      <c r="H201" s="86" t="s">
        <v>263</v>
      </c>
      <c r="I201" s="122">
        <v>39569</v>
      </c>
      <c r="J201" s="106">
        <v>1372.95</v>
      </c>
      <c r="K201" s="106">
        <f t="shared" si="8"/>
        <v>137.29500000000002</v>
      </c>
      <c r="L201" s="106">
        <f t="shared" si="9"/>
        <v>1235.655</v>
      </c>
      <c r="M201" s="106">
        <v>0</v>
      </c>
      <c r="N201" s="106">
        <v>0</v>
      </c>
      <c r="O201" s="106">
        <v>0</v>
      </c>
      <c r="P201" s="106">
        <v>0</v>
      </c>
      <c r="Q201" s="106">
        <v>0</v>
      </c>
      <c r="R201" s="106">
        <v>0</v>
      </c>
      <c r="S201" s="106">
        <v>0</v>
      </c>
      <c r="T201" s="106">
        <v>0</v>
      </c>
      <c r="U201" s="106">
        <v>0</v>
      </c>
      <c r="V201" s="117">
        <v>0</v>
      </c>
      <c r="W201" s="106">
        <v>168.19</v>
      </c>
      <c r="X201" s="106">
        <v>247.13</v>
      </c>
      <c r="Y201" s="106">
        <v>247.13</v>
      </c>
      <c r="Z201" s="106">
        <v>247.13</v>
      </c>
      <c r="AA201" s="106">
        <v>247.13</v>
      </c>
      <c r="AB201" s="106">
        <v>0</v>
      </c>
      <c r="AC201" s="106">
        <v>78.94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0</v>
      </c>
      <c r="AJ201" s="106">
        <v>0</v>
      </c>
      <c r="AK201" s="106">
        <v>0</v>
      </c>
      <c r="AL201" s="106"/>
      <c r="AM201" s="106"/>
      <c r="AN201" s="106"/>
      <c r="AO201" s="104"/>
      <c r="AP201" s="104">
        <f t="shared" si="10"/>
        <v>1235.6500000000001</v>
      </c>
      <c r="AQ201" s="106">
        <f t="shared" si="11"/>
        <v>137.29999999999995</v>
      </c>
      <c r="AR201" s="72" t="s">
        <v>738</v>
      </c>
      <c r="AS201" s="73" t="s">
        <v>356</v>
      </c>
      <c r="AT201" s="62"/>
      <c r="AU201" s="61">
        <f t="shared" si="15"/>
        <v>4.9999999998817657E-3</v>
      </c>
      <c r="AV201" s="62"/>
      <c r="AW201" s="62"/>
      <c r="AX201" s="62"/>
      <c r="AY201" s="62"/>
      <c r="AZ201" s="62"/>
      <c r="BA201" s="62"/>
      <c r="BB201" s="62"/>
      <c r="BC201" s="62"/>
      <c r="BD201" s="62"/>
      <c r="BE201" s="62"/>
      <c r="BF201" s="62"/>
      <c r="BG201" s="62"/>
      <c r="BH201" s="62"/>
    </row>
    <row r="202" spans="1:60" ht="49.5" customHeight="1" x14ac:dyDescent="0.2">
      <c r="A202" s="85" t="s">
        <v>739</v>
      </c>
      <c r="B202" s="86" t="s">
        <v>693</v>
      </c>
      <c r="C202" s="86" t="s">
        <v>573</v>
      </c>
      <c r="D202" s="86" t="s">
        <v>227</v>
      </c>
      <c r="E202" s="86" t="s">
        <v>740</v>
      </c>
      <c r="F202" s="86" t="s">
        <v>718</v>
      </c>
      <c r="G202" s="79" t="s">
        <v>51</v>
      </c>
      <c r="H202" s="86" t="s">
        <v>263</v>
      </c>
      <c r="I202" s="122">
        <v>39569</v>
      </c>
      <c r="J202" s="106">
        <v>1372.95</v>
      </c>
      <c r="K202" s="106">
        <f t="shared" si="8"/>
        <v>137.29500000000002</v>
      </c>
      <c r="L202" s="106">
        <f t="shared" si="9"/>
        <v>1235.655</v>
      </c>
      <c r="M202" s="106">
        <v>0</v>
      </c>
      <c r="N202" s="106">
        <v>0</v>
      </c>
      <c r="O202" s="106">
        <v>0</v>
      </c>
      <c r="P202" s="106">
        <v>0</v>
      </c>
      <c r="Q202" s="106">
        <v>0</v>
      </c>
      <c r="R202" s="106">
        <v>0</v>
      </c>
      <c r="S202" s="106">
        <v>0</v>
      </c>
      <c r="T202" s="106">
        <v>0</v>
      </c>
      <c r="U202" s="106">
        <v>0</v>
      </c>
      <c r="V202" s="117">
        <v>0</v>
      </c>
      <c r="W202" s="106">
        <v>168.19</v>
      </c>
      <c r="X202" s="106">
        <v>247.13</v>
      </c>
      <c r="Y202" s="106">
        <v>247.13</v>
      </c>
      <c r="Z202" s="106">
        <v>247.13</v>
      </c>
      <c r="AA202" s="106">
        <v>247.13</v>
      </c>
      <c r="AB202" s="106">
        <v>0</v>
      </c>
      <c r="AC202" s="106">
        <v>78.94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0</v>
      </c>
      <c r="AJ202" s="106">
        <v>0</v>
      </c>
      <c r="AK202" s="106">
        <v>0</v>
      </c>
      <c r="AL202" s="106"/>
      <c r="AM202" s="106"/>
      <c r="AN202" s="106"/>
      <c r="AO202" s="104"/>
      <c r="AP202" s="104">
        <f t="shared" si="10"/>
        <v>1235.6500000000001</v>
      </c>
      <c r="AQ202" s="106">
        <f t="shared" si="11"/>
        <v>137.29999999999995</v>
      </c>
      <c r="AR202" s="72" t="s">
        <v>741</v>
      </c>
      <c r="AS202" s="73" t="s">
        <v>742</v>
      </c>
      <c r="AT202" s="62"/>
      <c r="AU202" s="61">
        <f t="shared" si="15"/>
        <v>4.9999999998817657E-3</v>
      </c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</row>
    <row r="203" spans="1:60" ht="49.5" customHeight="1" x14ac:dyDescent="0.2">
      <c r="A203" s="85" t="s">
        <v>743</v>
      </c>
      <c r="B203" s="86" t="s">
        <v>693</v>
      </c>
      <c r="C203" s="86" t="s">
        <v>573</v>
      </c>
      <c r="D203" s="86" t="s">
        <v>227</v>
      </c>
      <c r="E203" s="86" t="s">
        <v>744</v>
      </c>
      <c r="F203" s="86" t="s">
        <v>718</v>
      </c>
      <c r="G203" s="79" t="s">
        <v>51</v>
      </c>
      <c r="H203" s="86" t="s">
        <v>263</v>
      </c>
      <c r="I203" s="122">
        <v>39569</v>
      </c>
      <c r="J203" s="106">
        <v>1494.99</v>
      </c>
      <c r="K203" s="106">
        <f t="shared" si="8"/>
        <v>149.499</v>
      </c>
      <c r="L203" s="106">
        <f t="shared" si="9"/>
        <v>1345.491</v>
      </c>
      <c r="M203" s="106">
        <v>0</v>
      </c>
      <c r="N203" s="106">
        <v>0</v>
      </c>
      <c r="O203" s="106">
        <v>0</v>
      </c>
      <c r="P203" s="106">
        <v>0</v>
      </c>
      <c r="Q203" s="106">
        <v>0</v>
      </c>
      <c r="R203" s="106">
        <v>0</v>
      </c>
      <c r="S203" s="106">
        <v>0</v>
      </c>
      <c r="T203" s="106">
        <v>0</v>
      </c>
      <c r="U203" s="106">
        <v>0</v>
      </c>
      <c r="V203" s="117">
        <v>0</v>
      </c>
      <c r="W203" s="106">
        <v>183.14</v>
      </c>
      <c r="X203" s="106">
        <v>269.10000000000002</v>
      </c>
      <c r="Y203" s="106">
        <v>269.10000000000002</v>
      </c>
      <c r="Z203" s="106">
        <v>269.10000000000002</v>
      </c>
      <c r="AA203" s="106">
        <v>269.10000000000002</v>
      </c>
      <c r="AB203" s="106">
        <v>0</v>
      </c>
      <c r="AC203" s="106">
        <v>85.95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0</v>
      </c>
      <c r="AJ203" s="106">
        <v>0</v>
      </c>
      <c r="AK203" s="106">
        <v>0</v>
      </c>
      <c r="AL203" s="106"/>
      <c r="AM203" s="106"/>
      <c r="AN203" s="106"/>
      <c r="AO203" s="104"/>
      <c r="AP203" s="104">
        <f t="shared" si="10"/>
        <v>1345.49</v>
      </c>
      <c r="AQ203" s="106">
        <f t="shared" si="11"/>
        <v>149.5</v>
      </c>
      <c r="AR203" s="72" t="s">
        <v>745</v>
      </c>
      <c r="AS203" s="73" t="s">
        <v>730</v>
      </c>
      <c r="AT203" s="62"/>
      <c r="AU203" s="61">
        <f t="shared" si="15"/>
        <v>9.9999999997635314E-4</v>
      </c>
      <c r="AV203" s="62"/>
      <c r="AW203" s="62"/>
      <c r="AX203" s="62"/>
      <c r="AY203" s="62"/>
      <c r="AZ203" s="62"/>
      <c r="BA203" s="62"/>
      <c r="BB203" s="62"/>
      <c r="BC203" s="62"/>
      <c r="BD203" s="62"/>
      <c r="BE203" s="62"/>
      <c r="BF203" s="62"/>
      <c r="BG203" s="62"/>
      <c r="BH203" s="62"/>
    </row>
    <row r="204" spans="1:60" ht="49.5" customHeight="1" x14ac:dyDescent="0.2">
      <c r="A204" s="85" t="s">
        <v>746</v>
      </c>
      <c r="B204" s="86" t="s">
        <v>693</v>
      </c>
      <c r="C204" s="86" t="s">
        <v>573</v>
      </c>
      <c r="D204" s="86" t="s">
        <v>227</v>
      </c>
      <c r="E204" s="86" t="s">
        <v>747</v>
      </c>
      <c r="F204" s="86" t="s">
        <v>718</v>
      </c>
      <c r="G204" s="79" t="s">
        <v>51</v>
      </c>
      <c r="H204" s="86" t="s">
        <v>263</v>
      </c>
      <c r="I204" s="122">
        <v>39569</v>
      </c>
      <c r="J204" s="106">
        <v>1372.95</v>
      </c>
      <c r="K204" s="106">
        <f t="shared" si="8"/>
        <v>137.29500000000002</v>
      </c>
      <c r="L204" s="106">
        <f t="shared" si="9"/>
        <v>1235.655</v>
      </c>
      <c r="M204" s="106">
        <v>0</v>
      </c>
      <c r="N204" s="106">
        <v>0</v>
      </c>
      <c r="O204" s="106">
        <v>0</v>
      </c>
      <c r="P204" s="106">
        <v>0</v>
      </c>
      <c r="Q204" s="106">
        <v>0</v>
      </c>
      <c r="R204" s="106">
        <v>0</v>
      </c>
      <c r="S204" s="106">
        <v>0</v>
      </c>
      <c r="T204" s="106">
        <v>0</v>
      </c>
      <c r="U204" s="106">
        <v>0</v>
      </c>
      <c r="V204" s="117">
        <v>0</v>
      </c>
      <c r="W204" s="106">
        <v>168.19</v>
      </c>
      <c r="X204" s="106">
        <v>247.13</v>
      </c>
      <c r="Y204" s="106">
        <v>247.13</v>
      </c>
      <c r="Z204" s="106">
        <v>247.13</v>
      </c>
      <c r="AA204" s="106">
        <v>247.13</v>
      </c>
      <c r="AB204" s="106">
        <v>0</v>
      </c>
      <c r="AC204" s="106">
        <v>78.94</v>
      </c>
      <c r="AD204" s="106">
        <v>0</v>
      </c>
      <c r="AE204" s="106">
        <v>0</v>
      </c>
      <c r="AF204" s="106">
        <v>0</v>
      </c>
      <c r="AG204" s="106">
        <v>0</v>
      </c>
      <c r="AH204" s="106">
        <v>0</v>
      </c>
      <c r="AI204" s="106">
        <v>0</v>
      </c>
      <c r="AJ204" s="106">
        <v>0</v>
      </c>
      <c r="AK204" s="106">
        <v>0</v>
      </c>
      <c r="AL204" s="106"/>
      <c r="AM204" s="106"/>
      <c r="AN204" s="106"/>
      <c r="AO204" s="104"/>
      <c r="AP204" s="104">
        <f t="shared" si="10"/>
        <v>1235.6500000000001</v>
      </c>
      <c r="AQ204" s="106">
        <f t="shared" si="11"/>
        <v>137.29999999999995</v>
      </c>
      <c r="AR204" s="72" t="s">
        <v>748</v>
      </c>
      <c r="AS204" s="73" t="s">
        <v>749</v>
      </c>
      <c r="AT204" s="62"/>
      <c r="AU204" s="61">
        <f t="shared" si="15"/>
        <v>4.9999999998817657E-3</v>
      </c>
      <c r="AV204" s="62"/>
      <c r="AW204" s="62"/>
      <c r="AX204" s="62"/>
      <c r="AY204" s="62"/>
      <c r="AZ204" s="62"/>
      <c r="BA204" s="62"/>
      <c r="BB204" s="62"/>
      <c r="BC204" s="62"/>
      <c r="BD204" s="62"/>
      <c r="BE204" s="62"/>
      <c r="BF204" s="62"/>
      <c r="BG204" s="62"/>
      <c r="BH204" s="62"/>
    </row>
    <row r="205" spans="1:60" ht="49.5" customHeight="1" x14ac:dyDescent="0.2">
      <c r="A205" s="85" t="s">
        <v>750</v>
      </c>
      <c r="B205" s="86" t="s">
        <v>693</v>
      </c>
      <c r="C205" s="86" t="s">
        <v>573</v>
      </c>
      <c r="D205" s="86" t="s">
        <v>227</v>
      </c>
      <c r="E205" s="86" t="s">
        <v>751</v>
      </c>
      <c r="F205" s="86" t="s">
        <v>718</v>
      </c>
      <c r="G205" s="79" t="s">
        <v>51</v>
      </c>
      <c r="H205" s="86" t="s">
        <v>263</v>
      </c>
      <c r="I205" s="122">
        <v>39569</v>
      </c>
      <c r="J205" s="106">
        <v>1372.95</v>
      </c>
      <c r="K205" s="106">
        <f t="shared" si="8"/>
        <v>137.29500000000002</v>
      </c>
      <c r="L205" s="106">
        <f t="shared" si="9"/>
        <v>1235.655</v>
      </c>
      <c r="M205" s="106">
        <v>0</v>
      </c>
      <c r="N205" s="106">
        <v>0</v>
      </c>
      <c r="O205" s="106">
        <v>0</v>
      </c>
      <c r="P205" s="106">
        <v>0</v>
      </c>
      <c r="Q205" s="106">
        <v>0</v>
      </c>
      <c r="R205" s="106">
        <v>0</v>
      </c>
      <c r="S205" s="106">
        <v>0</v>
      </c>
      <c r="T205" s="106">
        <v>0</v>
      </c>
      <c r="U205" s="106">
        <v>0</v>
      </c>
      <c r="V205" s="117">
        <v>0</v>
      </c>
      <c r="W205" s="106">
        <v>168.19</v>
      </c>
      <c r="X205" s="106">
        <v>247.13</v>
      </c>
      <c r="Y205" s="106">
        <v>247.13</v>
      </c>
      <c r="Z205" s="106">
        <v>247.13</v>
      </c>
      <c r="AA205" s="106">
        <v>247.13</v>
      </c>
      <c r="AB205" s="106">
        <v>0</v>
      </c>
      <c r="AC205" s="106">
        <v>78.94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06">
        <v>0</v>
      </c>
      <c r="AL205" s="106"/>
      <c r="AM205" s="106"/>
      <c r="AN205" s="106"/>
      <c r="AO205" s="104"/>
      <c r="AP205" s="104">
        <f t="shared" si="10"/>
        <v>1235.6500000000001</v>
      </c>
      <c r="AQ205" s="106">
        <f t="shared" si="11"/>
        <v>137.29999999999995</v>
      </c>
      <c r="AR205" s="72" t="s">
        <v>752</v>
      </c>
      <c r="AS205" s="73" t="s">
        <v>209</v>
      </c>
      <c r="AT205" s="62"/>
      <c r="AU205" s="61">
        <f t="shared" si="15"/>
        <v>4.9999999998817657E-3</v>
      </c>
      <c r="AV205" s="62"/>
      <c r="AW205" s="62"/>
      <c r="AX205" s="62"/>
      <c r="AY205" s="62"/>
      <c r="AZ205" s="62"/>
      <c r="BA205" s="62"/>
      <c r="BB205" s="62"/>
      <c r="BC205" s="62"/>
      <c r="BD205" s="62"/>
      <c r="BE205" s="62"/>
      <c r="BF205" s="62"/>
      <c r="BG205" s="62"/>
      <c r="BH205" s="62"/>
    </row>
    <row r="206" spans="1:60" ht="49.5" customHeight="1" x14ac:dyDescent="0.2">
      <c r="A206" s="85" t="s">
        <v>753</v>
      </c>
      <c r="B206" s="86" t="s">
        <v>693</v>
      </c>
      <c r="C206" s="86" t="s">
        <v>573</v>
      </c>
      <c r="D206" s="86" t="s">
        <v>227</v>
      </c>
      <c r="E206" s="86" t="s">
        <v>754</v>
      </c>
      <c r="F206" s="86" t="s">
        <v>718</v>
      </c>
      <c r="G206" s="79" t="s">
        <v>51</v>
      </c>
      <c r="H206" s="86" t="s">
        <v>263</v>
      </c>
      <c r="I206" s="122">
        <v>39569</v>
      </c>
      <c r="J206" s="106">
        <v>1372.95</v>
      </c>
      <c r="K206" s="106">
        <f t="shared" si="8"/>
        <v>137.29500000000002</v>
      </c>
      <c r="L206" s="106">
        <f t="shared" si="9"/>
        <v>1235.655</v>
      </c>
      <c r="M206" s="106">
        <v>0</v>
      </c>
      <c r="N206" s="106">
        <v>0</v>
      </c>
      <c r="O206" s="106">
        <v>0</v>
      </c>
      <c r="P206" s="106">
        <v>0</v>
      </c>
      <c r="Q206" s="106">
        <v>0</v>
      </c>
      <c r="R206" s="106">
        <v>0</v>
      </c>
      <c r="S206" s="106">
        <v>0</v>
      </c>
      <c r="T206" s="106">
        <v>0</v>
      </c>
      <c r="U206" s="106">
        <v>0</v>
      </c>
      <c r="V206" s="117">
        <v>0</v>
      </c>
      <c r="W206" s="106">
        <v>168.19</v>
      </c>
      <c r="X206" s="106">
        <v>247.13</v>
      </c>
      <c r="Y206" s="106">
        <v>247.13</v>
      </c>
      <c r="Z206" s="106">
        <v>247.13</v>
      </c>
      <c r="AA206" s="106">
        <v>247.13</v>
      </c>
      <c r="AB206" s="106">
        <v>0</v>
      </c>
      <c r="AC206" s="106">
        <v>78.94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06">
        <v>0</v>
      </c>
      <c r="AL206" s="106"/>
      <c r="AM206" s="106"/>
      <c r="AN206" s="106"/>
      <c r="AO206" s="104"/>
      <c r="AP206" s="104">
        <f t="shared" si="10"/>
        <v>1235.6500000000001</v>
      </c>
      <c r="AQ206" s="106">
        <f t="shared" si="11"/>
        <v>137.29999999999995</v>
      </c>
      <c r="AR206" s="63" t="s">
        <v>53</v>
      </c>
      <c r="AS206" s="73" t="s">
        <v>755</v>
      </c>
      <c r="AT206" s="62"/>
      <c r="AU206" s="61">
        <f t="shared" si="15"/>
        <v>4.9999999998817657E-3</v>
      </c>
      <c r="AV206" s="62"/>
      <c r="AW206" s="62"/>
      <c r="AX206" s="62"/>
      <c r="AY206" s="62"/>
      <c r="AZ206" s="62"/>
      <c r="BA206" s="62"/>
      <c r="BB206" s="62"/>
      <c r="BC206" s="62"/>
      <c r="BD206" s="62"/>
      <c r="BE206" s="62"/>
      <c r="BF206" s="62"/>
      <c r="BG206" s="62"/>
      <c r="BH206" s="62"/>
    </row>
    <row r="207" spans="1:60" ht="49.5" customHeight="1" x14ac:dyDescent="0.2">
      <c r="A207" s="85" t="s">
        <v>756</v>
      </c>
      <c r="B207" s="86" t="s">
        <v>693</v>
      </c>
      <c r="C207" s="86" t="s">
        <v>573</v>
      </c>
      <c r="D207" s="86" t="s">
        <v>227</v>
      </c>
      <c r="E207" s="86" t="s">
        <v>757</v>
      </c>
      <c r="F207" s="86" t="s">
        <v>718</v>
      </c>
      <c r="G207" s="79" t="s">
        <v>51</v>
      </c>
      <c r="H207" s="86" t="s">
        <v>263</v>
      </c>
      <c r="I207" s="122">
        <v>39569</v>
      </c>
      <c r="J207" s="106">
        <v>1372.95</v>
      </c>
      <c r="K207" s="106">
        <f t="shared" si="8"/>
        <v>137.29500000000002</v>
      </c>
      <c r="L207" s="106">
        <f t="shared" si="9"/>
        <v>1235.655</v>
      </c>
      <c r="M207" s="106">
        <v>0</v>
      </c>
      <c r="N207" s="106">
        <v>0</v>
      </c>
      <c r="O207" s="106">
        <v>0</v>
      </c>
      <c r="P207" s="106">
        <v>0</v>
      </c>
      <c r="Q207" s="106">
        <v>0</v>
      </c>
      <c r="R207" s="106">
        <v>0</v>
      </c>
      <c r="S207" s="106">
        <v>0</v>
      </c>
      <c r="T207" s="106">
        <v>0</v>
      </c>
      <c r="U207" s="106">
        <v>0</v>
      </c>
      <c r="V207" s="117">
        <v>0</v>
      </c>
      <c r="W207" s="106">
        <v>168.19</v>
      </c>
      <c r="X207" s="106">
        <v>247.13</v>
      </c>
      <c r="Y207" s="106">
        <v>247.13</v>
      </c>
      <c r="Z207" s="106">
        <v>247.13</v>
      </c>
      <c r="AA207" s="106">
        <v>247.13</v>
      </c>
      <c r="AB207" s="106">
        <v>0</v>
      </c>
      <c r="AC207" s="106">
        <v>78.94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06">
        <v>0</v>
      </c>
      <c r="AL207" s="106"/>
      <c r="AM207" s="106"/>
      <c r="AN207" s="106"/>
      <c r="AO207" s="104"/>
      <c r="AP207" s="104">
        <f t="shared" si="10"/>
        <v>1235.6500000000001</v>
      </c>
      <c r="AQ207" s="106">
        <f t="shared" si="11"/>
        <v>137.29999999999995</v>
      </c>
      <c r="AR207" s="72" t="s">
        <v>758</v>
      </c>
      <c r="AS207" s="73" t="s">
        <v>730</v>
      </c>
      <c r="AT207" s="62"/>
      <c r="AU207" s="61">
        <f t="shared" si="15"/>
        <v>4.9999999998817657E-3</v>
      </c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</row>
    <row r="208" spans="1:60" ht="49.5" customHeight="1" x14ac:dyDescent="0.2">
      <c r="A208" s="85" t="s">
        <v>759</v>
      </c>
      <c r="B208" s="86" t="s">
        <v>693</v>
      </c>
      <c r="C208" s="86" t="s">
        <v>573</v>
      </c>
      <c r="D208" s="86" t="s">
        <v>227</v>
      </c>
      <c r="E208" s="86" t="s">
        <v>760</v>
      </c>
      <c r="F208" s="86" t="s">
        <v>718</v>
      </c>
      <c r="G208" s="79" t="s">
        <v>51</v>
      </c>
      <c r="H208" s="86" t="s">
        <v>263</v>
      </c>
      <c r="I208" s="122">
        <v>39569</v>
      </c>
      <c r="J208" s="106">
        <v>1372.95</v>
      </c>
      <c r="K208" s="106">
        <f t="shared" si="8"/>
        <v>137.29500000000002</v>
      </c>
      <c r="L208" s="106">
        <f t="shared" si="9"/>
        <v>1235.655</v>
      </c>
      <c r="M208" s="106">
        <v>0</v>
      </c>
      <c r="N208" s="106">
        <v>0</v>
      </c>
      <c r="O208" s="106">
        <v>0</v>
      </c>
      <c r="P208" s="106">
        <v>0</v>
      </c>
      <c r="Q208" s="106">
        <v>0</v>
      </c>
      <c r="R208" s="106">
        <v>0</v>
      </c>
      <c r="S208" s="106">
        <v>0</v>
      </c>
      <c r="T208" s="106">
        <v>0</v>
      </c>
      <c r="U208" s="106">
        <v>0</v>
      </c>
      <c r="V208" s="117">
        <v>0</v>
      </c>
      <c r="W208" s="106">
        <v>168.19</v>
      </c>
      <c r="X208" s="106">
        <v>247.13</v>
      </c>
      <c r="Y208" s="106">
        <v>247.13</v>
      </c>
      <c r="Z208" s="106">
        <v>247.13</v>
      </c>
      <c r="AA208" s="106">
        <v>247.13</v>
      </c>
      <c r="AB208" s="106">
        <v>0</v>
      </c>
      <c r="AC208" s="106">
        <v>78.94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0</v>
      </c>
      <c r="AJ208" s="106">
        <v>0</v>
      </c>
      <c r="AK208" s="106">
        <v>0</v>
      </c>
      <c r="AL208" s="106"/>
      <c r="AM208" s="106"/>
      <c r="AN208" s="106"/>
      <c r="AO208" s="104"/>
      <c r="AP208" s="104">
        <f t="shared" si="10"/>
        <v>1235.6500000000001</v>
      </c>
      <c r="AQ208" s="106">
        <f t="shared" si="11"/>
        <v>137.29999999999995</v>
      </c>
      <c r="AR208" s="72" t="s">
        <v>248</v>
      </c>
      <c r="AS208" s="73" t="s">
        <v>264</v>
      </c>
      <c r="AT208" s="62"/>
      <c r="AU208" s="61">
        <f t="shared" si="15"/>
        <v>4.9999999998817657E-3</v>
      </c>
      <c r="AV208" s="62"/>
      <c r="AW208" s="62"/>
      <c r="AX208" s="62"/>
      <c r="AY208" s="62"/>
      <c r="AZ208" s="62"/>
      <c r="BA208" s="62"/>
      <c r="BB208" s="62"/>
      <c r="BC208" s="62"/>
      <c r="BD208" s="62"/>
      <c r="BE208" s="62"/>
      <c r="BF208" s="62"/>
      <c r="BG208" s="62"/>
      <c r="BH208" s="62"/>
    </row>
    <row r="209" spans="1:60" ht="49.5" customHeight="1" x14ac:dyDescent="0.2">
      <c r="A209" s="85" t="s">
        <v>761</v>
      </c>
      <c r="B209" s="86" t="s">
        <v>693</v>
      </c>
      <c r="C209" s="86" t="s">
        <v>573</v>
      </c>
      <c r="D209" s="86" t="s">
        <v>227</v>
      </c>
      <c r="E209" s="86" t="s">
        <v>762</v>
      </c>
      <c r="F209" s="86" t="s">
        <v>763</v>
      </c>
      <c r="G209" s="79" t="s">
        <v>51</v>
      </c>
      <c r="H209" s="86" t="s">
        <v>263</v>
      </c>
      <c r="I209" s="122">
        <v>39569</v>
      </c>
      <c r="J209" s="106">
        <v>1372.95</v>
      </c>
      <c r="K209" s="106">
        <f t="shared" si="8"/>
        <v>137.29500000000002</v>
      </c>
      <c r="L209" s="106">
        <f t="shared" si="9"/>
        <v>1235.655</v>
      </c>
      <c r="M209" s="106">
        <v>0</v>
      </c>
      <c r="N209" s="106">
        <v>0</v>
      </c>
      <c r="O209" s="106">
        <v>0</v>
      </c>
      <c r="P209" s="106">
        <v>0</v>
      </c>
      <c r="Q209" s="106">
        <v>0</v>
      </c>
      <c r="R209" s="106">
        <v>0</v>
      </c>
      <c r="S209" s="106">
        <v>0</v>
      </c>
      <c r="T209" s="106">
        <v>0</v>
      </c>
      <c r="U209" s="106">
        <v>0</v>
      </c>
      <c r="V209" s="117">
        <v>0</v>
      </c>
      <c r="W209" s="106">
        <v>168.19</v>
      </c>
      <c r="X209" s="106">
        <v>247.13</v>
      </c>
      <c r="Y209" s="106">
        <v>247.13</v>
      </c>
      <c r="Z209" s="106">
        <v>247.13</v>
      </c>
      <c r="AA209" s="106">
        <v>247.13</v>
      </c>
      <c r="AB209" s="106">
        <v>0</v>
      </c>
      <c r="AC209" s="106">
        <v>78.94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0</v>
      </c>
      <c r="AJ209" s="106">
        <v>0</v>
      </c>
      <c r="AK209" s="106">
        <v>0</v>
      </c>
      <c r="AL209" s="106"/>
      <c r="AM209" s="106"/>
      <c r="AN209" s="106"/>
      <c r="AO209" s="104"/>
      <c r="AP209" s="104">
        <f t="shared" si="10"/>
        <v>1235.6500000000001</v>
      </c>
      <c r="AQ209" s="106">
        <f t="shared" si="11"/>
        <v>137.29999999999995</v>
      </c>
      <c r="AR209" s="72" t="s">
        <v>199</v>
      </c>
      <c r="AS209" s="73" t="s">
        <v>200</v>
      </c>
      <c r="AT209" s="62"/>
      <c r="AU209" s="61">
        <f t="shared" si="15"/>
        <v>4.9999999998817657E-3</v>
      </c>
      <c r="AV209" s="62"/>
      <c r="AW209" s="62"/>
      <c r="AX209" s="62"/>
      <c r="AY209" s="62"/>
      <c r="AZ209" s="62"/>
      <c r="BA209" s="62"/>
      <c r="BB209" s="62"/>
      <c r="BC209" s="62"/>
      <c r="BD209" s="62"/>
      <c r="BE209" s="62"/>
      <c r="BF209" s="62"/>
      <c r="BG209" s="62"/>
      <c r="BH209" s="62"/>
    </row>
    <row r="210" spans="1:60" ht="49.5" customHeight="1" x14ac:dyDescent="0.2">
      <c r="A210" s="85" t="s">
        <v>764</v>
      </c>
      <c r="B210" s="86" t="s">
        <v>693</v>
      </c>
      <c r="C210" s="86" t="s">
        <v>573</v>
      </c>
      <c r="D210" s="86" t="s">
        <v>227</v>
      </c>
      <c r="E210" s="86" t="s">
        <v>765</v>
      </c>
      <c r="F210" s="86" t="s">
        <v>718</v>
      </c>
      <c r="G210" s="79" t="s">
        <v>51</v>
      </c>
      <c r="H210" s="86" t="s">
        <v>263</v>
      </c>
      <c r="I210" s="122">
        <v>39569</v>
      </c>
      <c r="J210" s="106">
        <v>1494.99</v>
      </c>
      <c r="K210" s="106">
        <f t="shared" si="8"/>
        <v>149.499</v>
      </c>
      <c r="L210" s="106">
        <f t="shared" si="9"/>
        <v>1345.491</v>
      </c>
      <c r="M210" s="106">
        <v>0</v>
      </c>
      <c r="N210" s="106">
        <v>0</v>
      </c>
      <c r="O210" s="106">
        <v>0</v>
      </c>
      <c r="P210" s="106">
        <v>0</v>
      </c>
      <c r="Q210" s="106">
        <v>0</v>
      </c>
      <c r="R210" s="106">
        <v>0</v>
      </c>
      <c r="S210" s="106">
        <v>0</v>
      </c>
      <c r="T210" s="106">
        <v>0</v>
      </c>
      <c r="U210" s="106">
        <v>0</v>
      </c>
      <c r="V210" s="117">
        <v>0</v>
      </c>
      <c r="W210" s="106">
        <v>183.14</v>
      </c>
      <c r="X210" s="106">
        <v>269.10000000000002</v>
      </c>
      <c r="Y210" s="106">
        <v>269.10000000000002</v>
      </c>
      <c r="Z210" s="106">
        <v>269.10000000000002</v>
      </c>
      <c r="AA210" s="106">
        <v>269.10000000000002</v>
      </c>
      <c r="AB210" s="106">
        <v>0</v>
      </c>
      <c r="AC210" s="106">
        <v>85.95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0</v>
      </c>
      <c r="AJ210" s="106">
        <v>0</v>
      </c>
      <c r="AK210" s="106">
        <v>0</v>
      </c>
      <c r="AL210" s="106"/>
      <c r="AM210" s="106"/>
      <c r="AN210" s="106"/>
      <c r="AO210" s="104"/>
      <c r="AP210" s="104">
        <f t="shared" si="10"/>
        <v>1345.49</v>
      </c>
      <c r="AQ210" s="106">
        <f t="shared" si="11"/>
        <v>149.5</v>
      </c>
      <c r="AR210" s="72" t="s">
        <v>766</v>
      </c>
      <c r="AS210" s="73" t="s">
        <v>749</v>
      </c>
      <c r="AT210" s="62"/>
      <c r="AU210" s="61">
        <f t="shared" si="15"/>
        <v>9.9999999997635314E-4</v>
      </c>
      <c r="AV210" s="62"/>
      <c r="AW210" s="62"/>
      <c r="AX210" s="62"/>
      <c r="AY210" s="62"/>
      <c r="AZ210" s="62"/>
      <c r="BA210" s="62"/>
      <c r="BB210" s="62"/>
      <c r="BC210" s="62"/>
      <c r="BD210" s="62"/>
      <c r="BE210" s="62"/>
      <c r="BF210" s="62"/>
      <c r="BG210" s="62"/>
      <c r="BH210" s="62"/>
    </row>
    <row r="211" spans="1:60" ht="49.5" customHeight="1" x14ac:dyDescent="0.2">
      <c r="A211" s="85" t="s">
        <v>767</v>
      </c>
      <c r="B211" s="86" t="s">
        <v>693</v>
      </c>
      <c r="C211" s="86" t="s">
        <v>573</v>
      </c>
      <c r="D211" s="86" t="s">
        <v>227</v>
      </c>
      <c r="E211" s="86" t="s">
        <v>768</v>
      </c>
      <c r="F211" s="86" t="s">
        <v>718</v>
      </c>
      <c r="G211" s="79" t="s">
        <v>51</v>
      </c>
      <c r="H211" s="86" t="s">
        <v>263</v>
      </c>
      <c r="I211" s="122">
        <v>39569</v>
      </c>
      <c r="J211" s="106">
        <v>1494.99</v>
      </c>
      <c r="K211" s="106">
        <f t="shared" si="8"/>
        <v>149.499</v>
      </c>
      <c r="L211" s="106">
        <f t="shared" si="9"/>
        <v>1345.491</v>
      </c>
      <c r="M211" s="106">
        <v>0</v>
      </c>
      <c r="N211" s="106">
        <v>0</v>
      </c>
      <c r="O211" s="106">
        <v>0</v>
      </c>
      <c r="P211" s="106">
        <v>0</v>
      </c>
      <c r="Q211" s="106">
        <v>0</v>
      </c>
      <c r="R211" s="106">
        <v>0</v>
      </c>
      <c r="S211" s="106">
        <v>0</v>
      </c>
      <c r="T211" s="106">
        <v>0</v>
      </c>
      <c r="U211" s="106">
        <v>0</v>
      </c>
      <c r="V211" s="117">
        <v>0</v>
      </c>
      <c r="W211" s="106">
        <v>183.14</v>
      </c>
      <c r="X211" s="106">
        <v>269.10000000000002</v>
      </c>
      <c r="Y211" s="106">
        <v>269.10000000000002</v>
      </c>
      <c r="Z211" s="106">
        <v>269.10000000000002</v>
      </c>
      <c r="AA211" s="106">
        <v>269.10000000000002</v>
      </c>
      <c r="AB211" s="106">
        <v>0</v>
      </c>
      <c r="AC211" s="106">
        <v>85.95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0</v>
      </c>
      <c r="AJ211" s="106">
        <v>0</v>
      </c>
      <c r="AK211" s="106">
        <v>0</v>
      </c>
      <c r="AL211" s="106"/>
      <c r="AM211" s="106"/>
      <c r="AN211" s="106"/>
      <c r="AO211" s="104"/>
      <c r="AP211" s="104">
        <f t="shared" si="10"/>
        <v>1345.49</v>
      </c>
      <c r="AQ211" s="106">
        <f t="shared" si="11"/>
        <v>149.5</v>
      </c>
      <c r="AR211" s="72" t="s">
        <v>248</v>
      </c>
      <c r="AS211" s="73" t="s">
        <v>249</v>
      </c>
      <c r="AT211" s="62"/>
      <c r="AU211" s="61">
        <f t="shared" si="15"/>
        <v>9.9999999997635314E-4</v>
      </c>
      <c r="AV211" s="62"/>
      <c r="AW211" s="62"/>
      <c r="AX211" s="62"/>
      <c r="AY211" s="62"/>
      <c r="AZ211" s="62"/>
      <c r="BA211" s="62"/>
      <c r="BB211" s="62"/>
      <c r="BC211" s="62"/>
      <c r="BD211" s="62"/>
      <c r="BE211" s="62"/>
      <c r="BF211" s="62"/>
      <c r="BG211" s="62"/>
      <c r="BH211" s="62"/>
    </row>
    <row r="212" spans="1:60" ht="49.5" customHeight="1" x14ac:dyDescent="0.2">
      <c r="A212" s="85" t="s">
        <v>769</v>
      </c>
      <c r="B212" s="86" t="s">
        <v>693</v>
      </c>
      <c r="C212" s="86" t="s">
        <v>573</v>
      </c>
      <c r="D212" s="86" t="s">
        <v>227</v>
      </c>
      <c r="E212" s="86" t="s">
        <v>770</v>
      </c>
      <c r="F212" s="86" t="s">
        <v>718</v>
      </c>
      <c r="G212" s="79" t="s">
        <v>51</v>
      </c>
      <c r="H212" s="86" t="s">
        <v>263</v>
      </c>
      <c r="I212" s="122">
        <v>39569</v>
      </c>
      <c r="J212" s="106">
        <v>1494.99</v>
      </c>
      <c r="K212" s="106">
        <f t="shared" si="8"/>
        <v>149.499</v>
      </c>
      <c r="L212" s="106">
        <f t="shared" si="9"/>
        <v>1345.491</v>
      </c>
      <c r="M212" s="106">
        <v>0</v>
      </c>
      <c r="N212" s="106">
        <v>0</v>
      </c>
      <c r="O212" s="106">
        <v>0</v>
      </c>
      <c r="P212" s="106">
        <v>0</v>
      </c>
      <c r="Q212" s="106">
        <v>0</v>
      </c>
      <c r="R212" s="106">
        <v>0</v>
      </c>
      <c r="S212" s="106">
        <v>0</v>
      </c>
      <c r="T212" s="106">
        <v>0</v>
      </c>
      <c r="U212" s="106">
        <v>0</v>
      </c>
      <c r="V212" s="117">
        <v>0</v>
      </c>
      <c r="W212" s="106">
        <v>183.14</v>
      </c>
      <c r="X212" s="106">
        <v>269.10000000000002</v>
      </c>
      <c r="Y212" s="106">
        <v>269.10000000000002</v>
      </c>
      <c r="Z212" s="106">
        <v>269.10000000000002</v>
      </c>
      <c r="AA212" s="106">
        <v>269.10000000000002</v>
      </c>
      <c r="AB212" s="106">
        <v>0</v>
      </c>
      <c r="AC212" s="106">
        <v>85.95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0</v>
      </c>
      <c r="AJ212" s="106">
        <v>0</v>
      </c>
      <c r="AK212" s="106">
        <v>0</v>
      </c>
      <c r="AL212" s="106"/>
      <c r="AM212" s="106"/>
      <c r="AN212" s="106"/>
      <c r="AO212" s="104"/>
      <c r="AP212" s="104">
        <f t="shared" si="10"/>
        <v>1345.49</v>
      </c>
      <c r="AQ212" s="106">
        <f t="shared" si="11"/>
        <v>149.5</v>
      </c>
      <c r="AR212" s="72" t="s">
        <v>771</v>
      </c>
      <c r="AS212" s="73" t="s">
        <v>749</v>
      </c>
      <c r="AT212" s="62"/>
      <c r="AU212" s="61">
        <f t="shared" si="15"/>
        <v>9.9999999997635314E-4</v>
      </c>
      <c r="AV212" s="62"/>
      <c r="AW212" s="62"/>
      <c r="AX212" s="62"/>
      <c r="AY212" s="62"/>
      <c r="AZ212" s="62"/>
      <c r="BA212" s="62"/>
      <c r="BB212" s="62"/>
      <c r="BC212" s="62"/>
      <c r="BD212" s="62"/>
      <c r="BE212" s="62"/>
      <c r="BF212" s="62"/>
      <c r="BG212" s="62"/>
      <c r="BH212" s="62"/>
    </row>
    <row r="213" spans="1:60" ht="49.5" customHeight="1" x14ac:dyDescent="0.2">
      <c r="A213" s="85" t="s">
        <v>772</v>
      </c>
      <c r="B213" s="86" t="s">
        <v>693</v>
      </c>
      <c r="C213" s="86" t="s">
        <v>573</v>
      </c>
      <c r="D213" s="86" t="s">
        <v>227</v>
      </c>
      <c r="E213" s="86" t="s">
        <v>773</v>
      </c>
      <c r="F213" s="86" t="s">
        <v>718</v>
      </c>
      <c r="G213" s="79" t="s">
        <v>51</v>
      </c>
      <c r="H213" s="86" t="s">
        <v>263</v>
      </c>
      <c r="I213" s="122">
        <v>39569</v>
      </c>
      <c r="J213" s="106">
        <v>1494.99</v>
      </c>
      <c r="K213" s="106">
        <f t="shared" si="8"/>
        <v>149.499</v>
      </c>
      <c r="L213" s="106">
        <f t="shared" si="9"/>
        <v>1345.491</v>
      </c>
      <c r="M213" s="106">
        <v>0</v>
      </c>
      <c r="N213" s="106">
        <v>0</v>
      </c>
      <c r="O213" s="106">
        <v>0</v>
      </c>
      <c r="P213" s="106">
        <v>0</v>
      </c>
      <c r="Q213" s="106">
        <v>0</v>
      </c>
      <c r="R213" s="106">
        <v>0</v>
      </c>
      <c r="S213" s="106">
        <v>0</v>
      </c>
      <c r="T213" s="106">
        <v>0</v>
      </c>
      <c r="U213" s="106">
        <v>0</v>
      </c>
      <c r="V213" s="117">
        <v>0</v>
      </c>
      <c r="W213" s="106">
        <v>183.14</v>
      </c>
      <c r="X213" s="106">
        <v>269.10000000000002</v>
      </c>
      <c r="Y213" s="106">
        <v>269.10000000000002</v>
      </c>
      <c r="Z213" s="106">
        <v>269.10000000000002</v>
      </c>
      <c r="AA213" s="106">
        <v>269.10000000000002</v>
      </c>
      <c r="AB213" s="106">
        <v>0</v>
      </c>
      <c r="AC213" s="106">
        <v>85.95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0</v>
      </c>
      <c r="AJ213" s="106">
        <v>0</v>
      </c>
      <c r="AK213" s="106">
        <v>0</v>
      </c>
      <c r="AL213" s="106"/>
      <c r="AM213" s="106"/>
      <c r="AN213" s="106"/>
      <c r="AO213" s="104"/>
      <c r="AP213" s="104">
        <f t="shared" si="10"/>
        <v>1345.49</v>
      </c>
      <c r="AQ213" s="106">
        <f t="shared" si="11"/>
        <v>149.5</v>
      </c>
      <c r="AR213" s="72" t="s">
        <v>774</v>
      </c>
      <c r="AS213" s="73" t="s">
        <v>775</v>
      </c>
      <c r="AT213" s="62"/>
      <c r="AU213" s="61">
        <f t="shared" si="15"/>
        <v>9.9999999997635314E-4</v>
      </c>
      <c r="AV213" s="62"/>
      <c r="AW213" s="62"/>
      <c r="AX213" s="62"/>
      <c r="AY213" s="62"/>
      <c r="AZ213" s="62"/>
      <c r="BA213" s="62"/>
      <c r="BB213" s="62"/>
      <c r="BC213" s="62"/>
      <c r="BD213" s="62"/>
      <c r="BE213" s="62"/>
      <c r="BF213" s="62"/>
      <c r="BG213" s="62"/>
      <c r="BH213" s="62"/>
    </row>
    <row r="214" spans="1:60" ht="49.5" customHeight="1" x14ac:dyDescent="0.2">
      <c r="A214" s="85" t="s">
        <v>776</v>
      </c>
      <c r="B214" s="86" t="s">
        <v>693</v>
      </c>
      <c r="C214" s="86" t="s">
        <v>573</v>
      </c>
      <c r="D214" s="86" t="s">
        <v>227</v>
      </c>
      <c r="E214" s="86" t="s">
        <v>777</v>
      </c>
      <c r="F214" s="86" t="s">
        <v>718</v>
      </c>
      <c r="G214" s="79" t="s">
        <v>51</v>
      </c>
      <c r="H214" s="86" t="s">
        <v>263</v>
      </c>
      <c r="I214" s="122">
        <v>39569</v>
      </c>
      <c r="J214" s="106">
        <v>1494.99</v>
      </c>
      <c r="K214" s="106">
        <f t="shared" si="8"/>
        <v>149.499</v>
      </c>
      <c r="L214" s="106">
        <f t="shared" si="9"/>
        <v>1345.491</v>
      </c>
      <c r="M214" s="106">
        <v>0</v>
      </c>
      <c r="N214" s="106">
        <v>0</v>
      </c>
      <c r="O214" s="106">
        <v>0</v>
      </c>
      <c r="P214" s="106">
        <v>0</v>
      </c>
      <c r="Q214" s="106">
        <v>0</v>
      </c>
      <c r="R214" s="106">
        <v>0</v>
      </c>
      <c r="S214" s="106">
        <v>0</v>
      </c>
      <c r="T214" s="106">
        <v>0</v>
      </c>
      <c r="U214" s="106">
        <v>0</v>
      </c>
      <c r="V214" s="117">
        <v>0</v>
      </c>
      <c r="W214" s="106">
        <v>183.14</v>
      </c>
      <c r="X214" s="106">
        <v>269.10000000000002</v>
      </c>
      <c r="Y214" s="106">
        <v>269.10000000000002</v>
      </c>
      <c r="Z214" s="106">
        <v>269.10000000000002</v>
      </c>
      <c r="AA214" s="106">
        <v>269.10000000000002</v>
      </c>
      <c r="AB214" s="106">
        <v>0</v>
      </c>
      <c r="AC214" s="106">
        <v>85.95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0</v>
      </c>
      <c r="AJ214" s="106">
        <v>0</v>
      </c>
      <c r="AK214" s="106">
        <v>0</v>
      </c>
      <c r="AL214" s="106"/>
      <c r="AM214" s="106"/>
      <c r="AN214" s="106"/>
      <c r="AO214" s="104"/>
      <c r="AP214" s="104">
        <f t="shared" si="10"/>
        <v>1345.49</v>
      </c>
      <c r="AQ214" s="106">
        <f t="shared" si="11"/>
        <v>149.5</v>
      </c>
      <c r="AR214" s="72" t="s">
        <v>625</v>
      </c>
      <c r="AS214" s="73" t="s">
        <v>626</v>
      </c>
      <c r="AT214" s="62"/>
      <c r="AU214" s="61">
        <f t="shared" si="15"/>
        <v>9.9999999997635314E-4</v>
      </c>
      <c r="AV214" s="62"/>
      <c r="AW214" s="62"/>
      <c r="AX214" s="62"/>
      <c r="AY214" s="62"/>
      <c r="AZ214" s="62"/>
      <c r="BA214" s="62"/>
      <c r="BB214" s="62"/>
      <c r="BC214" s="62"/>
      <c r="BD214" s="62"/>
      <c r="BE214" s="62"/>
      <c r="BF214" s="62"/>
      <c r="BG214" s="62"/>
      <c r="BH214" s="62"/>
    </row>
    <row r="215" spans="1:60" ht="49.5" customHeight="1" x14ac:dyDescent="0.2">
      <c r="A215" s="85" t="s">
        <v>778</v>
      </c>
      <c r="B215" s="86" t="s">
        <v>693</v>
      </c>
      <c r="C215" s="86" t="s">
        <v>573</v>
      </c>
      <c r="D215" s="86" t="s">
        <v>227</v>
      </c>
      <c r="E215" s="86" t="s">
        <v>779</v>
      </c>
      <c r="F215" s="86" t="s">
        <v>718</v>
      </c>
      <c r="G215" s="79" t="s">
        <v>51</v>
      </c>
      <c r="H215" s="86" t="s">
        <v>263</v>
      </c>
      <c r="I215" s="122">
        <v>39569</v>
      </c>
      <c r="J215" s="106">
        <v>1372.95</v>
      </c>
      <c r="K215" s="106">
        <f t="shared" si="8"/>
        <v>137.29500000000002</v>
      </c>
      <c r="L215" s="106">
        <f t="shared" si="9"/>
        <v>1235.655</v>
      </c>
      <c r="M215" s="106">
        <v>0</v>
      </c>
      <c r="N215" s="106">
        <v>0</v>
      </c>
      <c r="O215" s="106">
        <v>0</v>
      </c>
      <c r="P215" s="106">
        <v>0</v>
      </c>
      <c r="Q215" s="106">
        <v>0</v>
      </c>
      <c r="R215" s="106">
        <v>0</v>
      </c>
      <c r="S215" s="106">
        <v>0</v>
      </c>
      <c r="T215" s="106">
        <v>0</v>
      </c>
      <c r="U215" s="106">
        <v>0</v>
      </c>
      <c r="V215" s="117">
        <v>0</v>
      </c>
      <c r="W215" s="106">
        <v>168.19</v>
      </c>
      <c r="X215" s="106">
        <v>247.13</v>
      </c>
      <c r="Y215" s="106">
        <v>247.13</v>
      </c>
      <c r="Z215" s="106">
        <v>247.13</v>
      </c>
      <c r="AA215" s="106">
        <v>247.13</v>
      </c>
      <c r="AB215" s="106">
        <v>0</v>
      </c>
      <c r="AC215" s="106">
        <v>78.94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0</v>
      </c>
      <c r="AJ215" s="106">
        <v>0</v>
      </c>
      <c r="AK215" s="106">
        <v>0</v>
      </c>
      <c r="AL215" s="106"/>
      <c r="AM215" s="106"/>
      <c r="AN215" s="106"/>
      <c r="AO215" s="104"/>
      <c r="AP215" s="104">
        <f t="shared" si="10"/>
        <v>1235.6500000000001</v>
      </c>
      <c r="AQ215" s="106">
        <f t="shared" si="11"/>
        <v>137.29999999999995</v>
      </c>
      <c r="AR215" s="72" t="s">
        <v>780</v>
      </c>
      <c r="AS215" s="73" t="s">
        <v>781</v>
      </c>
      <c r="AT215" s="62"/>
      <c r="AU215" s="61">
        <f t="shared" si="15"/>
        <v>4.9999999998817657E-3</v>
      </c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</row>
    <row r="216" spans="1:60" ht="49.5" customHeight="1" x14ac:dyDescent="0.2">
      <c r="A216" s="85" t="s">
        <v>782</v>
      </c>
      <c r="B216" s="86" t="s">
        <v>693</v>
      </c>
      <c r="C216" s="86" t="s">
        <v>573</v>
      </c>
      <c r="D216" s="86" t="s">
        <v>227</v>
      </c>
      <c r="E216" s="86" t="s">
        <v>783</v>
      </c>
      <c r="F216" s="86" t="s">
        <v>718</v>
      </c>
      <c r="G216" s="79" t="s">
        <v>51</v>
      </c>
      <c r="H216" s="86" t="s">
        <v>263</v>
      </c>
      <c r="I216" s="122">
        <v>39569</v>
      </c>
      <c r="J216" s="106">
        <v>1372.95</v>
      </c>
      <c r="K216" s="106">
        <f t="shared" si="8"/>
        <v>137.29500000000002</v>
      </c>
      <c r="L216" s="106">
        <f t="shared" si="9"/>
        <v>1235.655</v>
      </c>
      <c r="M216" s="106">
        <v>0</v>
      </c>
      <c r="N216" s="106">
        <v>0</v>
      </c>
      <c r="O216" s="106">
        <v>0</v>
      </c>
      <c r="P216" s="106">
        <v>0</v>
      </c>
      <c r="Q216" s="106">
        <v>0</v>
      </c>
      <c r="R216" s="106">
        <v>0</v>
      </c>
      <c r="S216" s="106">
        <v>0</v>
      </c>
      <c r="T216" s="106">
        <v>0</v>
      </c>
      <c r="U216" s="106">
        <v>0</v>
      </c>
      <c r="V216" s="117">
        <v>0</v>
      </c>
      <c r="W216" s="106">
        <v>168.19</v>
      </c>
      <c r="X216" s="106">
        <v>247.13</v>
      </c>
      <c r="Y216" s="106">
        <v>247.13</v>
      </c>
      <c r="Z216" s="106">
        <v>247.13</v>
      </c>
      <c r="AA216" s="106">
        <v>247.13</v>
      </c>
      <c r="AB216" s="106">
        <v>0</v>
      </c>
      <c r="AC216" s="106">
        <v>78.94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0</v>
      </c>
      <c r="AJ216" s="106">
        <v>0</v>
      </c>
      <c r="AK216" s="106">
        <v>0</v>
      </c>
      <c r="AL216" s="106"/>
      <c r="AM216" s="106"/>
      <c r="AN216" s="106"/>
      <c r="AO216" s="104"/>
      <c r="AP216" s="104">
        <f t="shared" si="10"/>
        <v>1235.6500000000001</v>
      </c>
      <c r="AQ216" s="106">
        <f t="shared" si="11"/>
        <v>137.29999999999995</v>
      </c>
      <c r="AR216" s="72" t="s">
        <v>784</v>
      </c>
      <c r="AS216" s="73" t="s">
        <v>356</v>
      </c>
      <c r="AT216" s="62"/>
      <c r="AU216" s="61">
        <f t="shared" si="15"/>
        <v>4.9999999998817657E-3</v>
      </c>
      <c r="AV216" s="62"/>
      <c r="AW216" s="62"/>
      <c r="AX216" s="62"/>
      <c r="AY216" s="62"/>
      <c r="AZ216" s="62"/>
      <c r="BA216" s="62"/>
      <c r="BB216" s="62"/>
      <c r="BC216" s="62"/>
      <c r="BD216" s="62"/>
      <c r="BE216" s="62"/>
      <c r="BF216" s="62"/>
      <c r="BG216" s="62"/>
      <c r="BH216" s="62"/>
    </row>
    <row r="217" spans="1:60" ht="49.5" customHeight="1" x14ac:dyDescent="0.2">
      <c r="A217" s="85" t="s">
        <v>785</v>
      </c>
      <c r="B217" s="86" t="s">
        <v>786</v>
      </c>
      <c r="C217" s="86" t="s">
        <v>573</v>
      </c>
      <c r="D217" s="86" t="s">
        <v>227</v>
      </c>
      <c r="E217" s="86" t="s">
        <v>787</v>
      </c>
      <c r="F217" s="86" t="s">
        <v>788</v>
      </c>
      <c r="G217" s="79" t="s">
        <v>51</v>
      </c>
      <c r="H217" s="86" t="s">
        <v>263</v>
      </c>
      <c r="I217" s="122">
        <v>39569</v>
      </c>
      <c r="J217" s="106">
        <v>4474.8</v>
      </c>
      <c r="K217" s="106">
        <f t="shared" si="8"/>
        <v>447.48</v>
      </c>
      <c r="L217" s="106">
        <f t="shared" si="9"/>
        <v>4027.32</v>
      </c>
      <c r="M217" s="106">
        <v>0</v>
      </c>
      <c r="N217" s="106">
        <v>0</v>
      </c>
      <c r="O217" s="106">
        <v>0</v>
      </c>
      <c r="P217" s="106">
        <v>0</v>
      </c>
      <c r="Q217" s="106">
        <v>0</v>
      </c>
      <c r="R217" s="106">
        <v>0</v>
      </c>
      <c r="S217" s="106">
        <v>0</v>
      </c>
      <c r="T217" s="106">
        <v>0</v>
      </c>
      <c r="U217" s="106">
        <v>0</v>
      </c>
      <c r="V217" s="117">
        <v>0</v>
      </c>
      <c r="W217" s="106">
        <v>548.16</v>
      </c>
      <c r="X217" s="106">
        <v>805.46</v>
      </c>
      <c r="Y217" s="106">
        <v>805.46</v>
      </c>
      <c r="Z217" s="106">
        <v>805.46</v>
      </c>
      <c r="AA217" s="106">
        <v>805.46</v>
      </c>
      <c r="AB217" s="106">
        <v>0</v>
      </c>
      <c r="AC217" s="106">
        <v>257.32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</v>
      </c>
      <c r="AJ217" s="106">
        <v>0</v>
      </c>
      <c r="AK217" s="106">
        <v>0</v>
      </c>
      <c r="AL217" s="106"/>
      <c r="AM217" s="106"/>
      <c r="AN217" s="106"/>
      <c r="AO217" s="104"/>
      <c r="AP217" s="104">
        <f t="shared" si="10"/>
        <v>4027.32</v>
      </c>
      <c r="AQ217" s="106">
        <f t="shared" si="11"/>
        <v>447.48</v>
      </c>
      <c r="AR217" s="72" t="s">
        <v>637</v>
      </c>
      <c r="AS217" s="73" t="s">
        <v>789</v>
      </c>
      <c r="AT217" s="62"/>
      <c r="AU217" s="61">
        <f t="shared" si="15"/>
        <v>0</v>
      </c>
      <c r="AV217" s="62"/>
      <c r="AW217" s="62"/>
      <c r="AX217" s="62"/>
      <c r="AY217" s="62"/>
      <c r="AZ217" s="62"/>
      <c r="BA217" s="62"/>
      <c r="BB217" s="62"/>
      <c r="BC217" s="62"/>
      <c r="BD217" s="62"/>
      <c r="BE217" s="62"/>
      <c r="BF217" s="62"/>
      <c r="BG217" s="62"/>
      <c r="BH217" s="62"/>
    </row>
    <row r="218" spans="1:60" ht="49.5" customHeight="1" x14ac:dyDescent="0.2">
      <c r="A218" s="85" t="s">
        <v>790</v>
      </c>
      <c r="B218" s="86" t="s">
        <v>786</v>
      </c>
      <c r="C218" s="86" t="s">
        <v>573</v>
      </c>
      <c r="D218" s="86" t="s">
        <v>227</v>
      </c>
      <c r="E218" s="86" t="s">
        <v>791</v>
      </c>
      <c r="F218" s="86" t="s">
        <v>788</v>
      </c>
      <c r="G218" s="79" t="s">
        <v>51</v>
      </c>
      <c r="H218" s="86" t="s">
        <v>263</v>
      </c>
      <c r="I218" s="122">
        <v>39569</v>
      </c>
      <c r="J218" s="106">
        <v>4474.8</v>
      </c>
      <c r="K218" s="106">
        <f t="shared" si="8"/>
        <v>447.48</v>
      </c>
      <c r="L218" s="106">
        <f t="shared" si="9"/>
        <v>4027.32</v>
      </c>
      <c r="M218" s="106">
        <v>0</v>
      </c>
      <c r="N218" s="106">
        <v>0</v>
      </c>
      <c r="O218" s="106">
        <v>0</v>
      </c>
      <c r="P218" s="106">
        <v>0</v>
      </c>
      <c r="Q218" s="106">
        <v>0</v>
      </c>
      <c r="R218" s="106">
        <v>0</v>
      </c>
      <c r="S218" s="106">
        <v>0</v>
      </c>
      <c r="T218" s="106">
        <v>0</v>
      </c>
      <c r="U218" s="106">
        <v>0</v>
      </c>
      <c r="V218" s="117">
        <v>0</v>
      </c>
      <c r="W218" s="106">
        <v>548.16</v>
      </c>
      <c r="X218" s="106">
        <v>805.46</v>
      </c>
      <c r="Y218" s="106">
        <v>805.46</v>
      </c>
      <c r="Z218" s="106">
        <v>805.46</v>
      </c>
      <c r="AA218" s="106">
        <v>805.46</v>
      </c>
      <c r="AB218" s="106">
        <v>0</v>
      </c>
      <c r="AC218" s="106">
        <v>257.32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</v>
      </c>
      <c r="AJ218" s="106">
        <v>0</v>
      </c>
      <c r="AK218" s="106">
        <v>0</v>
      </c>
      <c r="AL218" s="106"/>
      <c r="AM218" s="106"/>
      <c r="AN218" s="106"/>
      <c r="AO218" s="104"/>
      <c r="AP218" s="104">
        <f t="shared" si="10"/>
        <v>4027.32</v>
      </c>
      <c r="AQ218" s="106">
        <f t="shared" si="11"/>
        <v>447.48</v>
      </c>
      <c r="AR218" s="72" t="s">
        <v>248</v>
      </c>
      <c r="AS218" s="73" t="s">
        <v>317</v>
      </c>
      <c r="AT218" s="62"/>
      <c r="AU218" s="61">
        <f t="shared" si="15"/>
        <v>0</v>
      </c>
      <c r="AV218" s="62"/>
      <c r="AW218" s="62"/>
      <c r="AX218" s="62"/>
      <c r="AY218" s="62"/>
      <c r="AZ218" s="62"/>
      <c r="BA218" s="62"/>
      <c r="BB218" s="62"/>
      <c r="BC218" s="62"/>
      <c r="BD218" s="62"/>
      <c r="BE218" s="62"/>
      <c r="BF218" s="62"/>
      <c r="BG218" s="62"/>
      <c r="BH218" s="62"/>
    </row>
    <row r="219" spans="1:60" ht="49.5" customHeight="1" x14ac:dyDescent="0.2">
      <c r="A219" s="85" t="s">
        <v>792</v>
      </c>
      <c r="B219" s="86" t="s">
        <v>693</v>
      </c>
      <c r="C219" s="86" t="s">
        <v>573</v>
      </c>
      <c r="D219" s="86" t="s">
        <v>227</v>
      </c>
      <c r="E219" s="86" t="s">
        <v>793</v>
      </c>
      <c r="F219" s="86" t="s">
        <v>794</v>
      </c>
      <c r="G219" s="79" t="s">
        <v>51</v>
      </c>
      <c r="H219" s="86" t="s">
        <v>263</v>
      </c>
      <c r="I219" s="122">
        <v>39783</v>
      </c>
      <c r="J219" s="106">
        <v>975</v>
      </c>
      <c r="K219" s="106">
        <f t="shared" si="8"/>
        <v>97.5</v>
      </c>
      <c r="L219" s="106">
        <f t="shared" si="9"/>
        <v>877.5</v>
      </c>
      <c r="M219" s="106">
        <v>0</v>
      </c>
      <c r="N219" s="106">
        <v>0</v>
      </c>
      <c r="O219" s="106">
        <v>0</v>
      </c>
      <c r="P219" s="106">
        <v>0</v>
      </c>
      <c r="Q219" s="106">
        <v>0</v>
      </c>
      <c r="R219" s="106">
        <v>0</v>
      </c>
      <c r="S219" s="106">
        <v>0</v>
      </c>
      <c r="T219" s="106">
        <v>0</v>
      </c>
      <c r="U219" s="106">
        <v>0</v>
      </c>
      <c r="V219" s="117">
        <v>0</v>
      </c>
      <c r="W219" s="106">
        <v>0</v>
      </c>
      <c r="X219" s="106">
        <v>175.5</v>
      </c>
      <c r="Y219" s="106">
        <v>175.5</v>
      </c>
      <c r="Z219" s="106">
        <v>175.5</v>
      </c>
      <c r="AA219" s="106">
        <v>175.5</v>
      </c>
      <c r="AB219" s="106">
        <v>0</v>
      </c>
      <c r="AC219" s="106">
        <v>175.5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0</v>
      </c>
      <c r="AJ219" s="106">
        <v>0</v>
      </c>
      <c r="AK219" s="106">
        <v>0</v>
      </c>
      <c r="AL219" s="106"/>
      <c r="AM219" s="106"/>
      <c r="AN219" s="106"/>
      <c r="AO219" s="104"/>
      <c r="AP219" s="104">
        <f t="shared" si="10"/>
        <v>877.5</v>
      </c>
      <c r="AQ219" s="106">
        <f t="shared" si="11"/>
        <v>97.5</v>
      </c>
      <c r="AR219" s="72" t="s">
        <v>795</v>
      </c>
      <c r="AS219" s="73" t="s">
        <v>605</v>
      </c>
      <c r="AT219" s="62"/>
      <c r="AU219" s="61">
        <f t="shared" si="15"/>
        <v>0</v>
      </c>
      <c r="AV219" s="62"/>
      <c r="AW219" s="62"/>
      <c r="AX219" s="62"/>
      <c r="AY219" s="62"/>
      <c r="AZ219" s="62"/>
      <c r="BA219" s="62"/>
      <c r="BB219" s="62"/>
      <c r="BC219" s="62"/>
      <c r="BD219" s="62"/>
      <c r="BE219" s="62"/>
      <c r="BF219" s="62"/>
      <c r="BG219" s="62"/>
      <c r="BH219" s="62"/>
    </row>
    <row r="220" spans="1:60" ht="49.5" customHeight="1" x14ac:dyDescent="0.2">
      <c r="A220" s="85" t="s">
        <v>796</v>
      </c>
      <c r="B220" s="86" t="s">
        <v>693</v>
      </c>
      <c r="C220" s="86" t="s">
        <v>573</v>
      </c>
      <c r="D220" s="86" t="s">
        <v>227</v>
      </c>
      <c r="E220" s="86" t="s">
        <v>797</v>
      </c>
      <c r="F220" s="86" t="s">
        <v>794</v>
      </c>
      <c r="G220" s="79" t="s">
        <v>51</v>
      </c>
      <c r="H220" s="86" t="s">
        <v>263</v>
      </c>
      <c r="I220" s="122">
        <v>39783</v>
      </c>
      <c r="J220" s="106">
        <v>975</v>
      </c>
      <c r="K220" s="106">
        <f t="shared" si="8"/>
        <v>97.5</v>
      </c>
      <c r="L220" s="106">
        <f t="shared" si="9"/>
        <v>877.5</v>
      </c>
      <c r="M220" s="106">
        <v>0</v>
      </c>
      <c r="N220" s="106">
        <v>0</v>
      </c>
      <c r="O220" s="106">
        <v>0</v>
      </c>
      <c r="P220" s="106">
        <v>0</v>
      </c>
      <c r="Q220" s="106">
        <v>0</v>
      </c>
      <c r="R220" s="106">
        <v>0</v>
      </c>
      <c r="S220" s="106">
        <v>0</v>
      </c>
      <c r="T220" s="106">
        <v>0</v>
      </c>
      <c r="U220" s="106">
        <v>0</v>
      </c>
      <c r="V220" s="117">
        <v>0</v>
      </c>
      <c r="W220" s="106">
        <v>0</v>
      </c>
      <c r="X220" s="106">
        <v>175.5</v>
      </c>
      <c r="Y220" s="106">
        <v>175.5</v>
      </c>
      <c r="Z220" s="106">
        <v>175.5</v>
      </c>
      <c r="AA220" s="106">
        <v>175.5</v>
      </c>
      <c r="AB220" s="106">
        <v>0</v>
      </c>
      <c r="AC220" s="106">
        <v>175.5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0</v>
      </c>
      <c r="AJ220" s="106">
        <v>0</v>
      </c>
      <c r="AK220" s="106">
        <v>0</v>
      </c>
      <c r="AL220" s="106"/>
      <c r="AM220" s="106"/>
      <c r="AN220" s="106"/>
      <c r="AO220" s="104"/>
      <c r="AP220" s="104">
        <f t="shared" si="10"/>
        <v>877.5</v>
      </c>
      <c r="AQ220" s="106">
        <f t="shared" si="11"/>
        <v>97.5</v>
      </c>
      <c r="AR220" s="72" t="s">
        <v>798</v>
      </c>
      <c r="AS220" s="73" t="s">
        <v>730</v>
      </c>
      <c r="AT220" s="62"/>
      <c r="AU220" s="61">
        <f t="shared" si="15"/>
        <v>0</v>
      </c>
      <c r="AV220" s="62"/>
      <c r="AW220" s="62"/>
      <c r="AX220" s="62"/>
      <c r="AY220" s="62"/>
      <c r="AZ220" s="62"/>
      <c r="BA220" s="62"/>
      <c r="BB220" s="62"/>
      <c r="BC220" s="62"/>
      <c r="BD220" s="62"/>
      <c r="BE220" s="62"/>
      <c r="BF220" s="62"/>
      <c r="BG220" s="62"/>
      <c r="BH220" s="62"/>
    </row>
    <row r="221" spans="1:60" ht="49.5" customHeight="1" x14ac:dyDescent="0.2">
      <c r="A221" s="85" t="s">
        <v>799</v>
      </c>
      <c r="B221" s="86" t="s">
        <v>693</v>
      </c>
      <c r="C221" s="86" t="s">
        <v>573</v>
      </c>
      <c r="D221" s="86" t="s">
        <v>227</v>
      </c>
      <c r="E221" s="86" t="s">
        <v>800</v>
      </c>
      <c r="F221" s="86" t="s">
        <v>794</v>
      </c>
      <c r="G221" s="79" t="s">
        <v>51</v>
      </c>
      <c r="H221" s="86" t="s">
        <v>263</v>
      </c>
      <c r="I221" s="122">
        <v>39783</v>
      </c>
      <c r="J221" s="106">
        <v>975</v>
      </c>
      <c r="K221" s="106">
        <f t="shared" si="8"/>
        <v>97.5</v>
      </c>
      <c r="L221" s="106">
        <f t="shared" si="9"/>
        <v>877.5</v>
      </c>
      <c r="M221" s="106">
        <v>0</v>
      </c>
      <c r="N221" s="106">
        <v>0</v>
      </c>
      <c r="O221" s="106">
        <v>0</v>
      </c>
      <c r="P221" s="106">
        <v>0</v>
      </c>
      <c r="Q221" s="106">
        <v>0</v>
      </c>
      <c r="R221" s="106">
        <v>0</v>
      </c>
      <c r="S221" s="106">
        <v>0</v>
      </c>
      <c r="T221" s="106">
        <v>0</v>
      </c>
      <c r="U221" s="106">
        <v>0</v>
      </c>
      <c r="V221" s="117">
        <v>0</v>
      </c>
      <c r="W221" s="106">
        <v>0</v>
      </c>
      <c r="X221" s="106">
        <v>175.5</v>
      </c>
      <c r="Y221" s="106">
        <v>175.5</v>
      </c>
      <c r="Z221" s="106">
        <v>175.5</v>
      </c>
      <c r="AA221" s="106">
        <v>175.5</v>
      </c>
      <c r="AB221" s="106">
        <v>0</v>
      </c>
      <c r="AC221" s="106">
        <v>175.5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06">
        <v>0</v>
      </c>
      <c r="AL221" s="106"/>
      <c r="AM221" s="106"/>
      <c r="AN221" s="106"/>
      <c r="AO221" s="104"/>
      <c r="AP221" s="104">
        <f t="shared" si="10"/>
        <v>877.5</v>
      </c>
      <c r="AQ221" s="106">
        <f t="shared" si="11"/>
        <v>97.5</v>
      </c>
      <c r="AR221" s="72" t="s">
        <v>801</v>
      </c>
      <c r="AS221" s="73" t="s">
        <v>209</v>
      </c>
      <c r="AT221" s="62"/>
      <c r="AU221" s="61">
        <f t="shared" si="15"/>
        <v>0</v>
      </c>
      <c r="AV221" s="62"/>
      <c r="AW221" s="62"/>
      <c r="AX221" s="62"/>
      <c r="AY221" s="62"/>
      <c r="AZ221" s="62"/>
      <c r="BA221" s="62"/>
      <c r="BB221" s="62"/>
      <c r="BC221" s="62"/>
      <c r="BD221" s="62"/>
      <c r="BE221" s="62"/>
      <c r="BF221" s="62"/>
      <c r="BG221" s="62"/>
      <c r="BH221" s="62"/>
    </row>
    <row r="222" spans="1:60" ht="49.5" customHeight="1" x14ac:dyDescent="0.2">
      <c r="A222" s="85" t="s">
        <v>802</v>
      </c>
      <c r="B222" s="86" t="s">
        <v>693</v>
      </c>
      <c r="C222" s="86" t="s">
        <v>573</v>
      </c>
      <c r="D222" s="86" t="s">
        <v>227</v>
      </c>
      <c r="E222" s="86" t="s">
        <v>803</v>
      </c>
      <c r="F222" s="86" t="s">
        <v>794</v>
      </c>
      <c r="G222" s="79" t="s">
        <v>51</v>
      </c>
      <c r="H222" s="86" t="s">
        <v>263</v>
      </c>
      <c r="I222" s="122">
        <v>39783</v>
      </c>
      <c r="J222" s="106">
        <v>975</v>
      </c>
      <c r="K222" s="106">
        <f t="shared" si="8"/>
        <v>97.5</v>
      </c>
      <c r="L222" s="106">
        <f t="shared" si="9"/>
        <v>877.5</v>
      </c>
      <c r="M222" s="106">
        <v>0</v>
      </c>
      <c r="N222" s="106">
        <v>0</v>
      </c>
      <c r="O222" s="106">
        <v>0</v>
      </c>
      <c r="P222" s="106">
        <v>0</v>
      </c>
      <c r="Q222" s="106">
        <v>0</v>
      </c>
      <c r="R222" s="106">
        <v>0</v>
      </c>
      <c r="S222" s="106">
        <v>0</v>
      </c>
      <c r="T222" s="106">
        <v>0</v>
      </c>
      <c r="U222" s="106">
        <v>0</v>
      </c>
      <c r="V222" s="117">
        <v>0</v>
      </c>
      <c r="W222" s="106">
        <v>0</v>
      </c>
      <c r="X222" s="106">
        <v>175.5</v>
      </c>
      <c r="Y222" s="106">
        <v>175.5</v>
      </c>
      <c r="Z222" s="106">
        <v>175.5</v>
      </c>
      <c r="AA222" s="106">
        <v>175.5</v>
      </c>
      <c r="AB222" s="106">
        <v>0</v>
      </c>
      <c r="AC222" s="106">
        <v>175.5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06">
        <v>0</v>
      </c>
      <c r="AL222" s="106"/>
      <c r="AM222" s="106"/>
      <c r="AN222" s="106"/>
      <c r="AO222" s="104"/>
      <c r="AP222" s="104">
        <f t="shared" si="10"/>
        <v>877.5</v>
      </c>
      <c r="AQ222" s="106">
        <f t="shared" si="11"/>
        <v>97.5</v>
      </c>
      <c r="AR222" s="72" t="s">
        <v>526</v>
      </c>
      <c r="AS222" s="73" t="s">
        <v>804</v>
      </c>
      <c r="AT222" s="62"/>
      <c r="AU222" s="61">
        <f t="shared" si="15"/>
        <v>0</v>
      </c>
      <c r="AV222" s="62"/>
      <c r="AW222" s="62"/>
      <c r="AX222" s="62"/>
      <c r="AY222" s="62"/>
      <c r="AZ222" s="62"/>
      <c r="BA222" s="62"/>
      <c r="BB222" s="62"/>
      <c r="BC222" s="62"/>
      <c r="BD222" s="62"/>
      <c r="BE222" s="62"/>
      <c r="BF222" s="62"/>
      <c r="BG222" s="62"/>
      <c r="BH222" s="62"/>
    </row>
    <row r="223" spans="1:60" ht="49.5" customHeight="1" x14ac:dyDescent="0.2">
      <c r="A223" s="85" t="s">
        <v>805</v>
      </c>
      <c r="B223" s="86" t="s">
        <v>693</v>
      </c>
      <c r="C223" s="86" t="s">
        <v>573</v>
      </c>
      <c r="D223" s="86" t="s">
        <v>227</v>
      </c>
      <c r="E223" s="86" t="s">
        <v>806</v>
      </c>
      <c r="F223" s="86" t="s">
        <v>794</v>
      </c>
      <c r="G223" s="79" t="s">
        <v>51</v>
      </c>
      <c r="H223" s="86" t="s">
        <v>263</v>
      </c>
      <c r="I223" s="122">
        <v>39783</v>
      </c>
      <c r="J223" s="106">
        <v>975</v>
      </c>
      <c r="K223" s="106">
        <f t="shared" si="8"/>
        <v>97.5</v>
      </c>
      <c r="L223" s="106">
        <f t="shared" si="9"/>
        <v>877.5</v>
      </c>
      <c r="M223" s="106">
        <v>0</v>
      </c>
      <c r="N223" s="106">
        <v>0</v>
      </c>
      <c r="O223" s="106">
        <v>0</v>
      </c>
      <c r="P223" s="106">
        <v>0</v>
      </c>
      <c r="Q223" s="106">
        <v>0</v>
      </c>
      <c r="R223" s="106">
        <v>0</v>
      </c>
      <c r="S223" s="106">
        <v>0</v>
      </c>
      <c r="T223" s="106">
        <v>0</v>
      </c>
      <c r="U223" s="106">
        <v>0</v>
      </c>
      <c r="V223" s="117">
        <v>0</v>
      </c>
      <c r="W223" s="106">
        <v>0</v>
      </c>
      <c r="X223" s="106">
        <v>175.5</v>
      </c>
      <c r="Y223" s="106">
        <v>175.5</v>
      </c>
      <c r="Z223" s="106">
        <v>175.5</v>
      </c>
      <c r="AA223" s="106">
        <v>175.5</v>
      </c>
      <c r="AB223" s="106">
        <v>0</v>
      </c>
      <c r="AC223" s="106">
        <v>175.5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06">
        <v>0</v>
      </c>
      <c r="AL223" s="106"/>
      <c r="AM223" s="106"/>
      <c r="AN223" s="106"/>
      <c r="AO223" s="104"/>
      <c r="AP223" s="104">
        <f t="shared" si="10"/>
        <v>877.5</v>
      </c>
      <c r="AQ223" s="106">
        <f t="shared" si="11"/>
        <v>97.5</v>
      </c>
      <c r="AR223" s="72" t="s">
        <v>807</v>
      </c>
      <c r="AS223" s="73" t="s">
        <v>808</v>
      </c>
      <c r="AT223" s="62"/>
      <c r="AU223" s="61">
        <f t="shared" si="15"/>
        <v>0</v>
      </c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</row>
    <row r="224" spans="1:60" ht="49.5" customHeight="1" x14ac:dyDescent="0.2">
      <c r="A224" s="85" t="s">
        <v>809</v>
      </c>
      <c r="B224" s="86" t="s">
        <v>693</v>
      </c>
      <c r="C224" s="86" t="s">
        <v>573</v>
      </c>
      <c r="D224" s="86" t="s">
        <v>227</v>
      </c>
      <c r="E224" s="86" t="s">
        <v>810</v>
      </c>
      <c r="F224" s="86" t="s">
        <v>794</v>
      </c>
      <c r="G224" s="79" t="s">
        <v>51</v>
      </c>
      <c r="H224" s="86" t="s">
        <v>263</v>
      </c>
      <c r="I224" s="122">
        <v>39783</v>
      </c>
      <c r="J224" s="106">
        <v>975</v>
      </c>
      <c r="K224" s="106">
        <f t="shared" si="8"/>
        <v>97.5</v>
      </c>
      <c r="L224" s="106">
        <f t="shared" si="9"/>
        <v>877.5</v>
      </c>
      <c r="M224" s="106">
        <v>0</v>
      </c>
      <c r="N224" s="106">
        <v>0</v>
      </c>
      <c r="O224" s="106">
        <v>0</v>
      </c>
      <c r="P224" s="106">
        <v>0</v>
      </c>
      <c r="Q224" s="106">
        <v>0</v>
      </c>
      <c r="R224" s="106">
        <v>0</v>
      </c>
      <c r="S224" s="106">
        <v>0</v>
      </c>
      <c r="T224" s="106">
        <v>0</v>
      </c>
      <c r="U224" s="106">
        <v>0</v>
      </c>
      <c r="V224" s="117">
        <v>0</v>
      </c>
      <c r="W224" s="106">
        <v>0</v>
      </c>
      <c r="X224" s="106">
        <v>175.5</v>
      </c>
      <c r="Y224" s="106">
        <v>175.5</v>
      </c>
      <c r="Z224" s="106">
        <v>175.5</v>
      </c>
      <c r="AA224" s="106">
        <v>175.5</v>
      </c>
      <c r="AB224" s="106">
        <v>0</v>
      </c>
      <c r="AC224" s="106">
        <v>175.5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0</v>
      </c>
      <c r="AJ224" s="106">
        <v>0</v>
      </c>
      <c r="AK224" s="106">
        <v>0</v>
      </c>
      <c r="AL224" s="106"/>
      <c r="AM224" s="106"/>
      <c r="AN224" s="106"/>
      <c r="AO224" s="104"/>
      <c r="AP224" s="104">
        <f t="shared" si="10"/>
        <v>877.5</v>
      </c>
      <c r="AQ224" s="106">
        <f t="shared" si="11"/>
        <v>97.5</v>
      </c>
      <c r="AR224" s="72" t="s">
        <v>811</v>
      </c>
      <c r="AS224" s="73" t="s">
        <v>812</v>
      </c>
      <c r="AT224" s="62"/>
      <c r="AU224" s="61">
        <f t="shared" si="15"/>
        <v>0</v>
      </c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</row>
    <row r="225" spans="1:60" ht="49.5" customHeight="1" x14ac:dyDescent="0.2">
      <c r="A225" s="85" t="s">
        <v>813</v>
      </c>
      <c r="B225" s="86" t="s">
        <v>693</v>
      </c>
      <c r="C225" s="86" t="s">
        <v>573</v>
      </c>
      <c r="D225" s="86" t="s">
        <v>227</v>
      </c>
      <c r="E225" s="86" t="s">
        <v>814</v>
      </c>
      <c r="F225" s="86" t="s">
        <v>794</v>
      </c>
      <c r="G225" s="79" t="s">
        <v>51</v>
      </c>
      <c r="H225" s="86" t="s">
        <v>263</v>
      </c>
      <c r="I225" s="122">
        <v>39783</v>
      </c>
      <c r="J225" s="106">
        <v>975</v>
      </c>
      <c r="K225" s="106">
        <f t="shared" si="8"/>
        <v>97.5</v>
      </c>
      <c r="L225" s="106">
        <f t="shared" si="9"/>
        <v>877.5</v>
      </c>
      <c r="M225" s="106">
        <v>0</v>
      </c>
      <c r="N225" s="106">
        <v>0</v>
      </c>
      <c r="O225" s="106">
        <v>0</v>
      </c>
      <c r="P225" s="106">
        <v>0</v>
      </c>
      <c r="Q225" s="106">
        <v>0</v>
      </c>
      <c r="R225" s="106">
        <v>0</v>
      </c>
      <c r="S225" s="106">
        <v>0</v>
      </c>
      <c r="T225" s="106">
        <v>0</v>
      </c>
      <c r="U225" s="106">
        <v>0</v>
      </c>
      <c r="V225" s="117">
        <v>0</v>
      </c>
      <c r="W225" s="106">
        <v>0</v>
      </c>
      <c r="X225" s="106">
        <v>175.5</v>
      </c>
      <c r="Y225" s="106">
        <v>175.5</v>
      </c>
      <c r="Z225" s="106">
        <v>175.5</v>
      </c>
      <c r="AA225" s="106">
        <v>175.5</v>
      </c>
      <c r="AB225" s="106">
        <v>0</v>
      </c>
      <c r="AC225" s="106">
        <v>175.5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0</v>
      </c>
      <c r="AJ225" s="106">
        <v>0</v>
      </c>
      <c r="AK225" s="106">
        <v>0</v>
      </c>
      <c r="AL225" s="106"/>
      <c r="AM225" s="106"/>
      <c r="AN225" s="106"/>
      <c r="AO225" s="104"/>
      <c r="AP225" s="104">
        <f t="shared" si="10"/>
        <v>877.5</v>
      </c>
      <c r="AQ225" s="106">
        <f t="shared" si="11"/>
        <v>97.5</v>
      </c>
      <c r="AR225" s="72" t="s">
        <v>815</v>
      </c>
      <c r="AS225" s="73" t="s">
        <v>249</v>
      </c>
      <c r="AT225" s="62"/>
      <c r="AU225" s="61">
        <f t="shared" si="15"/>
        <v>0</v>
      </c>
      <c r="AV225" s="62"/>
      <c r="AW225" s="62"/>
      <c r="AX225" s="62"/>
      <c r="AY225" s="62"/>
      <c r="AZ225" s="62"/>
      <c r="BA225" s="62"/>
      <c r="BB225" s="62"/>
      <c r="BC225" s="62"/>
      <c r="BD225" s="62"/>
      <c r="BE225" s="62"/>
      <c r="BF225" s="62"/>
      <c r="BG225" s="62"/>
      <c r="BH225" s="62"/>
    </row>
    <row r="226" spans="1:60" ht="49.5" customHeight="1" x14ac:dyDescent="0.2">
      <c r="A226" s="85" t="s">
        <v>816</v>
      </c>
      <c r="B226" s="86" t="s">
        <v>817</v>
      </c>
      <c r="C226" s="86" t="s">
        <v>818</v>
      </c>
      <c r="D226" s="86" t="s">
        <v>477</v>
      </c>
      <c r="E226" s="86" t="s">
        <v>819</v>
      </c>
      <c r="F226" s="86" t="s">
        <v>820</v>
      </c>
      <c r="G226" s="79" t="s">
        <v>51</v>
      </c>
      <c r="H226" s="86" t="s">
        <v>263</v>
      </c>
      <c r="I226" s="122">
        <v>39934</v>
      </c>
      <c r="J226" s="106">
        <v>990.21</v>
      </c>
      <c r="K226" s="106">
        <f t="shared" si="8"/>
        <v>99.021000000000015</v>
      </c>
      <c r="L226" s="106">
        <f t="shared" si="9"/>
        <v>891.18900000000008</v>
      </c>
      <c r="M226" s="106">
        <v>0</v>
      </c>
      <c r="N226" s="106">
        <v>0</v>
      </c>
      <c r="O226" s="106">
        <v>0</v>
      </c>
      <c r="P226" s="106">
        <v>0</v>
      </c>
      <c r="Q226" s="106">
        <v>0</v>
      </c>
      <c r="R226" s="106">
        <v>0</v>
      </c>
      <c r="S226" s="106">
        <v>0</v>
      </c>
      <c r="T226" s="106">
        <v>0</v>
      </c>
      <c r="U226" s="106">
        <v>0</v>
      </c>
      <c r="V226" s="117">
        <v>0</v>
      </c>
      <c r="W226" s="106">
        <v>0</v>
      </c>
      <c r="X226" s="106">
        <v>121.3</v>
      </c>
      <c r="Y226" s="106">
        <v>121.3</v>
      </c>
      <c r="Z226" s="106">
        <v>121.3</v>
      </c>
      <c r="AA226" s="106">
        <v>121.3</v>
      </c>
      <c r="AB226" s="106">
        <v>0</v>
      </c>
      <c r="AC226" s="106">
        <v>121.3</v>
      </c>
      <c r="AD226" s="106">
        <v>121.3</v>
      </c>
      <c r="AE226" s="106">
        <v>121.3</v>
      </c>
      <c r="AF226" s="106">
        <v>0</v>
      </c>
      <c r="AG226" s="106">
        <v>42.09</v>
      </c>
      <c r="AH226" s="106">
        <v>0</v>
      </c>
      <c r="AI226" s="106">
        <v>0</v>
      </c>
      <c r="AJ226" s="106">
        <v>0</v>
      </c>
      <c r="AK226" s="106">
        <v>0</v>
      </c>
      <c r="AL226" s="106"/>
      <c r="AM226" s="106"/>
      <c r="AN226" s="106"/>
      <c r="AO226" s="104"/>
      <c r="AP226" s="104">
        <f t="shared" si="10"/>
        <v>891.18999999999994</v>
      </c>
      <c r="AQ226" s="106">
        <f t="shared" si="11"/>
        <v>99.020000000000095</v>
      </c>
      <c r="AR226" s="72" t="s">
        <v>625</v>
      </c>
      <c r="AS226" s="73" t="s">
        <v>626</v>
      </c>
      <c r="AT226" s="62"/>
      <c r="AU226" s="61">
        <f t="shared" si="15"/>
        <v>-9.999999998626663E-4</v>
      </c>
      <c r="AV226" s="62"/>
      <c r="AW226" s="62"/>
      <c r="AX226" s="62"/>
      <c r="AY226" s="62"/>
      <c r="AZ226" s="62"/>
      <c r="BA226" s="62"/>
      <c r="BB226" s="62"/>
      <c r="BC226" s="62"/>
      <c r="BD226" s="62"/>
      <c r="BE226" s="62"/>
      <c r="BF226" s="62"/>
      <c r="BG226" s="62"/>
      <c r="BH226" s="62"/>
    </row>
    <row r="227" spans="1:60" ht="49.5" customHeight="1" x14ac:dyDescent="0.2">
      <c r="A227" s="85" t="s">
        <v>821</v>
      </c>
      <c r="B227" s="86" t="s">
        <v>817</v>
      </c>
      <c r="C227" s="86" t="s">
        <v>539</v>
      </c>
      <c r="D227" s="86" t="s">
        <v>204</v>
      </c>
      <c r="E227" s="86" t="s">
        <v>822</v>
      </c>
      <c r="F227" s="79" t="s">
        <v>823</v>
      </c>
      <c r="G227" s="79" t="s">
        <v>51</v>
      </c>
      <c r="H227" s="86" t="s">
        <v>263</v>
      </c>
      <c r="I227" s="122">
        <v>40452</v>
      </c>
      <c r="J227" s="106">
        <v>1214.1199999999999</v>
      </c>
      <c r="K227" s="106">
        <f t="shared" si="8"/>
        <v>121.41199999999999</v>
      </c>
      <c r="L227" s="106">
        <f t="shared" si="9"/>
        <v>1092.7079999999999</v>
      </c>
      <c r="M227" s="106">
        <v>0</v>
      </c>
      <c r="N227" s="106">
        <v>0</v>
      </c>
      <c r="O227" s="106">
        <v>0</v>
      </c>
      <c r="P227" s="106">
        <v>0</v>
      </c>
      <c r="Q227" s="106">
        <v>0</v>
      </c>
      <c r="R227" s="106">
        <v>0</v>
      </c>
      <c r="S227" s="106">
        <v>0</v>
      </c>
      <c r="T227" s="106">
        <v>0</v>
      </c>
      <c r="U227" s="106">
        <v>0</v>
      </c>
      <c r="V227" s="117">
        <v>0</v>
      </c>
      <c r="W227" s="106">
        <v>0</v>
      </c>
      <c r="X227" s="106">
        <v>0</v>
      </c>
      <c r="Y227" s="106">
        <v>54.64</v>
      </c>
      <c r="Z227" s="106">
        <v>218.54</v>
      </c>
      <c r="AA227" s="106">
        <v>218.54</v>
      </c>
      <c r="AB227" s="106">
        <v>0</v>
      </c>
      <c r="AC227" s="106">
        <v>218.54</v>
      </c>
      <c r="AD227" s="106">
        <v>218.54</v>
      </c>
      <c r="AE227" s="106">
        <v>163.91</v>
      </c>
      <c r="AF227" s="106">
        <v>0</v>
      </c>
      <c r="AG227" s="106">
        <v>0</v>
      </c>
      <c r="AH227" s="106">
        <v>0</v>
      </c>
      <c r="AI227" s="106">
        <v>0</v>
      </c>
      <c r="AJ227" s="106">
        <v>0</v>
      </c>
      <c r="AK227" s="106">
        <v>0</v>
      </c>
      <c r="AL227" s="106"/>
      <c r="AM227" s="106"/>
      <c r="AN227" s="106"/>
      <c r="AO227" s="104"/>
      <c r="AP227" s="104">
        <f t="shared" si="10"/>
        <v>1092.71</v>
      </c>
      <c r="AQ227" s="106">
        <f t="shared" si="11"/>
        <v>121.40999999999985</v>
      </c>
      <c r="AR227" s="72" t="s">
        <v>824</v>
      </c>
      <c r="AS227" s="73" t="s">
        <v>611</v>
      </c>
      <c r="AT227" s="62"/>
      <c r="AU227" s="61">
        <f t="shared" si="15"/>
        <v>-2.00000000018008E-3</v>
      </c>
      <c r="AV227" s="62"/>
      <c r="AW227" s="62"/>
      <c r="AX227" s="62"/>
      <c r="AY227" s="62"/>
      <c r="AZ227" s="62"/>
      <c r="BA227" s="62"/>
      <c r="BB227" s="62"/>
      <c r="BC227" s="62"/>
      <c r="BD227" s="62"/>
      <c r="BE227" s="62"/>
      <c r="BF227" s="62"/>
      <c r="BG227" s="62"/>
      <c r="BH227" s="62"/>
    </row>
    <row r="228" spans="1:60" ht="49.5" customHeight="1" x14ac:dyDescent="0.2">
      <c r="A228" s="85" t="s">
        <v>825</v>
      </c>
      <c r="B228" s="86" t="s">
        <v>817</v>
      </c>
      <c r="C228" s="86" t="s">
        <v>539</v>
      </c>
      <c r="D228" s="86" t="s">
        <v>204</v>
      </c>
      <c r="E228" s="86" t="s">
        <v>826</v>
      </c>
      <c r="F228" s="79" t="s">
        <v>823</v>
      </c>
      <c r="G228" s="79" t="s">
        <v>51</v>
      </c>
      <c r="H228" s="86" t="s">
        <v>263</v>
      </c>
      <c r="I228" s="122">
        <v>40452</v>
      </c>
      <c r="J228" s="106">
        <v>1214.1199999999999</v>
      </c>
      <c r="K228" s="106">
        <f t="shared" si="8"/>
        <v>121.41199999999999</v>
      </c>
      <c r="L228" s="106">
        <f t="shared" si="9"/>
        <v>1092.7079999999999</v>
      </c>
      <c r="M228" s="106">
        <v>0</v>
      </c>
      <c r="N228" s="106">
        <v>0</v>
      </c>
      <c r="O228" s="106">
        <v>0</v>
      </c>
      <c r="P228" s="106">
        <v>0</v>
      </c>
      <c r="Q228" s="106">
        <v>0</v>
      </c>
      <c r="R228" s="106">
        <v>0</v>
      </c>
      <c r="S228" s="106">
        <v>0</v>
      </c>
      <c r="T228" s="106">
        <v>0</v>
      </c>
      <c r="U228" s="106">
        <v>0</v>
      </c>
      <c r="V228" s="117">
        <v>0</v>
      </c>
      <c r="W228" s="106">
        <v>0</v>
      </c>
      <c r="X228" s="106">
        <v>0</v>
      </c>
      <c r="Y228" s="106">
        <v>54.64</v>
      </c>
      <c r="Z228" s="106">
        <v>218.54</v>
      </c>
      <c r="AA228" s="106">
        <v>218.54</v>
      </c>
      <c r="AB228" s="106">
        <v>0</v>
      </c>
      <c r="AC228" s="106">
        <v>218.54</v>
      </c>
      <c r="AD228" s="106">
        <v>218.54</v>
      </c>
      <c r="AE228" s="106">
        <v>163.91</v>
      </c>
      <c r="AF228" s="106">
        <v>0</v>
      </c>
      <c r="AG228" s="106">
        <v>0</v>
      </c>
      <c r="AH228" s="106">
        <v>0</v>
      </c>
      <c r="AI228" s="106">
        <v>0</v>
      </c>
      <c r="AJ228" s="106">
        <v>0</v>
      </c>
      <c r="AK228" s="106">
        <v>0</v>
      </c>
      <c r="AL228" s="106"/>
      <c r="AM228" s="106"/>
      <c r="AN228" s="106"/>
      <c r="AO228" s="104"/>
      <c r="AP228" s="104">
        <f t="shared" si="10"/>
        <v>1092.71</v>
      </c>
      <c r="AQ228" s="106">
        <f t="shared" si="11"/>
        <v>121.40999999999985</v>
      </c>
      <c r="AR228" s="72" t="s">
        <v>827</v>
      </c>
      <c r="AS228" s="73" t="s">
        <v>209</v>
      </c>
      <c r="AT228" s="62"/>
      <c r="AU228" s="61">
        <f t="shared" si="15"/>
        <v>-2.00000000018008E-3</v>
      </c>
      <c r="AV228" s="62"/>
      <c r="AW228" s="62"/>
      <c r="AX228" s="62"/>
      <c r="AY228" s="62"/>
      <c r="AZ228" s="62"/>
      <c r="BA228" s="62"/>
      <c r="BB228" s="62"/>
      <c r="BC228" s="62"/>
      <c r="BD228" s="62"/>
      <c r="BE228" s="62"/>
      <c r="BF228" s="62"/>
      <c r="BG228" s="62"/>
      <c r="BH228" s="62"/>
    </row>
    <row r="229" spans="1:60" ht="49.5" customHeight="1" x14ac:dyDescent="0.2">
      <c r="A229" s="85" t="s">
        <v>828</v>
      </c>
      <c r="B229" s="86" t="s">
        <v>817</v>
      </c>
      <c r="C229" s="86" t="s">
        <v>539</v>
      </c>
      <c r="D229" s="86" t="s">
        <v>204</v>
      </c>
      <c r="E229" s="86" t="s">
        <v>829</v>
      </c>
      <c r="F229" s="79" t="s">
        <v>823</v>
      </c>
      <c r="G229" s="79" t="s">
        <v>51</v>
      </c>
      <c r="H229" s="86" t="s">
        <v>263</v>
      </c>
      <c r="I229" s="122">
        <v>40452</v>
      </c>
      <c r="J229" s="106">
        <v>1214.1199999999999</v>
      </c>
      <c r="K229" s="106">
        <f t="shared" si="8"/>
        <v>121.41199999999999</v>
      </c>
      <c r="L229" s="106">
        <f t="shared" si="9"/>
        <v>1092.7079999999999</v>
      </c>
      <c r="M229" s="106">
        <v>0</v>
      </c>
      <c r="N229" s="106">
        <v>0</v>
      </c>
      <c r="O229" s="106">
        <v>0</v>
      </c>
      <c r="P229" s="106">
        <v>0</v>
      </c>
      <c r="Q229" s="106">
        <v>0</v>
      </c>
      <c r="R229" s="106">
        <v>0</v>
      </c>
      <c r="S229" s="106">
        <v>0</v>
      </c>
      <c r="T229" s="106">
        <v>0</v>
      </c>
      <c r="U229" s="106">
        <v>0</v>
      </c>
      <c r="V229" s="117">
        <v>0</v>
      </c>
      <c r="W229" s="106">
        <v>0</v>
      </c>
      <c r="X229" s="106">
        <v>0</v>
      </c>
      <c r="Y229" s="106">
        <v>54.64</v>
      </c>
      <c r="Z229" s="106">
        <v>218.54</v>
      </c>
      <c r="AA229" s="106">
        <v>218.54</v>
      </c>
      <c r="AB229" s="106">
        <v>0</v>
      </c>
      <c r="AC229" s="106">
        <v>218.54</v>
      </c>
      <c r="AD229" s="106">
        <v>218.54</v>
      </c>
      <c r="AE229" s="106">
        <v>163.91</v>
      </c>
      <c r="AF229" s="106">
        <v>0</v>
      </c>
      <c r="AG229" s="106">
        <v>0</v>
      </c>
      <c r="AH229" s="106">
        <v>0</v>
      </c>
      <c r="AI229" s="106">
        <v>0</v>
      </c>
      <c r="AJ229" s="106">
        <v>0</v>
      </c>
      <c r="AK229" s="106">
        <v>0</v>
      </c>
      <c r="AL229" s="106"/>
      <c r="AM229" s="106"/>
      <c r="AN229" s="106"/>
      <c r="AO229" s="104"/>
      <c r="AP229" s="104">
        <f t="shared" si="10"/>
        <v>1092.71</v>
      </c>
      <c r="AQ229" s="106">
        <f t="shared" si="11"/>
        <v>121.40999999999985</v>
      </c>
      <c r="AR229" s="72" t="s">
        <v>830</v>
      </c>
      <c r="AS229" s="73" t="s">
        <v>749</v>
      </c>
      <c r="AT229" s="62"/>
      <c r="AU229" s="61">
        <f t="shared" si="15"/>
        <v>-2.00000000018008E-3</v>
      </c>
      <c r="AV229" s="62"/>
      <c r="AW229" s="62"/>
      <c r="AX229" s="62"/>
      <c r="AY229" s="62"/>
      <c r="AZ229" s="62"/>
      <c r="BA229" s="62"/>
      <c r="BB229" s="62"/>
      <c r="BC229" s="62"/>
      <c r="BD229" s="62"/>
      <c r="BE229" s="62"/>
      <c r="BF229" s="62"/>
      <c r="BG229" s="62"/>
      <c r="BH229" s="62"/>
    </row>
    <row r="230" spans="1:60" ht="49.5" customHeight="1" x14ac:dyDescent="0.2">
      <c r="A230" s="85" t="s">
        <v>831</v>
      </c>
      <c r="B230" s="86" t="s">
        <v>817</v>
      </c>
      <c r="C230" s="86" t="s">
        <v>539</v>
      </c>
      <c r="D230" s="86" t="s">
        <v>204</v>
      </c>
      <c r="E230" s="86" t="s">
        <v>832</v>
      </c>
      <c r="F230" s="79" t="s">
        <v>823</v>
      </c>
      <c r="G230" s="79" t="s">
        <v>51</v>
      </c>
      <c r="H230" s="86" t="s">
        <v>263</v>
      </c>
      <c r="I230" s="122">
        <v>40452</v>
      </c>
      <c r="J230" s="106">
        <v>1214.1199999999999</v>
      </c>
      <c r="K230" s="106">
        <f t="shared" si="8"/>
        <v>121.41199999999999</v>
      </c>
      <c r="L230" s="106">
        <f t="shared" si="9"/>
        <v>1092.7079999999999</v>
      </c>
      <c r="M230" s="106">
        <v>0</v>
      </c>
      <c r="N230" s="106">
        <v>0</v>
      </c>
      <c r="O230" s="106">
        <v>0</v>
      </c>
      <c r="P230" s="106">
        <v>0</v>
      </c>
      <c r="Q230" s="106">
        <v>0</v>
      </c>
      <c r="R230" s="106">
        <v>0</v>
      </c>
      <c r="S230" s="106">
        <v>0</v>
      </c>
      <c r="T230" s="106">
        <v>0</v>
      </c>
      <c r="U230" s="106">
        <v>0</v>
      </c>
      <c r="V230" s="117">
        <v>0</v>
      </c>
      <c r="W230" s="106">
        <v>0</v>
      </c>
      <c r="X230" s="106">
        <v>0</v>
      </c>
      <c r="Y230" s="106">
        <v>54.64</v>
      </c>
      <c r="Z230" s="106">
        <v>218.54</v>
      </c>
      <c r="AA230" s="106">
        <v>218.54</v>
      </c>
      <c r="AB230" s="106">
        <v>0</v>
      </c>
      <c r="AC230" s="106">
        <v>218.54</v>
      </c>
      <c r="AD230" s="106">
        <v>218.54</v>
      </c>
      <c r="AE230" s="106">
        <v>163.91</v>
      </c>
      <c r="AF230" s="106">
        <v>0</v>
      </c>
      <c r="AG230" s="106">
        <v>0</v>
      </c>
      <c r="AH230" s="106">
        <v>0</v>
      </c>
      <c r="AI230" s="106">
        <v>0</v>
      </c>
      <c r="AJ230" s="106">
        <v>0</v>
      </c>
      <c r="AK230" s="106">
        <v>0</v>
      </c>
      <c r="AL230" s="106"/>
      <c r="AM230" s="106"/>
      <c r="AN230" s="106"/>
      <c r="AO230" s="104"/>
      <c r="AP230" s="104">
        <f t="shared" si="10"/>
        <v>1092.71</v>
      </c>
      <c r="AQ230" s="106">
        <f t="shared" si="11"/>
        <v>121.40999999999985</v>
      </c>
      <c r="AR230" s="72" t="s">
        <v>833</v>
      </c>
      <c r="AS230" s="73" t="s">
        <v>730</v>
      </c>
      <c r="AT230" s="62"/>
      <c r="AU230" s="61">
        <f t="shared" si="15"/>
        <v>-2.00000000018008E-3</v>
      </c>
      <c r="AV230" s="62"/>
      <c r="AW230" s="62"/>
      <c r="AX230" s="62"/>
      <c r="AY230" s="62"/>
      <c r="AZ230" s="62"/>
      <c r="BA230" s="62"/>
      <c r="BB230" s="62"/>
      <c r="BC230" s="62"/>
      <c r="BD230" s="62"/>
      <c r="BE230" s="62"/>
      <c r="BF230" s="62"/>
      <c r="BG230" s="62"/>
      <c r="BH230" s="62"/>
    </row>
    <row r="231" spans="1:60" ht="49.5" customHeight="1" x14ac:dyDescent="0.2">
      <c r="A231" s="85" t="s">
        <v>834</v>
      </c>
      <c r="B231" s="86" t="s">
        <v>817</v>
      </c>
      <c r="C231" s="86" t="s">
        <v>539</v>
      </c>
      <c r="D231" s="86" t="s">
        <v>204</v>
      </c>
      <c r="E231" s="86" t="s">
        <v>835</v>
      </c>
      <c r="F231" s="79" t="s">
        <v>823</v>
      </c>
      <c r="G231" s="79" t="s">
        <v>51</v>
      </c>
      <c r="H231" s="86" t="s">
        <v>263</v>
      </c>
      <c r="I231" s="122">
        <v>40452</v>
      </c>
      <c r="J231" s="106">
        <v>1214.1199999999999</v>
      </c>
      <c r="K231" s="106">
        <f t="shared" si="8"/>
        <v>121.41199999999999</v>
      </c>
      <c r="L231" s="106">
        <f t="shared" si="9"/>
        <v>1092.7079999999999</v>
      </c>
      <c r="M231" s="106">
        <v>0</v>
      </c>
      <c r="N231" s="106">
        <v>0</v>
      </c>
      <c r="O231" s="106">
        <v>0</v>
      </c>
      <c r="P231" s="106">
        <v>0</v>
      </c>
      <c r="Q231" s="106">
        <v>0</v>
      </c>
      <c r="R231" s="106">
        <v>0</v>
      </c>
      <c r="S231" s="106">
        <v>0</v>
      </c>
      <c r="T231" s="106">
        <v>0</v>
      </c>
      <c r="U231" s="106">
        <v>0</v>
      </c>
      <c r="V231" s="117">
        <v>0</v>
      </c>
      <c r="W231" s="106">
        <v>0</v>
      </c>
      <c r="X231" s="106">
        <v>0</v>
      </c>
      <c r="Y231" s="106">
        <v>54.64</v>
      </c>
      <c r="Z231" s="106">
        <v>218.54</v>
      </c>
      <c r="AA231" s="106">
        <v>218.54</v>
      </c>
      <c r="AB231" s="106">
        <v>0</v>
      </c>
      <c r="AC231" s="106">
        <v>218.54</v>
      </c>
      <c r="AD231" s="106">
        <v>218.54</v>
      </c>
      <c r="AE231" s="106">
        <v>163.91</v>
      </c>
      <c r="AF231" s="106">
        <v>0</v>
      </c>
      <c r="AG231" s="106">
        <v>0</v>
      </c>
      <c r="AH231" s="106">
        <v>0</v>
      </c>
      <c r="AI231" s="106">
        <v>0</v>
      </c>
      <c r="AJ231" s="106">
        <v>0</v>
      </c>
      <c r="AK231" s="106">
        <v>0</v>
      </c>
      <c r="AL231" s="106"/>
      <c r="AM231" s="106"/>
      <c r="AN231" s="106"/>
      <c r="AO231" s="104"/>
      <c r="AP231" s="104">
        <f t="shared" si="10"/>
        <v>1092.71</v>
      </c>
      <c r="AQ231" s="106">
        <f t="shared" si="11"/>
        <v>121.40999999999985</v>
      </c>
      <c r="AR231" s="72" t="s">
        <v>836</v>
      </c>
      <c r="AS231" s="73" t="s">
        <v>837</v>
      </c>
      <c r="AT231" s="62"/>
      <c r="AU231" s="61">
        <f t="shared" si="15"/>
        <v>-2.00000000018008E-3</v>
      </c>
      <c r="AV231" s="62"/>
      <c r="AW231" s="62"/>
      <c r="AX231" s="62"/>
      <c r="AY231" s="62"/>
      <c r="AZ231" s="62"/>
      <c r="BA231" s="62"/>
      <c r="BB231" s="62"/>
      <c r="BC231" s="62"/>
      <c r="BD231" s="62"/>
      <c r="BE231" s="62"/>
      <c r="BF231" s="62"/>
      <c r="BG231" s="62"/>
      <c r="BH231" s="62"/>
    </row>
    <row r="232" spans="1:60" ht="49.5" customHeight="1" x14ac:dyDescent="0.2">
      <c r="A232" s="85" t="s">
        <v>838</v>
      </c>
      <c r="B232" s="86" t="s">
        <v>817</v>
      </c>
      <c r="C232" s="86" t="s">
        <v>539</v>
      </c>
      <c r="D232" s="86" t="s">
        <v>204</v>
      </c>
      <c r="E232" s="86" t="s">
        <v>839</v>
      </c>
      <c r="F232" s="79" t="s">
        <v>823</v>
      </c>
      <c r="G232" s="79" t="s">
        <v>51</v>
      </c>
      <c r="H232" s="86" t="s">
        <v>263</v>
      </c>
      <c r="I232" s="122">
        <v>40452</v>
      </c>
      <c r="J232" s="106">
        <v>1214.1199999999999</v>
      </c>
      <c r="K232" s="106">
        <f t="shared" si="8"/>
        <v>121.41199999999999</v>
      </c>
      <c r="L232" s="106">
        <f t="shared" si="9"/>
        <v>1092.7079999999999</v>
      </c>
      <c r="M232" s="106">
        <v>0</v>
      </c>
      <c r="N232" s="106">
        <v>0</v>
      </c>
      <c r="O232" s="106">
        <v>0</v>
      </c>
      <c r="P232" s="106">
        <v>0</v>
      </c>
      <c r="Q232" s="106">
        <v>0</v>
      </c>
      <c r="R232" s="106">
        <v>0</v>
      </c>
      <c r="S232" s="106">
        <v>0</v>
      </c>
      <c r="T232" s="106">
        <v>0</v>
      </c>
      <c r="U232" s="106">
        <v>0</v>
      </c>
      <c r="V232" s="117">
        <v>0</v>
      </c>
      <c r="W232" s="106">
        <v>0</v>
      </c>
      <c r="X232" s="106">
        <v>0</v>
      </c>
      <c r="Y232" s="106">
        <v>54.64</v>
      </c>
      <c r="Z232" s="106">
        <v>218.54</v>
      </c>
      <c r="AA232" s="106">
        <v>218.54</v>
      </c>
      <c r="AB232" s="106">
        <v>0</v>
      </c>
      <c r="AC232" s="106">
        <v>218.54</v>
      </c>
      <c r="AD232" s="106">
        <v>218.54</v>
      </c>
      <c r="AE232" s="106">
        <v>163.91</v>
      </c>
      <c r="AF232" s="106">
        <v>0</v>
      </c>
      <c r="AG232" s="106">
        <v>0</v>
      </c>
      <c r="AH232" s="106">
        <v>0</v>
      </c>
      <c r="AI232" s="106">
        <v>0</v>
      </c>
      <c r="AJ232" s="106">
        <v>0</v>
      </c>
      <c r="AK232" s="106">
        <v>0</v>
      </c>
      <c r="AL232" s="106"/>
      <c r="AM232" s="106"/>
      <c r="AN232" s="106"/>
      <c r="AO232" s="104"/>
      <c r="AP232" s="104">
        <f t="shared" si="10"/>
        <v>1092.71</v>
      </c>
      <c r="AQ232" s="106">
        <f t="shared" si="11"/>
        <v>121.40999999999985</v>
      </c>
      <c r="AR232" s="72" t="s">
        <v>840</v>
      </c>
      <c r="AS232" s="73" t="s">
        <v>841</v>
      </c>
      <c r="AT232" s="62"/>
      <c r="AU232" s="61">
        <f t="shared" si="15"/>
        <v>-2.00000000018008E-3</v>
      </c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</row>
    <row r="233" spans="1:60" ht="49.5" customHeight="1" x14ac:dyDescent="0.2">
      <c r="A233" s="85" t="s">
        <v>842</v>
      </c>
      <c r="B233" s="86" t="s">
        <v>817</v>
      </c>
      <c r="C233" s="86" t="s">
        <v>539</v>
      </c>
      <c r="D233" s="86" t="s">
        <v>204</v>
      </c>
      <c r="E233" s="86" t="s">
        <v>843</v>
      </c>
      <c r="F233" s="79" t="s">
        <v>823</v>
      </c>
      <c r="G233" s="79" t="s">
        <v>51</v>
      </c>
      <c r="H233" s="86" t="s">
        <v>263</v>
      </c>
      <c r="I233" s="122">
        <v>40452</v>
      </c>
      <c r="J233" s="106">
        <v>1214.1199999999999</v>
      </c>
      <c r="K233" s="106">
        <f t="shared" si="8"/>
        <v>121.41199999999999</v>
      </c>
      <c r="L233" s="106">
        <f t="shared" si="9"/>
        <v>1092.7079999999999</v>
      </c>
      <c r="M233" s="106">
        <v>0</v>
      </c>
      <c r="N233" s="106">
        <v>0</v>
      </c>
      <c r="O233" s="106">
        <v>0</v>
      </c>
      <c r="P233" s="106">
        <v>0</v>
      </c>
      <c r="Q233" s="106">
        <v>0</v>
      </c>
      <c r="R233" s="106">
        <v>0</v>
      </c>
      <c r="S233" s="106">
        <v>0</v>
      </c>
      <c r="T233" s="106">
        <v>0</v>
      </c>
      <c r="U233" s="106">
        <v>0</v>
      </c>
      <c r="V233" s="117">
        <v>0</v>
      </c>
      <c r="W233" s="106">
        <v>0</v>
      </c>
      <c r="X233" s="106">
        <v>0</v>
      </c>
      <c r="Y233" s="106">
        <v>54.64</v>
      </c>
      <c r="Z233" s="106">
        <v>218.54</v>
      </c>
      <c r="AA233" s="106">
        <v>218.54</v>
      </c>
      <c r="AB233" s="106">
        <v>0</v>
      </c>
      <c r="AC233" s="106">
        <v>218.54</v>
      </c>
      <c r="AD233" s="106">
        <v>218.54</v>
      </c>
      <c r="AE233" s="106">
        <v>163.91</v>
      </c>
      <c r="AF233" s="106">
        <v>0</v>
      </c>
      <c r="AG233" s="106">
        <v>0</v>
      </c>
      <c r="AH233" s="106">
        <v>0</v>
      </c>
      <c r="AI233" s="106">
        <v>0</v>
      </c>
      <c r="AJ233" s="106">
        <v>0</v>
      </c>
      <c r="AK233" s="106">
        <v>0</v>
      </c>
      <c r="AL233" s="106"/>
      <c r="AM233" s="106"/>
      <c r="AN233" s="106"/>
      <c r="AO233" s="104"/>
      <c r="AP233" s="104">
        <f t="shared" si="10"/>
        <v>1092.71</v>
      </c>
      <c r="AQ233" s="106">
        <f t="shared" si="11"/>
        <v>121.40999999999985</v>
      </c>
      <c r="AR233" s="72" t="s">
        <v>844</v>
      </c>
      <c r="AS233" s="73" t="s">
        <v>845</v>
      </c>
      <c r="AT233" s="62"/>
      <c r="AU233" s="61">
        <f t="shared" si="15"/>
        <v>-2.00000000018008E-3</v>
      </c>
      <c r="AV233" s="62"/>
      <c r="AW233" s="62"/>
      <c r="AX233" s="62"/>
      <c r="AY233" s="62"/>
      <c r="AZ233" s="62"/>
      <c r="BA233" s="62"/>
      <c r="BB233" s="62"/>
      <c r="BC233" s="62"/>
      <c r="BD233" s="62"/>
      <c r="BE233" s="62"/>
      <c r="BF233" s="62"/>
      <c r="BG233" s="62"/>
      <c r="BH233" s="62"/>
    </row>
    <row r="234" spans="1:60" ht="49.5" customHeight="1" x14ac:dyDescent="0.2">
      <c r="A234" s="85" t="s">
        <v>846</v>
      </c>
      <c r="B234" s="86" t="s">
        <v>817</v>
      </c>
      <c r="C234" s="86" t="s">
        <v>539</v>
      </c>
      <c r="D234" s="86" t="s">
        <v>204</v>
      </c>
      <c r="E234" s="86" t="s">
        <v>847</v>
      </c>
      <c r="F234" s="79" t="s">
        <v>823</v>
      </c>
      <c r="G234" s="79" t="s">
        <v>51</v>
      </c>
      <c r="H234" s="86" t="s">
        <v>263</v>
      </c>
      <c r="I234" s="122">
        <v>40452</v>
      </c>
      <c r="J234" s="106">
        <v>1214.1199999999999</v>
      </c>
      <c r="K234" s="106">
        <f t="shared" si="8"/>
        <v>121.41199999999999</v>
      </c>
      <c r="L234" s="106">
        <f t="shared" si="9"/>
        <v>1092.7079999999999</v>
      </c>
      <c r="M234" s="106">
        <v>0</v>
      </c>
      <c r="N234" s="106">
        <v>0</v>
      </c>
      <c r="O234" s="106">
        <v>0</v>
      </c>
      <c r="P234" s="106">
        <v>0</v>
      </c>
      <c r="Q234" s="106">
        <v>0</v>
      </c>
      <c r="R234" s="106">
        <v>0</v>
      </c>
      <c r="S234" s="106">
        <v>0</v>
      </c>
      <c r="T234" s="106">
        <v>0</v>
      </c>
      <c r="U234" s="106">
        <v>0</v>
      </c>
      <c r="V234" s="117">
        <v>0</v>
      </c>
      <c r="W234" s="106">
        <v>0</v>
      </c>
      <c r="X234" s="106">
        <v>0</v>
      </c>
      <c r="Y234" s="106">
        <v>54.64</v>
      </c>
      <c r="Z234" s="106">
        <v>218.54</v>
      </c>
      <c r="AA234" s="106">
        <v>218.54</v>
      </c>
      <c r="AB234" s="106">
        <v>0</v>
      </c>
      <c r="AC234" s="106">
        <v>218.54</v>
      </c>
      <c r="AD234" s="106">
        <v>218.54</v>
      </c>
      <c r="AE234" s="106">
        <v>163.91</v>
      </c>
      <c r="AF234" s="106">
        <v>0</v>
      </c>
      <c r="AG234" s="106">
        <v>0</v>
      </c>
      <c r="AH234" s="106">
        <v>0</v>
      </c>
      <c r="AI234" s="106">
        <v>0</v>
      </c>
      <c r="AJ234" s="106">
        <v>0</v>
      </c>
      <c r="AK234" s="106">
        <v>0</v>
      </c>
      <c r="AL234" s="106"/>
      <c r="AM234" s="106"/>
      <c r="AN234" s="106"/>
      <c r="AO234" s="104"/>
      <c r="AP234" s="104">
        <f t="shared" si="10"/>
        <v>1092.71</v>
      </c>
      <c r="AQ234" s="106">
        <f t="shared" si="11"/>
        <v>121.40999999999985</v>
      </c>
      <c r="AR234" s="72" t="s">
        <v>848</v>
      </c>
      <c r="AS234" s="73" t="s">
        <v>849</v>
      </c>
      <c r="AT234" s="62"/>
      <c r="AU234" s="61">
        <f t="shared" si="15"/>
        <v>-2.00000000018008E-3</v>
      </c>
      <c r="AV234" s="62"/>
      <c r="AW234" s="62"/>
      <c r="AX234" s="62"/>
      <c r="AY234" s="62"/>
      <c r="AZ234" s="62"/>
      <c r="BA234" s="62"/>
      <c r="BB234" s="62"/>
      <c r="BC234" s="62"/>
      <c r="BD234" s="62"/>
      <c r="BE234" s="62"/>
      <c r="BF234" s="62"/>
      <c r="BG234" s="62"/>
      <c r="BH234" s="62"/>
    </row>
    <row r="235" spans="1:60" ht="49.5" customHeight="1" x14ac:dyDescent="0.2">
      <c r="A235" s="85" t="s">
        <v>850</v>
      </c>
      <c r="B235" s="86" t="s">
        <v>817</v>
      </c>
      <c r="C235" s="86" t="s">
        <v>539</v>
      </c>
      <c r="D235" s="86" t="s">
        <v>204</v>
      </c>
      <c r="E235" s="86" t="s">
        <v>851</v>
      </c>
      <c r="F235" s="79" t="s">
        <v>823</v>
      </c>
      <c r="G235" s="79" t="s">
        <v>51</v>
      </c>
      <c r="H235" s="86" t="s">
        <v>263</v>
      </c>
      <c r="I235" s="122">
        <v>40452</v>
      </c>
      <c r="J235" s="106">
        <v>1214.1199999999999</v>
      </c>
      <c r="K235" s="106">
        <f t="shared" si="8"/>
        <v>121.41199999999999</v>
      </c>
      <c r="L235" s="106">
        <f t="shared" si="9"/>
        <v>1092.7079999999999</v>
      </c>
      <c r="M235" s="106">
        <v>0</v>
      </c>
      <c r="N235" s="106">
        <v>0</v>
      </c>
      <c r="O235" s="106">
        <v>0</v>
      </c>
      <c r="P235" s="106">
        <v>0</v>
      </c>
      <c r="Q235" s="106">
        <v>0</v>
      </c>
      <c r="R235" s="106">
        <v>0</v>
      </c>
      <c r="S235" s="106">
        <v>0</v>
      </c>
      <c r="T235" s="106">
        <v>0</v>
      </c>
      <c r="U235" s="106">
        <v>0</v>
      </c>
      <c r="V235" s="117">
        <v>0</v>
      </c>
      <c r="W235" s="106">
        <v>0</v>
      </c>
      <c r="X235" s="106">
        <v>0</v>
      </c>
      <c r="Y235" s="106">
        <v>54.64</v>
      </c>
      <c r="Z235" s="106">
        <v>218.54</v>
      </c>
      <c r="AA235" s="106">
        <v>218.54</v>
      </c>
      <c r="AB235" s="106">
        <v>0</v>
      </c>
      <c r="AC235" s="106">
        <v>218.54</v>
      </c>
      <c r="AD235" s="106">
        <v>218.54</v>
      </c>
      <c r="AE235" s="106">
        <v>163.91</v>
      </c>
      <c r="AF235" s="106">
        <v>0</v>
      </c>
      <c r="AG235" s="106">
        <v>0</v>
      </c>
      <c r="AH235" s="106">
        <v>0</v>
      </c>
      <c r="AI235" s="106">
        <v>0</v>
      </c>
      <c r="AJ235" s="106">
        <v>0</v>
      </c>
      <c r="AK235" s="106">
        <v>0</v>
      </c>
      <c r="AL235" s="106"/>
      <c r="AM235" s="106"/>
      <c r="AN235" s="106"/>
      <c r="AO235" s="104"/>
      <c r="AP235" s="104">
        <f t="shared" si="10"/>
        <v>1092.71</v>
      </c>
      <c r="AQ235" s="106">
        <f t="shared" si="11"/>
        <v>121.40999999999985</v>
      </c>
      <c r="AR235" s="72" t="s">
        <v>852</v>
      </c>
      <c r="AS235" s="73" t="s">
        <v>849</v>
      </c>
      <c r="AT235" s="62"/>
      <c r="AU235" s="61">
        <f t="shared" si="15"/>
        <v>-2.00000000018008E-3</v>
      </c>
      <c r="AV235" s="62"/>
      <c r="AW235" s="62"/>
      <c r="AX235" s="62"/>
      <c r="AY235" s="62"/>
      <c r="AZ235" s="62"/>
      <c r="BA235" s="62"/>
      <c r="BB235" s="62"/>
      <c r="BC235" s="62"/>
      <c r="BD235" s="62"/>
      <c r="BE235" s="62"/>
      <c r="BF235" s="62"/>
      <c r="BG235" s="62"/>
      <c r="BH235" s="62"/>
    </row>
    <row r="236" spans="1:60" ht="49.5" customHeight="1" x14ac:dyDescent="0.2">
      <c r="A236" s="85" t="s">
        <v>853</v>
      </c>
      <c r="B236" s="86" t="s">
        <v>817</v>
      </c>
      <c r="C236" s="86" t="s">
        <v>539</v>
      </c>
      <c r="D236" s="86" t="s">
        <v>204</v>
      </c>
      <c r="E236" s="86" t="s">
        <v>854</v>
      </c>
      <c r="F236" s="79" t="s">
        <v>823</v>
      </c>
      <c r="G236" s="79" t="s">
        <v>51</v>
      </c>
      <c r="H236" s="86" t="s">
        <v>263</v>
      </c>
      <c r="I236" s="122">
        <v>40452</v>
      </c>
      <c r="J236" s="106">
        <v>1214.1199999999999</v>
      </c>
      <c r="K236" s="106">
        <f t="shared" si="8"/>
        <v>121.41199999999999</v>
      </c>
      <c r="L236" s="106">
        <f t="shared" si="9"/>
        <v>1092.7079999999999</v>
      </c>
      <c r="M236" s="106">
        <v>0</v>
      </c>
      <c r="N236" s="106">
        <v>0</v>
      </c>
      <c r="O236" s="106">
        <v>0</v>
      </c>
      <c r="P236" s="106">
        <v>0</v>
      </c>
      <c r="Q236" s="106">
        <v>0</v>
      </c>
      <c r="R236" s="106">
        <v>0</v>
      </c>
      <c r="S236" s="106">
        <v>0</v>
      </c>
      <c r="T236" s="106">
        <v>0</v>
      </c>
      <c r="U236" s="106">
        <v>0</v>
      </c>
      <c r="V236" s="117">
        <v>0</v>
      </c>
      <c r="W236" s="106">
        <v>0</v>
      </c>
      <c r="X236" s="106">
        <v>0</v>
      </c>
      <c r="Y236" s="106">
        <v>54.64</v>
      </c>
      <c r="Z236" s="106">
        <v>218.54</v>
      </c>
      <c r="AA236" s="106">
        <v>218.54</v>
      </c>
      <c r="AB236" s="106">
        <v>0</v>
      </c>
      <c r="AC236" s="106">
        <v>218.54</v>
      </c>
      <c r="AD236" s="106">
        <v>218.54</v>
      </c>
      <c r="AE236" s="106">
        <v>163.91</v>
      </c>
      <c r="AF236" s="106">
        <v>0</v>
      </c>
      <c r="AG236" s="106">
        <v>0</v>
      </c>
      <c r="AH236" s="106">
        <v>0</v>
      </c>
      <c r="AI236" s="106">
        <v>0</v>
      </c>
      <c r="AJ236" s="106">
        <v>0</v>
      </c>
      <c r="AK236" s="106">
        <v>0</v>
      </c>
      <c r="AL236" s="106"/>
      <c r="AM236" s="106"/>
      <c r="AN236" s="106"/>
      <c r="AO236" s="104"/>
      <c r="AP236" s="104">
        <f t="shared" si="10"/>
        <v>1092.71</v>
      </c>
      <c r="AQ236" s="106">
        <f t="shared" si="11"/>
        <v>121.40999999999985</v>
      </c>
      <c r="AR236" s="72" t="s">
        <v>855</v>
      </c>
      <c r="AS236" s="73" t="s">
        <v>856</v>
      </c>
      <c r="AT236" s="62"/>
      <c r="AU236" s="61">
        <f t="shared" si="15"/>
        <v>-2.00000000018008E-3</v>
      </c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</row>
    <row r="237" spans="1:60" ht="49.5" customHeight="1" x14ac:dyDescent="0.2">
      <c r="A237" s="85" t="s">
        <v>857</v>
      </c>
      <c r="B237" s="86" t="s">
        <v>817</v>
      </c>
      <c r="C237" s="86" t="s">
        <v>539</v>
      </c>
      <c r="D237" s="86" t="s">
        <v>204</v>
      </c>
      <c r="E237" s="86" t="s">
        <v>858</v>
      </c>
      <c r="F237" s="79" t="s">
        <v>823</v>
      </c>
      <c r="G237" s="79" t="s">
        <v>51</v>
      </c>
      <c r="H237" s="86" t="s">
        <v>263</v>
      </c>
      <c r="I237" s="122">
        <v>40452</v>
      </c>
      <c r="J237" s="106">
        <v>1214.1199999999999</v>
      </c>
      <c r="K237" s="106">
        <f t="shared" si="8"/>
        <v>121.41199999999999</v>
      </c>
      <c r="L237" s="106">
        <f t="shared" si="9"/>
        <v>1092.7079999999999</v>
      </c>
      <c r="M237" s="106">
        <v>0</v>
      </c>
      <c r="N237" s="106">
        <v>0</v>
      </c>
      <c r="O237" s="106">
        <v>0</v>
      </c>
      <c r="P237" s="106">
        <v>0</v>
      </c>
      <c r="Q237" s="106">
        <v>0</v>
      </c>
      <c r="R237" s="106">
        <v>0</v>
      </c>
      <c r="S237" s="106">
        <v>0</v>
      </c>
      <c r="T237" s="106">
        <v>0</v>
      </c>
      <c r="U237" s="106">
        <v>0</v>
      </c>
      <c r="V237" s="117">
        <v>0</v>
      </c>
      <c r="W237" s="106">
        <v>0</v>
      </c>
      <c r="X237" s="106">
        <v>0</v>
      </c>
      <c r="Y237" s="106">
        <v>54.64</v>
      </c>
      <c r="Z237" s="106">
        <v>218.54</v>
      </c>
      <c r="AA237" s="106">
        <v>218.54</v>
      </c>
      <c r="AB237" s="106">
        <v>0</v>
      </c>
      <c r="AC237" s="106">
        <v>218.54</v>
      </c>
      <c r="AD237" s="106">
        <v>218.54</v>
      </c>
      <c r="AE237" s="106">
        <v>163.91</v>
      </c>
      <c r="AF237" s="106">
        <v>0</v>
      </c>
      <c r="AG237" s="106">
        <v>0</v>
      </c>
      <c r="AH237" s="106">
        <v>0</v>
      </c>
      <c r="AI237" s="106">
        <v>0</v>
      </c>
      <c r="AJ237" s="106">
        <v>0</v>
      </c>
      <c r="AK237" s="106">
        <v>0</v>
      </c>
      <c r="AL237" s="106"/>
      <c r="AM237" s="106"/>
      <c r="AN237" s="106"/>
      <c r="AO237" s="104"/>
      <c r="AP237" s="104">
        <f t="shared" si="10"/>
        <v>1092.71</v>
      </c>
      <c r="AQ237" s="106">
        <f t="shared" si="11"/>
        <v>121.40999999999985</v>
      </c>
      <c r="AR237" s="72" t="s">
        <v>859</v>
      </c>
      <c r="AS237" s="73" t="s">
        <v>630</v>
      </c>
      <c r="AT237" s="62"/>
      <c r="AU237" s="61">
        <f t="shared" si="15"/>
        <v>-2.00000000018008E-3</v>
      </c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</row>
    <row r="238" spans="1:60" ht="49.5" customHeight="1" x14ac:dyDescent="0.2">
      <c r="A238" s="85" t="s">
        <v>860</v>
      </c>
      <c r="B238" s="86" t="s">
        <v>817</v>
      </c>
      <c r="C238" s="86" t="s">
        <v>539</v>
      </c>
      <c r="D238" s="86" t="s">
        <v>204</v>
      </c>
      <c r="E238" s="86" t="s">
        <v>861</v>
      </c>
      <c r="F238" s="79" t="s">
        <v>823</v>
      </c>
      <c r="G238" s="79" t="s">
        <v>51</v>
      </c>
      <c r="H238" s="86" t="s">
        <v>263</v>
      </c>
      <c r="I238" s="122">
        <v>40452</v>
      </c>
      <c r="J238" s="106">
        <v>1214.1199999999999</v>
      </c>
      <c r="K238" s="106">
        <f t="shared" si="8"/>
        <v>121.41199999999999</v>
      </c>
      <c r="L238" s="106">
        <f t="shared" si="9"/>
        <v>1092.7079999999999</v>
      </c>
      <c r="M238" s="106">
        <v>0</v>
      </c>
      <c r="N238" s="106">
        <v>0</v>
      </c>
      <c r="O238" s="106">
        <v>0</v>
      </c>
      <c r="P238" s="106">
        <v>0</v>
      </c>
      <c r="Q238" s="106">
        <v>0</v>
      </c>
      <c r="R238" s="106">
        <v>0</v>
      </c>
      <c r="S238" s="106">
        <v>0</v>
      </c>
      <c r="T238" s="106">
        <v>0</v>
      </c>
      <c r="U238" s="106">
        <v>0</v>
      </c>
      <c r="V238" s="117">
        <v>0</v>
      </c>
      <c r="W238" s="106">
        <v>0</v>
      </c>
      <c r="X238" s="106">
        <v>0</v>
      </c>
      <c r="Y238" s="106">
        <v>54.64</v>
      </c>
      <c r="Z238" s="106">
        <v>218.54</v>
      </c>
      <c r="AA238" s="106">
        <v>218.54</v>
      </c>
      <c r="AB238" s="106">
        <v>0</v>
      </c>
      <c r="AC238" s="106">
        <v>218.54</v>
      </c>
      <c r="AD238" s="106">
        <v>218.54</v>
      </c>
      <c r="AE238" s="106">
        <v>163.91</v>
      </c>
      <c r="AF238" s="106">
        <v>0</v>
      </c>
      <c r="AG238" s="106">
        <v>0</v>
      </c>
      <c r="AH238" s="106">
        <v>0</v>
      </c>
      <c r="AI238" s="106">
        <v>0</v>
      </c>
      <c r="AJ238" s="106">
        <v>0</v>
      </c>
      <c r="AK238" s="106">
        <v>0</v>
      </c>
      <c r="AL238" s="106"/>
      <c r="AM238" s="106"/>
      <c r="AN238" s="106"/>
      <c r="AO238" s="104"/>
      <c r="AP238" s="104">
        <f t="shared" si="10"/>
        <v>1092.71</v>
      </c>
      <c r="AQ238" s="106">
        <f t="shared" si="11"/>
        <v>121.40999999999985</v>
      </c>
      <c r="AR238" s="72" t="s">
        <v>199</v>
      </c>
      <c r="AS238" s="73" t="s">
        <v>200</v>
      </c>
      <c r="AT238" s="62"/>
      <c r="AU238" s="61">
        <f t="shared" si="15"/>
        <v>-2.00000000018008E-3</v>
      </c>
      <c r="AV238" s="62"/>
      <c r="AW238" s="62"/>
      <c r="AX238" s="62"/>
      <c r="AY238" s="62"/>
      <c r="AZ238" s="62"/>
      <c r="BA238" s="62"/>
      <c r="BB238" s="62"/>
      <c r="BC238" s="62"/>
      <c r="BD238" s="62"/>
      <c r="BE238" s="62"/>
      <c r="BF238" s="62"/>
      <c r="BG238" s="62"/>
      <c r="BH238" s="62"/>
    </row>
    <row r="239" spans="1:60" ht="49.5" customHeight="1" x14ac:dyDescent="0.2">
      <c r="A239" s="85" t="s">
        <v>862</v>
      </c>
      <c r="B239" s="86" t="s">
        <v>817</v>
      </c>
      <c r="C239" s="86" t="s">
        <v>539</v>
      </c>
      <c r="D239" s="86" t="s">
        <v>204</v>
      </c>
      <c r="E239" s="86" t="s">
        <v>863</v>
      </c>
      <c r="F239" s="79" t="s">
        <v>823</v>
      </c>
      <c r="G239" s="79" t="s">
        <v>51</v>
      </c>
      <c r="H239" s="86" t="s">
        <v>263</v>
      </c>
      <c r="I239" s="122">
        <v>40452</v>
      </c>
      <c r="J239" s="106">
        <v>1214.1199999999999</v>
      </c>
      <c r="K239" s="106">
        <f t="shared" si="8"/>
        <v>121.41199999999999</v>
      </c>
      <c r="L239" s="106">
        <f t="shared" si="9"/>
        <v>1092.7079999999999</v>
      </c>
      <c r="M239" s="106">
        <v>0</v>
      </c>
      <c r="N239" s="106">
        <v>0</v>
      </c>
      <c r="O239" s="106">
        <v>0</v>
      </c>
      <c r="P239" s="106">
        <v>0</v>
      </c>
      <c r="Q239" s="106">
        <v>0</v>
      </c>
      <c r="R239" s="106">
        <v>0</v>
      </c>
      <c r="S239" s="106">
        <v>0</v>
      </c>
      <c r="T239" s="106">
        <v>0</v>
      </c>
      <c r="U239" s="106">
        <v>0</v>
      </c>
      <c r="V239" s="117">
        <v>0</v>
      </c>
      <c r="W239" s="106">
        <v>0</v>
      </c>
      <c r="X239" s="106">
        <v>0</v>
      </c>
      <c r="Y239" s="106">
        <v>54.64</v>
      </c>
      <c r="Z239" s="106">
        <v>218.54</v>
      </c>
      <c r="AA239" s="106">
        <v>218.54</v>
      </c>
      <c r="AB239" s="106">
        <v>0</v>
      </c>
      <c r="AC239" s="106">
        <v>218.54</v>
      </c>
      <c r="AD239" s="106">
        <v>218.54</v>
      </c>
      <c r="AE239" s="106">
        <v>163.91</v>
      </c>
      <c r="AF239" s="106">
        <v>0</v>
      </c>
      <c r="AG239" s="106">
        <v>0</v>
      </c>
      <c r="AH239" s="106">
        <v>0</v>
      </c>
      <c r="AI239" s="106">
        <v>0</v>
      </c>
      <c r="AJ239" s="106">
        <v>0</v>
      </c>
      <c r="AK239" s="106">
        <v>0</v>
      </c>
      <c r="AL239" s="106"/>
      <c r="AM239" s="106"/>
      <c r="AN239" s="106"/>
      <c r="AO239" s="104"/>
      <c r="AP239" s="104">
        <f t="shared" si="10"/>
        <v>1092.71</v>
      </c>
      <c r="AQ239" s="106">
        <f t="shared" si="11"/>
        <v>121.40999999999985</v>
      </c>
      <c r="AR239" s="72" t="s">
        <v>864</v>
      </c>
      <c r="AS239" s="73" t="s">
        <v>630</v>
      </c>
      <c r="AT239" s="62"/>
      <c r="AU239" s="61">
        <f t="shared" si="15"/>
        <v>-2.00000000018008E-3</v>
      </c>
      <c r="AV239" s="62"/>
      <c r="AW239" s="62"/>
      <c r="AX239" s="62"/>
      <c r="AY239" s="62"/>
      <c r="AZ239" s="62"/>
      <c r="BA239" s="62"/>
      <c r="BB239" s="62"/>
      <c r="BC239" s="62"/>
      <c r="BD239" s="62"/>
      <c r="BE239" s="62"/>
      <c r="BF239" s="62"/>
      <c r="BG239" s="62"/>
      <c r="BH239" s="62"/>
    </row>
    <row r="240" spans="1:60" ht="49.5" customHeight="1" x14ac:dyDescent="0.2">
      <c r="A240" s="85" t="s">
        <v>865</v>
      </c>
      <c r="B240" s="86" t="s">
        <v>817</v>
      </c>
      <c r="C240" s="86" t="s">
        <v>539</v>
      </c>
      <c r="D240" s="86" t="s">
        <v>204</v>
      </c>
      <c r="E240" s="86" t="s">
        <v>866</v>
      </c>
      <c r="F240" s="79" t="s">
        <v>823</v>
      </c>
      <c r="G240" s="79" t="s">
        <v>51</v>
      </c>
      <c r="H240" s="86" t="s">
        <v>263</v>
      </c>
      <c r="I240" s="122">
        <v>40452</v>
      </c>
      <c r="J240" s="106">
        <v>1214.1199999999999</v>
      </c>
      <c r="K240" s="106">
        <f t="shared" si="8"/>
        <v>121.41199999999999</v>
      </c>
      <c r="L240" s="106">
        <f t="shared" si="9"/>
        <v>1092.7079999999999</v>
      </c>
      <c r="M240" s="106">
        <v>0</v>
      </c>
      <c r="N240" s="106">
        <v>0</v>
      </c>
      <c r="O240" s="106">
        <v>0</v>
      </c>
      <c r="P240" s="106">
        <v>0</v>
      </c>
      <c r="Q240" s="106">
        <v>0</v>
      </c>
      <c r="R240" s="106">
        <v>0</v>
      </c>
      <c r="S240" s="106">
        <v>0</v>
      </c>
      <c r="T240" s="106">
        <v>0</v>
      </c>
      <c r="U240" s="106">
        <v>0</v>
      </c>
      <c r="V240" s="117">
        <v>0</v>
      </c>
      <c r="W240" s="106">
        <v>0</v>
      </c>
      <c r="X240" s="106">
        <v>0</v>
      </c>
      <c r="Y240" s="106">
        <v>54.64</v>
      </c>
      <c r="Z240" s="106">
        <v>218.54</v>
      </c>
      <c r="AA240" s="106">
        <v>218.54</v>
      </c>
      <c r="AB240" s="106">
        <v>0</v>
      </c>
      <c r="AC240" s="106">
        <v>218.54</v>
      </c>
      <c r="AD240" s="106">
        <v>218.54</v>
      </c>
      <c r="AE240" s="106">
        <v>163.91</v>
      </c>
      <c r="AF240" s="106">
        <v>0</v>
      </c>
      <c r="AG240" s="106">
        <v>0</v>
      </c>
      <c r="AH240" s="106">
        <v>0</v>
      </c>
      <c r="AI240" s="106">
        <v>0</v>
      </c>
      <c r="AJ240" s="106">
        <v>0</v>
      </c>
      <c r="AK240" s="106">
        <v>0</v>
      </c>
      <c r="AL240" s="106"/>
      <c r="AM240" s="106"/>
      <c r="AN240" s="106"/>
      <c r="AO240" s="104"/>
      <c r="AP240" s="104">
        <f t="shared" si="10"/>
        <v>1092.71</v>
      </c>
      <c r="AQ240" s="106">
        <f t="shared" si="11"/>
        <v>121.40999999999985</v>
      </c>
      <c r="AR240" s="72" t="s">
        <v>867</v>
      </c>
      <c r="AS240" s="73" t="s">
        <v>868</v>
      </c>
      <c r="AT240" s="62"/>
      <c r="AU240" s="61">
        <f t="shared" si="15"/>
        <v>-2.00000000018008E-3</v>
      </c>
      <c r="AV240" s="62"/>
      <c r="AW240" s="62"/>
      <c r="AX240" s="62"/>
      <c r="AY240" s="62"/>
      <c r="AZ240" s="62"/>
      <c r="BA240" s="62"/>
      <c r="BB240" s="62"/>
      <c r="BC240" s="62"/>
      <c r="BD240" s="62"/>
      <c r="BE240" s="62"/>
      <c r="BF240" s="62"/>
      <c r="BG240" s="62"/>
      <c r="BH240" s="62"/>
    </row>
    <row r="241" spans="1:60" ht="49.5" customHeight="1" x14ac:dyDescent="0.2">
      <c r="A241" s="85" t="s">
        <v>869</v>
      </c>
      <c r="B241" s="86" t="s">
        <v>817</v>
      </c>
      <c r="C241" s="86" t="s">
        <v>539</v>
      </c>
      <c r="D241" s="86" t="s">
        <v>204</v>
      </c>
      <c r="E241" s="86" t="s">
        <v>870</v>
      </c>
      <c r="F241" s="79" t="s">
        <v>823</v>
      </c>
      <c r="G241" s="79" t="s">
        <v>51</v>
      </c>
      <c r="H241" s="86" t="s">
        <v>263</v>
      </c>
      <c r="I241" s="122">
        <v>40452</v>
      </c>
      <c r="J241" s="106">
        <v>1214.1199999999999</v>
      </c>
      <c r="K241" s="106">
        <f t="shared" si="8"/>
        <v>121.41199999999999</v>
      </c>
      <c r="L241" s="106">
        <f t="shared" si="9"/>
        <v>1092.7079999999999</v>
      </c>
      <c r="M241" s="106">
        <v>0</v>
      </c>
      <c r="N241" s="106">
        <v>0</v>
      </c>
      <c r="O241" s="106">
        <v>0</v>
      </c>
      <c r="P241" s="106">
        <v>0</v>
      </c>
      <c r="Q241" s="106">
        <v>0</v>
      </c>
      <c r="R241" s="106">
        <v>0</v>
      </c>
      <c r="S241" s="106">
        <v>0</v>
      </c>
      <c r="T241" s="106">
        <v>0</v>
      </c>
      <c r="U241" s="106">
        <v>0</v>
      </c>
      <c r="V241" s="117">
        <v>0</v>
      </c>
      <c r="W241" s="106">
        <v>0</v>
      </c>
      <c r="X241" s="106">
        <v>0</v>
      </c>
      <c r="Y241" s="106">
        <v>54.64</v>
      </c>
      <c r="Z241" s="106">
        <v>218.54</v>
      </c>
      <c r="AA241" s="106">
        <v>218.54</v>
      </c>
      <c r="AB241" s="106">
        <v>0</v>
      </c>
      <c r="AC241" s="106">
        <v>218.54</v>
      </c>
      <c r="AD241" s="106">
        <v>218.54</v>
      </c>
      <c r="AE241" s="106">
        <v>163.91</v>
      </c>
      <c r="AF241" s="106">
        <v>0</v>
      </c>
      <c r="AG241" s="106">
        <v>0</v>
      </c>
      <c r="AH241" s="106">
        <v>0</v>
      </c>
      <c r="AI241" s="106">
        <v>0</v>
      </c>
      <c r="AJ241" s="106">
        <v>0</v>
      </c>
      <c r="AK241" s="106">
        <v>0</v>
      </c>
      <c r="AL241" s="106"/>
      <c r="AM241" s="106"/>
      <c r="AN241" s="106"/>
      <c r="AO241" s="104"/>
      <c r="AP241" s="104">
        <f t="shared" si="10"/>
        <v>1092.71</v>
      </c>
      <c r="AQ241" s="106">
        <f t="shared" si="11"/>
        <v>121.40999999999985</v>
      </c>
      <c r="AR241" s="72" t="s">
        <v>871</v>
      </c>
      <c r="AS241" s="73" t="s">
        <v>630</v>
      </c>
      <c r="AT241" s="62"/>
      <c r="AU241" s="61">
        <f t="shared" si="15"/>
        <v>-2.00000000018008E-3</v>
      </c>
      <c r="AV241" s="62"/>
      <c r="AW241" s="62"/>
      <c r="AX241" s="62"/>
      <c r="AY241" s="62"/>
      <c r="AZ241" s="62"/>
      <c r="BA241" s="62"/>
      <c r="BB241" s="62"/>
      <c r="BC241" s="62"/>
      <c r="BD241" s="62"/>
      <c r="BE241" s="62"/>
      <c r="BF241" s="62"/>
      <c r="BG241" s="62"/>
      <c r="BH241" s="62"/>
    </row>
    <row r="242" spans="1:60" ht="49.5" customHeight="1" x14ac:dyDescent="0.2">
      <c r="A242" s="85" t="s">
        <v>872</v>
      </c>
      <c r="B242" s="86" t="s">
        <v>817</v>
      </c>
      <c r="C242" s="86" t="s">
        <v>539</v>
      </c>
      <c r="D242" s="86" t="s">
        <v>204</v>
      </c>
      <c r="E242" s="86" t="s">
        <v>873</v>
      </c>
      <c r="F242" s="79" t="s">
        <v>823</v>
      </c>
      <c r="G242" s="79" t="s">
        <v>51</v>
      </c>
      <c r="H242" s="86" t="s">
        <v>263</v>
      </c>
      <c r="I242" s="122">
        <v>40452</v>
      </c>
      <c r="J242" s="106">
        <v>1214.1199999999999</v>
      </c>
      <c r="K242" s="106">
        <f t="shared" si="8"/>
        <v>121.41199999999999</v>
      </c>
      <c r="L242" s="106">
        <f t="shared" si="9"/>
        <v>1092.7079999999999</v>
      </c>
      <c r="M242" s="106">
        <v>0</v>
      </c>
      <c r="N242" s="106">
        <v>0</v>
      </c>
      <c r="O242" s="106">
        <v>0</v>
      </c>
      <c r="P242" s="106">
        <v>0</v>
      </c>
      <c r="Q242" s="106">
        <v>0</v>
      </c>
      <c r="R242" s="106">
        <v>0</v>
      </c>
      <c r="S242" s="106">
        <v>0</v>
      </c>
      <c r="T242" s="106">
        <v>0</v>
      </c>
      <c r="U242" s="106">
        <v>0</v>
      </c>
      <c r="V242" s="117">
        <v>0</v>
      </c>
      <c r="W242" s="106">
        <v>0</v>
      </c>
      <c r="X242" s="106">
        <v>0</v>
      </c>
      <c r="Y242" s="106">
        <v>54.64</v>
      </c>
      <c r="Z242" s="106">
        <v>218.54</v>
      </c>
      <c r="AA242" s="106">
        <v>218.54</v>
      </c>
      <c r="AB242" s="106">
        <v>0</v>
      </c>
      <c r="AC242" s="106">
        <v>218.54</v>
      </c>
      <c r="AD242" s="106">
        <v>218.54</v>
      </c>
      <c r="AE242" s="106">
        <v>163.91</v>
      </c>
      <c r="AF242" s="106">
        <v>0</v>
      </c>
      <c r="AG242" s="106">
        <v>0</v>
      </c>
      <c r="AH242" s="106">
        <v>0</v>
      </c>
      <c r="AI242" s="106">
        <v>0</v>
      </c>
      <c r="AJ242" s="106">
        <v>0</v>
      </c>
      <c r="AK242" s="106">
        <v>0</v>
      </c>
      <c r="AL242" s="106"/>
      <c r="AM242" s="106"/>
      <c r="AN242" s="106"/>
      <c r="AO242" s="104"/>
      <c r="AP242" s="104">
        <f t="shared" si="10"/>
        <v>1092.71</v>
      </c>
      <c r="AQ242" s="106">
        <f t="shared" si="11"/>
        <v>121.40999999999985</v>
      </c>
      <c r="AR242" s="72" t="s">
        <v>874</v>
      </c>
      <c r="AS242" s="73" t="s">
        <v>875</v>
      </c>
      <c r="AT242" s="62"/>
      <c r="AU242" s="61">
        <f t="shared" si="15"/>
        <v>-2.00000000018008E-3</v>
      </c>
      <c r="AV242" s="62"/>
      <c r="AW242" s="62"/>
      <c r="AX242" s="62"/>
      <c r="AY242" s="62"/>
      <c r="AZ242" s="62"/>
      <c r="BA242" s="62"/>
      <c r="BB242" s="62"/>
      <c r="BC242" s="62"/>
      <c r="BD242" s="62"/>
      <c r="BE242" s="62"/>
      <c r="BF242" s="62"/>
      <c r="BG242" s="62"/>
      <c r="BH242" s="62"/>
    </row>
    <row r="243" spans="1:60" ht="49.5" customHeight="1" x14ac:dyDescent="0.2">
      <c r="A243" s="85" t="s">
        <v>876</v>
      </c>
      <c r="B243" s="86" t="s">
        <v>817</v>
      </c>
      <c r="C243" s="86" t="s">
        <v>539</v>
      </c>
      <c r="D243" s="86" t="s">
        <v>204</v>
      </c>
      <c r="E243" s="86" t="s">
        <v>877</v>
      </c>
      <c r="F243" s="79" t="s">
        <v>823</v>
      </c>
      <c r="G243" s="79" t="s">
        <v>51</v>
      </c>
      <c r="H243" s="86" t="s">
        <v>263</v>
      </c>
      <c r="I243" s="122">
        <v>40452</v>
      </c>
      <c r="J243" s="106">
        <v>1214.1199999999999</v>
      </c>
      <c r="K243" s="106">
        <f t="shared" si="8"/>
        <v>121.41199999999999</v>
      </c>
      <c r="L243" s="106">
        <f t="shared" si="9"/>
        <v>1092.7079999999999</v>
      </c>
      <c r="M243" s="106">
        <v>0</v>
      </c>
      <c r="N243" s="106">
        <v>0</v>
      </c>
      <c r="O243" s="106">
        <v>0</v>
      </c>
      <c r="P243" s="106">
        <v>0</v>
      </c>
      <c r="Q243" s="106">
        <v>0</v>
      </c>
      <c r="R243" s="106">
        <v>0</v>
      </c>
      <c r="S243" s="106">
        <v>0</v>
      </c>
      <c r="T243" s="106">
        <v>0</v>
      </c>
      <c r="U243" s="106">
        <v>0</v>
      </c>
      <c r="V243" s="117">
        <v>0</v>
      </c>
      <c r="W243" s="106">
        <v>0</v>
      </c>
      <c r="X243" s="106">
        <v>0</v>
      </c>
      <c r="Y243" s="106">
        <v>54.64</v>
      </c>
      <c r="Z243" s="106">
        <v>218.54</v>
      </c>
      <c r="AA243" s="106">
        <v>218.54</v>
      </c>
      <c r="AB243" s="106">
        <v>0</v>
      </c>
      <c r="AC243" s="106">
        <v>218.54</v>
      </c>
      <c r="AD243" s="106">
        <v>218.54</v>
      </c>
      <c r="AE243" s="106">
        <v>163.91</v>
      </c>
      <c r="AF243" s="106">
        <v>0</v>
      </c>
      <c r="AG243" s="106">
        <v>0</v>
      </c>
      <c r="AH243" s="106">
        <v>0</v>
      </c>
      <c r="AI243" s="106">
        <v>0</v>
      </c>
      <c r="AJ243" s="106">
        <v>0</v>
      </c>
      <c r="AK243" s="106">
        <v>0</v>
      </c>
      <c r="AL243" s="106"/>
      <c r="AM243" s="106"/>
      <c r="AN243" s="106"/>
      <c r="AO243" s="104"/>
      <c r="AP243" s="104">
        <f t="shared" si="10"/>
        <v>1092.71</v>
      </c>
      <c r="AQ243" s="106">
        <f t="shared" si="11"/>
        <v>121.40999999999985</v>
      </c>
      <c r="AR243" s="72" t="s">
        <v>878</v>
      </c>
      <c r="AS243" s="73" t="s">
        <v>812</v>
      </c>
      <c r="AT243" s="62"/>
      <c r="AU243" s="61">
        <f t="shared" si="15"/>
        <v>-2.00000000018008E-3</v>
      </c>
      <c r="AV243" s="62"/>
      <c r="AW243" s="62"/>
      <c r="AX243" s="62"/>
      <c r="AY243" s="62"/>
      <c r="AZ243" s="62"/>
      <c r="BA243" s="62"/>
      <c r="BB243" s="62"/>
      <c r="BC243" s="62"/>
      <c r="BD243" s="62"/>
      <c r="BE243" s="62"/>
      <c r="BF243" s="62"/>
      <c r="BG243" s="62"/>
      <c r="BH243" s="62"/>
    </row>
    <row r="244" spans="1:60" ht="49.5" customHeight="1" x14ac:dyDescent="0.2">
      <c r="A244" s="85" t="s">
        <v>879</v>
      </c>
      <c r="B244" s="86" t="s">
        <v>817</v>
      </c>
      <c r="C244" s="86" t="s">
        <v>539</v>
      </c>
      <c r="D244" s="86" t="s">
        <v>204</v>
      </c>
      <c r="E244" s="86" t="s">
        <v>880</v>
      </c>
      <c r="F244" s="79" t="s">
        <v>823</v>
      </c>
      <c r="G244" s="79" t="s">
        <v>51</v>
      </c>
      <c r="H244" s="86" t="s">
        <v>263</v>
      </c>
      <c r="I244" s="122">
        <v>40452</v>
      </c>
      <c r="J244" s="106">
        <v>1214.1199999999999</v>
      </c>
      <c r="K244" s="106">
        <f t="shared" si="8"/>
        <v>121.41199999999999</v>
      </c>
      <c r="L244" s="106">
        <f t="shared" si="9"/>
        <v>1092.7079999999999</v>
      </c>
      <c r="M244" s="106">
        <v>0</v>
      </c>
      <c r="N244" s="106">
        <v>0</v>
      </c>
      <c r="O244" s="106">
        <v>0</v>
      </c>
      <c r="P244" s="106">
        <v>0</v>
      </c>
      <c r="Q244" s="106">
        <v>0</v>
      </c>
      <c r="R244" s="106">
        <v>0</v>
      </c>
      <c r="S244" s="106">
        <v>0</v>
      </c>
      <c r="T244" s="106">
        <v>0</v>
      </c>
      <c r="U244" s="106">
        <v>0</v>
      </c>
      <c r="V244" s="117">
        <v>0</v>
      </c>
      <c r="W244" s="106">
        <v>0</v>
      </c>
      <c r="X244" s="106">
        <v>0</v>
      </c>
      <c r="Y244" s="106">
        <v>54.64</v>
      </c>
      <c r="Z244" s="106">
        <v>218.54</v>
      </c>
      <c r="AA244" s="106">
        <v>218.54</v>
      </c>
      <c r="AB244" s="106">
        <v>0</v>
      </c>
      <c r="AC244" s="106">
        <v>218.54</v>
      </c>
      <c r="AD244" s="106">
        <v>218.54</v>
      </c>
      <c r="AE244" s="106">
        <v>163.91</v>
      </c>
      <c r="AF244" s="106">
        <v>0</v>
      </c>
      <c r="AG244" s="106">
        <v>0</v>
      </c>
      <c r="AH244" s="106">
        <v>0</v>
      </c>
      <c r="AI244" s="106">
        <v>0</v>
      </c>
      <c r="AJ244" s="106">
        <v>0</v>
      </c>
      <c r="AK244" s="106">
        <v>0</v>
      </c>
      <c r="AL244" s="106"/>
      <c r="AM244" s="106"/>
      <c r="AN244" s="106"/>
      <c r="AO244" s="104"/>
      <c r="AP244" s="104">
        <f t="shared" si="10"/>
        <v>1092.71</v>
      </c>
      <c r="AQ244" s="106">
        <f t="shared" si="11"/>
        <v>121.40999999999985</v>
      </c>
      <c r="AR244" s="72" t="s">
        <v>881</v>
      </c>
      <c r="AS244" s="73" t="s">
        <v>882</v>
      </c>
      <c r="AT244" s="62"/>
      <c r="AU244" s="61">
        <f t="shared" si="15"/>
        <v>-2.00000000018008E-3</v>
      </c>
      <c r="AV244" s="62"/>
      <c r="AW244" s="62"/>
      <c r="AX244" s="62"/>
      <c r="AY244" s="62"/>
      <c r="AZ244" s="62"/>
      <c r="BA244" s="62"/>
      <c r="BB244" s="62"/>
      <c r="BC244" s="62"/>
      <c r="BD244" s="62"/>
      <c r="BE244" s="62"/>
      <c r="BF244" s="62"/>
      <c r="BG244" s="62"/>
      <c r="BH244" s="62"/>
    </row>
    <row r="245" spans="1:60" ht="49.5" customHeight="1" x14ac:dyDescent="0.2">
      <c r="A245" s="85" t="s">
        <v>883</v>
      </c>
      <c r="B245" s="86" t="s">
        <v>817</v>
      </c>
      <c r="C245" s="86" t="s">
        <v>539</v>
      </c>
      <c r="D245" s="86" t="s">
        <v>204</v>
      </c>
      <c r="E245" s="86" t="s">
        <v>884</v>
      </c>
      <c r="F245" s="79" t="s">
        <v>823</v>
      </c>
      <c r="G245" s="79" t="s">
        <v>51</v>
      </c>
      <c r="H245" s="86" t="s">
        <v>263</v>
      </c>
      <c r="I245" s="122">
        <v>40452</v>
      </c>
      <c r="J245" s="106">
        <v>1214.1199999999999</v>
      </c>
      <c r="K245" s="106">
        <f t="shared" si="8"/>
        <v>121.41199999999999</v>
      </c>
      <c r="L245" s="106">
        <f t="shared" si="9"/>
        <v>1092.7079999999999</v>
      </c>
      <c r="M245" s="106">
        <v>0</v>
      </c>
      <c r="N245" s="106">
        <v>0</v>
      </c>
      <c r="O245" s="106">
        <v>0</v>
      </c>
      <c r="P245" s="106">
        <v>0</v>
      </c>
      <c r="Q245" s="106">
        <v>0</v>
      </c>
      <c r="R245" s="106">
        <v>0</v>
      </c>
      <c r="S245" s="106">
        <v>0</v>
      </c>
      <c r="T245" s="106">
        <v>0</v>
      </c>
      <c r="U245" s="106">
        <v>0</v>
      </c>
      <c r="V245" s="117">
        <v>0</v>
      </c>
      <c r="W245" s="106">
        <v>0</v>
      </c>
      <c r="X245" s="106">
        <v>0</v>
      </c>
      <c r="Y245" s="106">
        <v>54.64</v>
      </c>
      <c r="Z245" s="106">
        <v>218.54</v>
      </c>
      <c r="AA245" s="106">
        <v>218.54</v>
      </c>
      <c r="AB245" s="106">
        <v>0</v>
      </c>
      <c r="AC245" s="106">
        <v>218.54</v>
      </c>
      <c r="AD245" s="106">
        <v>218.54</v>
      </c>
      <c r="AE245" s="106">
        <v>163.91</v>
      </c>
      <c r="AF245" s="106">
        <v>0</v>
      </c>
      <c r="AG245" s="106">
        <v>0</v>
      </c>
      <c r="AH245" s="106">
        <v>0</v>
      </c>
      <c r="AI245" s="106">
        <v>0</v>
      </c>
      <c r="AJ245" s="106">
        <v>0</v>
      </c>
      <c r="AK245" s="106">
        <v>0</v>
      </c>
      <c r="AL245" s="106"/>
      <c r="AM245" s="106"/>
      <c r="AN245" s="106"/>
      <c r="AO245" s="104"/>
      <c r="AP245" s="104">
        <f t="shared" si="10"/>
        <v>1092.71</v>
      </c>
      <c r="AQ245" s="106">
        <f t="shared" si="11"/>
        <v>121.40999999999985</v>
      </c>
      <c r="AR245" s="72" t="s">
        <v>885</v>
      </c>
      <c r="AS245" s="73" t="s">
        <v>886</v>
      </c>
      <c r="AT245" s="62"/>
      <c r="AU245" s="61">
        <f t="shared" si="15"/>
        <v>-2.00000000018008E-3</v>
      </c>
      <c r="AV245" s="62"/>
      <c r="AW245" s="62"/>
      <c r="AX245" s="62"/>
      <c r="AY245" s="62"/>
      <c r="AZ245" s="62"/>
      <c r="BA245" s="62"/>
      <c r="BB245" s="62"/>
      <c r="BC245" s="62"/>
      <c r="BD245" s="62"/>
      <c r="BE245" s="62"/>
      <c r="BF245" s="62"/>
      <c r="BG245" s="62"/>
      <c r="BH245" s="62"/>
    </row>
    <row r="246" spans="1:60" ht="49.5" customHeight="1" x14ac:dyDescent="0.2">
      <c r="A246" s="85" t="s">
        <v>887</v>
      </c>
      <c r="B246" s="86" t="s">
        <v>817</v>
      </c>
      <c r="C246" s="86" t="s">
        <v>539</v>
      </c>
      <c r="D246" s="86" t="s">
        <v>204</v>
      </c>
      <c r="E246" s="86" t="s">
        <v>888</v>
      </c>
      <c r="F246" s="79" t="s">
        <v>823</v>
      </c>
      <c r="G246" s="79" t="s">
        <v>51</v>
      </c>
      <c r="H246" s="86" t="s">
        <v>263</v>
      </c>
      <c r="I246" s="122">
        <v>40452</v>
      </c>
      <c r="J246" s="106">
        <v>1214.1199999999999</v>
      </c>
      <c r="K246" s="106">
        <f t="shared" si="8"/>
        <v>121.41199999999999</v>
      </c>
      <c r="L246" s="106">
        <f t="shared" si="9"/>
        <v>1092.7079999999999</v>
      </c>
      <c r="M246" s="106">
        <v>0</v>
      </c>
      <c r="N246" s="106">
        <v>0</v>
      </c>
      <c r="O246" s="106">
        <v>0</v>
      </c>
      <c r="P246" s="106">
        <v>0</v>
      </c>
      <c r="Q246" s="106">
        <v>0</v>
      </c>
      <c r="R246" s="106">
        <v>0</v>
      </c>
      <c r="S246" s="106">
        <v>0</v>
      </c>
      <c r="T246" s="106">
        <v>0</v>
      </c>
      <c r="U246" s="106">
        <v>0</v>
      </c>
      <c r="V246" s="117">
        <v>0</v>
      </c>
      <c r="W246" s="106">
        <v>0</v>
      </c>
      <c r="X246" s="106">
        <v>0</v>
      </c>
      <c r="Y246" s="106">
        <v>54.64</v>
      </c>
      <c r="Z246" s="106">
        <v>218.54</v>
      </c>
      <c r="AA246" s="106">
        <v>218.54</v>
      </c>
      <c r="AB246" s="106">
        <v>0</v>
      </c>
      <c r="AC246" s="106">
        <v>218.54</v>
      </c>
      <c r="AD246" s="106">
        <v>218.54</v>
      </c>
      <c r="AE246" s="106">
        <v>163.91</v>
      </c>
      <c r="AF246" s="106">
        <v>0</v>
      </c>
      <c r="AG246" s="106">
        <v>0</v>
      </c>
      <c r="AH246" s="106">
        <v>0</v>
      </c>
      <c r="AI246" s="106">
        <v>0</v>
      </c>
      <c r="AJ246" s="106">
        <v>0</v>
      </c>
      <c r="AK246" s="106">
        <v>0</v>
      </c>
      <c r="AL246" s="106"/>
      <c r="AM246" s="106"/>
      <c r="AN246" s="106"/>
      <c r="AO246" s="104"/>
      <c r="AP246" s="104">
        <f t="shared" si="10"/>
        <v>1092.71</v>
      </c>
      <c r="AQ246" s="106">
        <f t="shared" si="11"/>
        <v>121.40999999999985</v>
      </c>
      <c r="AR246" s="72" t="s">
        <v>889</v>
      </c>
      <c r="AS246" s="73" t="s">
        <v>890</v>
      </c>
      <c r="AT246" s="62"/>
      <c r="AU246" s="61">
        <f t="shared" si="15"/>
        <v>-2.00000000018008E-3</v>
      </c>
      <c r="AV246" s="62"/>
      <c r="AW246" s="62"/>
      <c r="AX246" s="62"/>
      <c r="AY246" s="62"/>
      <c r="AZ246" s="62"/>
      <c r="BA246" s="62"/>
      <c r="BB246" s="62"/>
      <c r="BC246" s="62"/>
      <c r="BD246" s="62"/>
      <c r="BE246" s="62"/>
      <c r="BF246" s="62"/>
      <c r="BG246" s="62"/>
      <c r="BH246" s="62"/>
    </row>
    <row r="247" spans="1:60" ht="49.5" customHeight="1" x14ac:dyDescent="0.2">
      <c r="A247" s="85" t="s">
        <v>891</v>
      </c>
      <c r="B247" s="86" t="s">
        <v>817</v>
      </c>
      <c r="C247" s="86" t="s">
        <v>539</v>
      </c>
      <c r="D247" s="86" t="s">
        <v>204</v>
      </c>
      <c r="E247" s="86" t="s">
        <v>892</v>
      </c>
      <c r="F247" s="79" t="s">
        <v>823</v>
      </c>
      <c r="G247" s="79" t="s">
        <v>51</v>
      </c>
      <c r="H247" s="86" t="s">
        <v>263</v>
      </c>
      <c r="I247" s="122">
        <v>40452</v>
      </c>
      <c r="J247" s="106">
        <v>1319.99</v>
      </c>
      <c r="K247" s="106">
        <f t="shared" si="8"/>
        <v>131.999</v>
      </c>
      <c r="L247" s="106">
        <f t="shared" si="9"/>
        <v>1187.991</v>
      </c>
      <c r="M247" s="106">
        <v>0</v>
      </c>
      <c r="N247" s="106">
        <v>0</v>
      </c>
      <c r="O247" s="106">
        <v>0</v>
      </c>
      <c r="P247" s="106">
        <v>0</v>
      </c>
      <c r="Q247" s="106">
        <v>0</v>
      </c>
      <c r="R247" s="106">
        <v>0</v>
      </c>
      <c r="S247" s="106">
        <v>0</v>
      </c>
      <c r="T247" s="106">
        <v>0</v>
      </c>
      <c r="U247" s="106">
        <v>0</v>
      </c>
      <c r="V247" s="117">
        <v>0</v>
      </c>
      <c r="W247" s="106">
        <v>0</v>
      </c>
      <c r="X247" s="106">
        <v>0</v>
      </c>
      <c r="Y247" s="106">
        <v>59.4</v>
      </c>
      <c r="Z247" s="106">
        <v>237.6</v>
      </c>
      <c r="AA247" s="106">
        <v>237.6</v>
      </c>
      <c r="AB247" s="106">
        <v>0</v>
      </c>
      <c r="AC247" s="106">
        <v>237.6</v>
      </c>
      <c r="AD247" s="106">
        <v>237.6</v>
      </c>
      <c r="AE247" s="106">
        <v>178.19</v>
      </c>
      <c r="AF247" s="106">
        <v>0</v>
      </c>
      <c r="AG247" s="106">
        <v>0</v>
      </c>
      <c r="AH247" s="106">
        <v>0</v>
      </c>
      <c r="AI247" s="106">
        <v>0</v>
      </c>
      <c r="AJ247" s="106">
        <v>0</v>
      </c>
      <c r="AK247" s="106">
        <v>0</v>
      </c>
      <c r="AL247" s="106"/>
      <c r="AM247" s="106"/>
      <c r="AN247" s="106"/>
      <c r="AO247" s="104"/>
      <c r="AP247" s="104">
        <f t="shared" si="10"/>
        <v>1187.99</v>
      </c>
      <c r="AQ247" s="106">
        <f t="shared" si="11"/>
        <v>132</v>
      </c>
      <c r="AR247" s="72" t="s">
        <v>893</v>
      </c>
      <c r="AS247" s="73" t="s">
        <v>626</v>
      </c>
      <c r="AT247" s="62"/>
      <c r="AU247" s="61">
        <f t="shared" si="15"/>
        <v>9.9999999997635314E-4</v>
      </c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</row>
    <row r="248" spans="1:60" ht="49.5" customHeight="1" x14ac:dyDescent="0.2">
      <c r="A248" s="85" t="s">
        <v>894</v>
      </c>
      <c r="B248" s="86" t="s">
        <v>817</v>
      </c>
      <c r="C248" s="86" t="s">
        <v>539</v>
      </c>
      <c r="D248" s="86" t="s">
        <v>204</v>
      </c>
      <c r="E248" s="86" t="s">
        <v>895</v>
      </c>
      <c r="F248" s="79" t="s">
        <v>823</v>
      </c>
      <c r="G248" s="79" t="s">
        <v>51</v>
      </c>
      <c r="H248" s="86" t="s">
        <v>263</v>
      </c>
      <c r="I248" s="122">
        <v>40452</v>
      </c>
      <c r="J248" s="106">
        <v>1319.99</v>
      </c>
      <c r="K248" s="106">
        <f t="shared" si="8"/>
        <v>131.999</v>
      </c>
      <c r="L248" s="106">
        <f t="shared" si="9"/>
        <v>1187.991</v>
      </c>
      <c r="M248" s="106">
        <v>0</v>
      </c>
      <c r="N248" s="106">
        <v>0</v>
      </c>
      <c r="O248" s="106">
        <v>0</v>
      </c>
      <c r="P248" s="106">
        <v>0</v>
      </c>
      <c r="Q248" s="106">
        <v>0</v>
      </c>
      <c r="R248" s="106">
        <v>0</v>
      </c>
      <c r="S248" s="106">
        <v>0</v>
      </c>
      <c r="T248" s="106">
        <v>0</v>
      </c>
      <c r="U248" s="106">
        <v>0</v>
      </c>
      <c r="V248" s="117">
        <v>0</v>
      </c>
      <c r="W248" s="106">
        <v>0</v>
      </c>
      <c r="X248" s="106">
        <v>0</v>
      </c>
      <c r="Y248" s="106">
        <v>59.4</v>
      </c>
      <c r="Z248" s="106">
        <v>237.6</v>
      </c>
      <c r="AA248" s="106">
        <v>237.6</v>
      </c>
      <c r="AB248" s="106">
        <v>0</v>
      </c>
      <c r="AC248" s="106">
        <v>237.6</v>
      </c>
      <c r="AD248" s="106">
        <v>237.6</v>
      </c>
      <c r="AE248" s="106">
        <v>178.19</v>
      </c>
      <c r="AF248" s="106">
        <v>0</v>
      </c>
      <c r="AG248" s="106">
        <v>0</v>
      </c>
      <c r="AH248" s="106">
        <v>0</v>
      </c>
      <c r="AI248" s="106">
        <v>0</v>
      </c>
      <c r="AJ248" s="106">
        <v>0</v>
      </c>
      <c r="AK248" s="106">
        <v>0</v>
      </c>
      <c r="AL248" s="106"/>
      <c r="AM248" s="106"/>
      <c r="AN248" s="106"/>
      <c r="AO248" s="104"/>
      <c r="AP248" s="104">
        <f t="shared" si="10"/>
        <v>1187.99</v>
      </c>
      <c r="AQ248" s="106">
        <f t="shared" si="11"/>
        <v>132</v>
      </c>
      <c r="AR248" s="72" t="s">
        <v>896</v>
      </c>
      <c r="AS248" s="73" t="s">
        <v>897</v>
      </c>
      <c r="AT248" s="62"/>
      <c r="AU248" s="61">
        <f t="shared" si="15"/>
        <v>9.9999999997635314E-4</v>
      </c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</row>
    <row r="249" spans="1:60" ht="49.5" customHeight="1" x14ac:dyDescent="0.2">
      <c r="A249" s="85" t="s">
        <v>898</v>
      </c>
      <c r="B249" s="86" t="s">
        <v>817</v>
      </c>
      <c r="C249" s="86" t="s">
        <v>539</v>
      </c>
      <c r="D249" s="86" t="s">
        <v>204</v>
      </c>
      <c r="E249" s="86" t="s">
        <v>899</v>
      </c>
      <c r="F249" s="79" t="s">
        <v>823</v>
      </c>
      <c r="G249" s="79" t="s">
        <v>51</v>
      </c>
      <c r="H249" s="86" t="s">
        <v>263</v>
      </c>
      <c r="I249" s="122">
        <v>40452</v>
      </c>
      <c r="J249" s="106">
        <v>1319.99</v>
      </c>
      <c r="K249" s="106">
        <f t="shared" si="8"/>
        <v>131.999</v>
      </c>
      <c r="L249" s="106">
        <f t="shared" si="9"/>
        <v>1187.991</v>
      </c>
      <c r="M249" s="106">
        <v>0</v>
      </c>
      <c r="N249" s="106">
        <v>0</v>
      </c>
      <c r="O249" s="106">
        <v>0</v>
      </c>
      <c r="P249" s="106">
        <v>0</v>
      </c>
      <c r="Q249" s="106">
        <v>0</v>
      </c>
      <c r="R249" s="106">
        <v>0</v>
      </c>
      <c r="S249" s="106">
        <v>0</v>
      </c>
      <c r="T249" s="106">
        <v>0</v>
      </c>
      <c r="U249" s="106">
        <v>0</v>
      </c>
      <c r="V249" s="117">
        <v>0</v>
      </c>
      <c r="W249" s="106">
        <v>0</v>
      </c>
      <c r="X249" s="106">
        <v>0</v>
      </c>
      <c r="Y249" s="106">
        <v>59.4</v>
      </c>
      <c r="Z249" s="106">
        <v>237.6</v>
      </c>
      <c r="AA249" s="106">
        <v>237.6</v>
      </c>
      <c r="AB249" s="106">
        <v>0</v>
      </c>
      <c r="AC249" s="106">
        <v>237.6</v>
      </c>
      <c r="AD249" s="106">
        <v>237.6</v>
      </c>
      <c r="AE249" s="106">
        <v>178.19</v>
      </c>
      <c r="AF249" s="106">
        <v>0</v>
      </c>
      <c r="AG249" s="106">
        <v>0</v>
      </c>
      <c r="AH249" s="106">
        <v>0</v>
      </c>
      <c r="AI249" s="106">
        <v>0</v>
      </c>
      <c r="AJ249" s="106">
        <v>0</v>
      </c>
      <c r="AK249" s="106">
        <v>0</v>
      </c>
      <c r="AL249" s="106"/>
      <c r="AM249" s="106"/>
      <c r="AN249" s="106"/>
      <c r="AO249" s="104"/>
      <c r="AP249" s="104">
        <f t="shared" si="10"/>
        <v>1187.99</v>
      </c>
      <c r="AQ249" s="106">
        <f t="shared" si="11"/>
        <v>132</v>
      </c>
      <c r="AR249" s="72" t="s">
        <v>900</v>
      </c>
      <c r="AS249" s="73" t="s">
        <v>605</v>
      </c>
      <c r="AT249" s="62"/>
      <c r="AU249" s="61">
        <f t="shared" si="15"/>
        <v>9.9999999997635314E-4</v>
      </c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</row>
    <row r="250" spans="1:60" ht="49.5" customHeight="1" x14ac:dyDescent="0.2">
      <c r="A250" s="85" t="s">
        <v>901</v>
      </c>
      <c r="B250" s="86" t="s">
        <v>817</v>
      </c>
      <c r="C250" s="86" t="s">
        <v>539</v>
      </c>
      <c r="D250" s="86" t="s">
        <v>204</v>
      </c>
      <c r="E250" s="86" t="s">
        <v>902</v>
      </c>
      <c r="F250" s="79" t="s">
        <v>823</v>
      </c>
      <c r="G250" s="79" t="s">
        <v>51</v>
      </c>
      <c r="H250" s="86" t="s">
        <v>263</v>
      </c>
      <c r="I250" s="122">
        <v>40452</v>
      </c>
      <c r="J250" s="106">
        <v>1319.99</v>
      </c>
      <c r="K250" s="106">
        <f t="shared" si="8"/>
        <v>131.999</v>
      </c>
      <c r="L250" s="106">
        <f t="shared" si="9"/>
        <v>1187.991</v>
      </c>
      <c r="M250" s="106">
        <v>0</v>
      </c>
      <c r="N250" s="106">
        <v>0</v>
      </c>
      <c r="O250" s="106">
        <v>0</v>
      </c>
      <c r="P250" s="106">
        <v>0</v>
      </c>
      <c r="Q250" s="106">
        <v>0</v>
      </c>
      <c r="R250" s="106">
        <v>0</v>
      </c>
      <c r="S250" s="106">
        <v>0</v>
      </c>
      <c r="T250" s="106">
        <v>0</v>
      </c>
      <c r="U250" s="106">
        <v>0</v>
      </c>
      <c r="V250" s="117">
        <v>0</v>
      </c>
      <c r="W250" s="106">
        <v>0</v>
      </c>
      <c r="X250" s="106">
        <v>0</v>
      </c>
      <c r="Y250" s="106">
        <v>59.4</v>
      </c>
      <c r="Z250" s="106">
        <v>237.6</v>
      </c>
      <c r="AA250" s="106">
        <v>237.6</v>
      </c>
      <c r="AB250" s="106">
        <v>0</v>
      </c>
      <c r="AC250" s="106">
        <v>237.6</v>
      </c>
      <c r="AD250" s="106">
        <v>237.6</v>
      </c>
      <c r="AE250" s="106">
        <v>178.19</v>
      </c>
      <c r="AF250" s="106">
        <v>0</v>
      </c>
      <c r="AG250" s="106">
        <v>0</v>
      </c>
      <c r="AH250" s="106">
        <v>0</v>
      </c>
      <c r="AI250" s="106">
        <v>0</v>
      </c>
      <c r="AJ250" s="106">
        <v>0</v>
      </c>
      <c r="AK250" s="106">
        <v>0</v>
      </c>
      <c r="AL250" s="106"/>
      <c r="AM250" s="106"/>
      <c r="AN250" s="106"/>
      <c r="AO250" s="104"/>
      <c r="AP250" s="104">
        <f t="shared" si="10"/>
        <v>1187.99</v>
      </c>
      <c r="AQ250" s="106">
        <f t="shared" si="11"/>
        <v>132</v>
      </c>
      <c r="AR250" s="72" t="s">
        <v>903</v>
      </c>
      <c r="AS250" s="73" t="s">
        <v>904</v>
      </c>
      <c r="AT250" s="62"/>
      <c r="AU250" s="61">
        <f t="shared" si="15"/>
        <v>9.9999999997635314E-4</v>
      </c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</row>
    <row r="251" spans="1:60" ht="49.5" customHeight="1" x14ac:dyDescent="0.2">
      <c r="A251" s="85" t="s">
        <v>905</v>
      </c>
      <c r="B251" s="86" t="s">
        <v>817</v>
      </c>
      <c r="C251" s="86" t="s">
        <v>539</v>
      </c>
      <c r="D251" s="86" t="s">
        <v>204</v>
      </c>
      <c r="E251" s="86" t="s">
        <v>906</v>
      </c>
      <c r="F251" s="79" t="s">
        <v>823</v>
      </c>
      <c r="G251" s="79" t="s">
        <v>51</v>
      </c>
      <c r="H251" s="86" t="s">
        <v>263</v>
      </c>
      <c r="I251" s="122">
        <v>40452</v>
      </c>
      <c r="J251" s="106">
        <v>1319.99</v>
      </c>
      <c r="K251" s="106">
        <f t="shared" si="8"/>
        <v>131.999</v>
      </c>
      <c r="L251" s="106">
        <f t="shared" si="9"/>
        <v>1187.991</v>
      </c>
      <c r="M251" s="106">
        <v>0</v>
      </c>
      <c r="N251" s="106">
        <v>0</v>
      </c>
      <c r="O251" s="106">
        <v>0</v>
      </c>
      <c r="P251" s="106">
        <v>0</v>
      </c>
      <c r="Q251" s="106">
        <v>0</v>
      </c>
      <c r="R251" s="106">
        <v>0</v>
      </c>
      <c r="S251" s="106">
        <v>0</v>
      </c>
      <c r="T251" s="106">
        <v>0</v>
      </c>
      <c r="U251" s="106">
        <v>0</v>
      </c>
      <c r="V251" s="117">
        <v>0</v>
      </c>
      <c r="W251" s="106">
        <v>0</v>
      </c>
      <c r="X251" s="106">
        <v>0</v>
      </c>
      <c r="Y251" s="106">
        <v>59.4</v>
      </c>
      <c r="Z251" s="106">
        <v>237.6</v>
      </c>
      <c r="AA251" s="106">
        <v>237.6</v>
      </c>
      <c r="AB251" s="106">
        <v>0</v>
      </c>
      <c r="AC251" s="106">
        <v>237.6</v>
      </c>
      <c r="AD251" s="106">
        <v>237.6</v>
      </c>
      <c r="AE251" s="106">
        <v>178.19</v>
      </c>
      <c r="AF251" s="106">
        <v>0</v>
      </c>
      <c r="AG251" s="106">
        <v>0</v>
      </c>
      <c r="AH251" s="106">
        <v>0</v>
      </c>
      <c r="AI251" s="106">
        <v>0</v>
      </c>
      <c r="AJ251" s="106">
        <v>0</v>
      </c>
      <c r="AK251" s="106">
        <v>0</v>
      </c>
      <c r="AL251" s="106"/>
      <c r="AM251" s="106"/>
      <c r="AN251" s="106"/>
      <c r="AO251" s="104"/>
      <c r="AP251" s="104">
        <f t="shared" si="10"/>
        <v>1187.99</v>
      </c>
      <c r="AQ251" s="106">
        <f t="shared" si="11"/>
        <v>132</v>
      </c>
      <c r="AR251" s="72" t="s">
        <v>907</v>
      </c>
      <c r="AS251" s="73" t="s">
        <v>555</v>
      </c>
      <c r="AT251" s="62"/>
      <c r="AU251" s="61">
        <f t="shared" si="15"/>
        <v>9.9999999997635314E-4</v>
      </c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</row>
    <row r="252" spans="1:60" ht="49.5" customHeight="1" x14ac:dyDescent="0.2">
      <c r="A252" s="85" t="s">
        <v>908</v>
      </c>
      <c r="B252" s="86" t="s">
        <v>817</v>
      </c>
      <c r="C252" s="86" t="s">
        <v>539</v>
      </c>
      <c r="D252" s="86" t="s">
        <v>204</v>
      </c>
      <c r="E252" s="86" t="s">
        <v>909</v>
      </c>
      <c r="F252" s="79" t="s">
        <v>823</v>
      </c>
      <c r="G252" s="79" t="s">
        <v>51</v>
      </c>
      <c r="H252" s="86" t="s">
        <v>263</v>
      </c>
      <c r="I252" s="122">
        <v>40452</v>
      </c>
      <c r="J252" s="106">
        <v>1319.99</v>
      </c>
      <c r="K252" s="106">
        <f t="shared" si="8"/>
        <v>131.999</v>
      </c>
      <c r="L252" s="106">
        <f t="shared" si="9"/>
        <v>1187.991</v>
      </c>
      <c r="M252" s="106">
        <v>0</v>
      </c>
      <c r="N252" s="106">
        <v>0</v>
      </c>
      <c r="O252" s="106">
        <v>0</v>
      </c>
      <c r="P252" s="106">
        <v>0</v>
      </c>
      <c r="Q252" s="106">
        <v>0</v>
      </c>
      <c r="R252" s="106">
        <v>0</v>
      </c>
      <c r="S252" s="106">
        <v>0</v>
      </c>
      <c r="T252" s="106">
        <v>0</v>
      </c>
      <c r="U252" s="106">
        <v>0</v>
      </c>
      <c r="V252" s="117">
        <v>0</v>
      </c>
      <c r="W252" s="106">
        <v>0</v>
      </c>
      <c r="X252" s="106">
        <v>0</v>
      </c>
      <c r="Y252" s="106">
        <v>59.4</v>
      </c>
      <c r="Z252" s="106">
        <v>237.6</v>
      </c>
      <c r="AA252" s="106">
        <v>237.6</v>
      </c>
      <c r="AB252" s="106">
        <v>0</v>
      </c>
      <c r="AC252" s="106">
        <v>237.6</v>
      </c>
      <c r="AD252" s="106">
        <v>237.6</v>
      </c>
      <c r="AE252" s="106">
        <v>178.19</v>
      </c>
      <c r="AF252" s="106">
        <v>0</v>
      </c>
      <c r="AG252" s="106">
        <v>0</v>
      </c>
      <c r="AH252" s="106">
        <v>0</v>
      </c>
      <c r="AI252" s="106">
        <v>0</v>
      </c>
      <c r="AJ252" s="106">
        <v>0</v>
      </c>
      <c r="AK252" s="106">
        <v>0</v>
      </c>
      <c r="AL252" s="106"/>
      <c r="AM252" s="106"/>
      <c r="AN252" s="106"/>
      <c r="AO252" s="104"/>
      <c r="AP252" s="104">
        <f t="shared" si="10"/>
        <v>1187.99</v>
      </c>
      <c r="AQ252" s="106">
        <f t="shared" si="11"/>
        <v>132</v>
      </c>
      <c r="AR252" s="72" t="s">
        <v>248</v>
      </c>
      <c r="AS252" s="73" t="s">
        <v>249</v>
      </c>
      <c r="AT252" s="62"/>
      <c r="AU252" s="61">
        <f t="shared" si="15"/>
        <v>9.9999999997635314E-4</v>
      </c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</row>
    <row r="253" spans="1:60" ht="49.5" customHeight="1" x14ac:dyDescent="0.2">
      <c r="A253" s="85" t="s">
        <v>910</v>
      </c>
      <c r="B253" s="86" t="s">
        <v>817</v>
      </c>
      <c r="C253" s="86" t="s">
        <v>539</v>
      </c>
      <c r="D253" s="86" t="s">
        <v>204</v>
      </c>
      <c r="E253" s="86" t="s">
        <v>911</v>
      </c>
      <c r="F253" s="79" t="s">
        <v>823</v>
      </c>
      <c r="G253" s="79" t="s">
        <v>51</v>
      </c>
      <c r="H253" s="86" t="s">
        <v>263</v>
      </c>
      <c r="I253" s="122">
        <v>40452</v>
      </c>
      <c r="J253" s="106">
        <v>1319.99</v>
      </c>
      <c r="K253" s="106">
        <f t="shared" si="8"/>
        <v>131.999</v>
      </c>
      <c r="L253" s="106">
        <f t="shared" si="9"/>
        <v>1187.991</v>
      </c>
      <c r="M253" s="106">
        <v>0</v>
      </c>
      <c r="N253" s="106">
        <v>0</v>
      </c>
      <c r="O253" s="106">
        <v>0</v>
      </c>
      <c r="P253" s="106">
        <v>0</v>
      </c>
      <c r="Q253" s="106">
        <v>0</v>
      </c>
      <c r="R253" s="106">
        <v>0</v>
      </c>
      <c r="S253" s="106">
        <v>0</v>
      </c>
      <c r="T253" s="106">
        <v>0</v>
      </c>
      <c r="U253" s="106">
        <v>0</v>
      </c>
      <c r="V253" s="117">
        <v>0</v>
      </c>
      <c r="W253" s="106">
        <v>0</v>
      </c>
      <c r="X253" s="106">
        <v>0</v>
      </c>
      <c r="Y253" s="106">
        <v>59.4</v>
      </c>
      <c r="Z253" s="106">
        <v>237.6</v>
      </c>
      <c r="AA253" s="106">
        <v>237.6</v>
      </c>
      <c r="AB253" s="106">
        <v>0</v>
      </c>
      <c r="AC253" s="106">
        <v>237.6</v>
      </c>
      <c r="AD253" s="106">
        <v>237.6</v>
      </c>
      <c r="AE253" s="106">
        <v>178.19</v>
      </c>
      <c r="AF253" s="106">
        <v>0</v>
      </c>
      <c r="AG253" s="106">
        <v>0</v>
      </c>
      <c r="AH253" s="106">
        <v>0</v>
      </c>
      <c r="AI253" s="106">
        <v>0</v>
      </c>
      <c r="AJ253" s="106">
        <v>0</v>
      </c>
      <c r="AK253" s="106">
        <v>0</v>
      </c>
      <c r="AL253" s="106"/>
      <c r="AM253" s="106"/>
      <c r="AN253" s="106"/>
      <c r="AO253" s="104"/>
      <c r="AP253" s="104">
        <f t="shared" si="10"/>
        <v>1187.99</v>
      </c>
      <c r="AQ253" s="106">
        <f t="shared" si="11"/>
        <v>132</v>
      </c>
      <c r="AR253" s="72" t="s">
        <v>912</v>
      </c>
      <c r="AS253" s="73" t="s">
        <v>913</v>
      </c>
      <c r="AT253" s="62"/>
      <c r="AU253" s="61">
        <f t="shared" si="15"/>
        <v>9.9999999997635314E-4</v>
      </c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</row>
    <row r="254" spans="1:60" ht="49.5" customHeight="1" x14ac:dyDescent="0.2">
      <c r="A254" s="85" t="s">
        <v>914</v>
      </c>
      <c r="B254" s="86" t="s">
        <v>817</v>
      </c>
      <c r="C254" s="86" t="s">
        <v>539</v>
      </c>
      <c r="D254" s="86" t="s">
        <v>204</v>
      </c>
      <c r="E254" s="86" t="s">
        <v>915</v>
      </c>
      <c r="F254" s="79" t="s">
        <v>823</v>
      </c>
      <c r="G254" s="79" t="s">
        <v>51</v>
      </c>
      <c r="H254" s="86" t="s">
        <v>263</v>
      </c>
      <c r="I254" s="122">
        <v>40452</v>
      </c>
      <c r="J254" s="106">
        <v>1319.99</v>
      </c>
      <c r="K254" s="106">
        <f t="shared" si="8"/>
        <v>131.999</v>
      </c>
      <c r="L254" s="106">
        <f t="shared" si="9"/>
        <v>1187.991</v>
      </c>
      <c r="M254" s="106">
        <v>0</v>
      </c>
      <c r="N254" s="106">
        <v>0</v>
      </c>
      <c r="O254" s="106">
        <v>0</v>
      </c>
      <c r="P254" s="106">
        <v>0</v>
      </c>
      <c r="Q254" s="106">
        <v>0</v>
      </c>
      <c r="R254" s="106">
        <v>0</v>
      </c>
      <c r="S254" s="106">
        <v>0</v>
      </c>
      <c r="T254" s="106">
        <v>0</v>
      </c>
      <c r="U254" s="106">
        <v>0</v>
      </c>
      <c r="V254" s="117">
        <v>0</v>
      </c>
      <c r="W254" s="106">
        <v>0</v>
      </c>
      <c r="X254" s="106">
        <v>0</v>
      </c>
      <c r="Y254" s="106">
        <v>59.4</v>
      </c>
      <c r="Z254" s="106">
        <v>237.6</v>
      </c>
      <c r="AA254" s="106">
        <v>237.6</v>
      </c>
      <c r="AB254" s="106">
        <v>0</v>
      </c>
      <c r="AC254" s="106">
        <v>237.6</v>
      </c>
      <c r="AD254" s="106">
        <v>237.6</v>
      </c>
      <c r="AE254" s="106">
        <v>178.19</v>
      </c>
      <c r="AF254" s="106">
        <v>0</v>
      </c>
      <c r="AG254" s="106">
        <v>0</v>
      </c>
      <c r="AH254" s="106">
        <v>0</v>
      </c>
      <c r="AI254" s="106">
        <v>0</v>
      </c>
      <c r="AJ254" s="106">
        <v>0</v>
      </c>
      <c r="AK254" s="106">
        <v>0</v>
      </c>
      <c r="AL254" s="106"/>
      <c r="AM254" s="106"/>
      <c r="AN254" s="106"/>
      <c r="AO254" s="104"/>
      <c r="AP254" s="104">
        <f t="shared" si="10"/>
        <v>1187.99</v>
      </c>
      <c r="AQ254" s="106">
        <f t="shared" si="11"/>
        <v>132</v>
      </c>
      <c r="AR254" s="72" t="s">
        <v>916</v>
      </c>
      <c r="AS254" s="73" t="s">
        <v>634</v>
      </c>
      <c r="AT254" s="62"/>
      <c r="AU254" s="61">
        <f t="shared" si="15"/>
        <v>9.9999999997635314E-4</v>
      </c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</row>
    <row r="255" spans="1:60" ht="49.5" customHeight="1" x14ac:dyDescent="0.2">
      <c r="A255" s="85" t="s">
        <v>917</v>
      </c>
      <c r="B255" s="86" t="s">
        <v>817</v>
      </c>
      <c r="C255" s="86" t="s">
        <v>539</v>
      </c>
      <c r="D255" s="86" t="s">
        <v>204</v>
      </c>
      <c r="E255" s="86" t="s">
        <v>918</v>
      </c>
      <c r="F255" s="79" t="s">
        <v>823</v>
      </c>
      <c r="G255" s="79" t="s">
        <v>51</v>
      </c>
      <c r="H255" s="86" t="s">
        <v>263</v>
      </c>
      <c r="I255" s="122">
        <v>40452</v>
      </c>
      <c r="J255" s="106">
        <v>1319.99</v>
      </c>
      <c r="K255" s="106">
        <f t="shared" si="8"/>
        <v>131.999</v>
      </c>
      <c r="L255" s="106">
        <f t="shared" si="9"/>
        <v>1187.991</v>
      </c>
      <c r="M255" s="106">
        <v>0</v>
      </c>
      <c r="N255" s="106">
        <v>0</v>
      </c>
      <c r="O255" s="106">
        <v>0</v>
      </c>
      <c r="P255" s="106">
        <v>0</v>
      </c>
      <c r="Q255" s="106">
        <v>0</v>
      </c>
      <c r="R255" s="106">
        <v>0</v>
      </c>
      <c r="S255" s="106">
        <v>0</v>
      </c>
      <c r="T255" s="106">
        <v>0</v>
      </c>
      <c r="U255" s="106">
        <v>0</v>
      </c>
      <c r="V255" s="117">
        <v>0</v>
      </c>
      <c r="W255" s="106">
        <v>0</v>
      </c>
      <c r="X255" s="106">
        <v>0</v>
      </c>
      <c r="Y255" s="106">
        <v>59.4</v>
      </c>
      <c r="Z255" s="106">
        <v>237.6</v>
      </c>
      <c r="AA255" s="106">
        <v>237.6</v>
      </c>
      <c r="AB255" s="106">
        <v>0</v>
      </c>
      <c r="AC255" s="106">
        <v>237.6</v>
      </c>
      <c r="AD255" s="106">
        <v>237.6</v>
      </c>
      <c r="AE255" s="106">
        <v>178.19</v>
      </c>
      <c r="AF255" s="106">
        <v>0</v>
      </c>
      <c r="AG255" s="106">
        <v>0</v>
      </c>
      <c r="AH255" s="106">
        <v>0</v>
      </c>
      <c r="AI255" s="106">
        <v>0</v>
      </c>
      <c r="AJ255" s="106">
        <v>0</v>
      </c>
      <c r="AK255" s="106">
        <v>0</v>
      </c>
      <c r="AL255" s="106"/>
      <c r="AM255" s="106"/>
      <c r="AN255" s="106"/>
      <c r="AO255" s="104"/>
      <c r="AP255" s="104">
        <f t="shared" si="10"/>
        <v>1187.99</v>
      </c>
      <c r="AQ255" s="106">
        <f t="shared" si="11"/>
        <v>132</v>
      </c>
      <c r="AR255" s="72" t="s">
        <v>919</v>
      </c>
      <c r="AS255" s="73" t="s">
        <v>730</v>
      </c>
      <c r="AT255" s="62"/>
      <c r="AU255" s="61">
        <f t="shared" si="15"/>
        <v>9.9999999997635314E-4</v>
      </c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</row>
    <row r="256" spans="1:60" ht="49.5" customHeight="1" x14ac:dyDescent="0.2">
      <c r="A256" s="85" t="s">
        <v>920</v>
      </c>
      <c r="B256" s="86" t="s">
        <v>817</v>
      </c>
      <c r="C256" s="86" t="s">
        <v>921</v>
      </c>
      <c r="D256" s="86" t="s">
        <v>227</v>
      </c>
      <c r="E256" s="86" t="s">
        <v>922</v>
      </c>
      <c r="F256" s="79" t="s">
        <v>923</v>
      </c>
      <c r="G256" s="79" t="s">
        <v>51</v>
      </c>
      <c r="H256" s="86" t="s">
        <v>263</v>
      </c>
      <c r="I256" s="122">
        <v>40634</v>
      </c>
      <c r="J256" s="106">
        <v>999.23</v>
      </c>
      <c r="K256" s="106">
        <f t="shared" si="8"/>
        <v>99.923000000000002</v>
      </c>
      <c r="L256" s="106">
        <f t="shared" si="9"/>
        <v>899.30700000000002</v>
      </c>
      <c r="M256" s="106">
        <v>0</v>
      </c>
      <c r="N256" s="106">
        <v>0</v>
      </c>
      <c r="O256" s="106">
        <v>0</v>
      </c>
      <c r="P256" s="106">
        <v>0</v>
      </c>
      <c r="Q256" s="106">
        <v>0</v>
      </c>
      <c r="R256" s="106">
        <v>0</v>
      </c>
      <c r="S256" s="106">
        <v>0</v>
      </c>
      <c r="T256" s="106">
        <v>0</v>
      </c>
      <c r="U256" s="106">
        <v>0</v>
      </c>
      <c r="V256" s="117">
        <v>0</v>
      </c>
      <c r="W256" s="106">
        <v>0</v>
      </c>
      <c r="X256" s="106">
        <v>0</v>
      </c>
      <c r="Y256" s="106">
        <v>0</v>
      </c>
      <c r="Z256" s="106">
        <v>119.91</v>
      </c>
      <c r="AA256" s="106">
        <v>179.86</v>
      </c>
      <c r="AB256" s="106">
        <v>0</v>
      </c>
      <c r="AC256" s="106">
        <v>179.86</v>
      </c>
      <c r="AD256" s="106">
        <v>179.86</v>
      </c>
      <c r="AE256" s="106">
        <v>179.86</v>
      </c>
      <c r="AF256" s="106">
        <v>0</v>
      </c>
      <c r="AG256" s="106">
        <v>59.96</v>
      </c>
      <c r="AH256" s="106">
        <v>0</v>
      </c>
      <c r="AI256" s="106">
        <v>0</v>
      </c>
      <c r="AJ256" s="106">
        <v>0</v>
      </c>
      <c r="AK256" s="106">
        <v>0</v>
      </c>
      <c r="AL256" s="106"/>
      <c r="AM256" s="106"/>
      <c r="AN256" s="106"/>
      <c r="AO256" s="104"/>
      <c r="AP256" s="104">
        <f t="shared" si="10"/>
        <v>899.31000000000006</v>
      </c>
      <c r="AQ256" s="106">
        <f t="shared" si="11"/>
        <v>99.919999999999959</v>
      </c>
      <c r="AR256" s="72" t="s">
        <v>570</v>
      </c>
      <c r="AS256" s="73" t="s">
        <v>868</v>
      </c>
      <c r="AT256" s="62"/>
      <c r="AU256" s="61">
        <f t="shared" si="15"/>
        <v>-3.0000000000427463E-3</v>
      </c>
      <c r="AV256" s="62"/>
      <c r="AW256" s="62"/>
      <c r="AX256" s="62"/>
      <c r="AY256" s="62"/>
      <c r="AZ256" s="62"/>
      <c r="BA256" s="62"/>
      <c r="BB256" s="62"/>
      <c r="BC256" s="62"/>
      <c r="BD256" s="62"/>
      <c r="BE256" s="62"/>
      <c r="BF256" s="62"/>
      <c r="BG256" s="62"/>
      <c r="BH256" s="62"/>
    </row>
    <row r="257" spans="1:60" ht="49.5" customHeight="1" x14ac:dyDescent="0.2">
      <c r="A257" s="85" t="s">
        <v>924</v>
      </c>
      <c r="B257" s="86" t="s">
        <v>817</v>
      </c>
      <c r="C257" s="86" t="s">
        <v>921</v>
      </c>
      <c r="D257" s="86" t="s">
        <v>227</v>
      </c>
      <c r="E257" s="86" t="s">
        <v>925</v>
      </c>
      <c r="F257" s="79" t="s">
        <v>923</v>
      </c>
      <c r="G257" s="79" t="s">
        <v>51</v>
      </c>
      <c r="H257" s="86" t="s">
        <v>263</v>
      </c>
      <c r="I257" s="122">
        <v>40634</v>
      </c>
      <c r="J257" s="106">
        <v>999.23</v>
      </c>
      <c r="K257" s="106">
        <f t="shared" si="8"/>
        <v>99.923000000000002</v>
      </c>
      <c r="L257" s="106">
        <f t="shared" si="9"/>
        <v>899.30700000000002</v>
      </c>
      <c r="M257" s="106">
        <v>0</v>
      </c>
      <c r="N257" s="106">
        <v>0</v>
      </c>
      <c r="O257" s="106">
        <v>0</v>
      </c>
      <c r="P257" s="106">
        <v>0</v>
      </c>
      <c r="Q257" s="106">
        <v>0</v>
      </c>
      <c r="R257" s="106">
        <v>0</v>
      </c>
      <c r="S257" s="106">
        <v>0</v>
      </c>
      <c r="T257" s="106">
        <v>0</v>
      </c>
      <c r="U257" s="106">
        <v>0</v>
      </c>
      <c r="V257" s="117">
        <v>0</v>
      </c>
      <c r="W257" s="106">
        <v>0</v>
      </c>
      <c r="X257" s="106">
        <v>0</v>
      </c>
      <c r="Y257" s="106">
        <v>0</v>
      </c>
      <c r="Z257" s="106">
        <v>119.91</v>
      </c>
      <c r="AA257" s="106">
        <v>179.86</v>
      </c>
      <c r="AB257" s="106">
        <v>0</v>
      </c>
      <c r="AC257" s="106">
        <v>179.86</v>
      </c>
      <c r="AD257" s="106">
        <v>179.86</v>
      </c>
      <c r="AE257" s="106">
        <v>179.86</v>
      </c>
      <c r="AF257" s="106">
        <v>0</v>
      </c>
      <c r="AG257" s="106">
        <v>59.96</v>
      </c>
      <c r="AH257" s="106">
        <v>0</v>
      </c>
      <c r="AI257" s="106">
        <v>0</v>
      </c>
      <c r="AJ257" s="106">
        <v>0</v>
      </c>
      <c r="AK257" s="106">
        <v>0</v>
      </c>
      <c r="AL257" s="106"/>
      <c r="AM257" s="106"/>
      <c r="AN257" s="106"/>
      <c r="AO257" s="104"/>
      <c r="AP257" s="104">
        <f t="shared" si="10"/>
        <v>899.31000000000006</v>
      </c>
      <c r="AQ257" s="106">
        <f t="shared" si="11"/>
        <v>99.919999999999959</v>
      </c>
      <c r="AR257" s="72" t="s">
        <v>660</v>
      </c>
      <c r="AS257" s="73" t="s">
        <v>661</v>
      </c>
      <c r="AT257" s="62"/>
      <c r="AU257" s="61">
        <f t="shared" si="15"/>
        <v>-3.0000000000427463E-3</v>
      </c>
      <c r="AV257" s="62"/>
      <c r="AW257" s="62"/>
      <c r="AX257" s="62"/>
      <c r="AY257" s="62"/>
      <c r="AZ257" s="62"/>
      <c r="BA257" s="62"/>
      <c r="BB257" s="62"/>
      <c r="BC257" s="62"/>
      <c r="BD257" s="62"/>
      <c r="BE257" s="62"/>
      <c r="BF257" s="62"/>
      <c r="BG257" s="62"/>
      <c r="BH257" s="62"/>
    </row>
    <row r="258" spans="1:60" ht="49.5" customHeight="1" x14ac:dyDescent="0.2">
      <c r="A258" s="85" t="s">
        <v>926</v>
      </c>
      <c r="B258" s="86" t="s">
        <v>817</v>
      </c>
      <c r="C258" s="86" t="s">
        <v>921</v>
      </c>
      <c r="D258" s="86" t="s">
        <v>227</v>
      </c>
      <c r="E258" s="86" t="s">
        <v>927</v>
      </c>
      <c r="F258" s="79" t="s">
        <v>923</v>
      </c>
      <c r="G258" s="79" t="s">
        <v>51</v>
      </c>
      <c r="H258" s="86" t="s">
        <v>263</v>
      </c>
      <c r="I258" s="122">
        <v>40634</v>
      </c>
      <c r="J258" s="106">
        <v>999.23</v>
      </c>
      <c r="K258" s="106">
        <f t="shared" si="8"/>
        <v>99.923000000000002</v>
      </c>
      <c r="L258" s="106">
        <f t="shared" si="9"/>
        <v>899.30700000000002</v>
      </c>
      <c r="M258" s="106">
        <v>0</v>
      </c>
      <c r="N258" s="106">
        <v>0</v>
      </c>
      <c r="O258" s="106">
        <v>0</v>
      </c>
      <c r="P258" s="106">
        <v>0</v>
      </c>
      <c r="Q258" s="106">
        <v>0</v>
      </c>
      <c r="R258" s="106">
        <v>0</v>
      </c>
      <c r="S258" s="106">
        <v>0</v>
      </c>
      <c r="T258" s="106">
        <v>0</v>
      </c>
      <c r="U258" s="106">
        <v>0</v>
      </c>
      <c r="V258" s="117">
        <v>0</v>
      </c>
      <c r="W258" s="106">
        <v>0</v>
      </c>
      <c r="X258" s="106">
        <v>0</v>
      </c>
      <c r="Y258" s="106">
        <v>0</v>
      </c>
      <c r="Z258" s="106">
        <v>119.91</v>
      </c>
      <c r="AA258" s="106">
        <v>179.86</v>
      </c>
      <c r="AB258" s="106">
        <v>0</v>
      </c>
      <c r="AC258" s="106">
        <v>179.86</v>
      </c>
      <c r="AD258" s="106">
        <v>179.86</v>
      </c>
      <c r="AE258" s="106">
        <v>179.86</v>
      </c>
      <c r="AF258" s="106">
        <v>0</v>
      </c>
      <c r="AG258" s="106">
        <v>59.96</v>
      </c>
      <c r="AH258" s="106">
        <v>0</v>
      </c>
      <c r="AI258" s="106">
        <v>0</v>
      </c>
      <c r="AJ258" s="106">
        <v>0</v>
      </c>
      <c r="AK258" s="106">
        <v>0</v>
      </c>
      <c r="AL258" s="106"/>
      <c r="AM258" s="106"/>
      <c r="AN258" s="106"/>
      <c r="AO258" s="104"/>
      <c r="AP258" s="104">
        <f t="shared" si="10"/>
        <v>899.31000000000006</v>
      </c>
      <c r="AQ258" s="106">
        <f t="shared" si="11"/>
        <v>99.919999999999959</v>
      </c>
      <c r="AR258" s="72" t="s">
        <v>199</v>
      </c>
      <c r="AS258" s="73" t="s">
        <v>200</v>
      </c>
      <c r="AT258" s="62"/>
      <c r="AU258" s="61">
        <f t="shared" si="15"/>
        <v>-3.0000000000427463E-3</v>
      </c>
      <c r="AV258" s="62"/>
      <c r="AW258" s="62"/>
      <c r="AX258" s="62"/>
      <c r="AY258" s="62"/>
      <c r="AZ258" s="62"/>
      <c r="BA258" s="62"/>
      <c r="BB258" s="62"/>
      <c r="BC258" s="62"/>
      <c r="BD258" s="62"/>
      <c r="BE258" s="62"/>
      <c r="BF258" s="62"/>
      <c r="BG258" s="62"/>
      <c r="BH258" s="62"/>
    </row>
    <row r="259" spans="1:60" ht="49.5" customHeight="1" x14ac:dyDescent="0.2">
      <c r="A259" s="85" t="s">
        <v>928</v>
      </c>
      <c r="B259" s="86" t="s">
        <v>817</v>
      </c>
      <c r="C259" s="86" t="s">
        <v>573</v>
      </c>
      <c r="D259" s="86" t="s">
        <v>227</v>
      </c>
      <c r="E259" s="86" t="s">
        <v>929</v>
      </c>
      <c r="F259" s="79" t="s">
        <v>930</v>
      </c>
      <c r="G259" s="79" t="s">
        <v>51</v>
      </c>
      <c r="H259" s="86" t="s">
        <v>263</v>
      </c>
      <c r="I259" s="122">
        <v>40513</v>
      </c>
      <c r="J259" s="106">
        <v>1346.66</v>
      </c>
      <c r="K259" s="106">
        <f t="shared" si="8"/>
        <v>134.66600000000003</v>
      </c>
      <c r="L259" s="106">
        <f t="shared" si="9"/>
        <v>1211.9940000000001</v>
      </c>
      <c r="M259" s="106">
        <v>0</v>
      </c>
      <c r="N259" s="106">
        <v>0</v>
      </c>
      <c r="O259" s="106">
        <v>0</v>
      </c>
      <c r="P259" s="106">
        <v>0</v>
      </c>
      <c r="Q259" s="106">
        <v>0</v>
      </c>
      <c r="R259" s="106">
        <v>0</v>
      </c>
      <c r="S259" s="106">
        <v>0</v>
      </c>
      <c r="T259" s="106">
        <v>0</v>
      </c>
      <c r="U259" s="106">
        <v>0</v>
      </c>
      <c r="V259" s="117">
        <v>0</v>
      </c>
      <c r="W259" s="106">
        <v>0</v>
      </c>
      <c r="X259" s="106">
        <v>0</v>
      </c>
      <c r="Y259" s="106">
        <v>0</v>
      </c>
      <c r="Z259" s="106">
        <v>242.43</v>
      </c>
      <c r="AA259" s="106">
        <v>242.63</v>
      </c>
      <c r="AB259" s="106">
        <v>0</v>
      </c>
      <c r="AC259" s="106">
        <v>242.63</v>
      </c>
      <c r="AD259" s="106">
        <v>242.63</v>
      </c>
      <c r="AE259" s="106">
        <v>241.67</v>
      </c>
      <c r="AF259" s="106">
        <v>0</v>
      </c>
      <c r="AG259" s="106">
        <v>0</v>
      </c>
      <c r="AH259" s="106">
        <v>0</v>
      </c>
      <c r="AI259" s="106">
        <v>0</v>
      </c>
      <c r="AJ259" s="106">
        <v>0</v>
      </c>
      <c r="AK259" s="106">
        <v>0</v>
      </c>
      <c r="AL259" s="106"/>
      <c r="AM259" s="106"/>
      <c r="AN259" s="106"/>
      <c r="AO259" s="104"/>
      <c r="AP259" s="104">
        <f t="shared" si="10"/>
        <v>1211.99</v>
      </c>
      <c r="AQ259" s="106">
        <f t="shared" si="11"/>
        <v>134.67000000000007</v>
      </c>
      <c r="AR259" s="72" t="s">
        <v>931</v>
      </c>
      <c r="AS259" s="73" t="s">
        <v>726</v>
      </c>
      <c r="AT259" s="62"/>
      <c r="AU259" s="61">
        <f t="shared" si="15"/>
        <v>4.0000000001327862E-3</v>
      </c>
      <c r="AV259" s="62"/>
      <c r="AW259" s="62"/>
      <c r="AX259" s="62"/>
      <c r="AY259" s="62"/>
      <c r="AZ259" s="62"/>
      <c r="BA259" s="62"/>
      <c r="BB259" s="62"/>
      <c r="BC259" s="62"/>
      <c r="BD259" s="62"/>
      <c r="BE259" s="62"/>
      <c r="BF259" s="62"/>
      <c r="BG259" s="62"/>
      <c r="BH259" s="62"/>
    </row>
    <row r="260" spans="1:60" ht="49.5" customHeight="1" x14ac:dyDescent="0.2">
      <c r="A260" s="85" t="s">
        <v>932</v>
      </c>
      <c r="B260" s="86" t="s">
        <v>817</v>
      </c>
      <c r="C260" s="86" t="s">
        <v>921</v>
      </c>
      <c r="D260" s="86" t="s">
        <v>227</v>
      </c>
      <c r="E260" s="86" t="s">
        <v>933</v>
      </c>
      <c r="F260" s="79" t="s">
        <v>923</v>
      </c>
      <c r="G260" s="79" t="s">
        <v>51</v>
      </c>
      <c r="H260" s="86" t="s">
        <v>263</v>
      </c>
      <c r="I260" s="122">
        <v>40634</v>
      </c>
      <c r="J260" s="106">
        <v>999.23</v>
      </c>
      <c r="K260" s="106">
        <f t="shared" si="8"/>
        <v>99.923000000000002</v>
      </c>
      <c r="L260" s="106">
        <f t="shared" si="9"/>
        <v>899.30700000000002</v>
      </c>
      <c r="M260" s="106">
        <v>0</v>
      </c>
      <c r="N260" s="106">
        <v>0</v>
      </c>
      <c r="O260" s="106">
        <v>0</v>
      </c>
      <c r="P260" s="106">
        <v>0</v>
      </c>
      <c r="Q260" s="106">
        <v>0</v>
      </c>
      <c r="R260" s="106">
        <v>0</v>
      </c>
      <c r="S260" s="106">
        <v>0</v>
      </c>
      <c r="T260" s="106">
        <v>0</v>
      </c>
      <c r="U260" s="106">
        <v>0</v>
      </c>
      <c r="V260" s="117">
        <v>0</v>
      </c>
      <c r="W260" s="106">
        <v>0</v>
      </c>
      <c r="X260" s="106">
        <v>0</v>
      </c>
      <c r="Y260" s="106">
        <v>0</v>
      </c>
      <c r="Z260" s="106">
        <v>119.91</v>
      </c>
      <c r="AA260" s="106">
        <v>179.86</v>
      </c>
      <c r="AB260" s="106">
        <v>0</v>
      </c>
      <c r="AC260" s="106">
        <v>179.86</v>
      </c>
      <c r="AD260" s="106">
        <v>179.86</v>
      </c>
      <c r="AE260" s="106">
        <v>179.86</v>
      </c>
      <c r="AF260" s="106">
        <v>0</v>
      </c>
      <c r="AG260" s="106">
        <v>59.96</v>
      </c>
      <c r="AH260" s="106">
        <v>0</v>
      </c>
      <c r="AI260" s="106">
        <v>0</v>
      </c>
      <c r="AJ260" s="106">
        <v>0</v>
      </c>
      <c r="AK260" s="106">
        <v>0</v>
      </c>
      <c r="AL260" s="106"/>
      <c r="AM260" s="106"/>
      <c r="AN260" s="106"/>
      <c r="AO260" s="104"/>
      <c r="AP260" s="104">
        <f t="shared" si="10"/>
        <v>899.31000000000006</v>
      </c>
      <c r="AQ260" s="106">
        <f t="shared" si="11"/>
        <v>99.919999999999959</v>
      </c>
      <c r="AR260" s="72" t="s">
        <v>633</v>
      </c>
      <c r="AS260" s="73" t="s">
        <v>634</v>
      </c>
      <c r="AT260" s="62"/>
      <c r="AU260" s="61">
        <f t="shared" si="15"/>
        <v>-3.0000000000427463E-3</v>
      </c>
      <c r="AV260" s="62"/>
      <c r="AW260" s="62"/>
      <c r="AX260" s="62"/>
      <c r="AY260" s="62"/>
      <c r="AZ260" s="62"/>
      <c r="BA260" s="62"/>
      <c r="BB260" s="62"/>
      <c r="BC260" s="62"/>
      <c r="BD260" s="62"/>
      <c r="BE260" s="62"/>
      <c r="BF260" s="62"/>
      <c r="BG260" s="62"/>
      <c r="BH260" s="62"/>
    </row>
    <row r="261" spans="1:60" ht="49.5" customHeight="1" x14ac:dyDescent="0.2">
      <c r="A261" s="85" t="s">
        <v>934</v>
      </c>
      <c r="B261" s="86" t="s">
        <v>817</v>
      </c>
      <c r="C261" s="86" t="s">
        <v>921</v>
      </c>
      <c r="D261" s="86" t="s">
        <v>227</v>
      </c>
      <c r="E261" s="86" t="s">
        <v>935</v>
      </c>
      <c r="F261" s="79" t="s">
        <v>923</v>
      </c>
      <c r="G261" s="79" t="s">
        <v>51</v>
      </c>
      <c r="H261" s="86" t="s">
        <v>263</v>
      </c>
      <c r="I261" s="122">
        <v>40634</v>
      </c>
      <c r="J261" s="106">
        <v>999.23</v>
      </c>
      <c r="K261" s="106">
        <f t="shared" si="8"/>
        <v>99.923000000000002</v>
      </c>
      <c r="L261" s="106">
        <f t="shared" si="9"/>
        <v>899.30700000000002</v>
      </c>
      <c r="M261" s="106">
        <v>0</v>
      </c>
      <c r="N261" s="106">
        <v>0</v>
      </c>
      <c r="O261" s="106">
        <v>0</v>
      </c>
      <c r="P261" s="106">
        <v>0</v>
      </c>
      <c r="Q261" s="106">
        <v>0</v>
      </c>
      <c r="R261" s="106">
        <v>0</v>
      </c>
      <c r="S261" s="106">
        <v>0</v>
      </c>
      <c r="T261" s="106">
        <v>0</v>
      </c>
      <c r="U261" s="106">
        <v>0</v>
      </c>
      <c r="V261" s="117">
        <v>0</v>
      </c>
      <c r="W261" s="106">
        <v>0</v>
      </c>
      <c r="X261" s="106">
        <v>0</v>
      </c>
      <c r="Y261" s="106">
        <v>0</v>
      </c>
      <c r="Z261" s="106">
        <v>119.91</v>
      </c>
      <c r="AA261" s="106">
        <v>179.86</v>
      </c>
      <c r="AB261" s="106">
        <v>0</v>
      </c>
      <c r="AC261" s="106">
        <v>179.86</v>
      </c>
      <c r="AD261" s="106">
        <v>179.86</v>
      </c>
      <c r="AE261" s="106">
        <v>179.86</v>
      </c>
      <c r="AF261" s="106">
        <v>0</v>
      </c>
      <c r="AG261" s="106">
        <v>59.96</v>
      </c>
      <c r="AH261" s="106">
        <v>0</v>
      </c>
      <c r="AI261" s="106">
        <v>0</v>
      </c>
      <c r="AJ261" s="106">
        <v>0</v>
      </c>
      <c r="AK261" s="106">
        <v>0</v>
      </c>
      <c r="AL261" s="106"/>
      <c r="AM261" s="106"/>
      <c r="AN261" s="106"/>
      <c r="AO261" s="104"/>
      <c r="AP261" s="104">
        <f t="shared" si="10"/>
        <v>899.31000000000006</v>
      </c>
      <c r="AQ261" s="106">
        <f t="shared" si="11"/>
        <v>99.919999999999959</v>
      </c>
      <c r="AR261" s="72" t="s">
        <v>570</v>
      </c>
      <c r="AS261" s="73" t="s">
        <v>868</v>
      </c>
      <c r="AT261" s="62"/>
      <c r="AU261" s="61">
        <f t="shared" si="15"/>
        <v>-3.0000000000427463E-3</v>
      </c>
      <c r="AV261" s="62"/>
      <c r="AW261" s="62"/>
      <c r="AX261" s="62"/>
      <c r="AY261" s="62"/>
      <c r="AZ261" s="62"/>
      <c r="BA261" s="62"/>
      <c r="BB261" s="62"/>
      <c r="BC261" s="62"/>
      <c r="BD261" s="62"/>
      <c r="BE261" s="62"/>
      <c r="BF261" s="62"/>
      <c r="BG261" s="62"/>
      <c r="BH261" s="62"/>
    </row>
    <row r="262" spans="1:60" ht="49.5" customHeight="1" x14ac:dyDescent="0.2">
      <c r="A262" s="85" t="s">
        <v>936</v>
      </c>
      <c r="B262" s="86" t="s">
        <v>817</v>
      </c>
      <c r="C262" s="86" t="s">
        <v>921</v>
      </c>
      <c r="D262" s="86" t="s">
        <v>227</v>
      </c>
      <c r="E262" s="86" t="s">
        <v>937</v>
      </c>
      <c r="F262" s="79" t="s">
        <v>923</v>
      </c>
      <c r="G262" s="79" t="s">
        <v>51</v>
      </c>
      <c r="H262" s="86" t="s">
        <v>263</v>
      </c>
      <c r="I262" s="122">
        <v>40634</v>
      </c>
      <c r="J262" s="106">
        <v>999.23</v>
      </c>
      <c r="K262" s="106">
        <f t="shared" si="8"/>
        <v>99.923000000000002</v>
      </c>
      <c r="L262" s="106">
        <f t="shared" si="9"/>
        <v>899.30700000000002</v>
      </c>
      <c r="M262" s="106">
        <v>0</v>
      </c>
      <c r="N262" s="106">
        <v>0</v>
      </c>
      <c r="O262" s="106">
        <v>0</v>
      </c>
      <c r="P262" s="106">
        <v>0</v>
      </c>
      <c r="Q262" s="106">
        <v>0</v>
      </c>
      <c r="R262" s="106">
        <v>0</v>
      </c>
      <c r="S262" s="106">
        <v>0</v>
      </c>
      <c r="T262" s="106">
        <v>0</v>
      </c>
      <c r="U262" s="106">
        <v>0</v>
      </c>
      <c r="V262" s="117">
        <v>0</v>
      </c>
      <c r="W262" s="106">
        <v>0</v>
      </c>
      <c r="X262" s="106">
        <v>0</v>
      </c>
      <c r="Y262" s="106">
        <v>0</v>
      </c>
      <c r="Z262" s="106">
        <v>119.91</v>
      </c>
      <c r="AA262" s="106">
        <v>179.86</v>
      </c>
      <c r="AB262" s="106">
        <v>0</v>
      </c>
      <c r="AC262" s="106">
        <v>179.86</v>
      </c>
      <c r="AD262" s="106">
        <v>179.86</v>
      </c>
      <c r="AE262" s="106">
        <v>179.86</v>
      </c>
      <c r="AF262" s="106">
        <v>0</v>
      </c>
      <c r="AG262" s="106">
        <v>59.96</v>
      </c>
      <c r="AH262" s="106">
        <v>0</v>
      </c>
      <c r="AI262" s="106">
        <v>0</v>
      </c>
      <c r="AJ262" s="106">
        <v>0</v>
      </c>
      <c r="AK262" s="106">
        <v>0</v>
      </c>
      <c r="AL262" s="106"/>
      <c r="AM262" s="106"/>
      <c r="AN262" s="106"/>
      <c r="AO262" s="104"/>
      <c r="AP262" s="104">
        <f t="shared" si="10"/>
        <v>899.31000000000006</v>
      </c>
      <c r="AQ262" s="106">
        <f t="shared" si="11"/>
        <v>99.919999999999959</v>
      </c>
      <c r="AR262" s="72" t="s">
        <v>938</v>
      </c>
      <c r="AS262" s="73" t="s">
        <v>939</v>
      </c>
      <c r="AT262" s="62"/>
      <c r="AU262" s="61">
        <f t="shared" si="15"/>
        <v>-3.0000000000427463E-3</v>
      </c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  <c r="BG262" s="62"/>
      <c r="BH262" s="62"/>
    </row>
    <row r="263" spans="1:60" ht="49.5" customHeight="1" x14ac:dyDescent="0.2">
      <c r="A263" s="85" t="s">
        <v>940</v>
      </c>
      <c r="B263" s="86" t="s">
        <v>817</v>
      </c>
      <c r="C263" s="86" t="s">
        <v>921</v>
      </c>
      <c r="D263" s="86" t="s">
        <v>227</v>
      </c>
      <c r="E263" s="86" t="s">
        <v>941</v>
      </c>
      <c r="F263" s="79" t="s">
        <v>923</v>
      </c>
      <c r="G263" s="79" t="s">
        <v>51</v>
      </c>
      <c r="H263" s="86" t="s">
        <v>263</v>
      </c>
      <c r="I263" s="122">
        <v>40634</v>
      </c>
      <c r="J263" s="106">
        <v>999.23</v>
      </c>
      <c r="K263" s="106">
        <f t="shared" si="8"/>
        <v>99.923000000000002</v>
      </c>
      <c r="L263" s="106">
        <f t="shared" si="9"/>
        <v>899.30700000000002</v>
      </c>
      <c r="M263" s="106">
        <v>0</v>
      </c>
      <c r="N263" s="106">
        <v>0</v>
      </c>
      <c r="O263" s="106">
        <v>0</v>
      </c>
      <c r="P263" s="106">
        <v>0</v>
      </c>
      <c r="Q263" s="106">
        <v>0</v>
      </c>
      <c r="R263" s="106">
        <v>0</v>
      </c>
      <c r="S263" s="106">
        <v>0</v>
      </c>
      <c r="T263" s="106">
        <v>0</v>
      </c>
      <c r="U263" s="106">
        <v>0</v>
      </c>
      <c r="V263" s="117">
        <v>0</v>
      </c>
      <c r="W263" s="106">
        <v>0</v>
      </c>
      <c r="X263" s="106">
        <v>0</v>
      </c>
      <c r="Y263" s="106">
        <v>0</v>
      </c>
      <c r="Z263" s="106">
        <v>119.91</v>
      </c>
      <c r="AA263" s="106">
        <v>179.86</v>
      </c>
      <c r="AB263" s="106">
        <v>0</v>
      </c>
      <c r="AC263" s="106">
        <v>179.86</v>
      </c>
      <c r="AD263" s="106">
        <v>179.86</v>
      </c>
      <c r="AE263" s="106">
        <v>179.86</v>
      </c>
      <c r="AF263" s="106">
        <v>0</v>
      </c>
      <c r="AG263" s="106">
        <v>59.96</v>
      </c>
      <c r="AH263" s="106">
        <v>0</v>
      </c>
      <c r="AI263" s="106">
        <v>0</v>
      </c>
      <c r="AJ263" s="106">
        <v>0</v>
      </c>
      <c r="AK263" s="106">
        <v>0</v>
      </c>
      <c r="AL263" s="106"/>
      <c r="AM263" s="106"/>
      <c r="AN263" s="106"/>
      <c r="AO263" s="104"/>
      <c r="AP263" s="104">
        <f t="shared" si="10"/>
        <v>899.31000000000006</v>
      </c>
      <c r="AQ263" s="106">
        <f t="shared" si="11"/>
        <v>99.919999999999959</v>
      </c>
      <c r="AR263" s="72" t="s">
        <v>942</v>
      </c>
      <c r="AS263" s="73" t="s">
        <v>630</v>
      </c>
      <c r="AT263" s="62"/>
      <c r="AU263" s="61">
        <f t="shared" si="15"/>
        <v>-3.0000000000427463E-3</v>
      </c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</row>
    <row r="264" spans="1:60" ht="49.5" customHeight="1" x14ac:dyDescent="0.2">
      <c r="A264" s="85" t="s">
        <v>943</v>
      </c>
      <c r="B264" s="86" t="s">
        <v>817</v>
      </c>
      <c r="C264" s="86" t="s">
        <v>921</v>
      </c>
      <c r="D264" s="86" t="s">
        <v>227</v>
      </c>
      <c r="E264" s="86" t="s">
        <v>944</v>
      </c>
      <c r="F264" s="79" t="s">
        <v>923</v>
      </c>
      <c r="G264" s="79" t="s">
        <v>51</v>
      </c>
      <c r="H264" s="86" t="s">
        <v>263</v>
      </c>
      <c r="I264" s="122">
        <v>40634</v>
      </c>
      <c r="J264" s="106">
        <v>999.23</v>
      </c>
      <c r="K264" s="106">
        <f t="shared" si="8"/>
        <v>99.923000000000002</v>
      </c>
      <c r="L264" s="106">
        <f t="shared" si="9"/>
        <v>899.30700000000002</v>
      </c>
      <c r="M264" s="106">
        <v>0</v>
      </c>
      <c r="N264" s="106">
        <v>0</v>
      </c>
      <c r="O264" s="106">
        <v>0</v>
      </c>
      <c r="P264" s="106">
        <v>0</v>
      </c>
      <c r="Q264" s="106">
        <v>0</v>
      </c>
      <c r="R264" s="106">
        <v>0</v>
      </c>
      <c r="S264" s="106">
        <v>0</v>
      </c>
      <c r="T264" s="106">
        <v>0</v>
      </c>
      <c r="U264" s="106">
        <v>0</v>
      </c>
      <c r="V264" s="117">
        <v>0</v>
      </c>
      <c r="W264" s="106">
        <v>0</v>
      </c>
      <c r="X264" s="106">
        <v>0</v>
      </c>
      <c r="Y264" s="106">
        <v>0</v>
      </c>
      <c r="Z264" s="106">
        <v>119.91</v>
      </c>
      <c r="AA264" s="106">
        <v>179.86</v>
      </c>
      <c r="AB264" s="106">
        <v>0</v>
      </c>
      <c r="AC264" s="106">
        <v>179.86</v>
      </c>
      <c r="AD264" s="106">
        <v>179.86</v>
      </c>
      <c r="AE264" s="106">
        <v>179.86</v>
      </c>
      <c r="AF264" s="106">
        <v>0</v>
      </c>
      <c r="AG264" s="106">
        <v>59.96</v>
      </c>
      <c r="AH264" s="106">
        <v>0</v>
      </c>
      <c r="AI264" s="106">
        <v>0</v>
      </c>
      <c r="AJ264" s="106">
        <v>0</v>
      </c>
      <c r="AK264" s="106">
        <v>0</v>
      </c>
      <c r="AL264" s="106"/>
      <c r="AM264" s="106"/>
      <c r="AN264" s="106"/>
      <c r="AO264" s="104"/>
      <c r="AP264" s="104">
        <f t="shared" si="10"/>
        <v>899.31000000000006</v>
      </c>
      <c r="AQ264" s="106">
        <f t="shared" si="11"/>
        <v>99.919999999999959</v>
      </c>
      <c r="AR264" s="72" t="s">
        <v>945</v>
      </c>
      <c r="AS264" s="73" t="s">
        <v>781</v>
      </c>
      <c r="AT264" s="62"/>
      <c r="AU264" s="61">
        <f t="shared" si="15"/>
        <v>-3.0000000000427463E-3</v>
      </c>
      <c r="AV264" s="62"/>
      <c r="AW264" s="62"/>
      <c r="AX264" s="62"/>
      <c r="AY264" s="62"/>
      <c r="AZ264" s="62"/>
      <c r="BA264" s="62"/>
      <c r="BB264" s="62"/>
      <c r="BC264" s="62"/>
      <c r="BD264" s="62"/>
      <c r="BE264" s="62"/>
      <c r="BF264" s="62"/>
      <c r="BG264" s="62"/>
      <c r="BH264" s="62"/>
    </row>
    <row r="265" spans="1:60" ht="49.5" customHeight="1" x14ac:dyDescent="0.2">
      <c r="A265" s="85" t="s">
        <v>946</v>
      </c>
      <c r="B265" s="86" t="s">
        <v>817</v>
      </c>
      <c r="C265" s="86" t="s">
        <v>921</v>
      </c>
      <c r="D265" s="86" t="s">
        <v>227</v>
      </c>
      <c r="E265" s="86" t="s">
        <v>947</v>
      </c>
      <c r="F265" s="79" t="s">
        <v>923</v>
      </c>
      <c r="G265" s="79" t="s">
        <v>51</v>
      </c>
      <c r="H265" s="86" t="s">
        <v>263</v>
      </c>
      <c r="I265" s="122">
        <v>40634</v>
      </c>
      <c r="J265" s="106">
        <v>999.23</v>
      </c>
      <c r="K265" s="106">
        <f t="shared" si="8"/>
        <v>99.923000000000002</v>
      </c>
      <c r="L265" s="106">
        <f t="shared" si="9"/>
        <v>899.30700000000002</v>
      </c>
      <c r="M265" s="106">
        <v>0</v>
      </c>
      <c r="N265" s="106">
        <v>0</v>
      </c>
      <c r="O265" s="106">
        <v>0</v>
      </c>
      <c r="P265" s="106">
        <v>0</v>
      </c>
      <c r="Q265" s="106">
        <v>0</v>
      </c>
      <c r="R265" s="106">
        <v>0</v>
      </c>
      <c r="S265" s="106">
        <v>0</v>
      </c>
      <c r="T265" s="106">
        <v>0</v>
      </c>
      <c r="U265" s="106">
        <v>0</v>
      </c>
      <c r="V265" s="117">
        <v>0</v>
      </c>
      <c r="W265" s="106">
        <v>0</v>
      </c>
      <c r="X265" s="106">
        <v>0</v>
      </c>
      <c r="Y265" s="106">
        <v>0</v>
      </c>
      <c r="Z265" s="106">
        <v>119.91</v>
      </c>
      <c r="AA265" s="106">
        <v>179.86</v>
      </c>
      <c r="AB265" s="106">
        <v>0</v>
      </c>
      <c r="AC265" s="106">
        <v>179.86</v>
      </c>
      <c r="AD265" s="106">
        <v>179.86</v>
      </c>
      <c r="AE265" s="106">
        <v>179.86</v>
      </c>
      <c r="AF265" s="106">
        <v>0</v>
      </c>
      <c r="AG265" s="106">
        <v>59.96</v>
      </c>
      <c r="AH265" s="106">
        <v>0</v>
      </c>
      <c r="AI265" s="106">
        <v>0</v>
      </c>
      <c r="AJ265" s="106">
        <v>0</v>
      </c>
      <c r="AK265" s="106">
        <v>0</v>
      </c>
      <c r="AL265" s="106"/>
      <c r="AM265" s="106"/>
      <c r="AN265" s="106"/>
      <c r="AO265" s="104"/>
      <c r="AP265" s="104">
        <f t="shared" si="10"/>
        <v>899.31000000000006</v>
      </c>
      <c r="AQ265" s="106">
        <f t="shared" si="11"/>
        <v>99.919999999999959</v>
      </c>
      <c r="AR265" s="72" t="s">
        <v>948</v>
      </c>
      <c r="AS265" s="73" t="s">
        <v>949</v>
      </c>
      <c r="AT265" s="62"/>
      <c r="AU265" s="61">
        <f t="shared" si="15"/>
        <v>-3.0000000000427463E-3</v>
      </c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  <c r="BG265" s="62"/>
      <c r="BH265" s="62"/>
    </row>
    <row r="266" spans="1:60" ht="49.5" customHeight="1" x14ac:dyDescent="0.2">
      <c r="A266" s="85" t="s">
        <v>950</v>
      </c>
      <c r="B266" s="86" t="s">
        <v>817</v>
      </c>
      <c r="C266" s="86" t="s">
        <v>921</v>
      </c>
      <c r="D266" s="86" t="s">
        <v>227</v>
      </c>
      <c r="E266" s="86" t="s">
        <v>951</v>
      </c>
      <c r="F266" s="79" t="s">
        <v>923</v>
      </c>
      <c r="G266" s="79" t="s">
        <v>51</v>
      </c>
      <c r="H266" s="86" t="s">
        <v>263</v>
      </c>
      <c r="I266" s="122">
        <v>40634</v>
      </c>
      <c r="J266" s="106">
        <v>999.23</v>
      </c>
      <c r="K266" s="106">
        <f t="shared" si="8"/>
        <v>99.923000000000002</v>
      </c>
      <c r="L266" s="106">
        <f t="shared" si="9"/>
        <v>899.30700000000002</v>
      </c>
      <c r="M266" s="106">
        <v>0</v>
      </c>
      <c r="N266" s="106">
        <v>0</v>
      </c>
      <c r="O266" s="106">
        <v>0</v>
      </c>
      <c r="P266" s="106">
        <v>0</v>
      </c>
      <c r="Q266" s="106">
        <v>0</v>
      </c>
      <c r="R266" s="106">
        <v>0</v>
      </c>
      <c r="S266" s="106">
        <v>0</v>
      </c>
      <c r="T266" s="106">
        <v>0</v>
      </c>
      <c r="U266" s="106">
        <v>0</v>
      </c>
      <c r="V266" s="117">
        <v>0</v>
      </c>
      <c r="W266" s="106">
        <v>0</v>
      </c>
      <c r="X266" s="106">
        <v>0</v>
      </c>
      <c r="Y266" s="106">
        <v>0</v>
      </c>
      <c r="Z266" s="106">
        <v>119.91</v>
      </c>
      <c r="AA266" s="106">
        <v>179.86</v>
      </c>
      <c r="AB266" s="106">
        <v>0</v>
      </c>
      <c r="AC266" s="106">
        <v>179.86</v>
      </c>
      <c r="AD266" s="106">
        <v>179.86</v>
      </c>
      <c r="AE266" s="106">
        <v>179.86</v>
      </c>
      <c r="AF266" s="106">
        <v>0</v>
      </c>
      <c r="AG266" s="106">
        <v>59.96</v>
      </c>
      <c r="AH266" s="106">
        <v>0</v>
      </c>
      <c r="AI266" s="106">
        <v>0</v>
      </c>
      <c r="AJ266" s="106">
        <v>0</v>
      </c>
      <c r="AK266" s="106">
        <v>0</v>
      </c>
      <c r="AL266" s="106"/>
      <c r="AM266" s="106"/>
      <c r="AN266" s="106"/>
      <c r="AO266" s="104"/>
      <c r="AP266" s="104">
        <f t="shared" si="10"/>
        <v>899.31000000000006</v>
      </c>
      <c r="AQ266" s="106">
        <f t="shared" si="11"/>
        <v>99.919999999999959</v>
      </c>
      <c r="AR266" s="72" t="s">
        <v>952</v>
      </c>
      <c r="AS266" s="73" t="s">
        <v>953</v>
      </c>
      <c r="AT266" s="62"/>
      <c r="AU266" s="61">
        <f t="shared" si="15"/>
        <v>-3.0000000000427463E-3</v>
      </c>
      <c r="AV266" s="62"/>
      <c r="AW266" s="62"/>
      <c r="AX266" s="62"/>
      <c r="AY266" s="62"/>
      <c r="AZ266" s="62"/>
      <c r="BA266" s="62"/>
      <c r="BB266" s="62"/>
      <c r="BC266" s="62"/>
      <c r="BD266" s="62"/>
      <c r="BE266" s="62"/>
      <c r="BF266" s="62"/>
      <c r="BG266" s="62"/>
      <c r="BH266" s="62"/>
    </row>
    <row r="267" spans="1:60" ht="49.5" customHeight="1" x14ac:dyDescent="0.2">
      <c r="A267" s="85" t="s">
        <v>954</v>
      </c>
      <c r="B267" s="86" t="s">
        <v>817</v>
      </c>
      <c r="C267" s="86" t="s">
        <v>921</v>
      </c>
      <c r="D267" s="86" t="s">
        <v>227</v>
      </c>
      <c r="E267" s="86" t="s">
        <v>955</v>
      </c>
      <c r="F267" s="79" t="s">
        <v>923</v>
      </c>
      <c r="G267" s="79" t="s">
        <v>51</v>
      </c>
      <c r="H267" s="86" t="s">
        <v>263</v>
      </c>
      <c r="I267" s="122">
        <v>40634</v>
      </c>
      <c r="J267" s="106">
        <v>999.23</v>
      </c>
      <c r="K267" s="106">
        <f t="shared" si="8"/>
        <v>99.923000000000002</v>
      </c>
      <c r="L267" s="106">
        <f t="shared" si="9"/>
        <v>899.30700000000002</v>
      </c>
      <c r="M267" s="106">
        <v>0</v>
      </c>
      <c r="N267" s="106">
        <v>0</v>
      </c>
      <c r="O267" s="106">
        <v>0</v>
      </c>
      <c r="P267" s="106">
        <v>0</v>
      </c>
      <c r="Q267" s="106">
        <v>0</v>
      </c>
      <c r="R267" s="106">
        <v>0</v>
      </c>
      <c r="S267" s="106">
        <v>0</v>
      </c>
      <c r="T267" s="106">
        <v>0</v>
      </c>
      <c r="U267" s="106">
        <v>0</v>
      </c>
      <c r="V267" s="117">
        <v>0</v>
      </c>
      <c r="W267" s="106">
        <v>0</v>
      </c>
      <c r="X267" s="106">
        <v>0</v>
      </c>
      <c r="Y267" s="106">
        <v>0</v>
      </c>
      <c r="Z267" s="106">
        <v>119.91</v>
      </c>
      <c r="AA267" s="106">
        <v>179.86</v>
      </c>
      <c r="AB267" s="106">
        <v>0</v>
      </c>
      <c r="AC267" s="106">
        <v>179.86</v>
      </c>
      <c r="AD267" s="106">
        <v>179.86</v>
      </c>
      <c r="AE267" s="106">
        <v>179.86</v>
      </c>
      <c r="AF267" s="106">
        <v>0</v>
      </c>
      <c r="AG267" s="106">
        <v>59.96</v>
      </c>
      <c r="AH267" s="106">
        <v>0</v>
      </c>
      <c r="AI267" s="106">
        <v>0</v>
      </c>
      <c r="AJ267" s="106">
        <v>0</v>
      </c>
      <c r="AK267" s="106">
        <v>0</v>
      </c>
      <c r="AL267" s="106"/>
      <c r="AM267" s="106"/>
      <c r="AN267" s="106"/>
      <c r="AO267" s="104"/>
      <c r="AP267" s="104">
        <f t="shared" si="10"/>
        <v>899.31000000000006</v>
      </c>
      <c r="AQ267" s="106">
        <f t="shared" si="11"/>
        <v>99.919999999999959</v>
      </c>
      <c r="AR267" s="72" t="s">
        <v>956</v>
      </c>
      <c r="AS267" s="73" t="s">
        <v>730</v>
      </c>
      <c r="AT267" s="62"/>
      <c r="AU267" s="61">
        <f t="shared" si="15"/>
        <v>-3.0000000000427463E-3</v>
      </c>
      <c r="AV267" s="62"/>
      <c r="AW267" s="62"/>
      <c r="AX267" s="62"/>
      <c r="AY267" s="62"/>
      <c r="AZ267" s="62"/>
      <c r="BA267" s="62"/>
      <c r="BB267" s="62"/>
      <c r="BC267" s="62"/>
      <c r="BD267" s="62"/>
      <c r="BE267" s="62"/>
      <c r="BF267" s="62"/>
      <c r="BG267" s="62"/>
      <c r="BH267" s="62"/>
    </row>
    <row r="268" spans="1:60" ht="49.5" customHeight="1" x14ac:dyDescent="0.2">
      <c r="A268" s="85" t="s">
        <v>957</v>
      </c>
      <c r="B268" s="86" t="s">
        <v>817</v>
      </c>
      <c r="C268" s="86" t="s">
        <v>921</v>
      </c>
      <c r="D268" s="86" t="s">
        <v>227</v>
      </c>
      <c r="E268" s="86" t="s">
        <v>958</v>
      </c>
      <c r="F268" s="79" t="s">
        <v>923</v>
      </c>
      <c r="G268" s="79" t="s">
        <v>51</v>
      </c>
      <c r="H268" s="86" t="s">
        <v>263</v>
      </c>
      <c r="I268" s="122">
        <v>40634</v>
      </c>
      <c r="J268" s="106">
        <v>999.23</v>
      </c>
      <c r="K268" s="106">
        <f t="shared" si="8"/>
        <v>99.923000000000002</v>
      </c>
      <c r="L268" s="106">
        <f t="shared" si="9"/>
        <v>899.30700000000002</v>
      </c>
      <c r="M268" s="106">
        <v>0</v>
      </c>
      <c r="N268" s="106">
        <v>0</v>
      </c>
      <c r="O268" s="106">
        <v>0</v>
      </c>
      <c r="P268" s="106">
        <v>0</v>
      </c>
      <c r="Q268" s="106">
        <v>0</v>
      </c>
      <c r="R268" s="106">
        <v>0</v>
      </c>
      <c r="S268" s="106">
        <v>0</v>
      </c>
      <c r="T268" s="106">
        <v>0</v>
      </c>
      <c r="U268" s="106">
        <v>0</v>
      </c>
      <c r="V268" s="117">
        <v>0</v>
      </c>
      <c r="W268" s="106">
        <v>0</v>
      </c>
      <c r="X268" s="106">
        <v>0</v>
      </c>
      <c r="Y268" s="106">
        <v>0</v>
      </c>
      <c r="Z268" s="106">
        <v>119.91</v>
      </c>
      <c r="AA268" s="106">
        <v>179.86</v>
      </c>
      <c r="AB268" s="106">
        <v>0</v>
      </c>
      <c r="AC268" s="106">
        <v>179.86</v>
      </c>
      <c r="AD268" s="106">
        <v>179.86</v>
      </c>
      <c r="AE268" s="106">
        <v>179.86</v>
      </c>
      <c r="AF268" s="106">
        <v>0</v>
      </c>
      <c r="AG268" s="106">
        <v>59.96</v>
      </c>
      <c r="AH268" s="106">
        <v>0</v>
      </c>
      <c r="AI268" s="106">
        <v>0</v>
      </c>
      <c r="AJ268" s="106">
        <v>0</v>
      </c>
      <c r="AK268" s="106">
        <v>0</v>
      </c>
      <c r="AL268" s="106"/>
      <c r="AM268" s="106"/>
      <c r="AN268" s="106"/>
      <c r="AO268" s="104"/>
      <c r="AP268" s="104">
        <f t="shared" si="10"/>
        <v>899.31000000000006</v>
      </c>
      <c r="AQ268" s="106">
        <f t="shared" si="11"/>
        <v>99.919999999999959</v>
      </c>
      <c r="AR268" s="72" t="s">
        <v>959</v>
      </c>
      <c r="AS268" s="73" t="s">
        <v>634</v>
      </c>
      <c r="AT268" s="62"/>
      <c r="AU268" s="61">
        <f t="shared" si="15"/>
        <v>-3.0000000000427463E-3</v>
      </c>
      <c r="AV268" s="62"/>
      <c r="AW268" s="62"/>
      <c r="AX268" s="62"/>
      <c r="AY268" s="62"/>
      <c r="AZ268" s="62"/>
      <c r="BA268" s="62"/>
      <c r="BB268" s="62"/>
      <c r="BC268" s="62"/>
      <c r="BD268" s="62"/>
      <c r="BE268" s="62"/>
      <c r="BF268" s="62"/>
      <c r="BG268" s="62"/>
      <c r="BH268" s="62"/>
    </row>
    <row r="269" spans="1:60" ht="49.5" customHeight="1" x14ac:dyDescent="0.2">
      <c r="A269" s="95" t="s">
        <v>960</v>
      </c>
      <c r="B269" s="86" t="s">
        <v>817</v>
      </c>
      <c r="C269" s="86" t="s">
        <v>573</v>
      </c>
      <c r="D269" s="86" t="s">
        <v>227</v>
      </c>
      <c r="E269" s="86" t="s">
        <v>961</v>
      </c>
      <c r="F269" s="79" t="s">
        <v>930</v>
      </c>
      <c r="G269" s="79" t="s">
        <v>51</v>
      </c>
      <c r="H269" s="86" t="s">
        <v>263</v>
      </c>
      <c r="I269" s="122">
        <v>40513</v>
      </c>
      <c r="J269" s="106">
        <v>1346.66</v>
      </c>
      <c r="K269" s="106">
        <f t="shared" si="8"/>
        <v>134.66600000000003</v>
      </c>
      <c r="L269" s="106">
        <f t="shared" si="9"/>
        <v>1211.9940000000001</v>
      </c>
      <c r="M269" s="106">
        <v>0</v>
      </c>
      <c r="N269" s="106">
        <v>0</v>
      </c>
      <c r="O269" s="106">
        <v>0</v>
      </c>
      <c r="P269" s="106">
        <v>0</v>
      </c>
      <c r="Q269" s="106">
        <v>0</v>
      </c>
      <c r="R269" s="106">
        <v>0</v>
      </c>
      <c r="S269" s="106">
        <v>0</v>
      </c>
      <c r="T269" s="106">
        <v>0</v>
      </c>
      <c r="U269" s="106">
        <v>0</v>
      </c>
      <c r="V269" s="117">
        <v>0</v>
      </c>
      <c r="W269" s="106">
        <v>0</v>
      </c>
      <c r="X269" s="106">
        <v>0</v>
      </c>
      <c r="Y269" s="106">
        <v>0</v>
      </c>
      <c r="Z269" s="106">
        <v>242.53</v>
      </c>
      <c r="AA269" s="106">
        <v>242.53</v>
      </c>
      <c r="AB269" s="106">
        <v>0</v>
      </c>
      <c r="AC269" s="106">
        <v>242.53</v>
      </c>
      <c r="AD269" s="106">
        <v>242.53</v>
      </c>
      <c r="AE269" s="106">
        <v>241.87</v>
      </c>
      <c r="AF269" s="106">
        <v>0</v>
      </c>
      <c r="AG269" s="106">
        <v>0</v>
      </c>
      <c r="AH269" s="106">
        <v>0</v>
      </c>
      <c r="AI269" s="106">
        <v>0</v>
      </c>
      <c r="AJ269" s="106">
        <v>0</v>
      </c>
      <c r="AK269" s="106">
        <v>0</v>
      </c>
      <c r="AL269" s="106"/>
      <c r="AM269" s="106"/>
      <c r="AN269" s="106"/>
      <c r="AO269" s="104"/>
      <c r="AP269" s="104">
        <f t="shared" si="10"/>
        <v>1211.99</v>
      </c>
      <c r="AQ269" s="106">
        <f t="shared" si="11"/>
        <v>134.67000000000007</v>
      </c>
      <c r="AR269" s="72" t="s">
        <v>962</v>
      </c>
      <c r="AS269" s="73" t="s">
        <v>555</v>
      </c>
      <c r="AT269" s="62"/>
      <c r="AU269" s="61">
        <f t="shared" si="15"/>
        <v>4.0000000001327862E-3</v>
      </c>
      <c r="AV269" s="62"/>
      <c r="AW269" s="62"/>
      <c r="AX269" s="62"/>
      <c r="AY269" s="62"/>
      <c r="AZ269" s="62"/>
      <c r="BA269" s="62"/>
      <c r="BB269" s="62"/>
      <c r="BC269" s="62"/>
      <c r="BD269" s="62"/>
      <c r="BE269" s="62"/>
      <c r="BF269" s="62"/>
      <c r="BG269" s="62"/>
      <c r="BH269" s="62"/>
    </row>
    <row r="270" spans="1:60" ht="49.5" customHeight="1" x14ac:dyDescent="0.2">
      <c r="A270" s="95" t="s">
        <v>963</v>
      </c>
      <c r="B270" s="86" t="s">
        <v>817</v>
      </c>
      <c r="C270" s="86" t="s">
        <v>964</v>
      </c>
      <c r="D270" s="86" t="s">
        <v>227</v>
      </c>
      <c r="E270" s="86" t="s">
        <v>965</v>
      </c>
      <c r="F270" s="79" t="s">
        <v>966</v>
      </c>
      <c r="G270" s="79" t="s">
        <v>51</v>
      </c>
      <c r="H270" s="86" t="s">
        <v>207</v>
      </c>
      <c r="I270" s="122">
        <v>42186</v>
      </c>
      <c r="J270" s="106">
        <v>1200</v>
      </c>
      <c r="K270" s="106">
        <f t="shared" si="8"/>
        <v>120</v>
      </c>
      <c r="L270" s="106">
        <f t="shared" si="9"/>
        <v>1080</v>
      </c>
      <c r="M270" s="106">
        <v>0</v>
      </c>
      <c r="N270" s="106">
        <v>0</v>
      </c>
      <c r="O270" s="106">
        <v>0</v>
      </c>
      <c r="P270" s="106">
        <v>0</v>
      </c>
      <c r="Q270" s="106">
        <v>0</v>
      </c>
      <c r="R270" s="106">
        <v>0</v>
      </c>
      <c r="S270" s="106">
        <v>0</v>
      </c>
      <c r="T270" s="106">
        <v>0</v>
      </c>
      <c r="U270" s="106">
        <v>0</v>
      </c>
      <c r="V270" s="117">
        <v>0</v>
      </c>
      <c r="W270" s="106">
        <v>0</v>
      </c>
      <c r="X270" s="106">
        <v>0</v>
      </c>
      <c r="Y270" s="106">
        <v>0</v>
      </c>
      <c r="Z270" s="106">
        <v>0</v>
      </c>
      <c r="AA270" s="106">
        <v>0</v>
      </c>
      <c r="AB270" s="106">
        <v>0</v>
      </c>
      <c r="AC270" s="106">
        <v>0</v>
      </c>
      <c r="AD270" s="106">
        <v>0</v>
      </c>
      <c r="AE270" s="106">
        <v>108</v>
      </c>
      <c r="AF270" s="106">
        <v>0</v>
      </c>
      <c r="AG270" s="106">
        <v>216</v>
      </c>
      <c r="AH270" s="106">
        <v>0</v>
      </c>
      <c r="AI270" s="106">
        <v>216</v>
      </c>
      <c r="AJ270" s="106">
        <v>216</v>
      </c>
      <c r="AK270" s="106">
        <v>216</v>
      </c>
      <c r="AL270" s="106">
        <v>108</v>
      </c>
      <c r="AM270" s="106"/>
      <c r="AN270" s="106"/>
      <c r="AO270" s="104"/>
      <c r="AP270" s="104">
        <f t="shared" si="10"/>
        <v>1080</v>
      </c>
      <c r="AQ270" s="106">
        <f t="shared" si="11"/>
        <v>120</v>
      </c>
      <c r="AR270" s="72" t="s">
        <v>967</v>
      </c>
      <c r="AS270" s="73" t="s">
        <v>808</v>
      </c>
      <c r="AT270" s="62"/>
      <c r="AU270" s="61">
        <f t="shared" si="15"/>
        <v>0</v>
      </c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</row>
    <row r="271" spans="1:60" ht="49.5" customHeight="1" x14ac:dyDescent="0.2">
      <c r="A271" s="123" t="s">
        <v>968</v>
      </c>
      <c r="B271" s="86" t="s">
        <v>351</v>
      </c>
      <c r="C271" s="86" t="s">
        <v>601</v>
      </c>
      <c r="D271" s="94" t="s">
        <v>227</v>
      </c>
      <c r="E271" s="94" t="s">
        <v>969</v>
      </c>
      <c r="F271" s="94" t="s">
        <v>970</v>
      </c>
      <c r="G271" s="79" t="s">
        <v>51</v>
      </c>
      <c r="H271" s="86" t="s">
        <v>207</v>
      </c>
      <c r="I271" s="122">
        <v>42217</v>
      </c>
      <c r="J271" s="106">
        <v>1152</v>
      </c>
      <c r="K271" s="106">
        <f t="shared" si="8"/>
        <v>115.2</v>
      </c>
      <c r="L271" s="106">
        <f t="shared" si="9"/>
        <v>1036.8</v>
      </c>
      <c r="M271" s="106">
        <v>0</v>
      </c>
      <c r="N271" s="106">
        <v>0</v>
      </c>
      <c r="O271" s="106">
        <v>0</v>
      </c>
      <c r="P271" s="106">
        <v>0</v>
      </c>
      <c r="Q271" s="106">
        <v>0</v>
      </c>
      <c r="R271" s="106">
        <v>0</v>
      </c>
      <c r="S271" s="106">
        <v>0</v>
      </c>
      <c r="T271" s="106">
        <v>0</v>
      </c>
      <c r="U271" s="106">
        <v>0</v>
      </c>
      <c r="V271" s="106">
        <v>0</v>
      </c>
      <c r="W271" s="106">
        <v>0</v>
      </c>
      <c r="X271" s="106">
        <v>0</v>
      </c>
      <c r="Y271" s="106">
        <v>0</v>
      </c>
      <c r="Z271" s="106">
        <v>0</v>
      </c>
      <c r="AA271" s="106">
        <v>0</v>
      </c>
      <c r="AB271" s="106">
        <v>0</v>
      </c>
      <c r="AC271" s="106">
        <v>0</v>
      </c>
      <c r="AD271" s="106">
        <v>0</v>
      </c>
      <c r="AE271" s="106">
        <v>86.4</v>
      </c>
      <c r="AF271" s="106">
        <v>0</v>
      </c>
      <c r="AG271" s="106">
        <v>207.36</v>
      </c>
      <c r="AH271" s="106">
        <v>0</v>
      </c>
      <c r="AI271" s="106">
        <v>207.36</v>
      </c>
      <c r="AJ271" s="106">
        <v>207.36</v>
      </c>
      <c r="AK271" s="106">
        <v>207.36</v>
      </c>
      <c r="AL271" s="106">
        <v>120.96</v>
      </c>
      <c r="AM271" s="106"/>
      <c r="AN271" s="106"/>
      <c r="AO271" s="104"/>
      <c r="AP271" s="104">
        <f t="shared" si="10"/>
        <v>1036.8</v>
      </c>
      <c r="AQ271" s="106">
        <f t="shared" si="11"/>
        <v>115.20000000000005</v>
      </c>
      <c r="AR271" s="72" t="s">
        <v>971</v>
      </c>
      <c r="AS271" s="73" t="s">
        <v>630</v>
      </c>
      <c r="AT271" s="62"/>
      <c r="AU271" s="61">
        <f t="shared" si="15"/>
        <v>0</v>
      </c>
      <c r="AV271" s="62"/>
      <c r="AW271" s="62"/>
      <c r="AX271" s="62"/>
      <c r="AY271" s="62"/>
      <c r="AZ271" s="62"/>
      <c r="BA271" s="62"/>
      <c r="BB271" s="62"/>
      <c r="BC271" s="62"/>
      <c r="BD271" s="62"/>
      <c r="BE271" s="62"/>
      <c r="BF271" s="62"/>
      <c r="BG271" s="62"/>
      <c r="BH271" s="62"/>
    </row>
    <row r="272" spans="1:60" ht="49.5" customHeight="1" x14ac:dyDescent="0.2">
      <c r="A272" s="123" t="s">
        <v>972</v>
      </c>
      <c r="B272" s="86" t="s">
        <v>351</v>
      </c>
      <c r="C272" s="86" t="s">
        <v>601</v>
      </c>
      <c r="D272" s="94" t="s">
        <v>227</v>
      </c>
      <c r="E272" s="94" t="s">
        <v>973</v>
      </c>
      <c r="F272" s="94" t="s">
        <v>970</v>
      </c>
      <c r="G272" s="79" t="s">
        <v>51</v>
      </c>
      <c r="H272" s="86" t="s">
        <v>207</v>
      </c>
      <c r="I272" s="122">
        <v>42217</v>
      </c>
      <c r="J272" s="106">
        <v>1152</v>
      </c>
      <c r="K272" s="106">
        <f t="shared" si="8"/>
        <v>115.2</v>
      </c>
      <c r="L272" s="106">
        <f t="shared" si="9"/>
        <v>1036.8</v>
      </c>
      <c r="M272" s="106">
        <v>0</v>
      </c>
      <c r="N272" s="106">
        <v>0</v>
      </c>
      <c r="O272" s="106">
        <v>0</v>
      </c>
      <c r="P272" s="106">
        <v>0</v>
      </c>
      <c r="Q272" s="106">
        <v>0</v>
      </c>
      <c r="R272" s="106">
        <v>0</v>
      </c>
      <c r="S272" s="106">
        <v>0</v>
      </c>
      <c r="T272" s="106">
        <v>0</v>
      </c>
      <c r="U272" s="106">
        <v>0</v>
      </c>
      <c r="V272" s="106">
        <v>0</v>
      </c>
      <c r="W272" s="106">
        <v>0</v>
      </c>
      <c r="X272" s="106">
        <v>0</v>
      </c>
      <c r="Y272" s="106">
        <v>0</v>
      </c>
      <c r="Z272" s="106">
        <v>0</v>
      </c>
      <c r="AA272" s="106">
        <v>0</v>
      </c>
      <c r="AB272" s="106">
        <v>0</v>
      </c>
      <c r="AC272" s="106">
        <v>0</v>
      </c>
      <c r="AD272" s="106">
        <v>0</v>
      </c>
      <c r="AE272" s="106">
        <v>86.4</v>
      </c>
      <c r="AF272" s="106">
        <v>0</v>
      </c>
      <c r="AG272" s="106">
        <v>207.36</v>
      </c>
      <c r="AH272" s="106">
        <v>0</v>
      </c>
      <c r="AI272" s="106">
        <v>207.36</v>
      </c>
      <c r="AJ272" s="106">
        <v>207.36</v>
      </c>
      <c r="AK272" s="106">
        <v>207.36</v>
      </c>
      <c r="AL272" s="106">
        <v>120.96</v>
      </c>
      <c r="AM272" s="106"/>
      <c r="AN272" s="106"/>
      <c r="AO272" s="104"/>
      <c r="AP272" s="104">
        <f t="shared" si="10"/>
        <v>1036.8</v>
      </c>
      <c r="AQ272" s="106">
        <f t="shared" si="11"/>
        <v>115.20000000000005</v>
      </c>
      <c r="AR272" s="72" t="s">
        <v>974</v>
      </c>
      <c r="AS272" s="73" t="s">
        <v>975</v>
      </c>
      <c r="AT272" s="62"/>
      <c r="AU272" s="61">
        <f t="shared" si="15"/>
        <v>0</v>
      </c>
      <c r="AV272" s="62"/>
      <c r="AW272" s="62"/>
      <c r="AX272" s="62"/>
      <c r="AY272" s="62"/>
      <c r="AZ272" s="62"/>
      <c r="BA272" s="62"/>
      <c r="BB272" s="62"/>
      <c r="BC272" s="62"/>
      <c r="BD272" s="62"/>
      <c r="BE272" s="62"/>
      <c r="BF272" s="62"/>
      <c r="BG272" s="62"/>
      <c r="BH272" s="62"/>
    </row>
    <row r="273" spans="1:60" ht="49.5" customHeight="1" x14ac:dyDescent="0.2">
      <c r="A273" s="123" t="s">
        <v>976</v>
      </c>
      <c r="B273" s="86" t="s">
        <v>351</v>
      </c>
      <c r="C273" s="86" t="s">
        <v>601</v>
      </c>
      <c r="D273" s="94" t="s">
        <v>227</v>
      </c>
      <c r="E273" s="94" t="s">
        <v>977</v>
      </c>
      <c r="F273" s="94" t="s">
        <v>970</v>
      </c>
      <c r="G273" s="79" t="s">
        <v>51</v>
      </c>
      <c r="H273" s="86" t="s">
        <v>207</v>
      </c>
      <c r="I273" s="122">
        <v>42217</v>
      </c>
      <c r="J273" s="106">
        <v>1152</v>
      </c>
      <c r="K273" s="106">
        <f t="shared" si="8"/>
        <v>115.2</v>
      </c>
      <c r="L273" s="106">
        <f t="shared" si="9"/>
        <v>1036.8</v>
      </c>
      <c r="M273" s="106">
        <v>0</v>
      </c>
      <c r="N273" s="106">
        <v>0</v>
      </c>
      <c r="O273" s="106">
        <v>0</v>
      </c>
      <c r="P273" s="106">
        <v>0</v>
      </c>
      <c r="Q273" s="106">
        <v>0</v>
      </c>
      <c r="R273" s="106">
        <v>0</v>
      </c>
      <c r="S273" s="106">
        <v>0</v>
      </c>
      <c r="T273" s="106">
        <v>0</v>
      </c>
      <c r="U273" s="106">
        <v>0</v>
      </c>
      <c r="V273" s="106">
        <v>0</v>
      </c>
      <c r="W273" s="106">
        <v>0</v>
      </c>
      <c r="X273" s="106">
        <v>0</v>
      </c>
      <c r="Y273" s="106">
        <v>0</v>
      </c>
      <c r="Z273" s="106">
        <v>0</v>
      </c>
      <c r="AA273" s="106">
        <v>0</v>
      </c>
      <c r="AB273" s="106">
        <v>0</v>
      </c>
      <c r="AC273" s="106">
        <v>0</v>
      </c>
      <c r="AD273" s="106">
        <v>0</v>
      </c>
      <c r="AE273" s="106">
        <v>86.4</v>
      </c>
      <c r="AF273" s="106">
        <v>0</v>
      </c>
      <c r="AG273" s="106">
        <v>207.36</v>
      </c>
      <c r="AH273" s="106">
        <v>0</v>
      </c>
      <c r="AI273" s="106">
        <v>207.36</v>
      </c>
      <c r="AJ273" s="106">
        <v>207.36</v>
      </c>
      <c r="AK273" s="106">
        <v>207.36</v>
      </c>
      <c r="AL273" s="106">
        <v>120.96</v>
      </c>
      <c r="AM273" s="106"/>
      <c r="AN273" s="106"/>
      <c r="AO273" s="104"/>
      <c r="AP273" s="104">
        <f t="shared" si="10"/>
        <v>1036.8</v>
      </c>
      <c r="AQ273" s="106">
        <f t="shared" si="11"/>
        <v>115.20000000000005</v>
      </c>
      <c r="AR273" s="72" t="s">
        <v>978</v>
      </c>
      <c r="AS273" s="73" t="s">
        <v>979</v>
      </c>
      <c r="AT273" s="62"/>
      <c r="AU273" s="61">
        <f t="shared" si="15"/>
        <v>0</v>
      </c>
      <c r="AV273" s="62"/>
      <c r="AW273" s="62"/>
      <c r="AX273" s="62"/>
      <c r="AY273" s="62"/>
      <c r="AZ273" s="62"/>
      <c r="BA273" s="62"/>
      <c r="BB273" s="62"/>
      <c r="BC273" s="62"/>
      <c r="BD273" s="62"/>
      <c r="BE273" s="62"/>
      <c r="BF273" s="62"/>
      <c r="BG273" s="62"/>
      <c r="BH273" s="62"/>
    </row>
    <row r="274" spans="1:60" ht="49.5" customHeight="1" x14ac:dyDescent="0.2">
      <c r="A274" s="123" t="s">
        <v>980</v>
      </c>
      <c r="B274" s="86" t="s">
        <v>351</v>
      </c>
      <c r="C274" s="86" t="s">
        <v>601</v>
      </c>
      <c r="D274" s="94" t="s">
        <v>227</v>
      </c>
      <c r="E274" s="94" t="s">
        <v>981</v>
      </c>
      <c r="F274" s="94" t="s">
        <v>970</v>
      </c>
      <c r="G274" s="79" t="s">
        <v>51</v>
      </c>
      <c r="H274" s="86" t="s">
        <v>207</v>
      </c>
      <c r="I274" s="122">
        <v>42217</v>
      </c>
      <c r="J274" s="106">
        <v>1152</v>
      </c>
      <c r="K274" s="106">
        <f t="shared" si="8"/>
        <v>115.2</v>
      </c>
      <c r="L274" s="106">
        <f t="shared" si="9"/>
        <v>1036.8</v>
      </c>
      <c r="M274" s="106">
        <v>0</v>
      </c>
      <c r="N274" s="106">
        <v>0</v>
      </c>
      <c r="O274" s="106">
        <v>0</v>
      </c>
      <c r="P274" s="106">
        <v>0</v>
      </c>
      <c r="Q274" s="106">
        <v>0</v>
      </c>
      <c r="R274" s="106">
        <v>0</v>
      </c>
      <c r="S274" s="106">
        <v>0</v>
      </c>
      <c r="T274" s="106">
        <v>0</v>
      </c>
      <c r="U274" s="106">
        <v>0</v>
      </c>
      <c r="V274" s="106">
        <v>0</v>
      </c>
      <c r="W274" s="106">
        <v>0</v>
      </c>
      <c r="X274" s="106">
        <v>0</v>
      </c>
      <c r="Y274" s="106">
        <v>0</v>
      </c>
      <c r="Z274" s="106">
        <v>0</v>
      </c>
      <c r="AA274" s="106">
        <v>0</v>
      </c>
      <c r="AB274" s="106">
        <v>0</v>
      </c>
      <c r="AC274" s="106">
        <v>0</v>
      </c>
      <c r="AD274" s="106">
        <v>0</v>
      </c>
      <c r="AE274" s="106">
        <v>86.4</v>
      </c>
      <c r="AF274" s="106">
        <v>0</v>
      </c>
      <c r="AG274" s="106">
        <v>207.36</v>
      </c>
      <c r="AH274" s="106">
        <v>0</v>
      </c>
      <c r="AI274" s="106">
        <v>207.36</v>
      </c>
      <c r="AJ274" s="106">
        <v>207.36</v>
      </c>
      <c r="AK274" s="106">
        <v>207.36</v>
      </c>
      <c r="AL274" s="106">
        <v>120.96</v>
      </c>
      <c r="AM274" s="106"/>
      <c r="AN274" s="106"/>
      <c r="AO274" s="104"/>
      <c r="AP274" s="104">
        <f t="shared" si="10"/>
        <v>1036.8</v>
      </c>
      <c r="AQ274" s="106">
        <f t="shared" si="11"/>
        <v>115.20000000000005</v>
      </c>
      <c r="AR274" s="72" t="s">
        <v>982</v>
      </c>
      <c r="AS274" s="73" t="s">
        <v>904</v>
      </c>
      <c r="AT274" s="62"/>
      <c r="AU274" s="61">
        <f t="shared" si="15"/>
        <v>0</v>
      </c>
      <c r="AV274" s="62"/>
      <c r="AW274" s="62"/>
      <c r="AX274" s="62"/>
      <c r="AY274" s="62"/>
      <c r="AZ274" s="62"/>
      <c r="BA274" s="62"/>
      <c r="BB274" s="62"/>
      <c r="BC274" s="62"/>
      <c r="BD274" s="62"/>
      <c r="BE274" s="62"/>
      <c r="BF274" s="62"/>
      <c r="BG274" s="62"/>
      <c r="BH274" s="62"/>
    </row>
    <row r="275" spans="1:60" ht="49.5" customHeight="1" x14ac:dyDescent="0.2">
      <c r="A275" s="123" t="s">
        <v>983</v>
      </c>
      <c r="B275" s="86" t="s">
        <v>351</v>
      </c>
      <c r="C275" s="86" t="s">
        <v>601</v>
      </c>
      <c r="D275" s="94" t="s">
        <v>227</v>
      </c>
      <c r="E275" s="94" t="s">
        <v>984</v>
      </c>
      <c r="F275" s="94" t="s">
        <v>970</v>
      </c>
      <c r="G275" s="79" t="s">
        <v>51</v>
      </c>
      <c r="H275" s="86" t="s">
        <v>207</v>
      </c>
      <c r="I275" s="122">
        <v>42217</v>
      </c>
      <c r="J275" s="106">
        <v>1152</v>
      </c>
      <c r="K275" s="106">
        <f t="shared" si="8"/>
        <v>115.2</v>
      </c>
      <c r="L275" s="106">
        <f t="shared" si="9"/>
        <v>1036.8</v>
      </c>
      <c r="M275" s="106">
        <v>0</v>
      </c>
      <c r="N275" s="106">
        <v>0</v>
      </c>
      <c r="O275" s="106">
        <v>0</v>
      </c>
      <c r="P275" s="106">
        <v>0</v>
      </c>
      <c r="Q275" s="106">
        <v>0</v>
      </c>
      <c r="R275" s="106">
        <v>0</v>
      </c>
      <c r="S275" s="106">
        <v>0</v>
      </c>
      <c r="T275" s="106">
        <v>0</v>
      </c>
      <c r="U275" s="106">
        <v>0</v>
      </c>
      <c r="V275" s="106">
        <v>0</v>
      </c>
      <c r="W275" s="106">
        <v>0</v>
      </c>
      <c r="X275" s="106">
        <v>0</v>
      </c>
      <c r="Y275" s="106">
        <v>0</v>
      </c>
      <c r="Z275" s="106">
        <v>0</v>
      </c>
      <c r="AA275" s="106">
        <v>0</v>
      </c>
      <c r="AB275" s="106">
        <v>0</v>
      </c>
      <c r="AC275" s="106">
        <v>0</v>
      </c>
      <c r="AD275" s="106">
        <v>0</v>
      </c>
      <c r="AE275" s="106">
        <v>86.4</v>
      </c>
      <c r="AF275" s="106">
        <v>0</v>
      </c>
      <c r="AG275" s="106">
        <v>207.36</v>
      </c>
      <c r="AH275" s="106">
        <v>0</v>
      </c>
      <c r="AI275" s="106">
        <v>207.36</v>
      </c>
      <c r="AJ275" s="106">
        <v>207.36</v>
      </c>
      <c r="AK275" s="106">
        <v>207.36</v>
      </c>
      <c r="AL275" s="106">
        <v>120.96</v>
      </c>
      <c r="AM275" s="106"/>
      <c r="AN275" s="106"/>
      <c r="AO275" s="104"/>
      <c r="AP275" s="104">
        <f t="shared" si="10"/>
        <v>1036.8</v>
      </c>
      <c r="AQ275" s="106">
        <f t="shared" si="11"/>
        <v>115.20000000000005</v>
      </c>
      <c r="AR275" s="72" t="s">
        <v>985</v>
      </c>
      <c r="AS275" s="73" t="s">
        <v>986</v>
      </c>
      <c r="AT275" s="62"/>
      <c r="AU275" s="61">
        <f t="shared" si="15"/>
        <v>0</v>
      </c>
      <c r="AV275" s="62"/>
      <c r="AW275" s="62"/>
      <c r="AX275" s="62"/>
      <c r="AY275" s="62"/>
      <c r="AZ275" s="62"/>
      <c r="BA275" s="62"/>
      <c r="BB275" s="62"/>
      <c r="BC275" s="62"/>
      <c r="BD275" s="62"/>
      <c r="BE275" s="62"/>
      <c r="BF275" s="62"/>
      <c r="BG275" s="62"/>
      <c r="BH275" s="62"/>
    </row>
    <row r="276" spans="1:60" ht="49.5" customHeight="1" x14ac:dyDescent="0.2">
      <c r="A276" s="123" t="s">
        <v>987</v>
      </c>
      <c r="B276" s="86" t="s">
        <v>351</v>
      </c>
      <c r="C276" s="86" t="s">
        <v>601</v>
      </c>
      <c r="D276" s="94" t="s">
        <v>227</v>
      </c>
      <c r="E276" s="94" t="s">
        <v>988</v>
      </c>
      <c r="F276" s="94" t="s">
        <v>970</v>
      </c>
      <c r="G276" s="79" t="s">
        <v>51</v>
      </c>
      <c r="H276" s="86" t="s">
        <v>207</v>
      </c>
      <c r="I276" s="122">
        <v>42217</v>
      </c>
      <c r="J276" s="106">
        <v>1152</v>
      </c>
      <c r="K276" s="106">
        <f t="shared" si="8"/>
        <v>115.2</v>
      </c>
      <c r="L276" s="106">
        <f t="shared" si="9"/>
        <v>1036.8</v>
      </c>
      <c r="M276" s="106">
        <v>0</v>
      </c>
      <c r="N276" s="106">
        <v>0</v>
      </c>
      <c r="O276" s="106">
        <v>0</v>
      </c>
      <c r="P276" s="106">
        <v>0</v>
      </c>
      <c r="Q276" s="106">
        <v>0</v>
      </c>
      <c r="R276" s="106">
        <v>0</v>
      </c>
      <c r="S276" s="106">
        <v>0</v>
      </c>
      <c r="T276" s="106">
        <v>0</v>
      </c>
      <c r="U276" s="106">
        <v>0</v>
      </c>
      <c r="V276" s="106">
        <v>0</v>
      </c>
      <c r="W276" s="106">
        <v>0</v>
      </c>
      <c r="X276" s="106">
        <v>0</v>
      </c>
      <c r="Y276" s="106">
        <v>0</v>
      </c>
      <c r="Z276" s="106">
        <v>0</v>
      </c>
      <c r="AA276" s="106">
        <v>0</v>
      </c>
      <c r="AB276" s="106">
        <v>0</v>
      </c>
      <c r="AC276" s="106">
        <v>0</v>
      </c>
      <c r="AD276" s="106">
        <v>0</v>
      </c>
      <c r="AE276" s="106">
        <v>86.4</v>
      </c>
      <c r="AF276" s="106">
        <v>0</v>
      </c>
      <c r="AG276" s="106">
        <v>207.36</v>
      </c>
      <c r="AH276" s="106">
        <v>0</v>
      </c>
      <c r="AI276" s="106">
        <v>207.36</v>
      </c>
      <c r="AJ276" s="106">
        <v>207.36</v>
      </c>
      <c r="AK276" s="106">
        <v>207.36</v>
      </c>
      <c r="AL276" s="106">
        <v>120.96</v>
      </c>
      <c r="AM276" s="106"/>
      <c r="AN276" s="106"/>
      <c r="AO276" s="104"/>
      <c r="AP276" s="104">
        <f t="shared" si="10"/>
        <v>1036.8</v>
      </c>
      <c r="AQ276" s="106">
        <f t="shared" si="11"/>
        <v>115.20000000000005</v>
      </c>
      <c r="AR276" s="72" t="s">
        <v>595</v>
      </c>
      <c r="AS276" s="73" t="s">
        <v>596</v>
      </c>
      <c r="AT276" s="62"/>
      <c r="AU276" s="61">
        <f t="shared" si="15"/>
        <v>0</v>
      </c>
      <c r="AV276" s="62"/>
      <c r="AW276" s="62"/>
      <c r="AX276" s="62"/>
      <c r="AY276" s="62"/>
      <c r="AZ276" s="62"/>
      <c r="BA276" s="62"/>
      <c r="BB276" s="62"/>
      <c r="BC276" s="62"/>
      <c r="BD276" s="62"/>
      <c r="BE276" s="62"/>
      <c r="BF276" s="62"/>
      <c r="BG276" s="62"/>
      <c r="BH276" s="62"/>
    </row>
    <row r="277" spans="1:60" ht="49.5" customHeight="1" x14ac:dyDescent="0.2">
      <c r="A277" s="123" t="s">
        <v>989</v>
      </c>
      <c r="B277" s="86" t="s">
        <v>351</v>
      </c>
      <c r="C277" s="86" t="s">
        <v>601</v>
      </c>
      <c r="D277" s="94" t="s">
        <v>227</v>
      </c>
      <c r="E277" s="94" t="s">
        <v>990</v>
      </c>
      <c r="F277" s="94" t="s">
        <v>970</v>
      </c>
      <c r="G277" s="79" t="s">
        <v>51</v>
      </c>
      <c r="H277" s="86" t="s">
        <v>207</v>
      </c>
      <c r="I277" s="122">
        <v>42217</v>
      </c>
      <c r="J277" s="106">
        <v>1152</v>
      </c>
      <c r="K277" s="106">
        <f t="shared" si="8"/>
        <v>115.2</v>
      </c>
      <c r="L277" s="106">
        <f t="shared" si="9"/>
        <v>1036.8</v>
      </c>
      <c r="M277" s="106">
        <v>0</v>
      </c>
      <c r="N277" s="106">
        <v>0</v>
      </c>
      <c r="O277" s="106">
        <v>0</v>
      </c>
      <c r="P277" s="106">
        <v>0</v>
      </c>
      <c r="Q277" s="106">
        <v>0</v>
      </c>
      <c r="R277" s="106">
        <v>0</v>
      </c>
      <c r="S277" s="106">
        <v>0</v>
      </c>
      <c r="T277" s="106">
        <v>0</v>
      </c>
      <c r="U277" s="106">
        <v>0</v>
      </c>
      <c r="V277" s="106">
        <v>0</v>
      </c>
      <c r="W277" s="106">
        <v>0</v>
      </c>
      <c r="X277" s="106">
        <v>0</v>
      </c>
      <c r="Y277" s="106">
        <v>0</v>
      </c>
      <c r="Z277" s="106">
        <v>0</v>
      </c>
      <c r="AA277" s="106">
        <v>0</v>
      </c>
      <c r="AB277" s="106">
        <v>0</v>
      </c>
      <c r="AC277" s="106">
        <v>0</v>
      </c>
      <c r="AD277" s="106">
        <v>0</v>
      </c>
      <c r="AE277" s="106">
        <v>86.4</v>
      </c>
      <c r="AF277" s="106">
        <v>0</v>
      </c>
      <c r="AG277" s="106">
        <v>207.36</v>
      </c>
      <c r="AH277" s="106">
        <v>0</v>
      </c>
      <c r="AI277" s="106">
        <v>207.36</v>
      </c>
      <c r="AJ277" s="106">
        <v>207.36</v>
      </c>
      <c r="AK277" s="106">
        <v>207.36</v>
      </c>
      <c r="AL277" s="106">
        <v>120.96</v>
      </c>
      <c r="AM277" s="106"/>
      <c r="AN277" s="106"/>
      <c r="AO277" s="104"/>
      <c r="AP277" s="104">
        <f t="shared" si="10"/>
        <v>1036.8</v>
      </c>
      <c r="AQ277" s="106">
        <f t="shared" si="11"/>
        <v>115.20000000000005</v>
      </c>
      <c r="AR277" s="72" t="s">
        <v>991</v>
      </c>
      <c r="AS277" s="73" t="s">
        <v>904</v>
      </c>
      <c r="AT277" s="62"/>
      <c r="AU277" s="61">
        <f t="shared" si="15"/>
        <v>0</v>
      </c>
      <c r="AV277" s="62"/>
      <c r="AW277" s="62"/>
      <c r="AX277" s="62"/>
      <c r="AY277" s="62"/>
      <c r="AZ277" s="62"/>
      <c r="BA277" s="62"/>
      <c r="BB277" s="62"/>
      <c r="BC277" s="62"/>
      <c r="BD277" s="62"/>
      <c r="BE277" s="62"/>
      <c r="BF277" s="62"/>
      <c r="BG277" s="62"/>
      <c r="BH277" s="62"/>
    </row>
    <row r="278" spans="1:60" ht="49.5" customHeight="1" x14ac:dyDescent="0.2">
      <c r="A278" s="123" t="s">
        <v>992</v>
      </c>
      <c r="B278" s="86" t="s">
        <v>351</v>
      </c>
      <c r="C278" s="86" t="s">
        <v>601</v>
      </c>
      <c r="D278" s="94" t="s">
        <v>227</v>
      </c>
      <c r="E278" s="94" t="s">
        <v>993</v>
      </c>
      <c r="F278" s="94" t="s">
        <v>970</v>
      </c>
      <c r="G278" s="79" t="s">
        <v>51</v>
      </c>
      <c r="H278" s="86" t="s">
        <v>207</v>
      </c>
      <c r="I278" s="122">
        <v>42217</v>
      </c>
      <c r="J278" s="106">
        <v>1152</v>
      </c>
      <c r="K278" s="106">
        <f t="shared" si="8"/>
        <v>115.2</v>
      </c>
      <c r="L278" s="106">
        <f t="shared" si="9"/>
        <v>1036.8</v>
      </c>
      <c r="M278" s="106">
        <v>0</v>
      </c>
      <c r="N278" s="106">
        <v>0</v>
      </c>
      <c r="O278" s="106">
        <v>0</v>
      </c>
      <c r="P278" s="106">
        <v>0</v>
      </c>
      <c r="Q278" s="106">
        <v>0</v>
      </c>
      <c r="R278" s="106">
        <v>0</v>
      </c>
      <c r="S278" s="106">
        <v>0</v>
      </c>
      <c r="T278" s="106">
        <v>0</v>
      </c>
      <c r="U278" s="106">
        <v>0</v>
      </c>
      <c r="V278" s="106">
        <v>0</v>
      </c>
      <c r="W278" s="106">
        <v>0</v>
      </c>
      <c r="X278" s="106">
        <v>0</v>
      </c>
      <c r="Y278" s="106">
        <v>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86.4</v>
      </c>
      <c r="AF278" s="106">
        <v>0</v>
      </c>
      <c r="AG278" s="106">
        <v>207.36</v>
      </c>
      <c r="AH278" s="106">
        <v>0</v>
      </c>
      <c r="AI278" s="106">
        <v>207.36</v>
      </c>
      <c r="AJ278" s="106">
        <v>207.36</v>
      </c>
      <c r="AK278" s="106">
        <v>207.36</v>
      </c>
      <c r="AL278" s="106">
        <v>120.96</v>
      </c>
      <c r="AM278" s="106"/>
      <c r="AN278" s="106"/>
      <c r="AO278" s="104"/>
      <c r="AP278" s="104">
        <f t="shared" si="10"/>
        <v>1036.8</v>
      </c>
      <c r="AQ278" s="106">
        <f t="shared" si="11"/>
        <v>115.20000000000005</v>
      </c>
      <c r="AR278" s="72" t="s">
        <v>994</v>
      </c>
      <c r="AS278" s="73" t="s">
        <v>939</v>
      </c>
      <c r="AT278" s="62"/>
      <c r="AU278" s="61">
        <f t="shared" si="15"/>
        <v>0</v>
      </c>
      <c r="AV278" s="62"/>
      <c r="AW278" s="62"/>
      <c r="AX278" s="62"/>
      <c r="AY278" s="62"/>
      <c r="AZ278" s="62"/>
      <c r="BA278" s="62"/>
      <c r="BB278" s="62"/>
      <c r="BC278" s="62"/>
      <c r="BD278" s="62"/>
      <c r="BE278" s="62"/>
      <c r="BF278" s="62"/>
      <c r="BG278" s="62"/>
      <c r="BH278" s="62"/>
    </row>
    <row r="279" spans="1:60" ht="49.5" customHeight="1" x14ac:dyDescent="0.2">
      <c r="A279" s="123" t="s">
        <v>995</v>
      </c>
      <c r="B279" s="86" t="s">
        <v>351</v>
      </c>
      <c r="C279" s="86" t="s">
        <v>601</v>
      </c>
      <c r="D279" s="94" t="s">
        <v>227</v>
      </c>
      <c r="E279" s="94" t="s">
        <v>996</v>
      </c>
      <c r="F279" s="94" t="s">
        <v>970</v>
      </c>
      <c r="G279" s="79" t="s">
        <v>51</v>
      </c>
      <c r="H279" s="86" t="s">
        <v>207</v>
      </c>
      <c r="I279" s="122">
        <v>42217</v>
      </c>
      <c r="J279" s="106">
        <v>1152</v>
      </c>
      <c r="K279" s="106">
        <f t="shared" si="8"/>
        <v>115.2</v>
      </c>
      <c r="L279" s="106">
        <f t="shared" si="9"/>
        <v>1036.8</v>
      </c>
      <c r="M279" s="106">
        <v>0</v>
      </c>
      <c r="N279" s="106">
        <v>0</v>
      </c>
      <c r="O279" s="106">
        <v>0</v>
      </c>
      <c r="P279" s="106">
        <v>0</v>
      </c>
      <c r="Q279" s="106">
        <v>0</v>
      </c>
      <c r="R279" s="106">
        <v>0</v>
      </c>
      <c r="S279" s="106">
        <v>0</v>
      </c>
      <c r="T279" s="106">
        <v>0</v>
      </c>
      <c r="U279" s="106">
        <v>0</v>
      </c>
      <c r="V279" s="106">
        <v>0</v>
      </c>
      <c r="W279" s="106">
        <v>0</v>
      </c>
      <c r="X279" s="106">
        <v>0</v>
      </c>
      <c r="Y279" s="106">
        <v>0</v>
      </c>
      <c r="Z279" s="106">
        <v>0</v>
      </c>
      <c r="AA279" s="106">
        <v>0</v>
      </c>
      <c r="AB279" s="106">
        <v>0</v>
      </c>
      <c r="AC279" s="106">
        <v>0</v>
      </c>
      <c r="AD279" s="106">
        <v>0</v>
      </c>
      <c r="AE279" s="106">
        <v>86.4</v>
      </c>
      <c r="AF279" s="106">
        <v>0</v>
      </c>
      <c r="AG279" s="106">
        <v>207.36</v>
      </c>
      <c r="AH279" s="106">
        <v>0</v>
      </c>
      <c r="AI279" s="106">
        <v>207.36</v>
      </c>
      <c r="AJ279" s="106">
        <v>207.36</v>
      </c>
      <c r="AK279" s="106">
        <v>207.36</v>
      </c>
      <c r="AL279" s="106">
        <v>120.96</v>
      </c>
      <c r="AM279" s="106"/>
      <c r="AN279" s="106"/>
      <c r="AO279" s="104"/>
      <c r="AP279" s="104">
        <f t="shared" si="10"/>
        <v>1036.8</v>
      </c>
      <c r="AQ279" s="106">
        <f t="shared" si="11"/>
        <v>115.20000000000005</v>
      </c>
      <c r="AR279" s="72" t="s">
        <v>997</v>
      </c>
      <c r="AS279" s="73" t="s">
        <v>849</v>
      </c>
      <c r="AT279" s="62"/>
      <c r="AU279" s="61">
        <f t="shared" si="15"/>
        <v>0</v>
      </c>
      <c r="AV279" s="62"/>
      <c r="AW279" s="62"/>
      <c r="AX279" s="62"/>
      <c r="AY279" s="62"/>
      <c r="AZ279" s="62"/>
      <c r="BA279" s="62"/>
      <c r="BB279" s="62"/>
      <c r="BC279" s="62"/>
      <c r="BD279" s="62"/>
      <c r="BE279" s="62"/>
      <c r="BF279" s="62"/>
      <c r="BG279" s="62"/>
      <c r="BH279" s="62"/>
    </row>
    <row r="280" spans="1:60" ht="49.5" customHeight="1" x14ac:dyDescent="0.2">
      <c r="A280" s="123" t="s">
        <v>998</v>
      </c>
      <c r="B280" s="86" t="s">
        <v>351</v>
      </c>
      <c r="C280" s="86" t="s">
        <v>601</v>
      </c>
      <c r="D280" s="94" t="s">
        <v>227</v>
      </c>
      <c r="E280" s="94" t="s">
        <v>999</v>
      </c>
      <c r="F280" s="94" t="s">
        <v>970</v>
      </c>
      <c r="G280" s="79" t="s">
        <v>51</v>
      </c>
      <c r="H280" s="86" t="s">
        <v>207</v>
      </c>
      <c r="I280" s="122">
        <v>42217</v>
      </c>
      <c r="J280" s="106">
        <v>1152</v>
      </c>
      <c r="K280" s="106">
        <f t="shared" si="8"/>
        <v>115.2</v>
      </c>
      <c r="L280" s="106">
        <f t="shared" si="9"/>
        <v>1036.8</v>
      </c>
      <c r="M280" s="106">
        <v>0</v>
      </c>
      <c r="N280" s="106">
        <v>0</v>
      </c>
      <c r="O280" s="106">
        <v>0</v>
      </c>
      <c r="P280" s="106">
        <v>0</v>
      </c>
      <c r="Q280" s="106">
        <v>0</v>
      </c>
      <c r="R280" s="106">
        <v>0</v>
      </c>
      <c r="S280" s="106">
        <v>0</v>
      </c>
      <c r="T280" s="106">
        <v>0</v>
      </c>
      <c r="U280" s="106">
        <v>0</v>
      </c>
      <c r="V280" s="106">
        <v>0</v>
      </c>
      <c r="W280" s="106">
        <v>0</v>
      </c>
      <c r="X280" s="106">
        <v>0</v>
      </c>
      <c r="Y280" s="106">
        <v>0</v>
      </c>
      <c r="Z280" s="106">
        <v>0</v>
      </c>
      <c r="AA280" s="106">
        <v>0</v>
      </c>
      <c r="AB280" s="106">
        <v>0</v>
      </c>
      <c r="AC280" s="106">
        <v>0</v>
      </c>
      <c r="AD280" s="106">
        <v>0</v>
      </c>
      <c r="AE280" s="106">
        <v>86.4</v>
      </c>
      <c r="AF280" s="106">
        <v>0</v>
      </c>
      <c r="AG280" s="106">
        <v>207.36</v>
      </c>
      <c r="AH280" s="106">
        <v>0</v>
      </c>
      <c r="AI280" s="106">
        <v>207.36</v>
      </c>
      <c r="AJ280" s="106">
        <v>207.36</v>
      </c>
      <c r="AK280" s="106">
        <v>207.36</v>
      </c>
      <c r="AL280" s="106">
        <v>120.96</v>
      </c>
      <c r="AM280" s="106"/>
      <c r="AN280" s="106"/>
      <c r="AO280" s="104"/>
      <c r="AP280" s="104">
        <f t="shared" si="10"/>
        <v>1036.8</v>
      </c>
      <c r="AQ280" s="106">
        <f t="shared" si="11"/>
        <v>115.20000000000005</v>
      </c>
      <c r="AR280" s="72" t="s">
        <v>1000</v>
      </c>
      <c r="AS280" s="73" t="s">
        <v>1001</v>
      </c>
      <c r="AT280" s="62"/>
      <c r="AU280" s="61">
        <f t="shared" si="15"/>
        <v>0</v>
      </c>
      <c r="AV280" s="62"/>
      <c r="AW280" s="62"/>
      <c r="AX280" s="62"/>
      <c r="AY280" s="62"/>
      <c r="AZ280" s="62"/>
      <c r="BA280" s="62"/>
      <c r="BB280" s="62"/>
      <c r="BC280" s="62"/>
      <c r="BD280" s="62"/>
      <c r="BE280" s="62"/>
      <c r="BF280" s="62"/>
      <c r="BG280" s="62"/>
      <c r="BH280" s="62"/>
    </row>
    <row r="281" spans="1:60" ht="49.5" customHeight="1" x14ac:dyDescent="0.2">
      <c r="A281" s="123" t="s">
        <v>1002</v>
      </c>
      <c r="B281" s="86" t="s">
        <v>351</v>
      </c>
      <c r="C281" s="86" t="s">
        <v>601</v>
      </c>
      <c r="D281" s="94" t="s">
        <v>227</v>
      </c>
      <c r="E281" s="94" t="s">
        <v>1003</v>
      </c>
      <c r="F281" s="94" t="s">
        <v>970</v>
      </c>
      <c r="G281" s="79" t="s">
        <v>51</v>
      </c>
      <c r="H281" s="86" t="s">
        <v>207</v>
      </c>
      <c r="I281" s="122">
        <v>42217</v>
      </c>
      <c r="J281" s="106">
        <v>1152</v>
      </c>
      <c r="K281" s="106">
        <f t="shared" si="8"/>
        <v>115.2</v>
      </c>
      <c r="L281" s="106">
        <f t="shared" si="9"/>
        <v>1036.8</v>
      </c>
      <c r="M281" s="106">
        <v>0</v>
      </c>
      <c r="N281" s="106">
        <v>0</v>
      </c>
      <c r="O281" s="106">
        <v>0</v>
      </c>
      <c r="P281" s="106">
        <v>0</v>
      </c>
      <c r="Q281" s="106">
        <v>0</v>
      </c>
      <c r="R281" s="106">
        <v>0</v>
      </c>
      <c r="S281" s="106">
        <v>0</v>
      </c>
      <c r="T281" s="106">
        <v>0</v>
      </c>
      <c r="U281" s="106">
        <v>0</v>
      </c>
      <c r="V281" s="106">
        <v>0</v>
      </c>
      <c r="W281" s="106">
        <v>0</v>
      </c>
      <c r="X281" s="106">
        <v>0</v>
      </c>
      <c r="Y281" s="106">
        <v>0</v>
      </c>
      <c r="Z281" s="106">
        <v>0</v>
      </c>
      <c r="AA281" s="106">
        <v>0</v>
      </c>
      <c r="AB281" s="106">
        <v>0</v>
      </c>
      <c r="AC281" s="106">
        <v>0</v>
      </c>
      <c r="AD281" s="106">
        <v>0</v>
      </c>
      <c r="AE281" s="106">
        <v>86.4</v>
      </c>
      <c r="AF281" s="106">
        <v>0</v>
      </c>
      <c r="AG281" s="106">
        <v>207.36</v>
      </c>
      <c r="AH281" s="106">
        <v>0</v>
      </c>
      <c r="AI281" s="106">
        <v>207.36</v>
      </c>
      <c r="AJ281" s="106">
        <v>207.36</v>
      </c>
      <c r="AK281" s="106">
        <v>207.36</v>
      </c>
      <c r="AL281" s="106">
        <v>120.96</v>
      </c>
      <c r="AM281" s="106"/>
      <c r="AN281" s="106"/>
      <c r="AO281" s="104"/>
      <c r="AP281" s="104">
        <f t="shared" si="10"/>
        <v>1036.8</v>
      </c>
      <c r="AQ281" s="106">
        <f t="shared" si="11"/>
        <v>115.20000000000005</v>
      </c>
      <c r="AR281" s="72" t="s">
        <v>1004</v>
      </c>
      <c r="AS281" s="73" t="s">
        <v>1005</v>
      </c>
      <c r="AT281" s="62"/>
      <c r="AU281" s="61">
        <f t="shared" si="15"/>
        <v>0</v>
      </c>
      <c r="AV281" s="62"/>
      <c r="AW281" s="62"/>
      <c r="AX281" s="62"/>
      <c r="AY281" s="62"/>
      <c r="AZ281" s="62"/>
      <c r="BA281" s="62"/>
      <c r="BB281" s="62"/>
      <c r="BC281" s="62"/>
      <c r="BD281" s="62"/>
      <c r="BE281" s="62"/>
      <c r="BF281" s="62"/>
      <c r="BG281" s="62"/>
      <c r="BH281" s="62"/>
    </row>
    <row r="282" spans="1:60" ht="49.5" customHeight="1" x14ac:dyDescent="0.2">
      <c r="A282" s="123" t="s">
        <v>1006</v>
      </c>
      <c r="B282" s="86" t="s">
        <v>351</v>
      </c>
      <c r="C282" s="86" t="s">
        <v>601</v>
      </c>
      <c r="D282" s="94" t="s">
        <v>227</v>
      </c>
      <c r="E282" s="94" t="s">
        <v>1007</v>
      </c>
      <c r="F282" s="94" t="s">
        <v>970</v>
      </c>
      <c r="G282" s="79" t="s">
        <v>51</v>
      </c>
      <c r="H282" s="86" t="s">
        <v>207</v>
      </c>
      <c r="I282" s="122">
        <v>42217</v>
      </c>
      <c r="J282" s="106">
        <v>1152</v>
      </c>
      <c r="K282" s="106">
        <f t="shared" si="8"/>
        <v>115.2</v>
      </c>
      <c r="L282" s="106">
        <f t="shared" si="9"/>
        <v>1036.8</v>
      </c>
      <c r="M282" s="106">
        <v>0</v>
      </c>
      <c r="N282" s="106">
        <v>0</v>
      </c>
      <c r="O282" s="106">
        <v>0</v>
      </c>
      <c r="P282" s="106">
        <v>0</v>
      </c>
      <c r="Q282" s="106">
        <v>0</v>
      </c>
      <c r="R282" s="106">
        <v>0</v>
      </c>
      <c r="S282" s="106">
        <v>0</v>
      </c>
      <c r="T282" s="106">
        <v>0</v>
      </c>
      <c r="U282" s="106">
        <v>0</v>
      </c>
      <c r="V282" s="106">
        <v>0</v>
      </c>
      <c r="W282" s="106">
        <v>0</v>
      </c>
      <c r="X282" s="106">
        <v>0</v>
      </c>
      <c r="Y282" s="106">
        <v>0</v>
      </c>
      <c r="Z282" s="106">
        <v>0</v>
      </c>
      <c r="AA282" s="106">
        <v>0</v>
      </c>
      <c r="AB282" s="106">
        <v>0</v>
      </c>
      <c r="AC282" s="106">
        <v>0</v>
      </c>
      <c r="AD282" s="106">
        <v>0</v>
      </c>
      <c r="AE282" s="106">
        <v>86.4</v>
      </c>
      <c r="AF282" s="106">
        <v>0</v>
      </c>
      <c r="AG282" s="106">
        <v>207.36</v>
      </c>
      <c r="AH282" s="106">
        <v>0</v>
      </c>
      <c r="AI282" s="106">
        <v>207.36</v>
      </c>
      <c r="AJ282" s="106">
        <v>207.36</v>
      </c>
      <c r="AK282" s="106">
        <v>207.36</v>
      </c>
      <c r="AL282" s="106">
        <v>120.96</v>
      </c>
      <c r="AM282" s="106"/>
      <c r="AN282" s="106"/>
      <c r="AO282" s="104"/>
      <c r="AP282" s="104">
        <f t="shared" si="10"/>
        <v>1036.8</v>
      </c>
      <c r="AQ282" s="106">
        <f t="shared" si="11"/>
        <v>115.20000000000005</v>
      </c>
      <c r="AR282" s="72" t="s">
        <v>595</v>
      </c>
      <c r="AS282" s="73" t="s">
        <v>1008</v>
      </c>
      <c r="AT282" s="62"/>
      <c r="AU282" s="61">
        <f t="shared" si="15"/>
        <v>0</v>
      </c>
      <c r="AV282" s="62"/>
      <c r="AW282" s="62"/>
      <c r="AX282" s="62"/>
      <c r="AY282" s="62"/>
      <c r="AZ282" s="62"/>
      <c r="BA282" s="62"/>
      <c r="BB282" s="62"/>
      <c r="BC282" s="62"/>
      <c r="BD282" s="62"/>
      <c r="BE282" s="62"/>
      <c r="BF282" s="62"/>
      <c r="BG282" s="62"/>
      <c r="BH282" s="62"/>
    </row>
    <row r="283" spans="1:60" ht="49.5" customHeight="1" x14ac:dyDescent="0.2">
      <c r="A283" s="123" t="s">
        <v>1009</v>
      </c>
      <c r="B283" s="86" t="s">
        <v>351</v>
      </c>
      <c r="C283" s="86" t="s">
        <v>601</v>
      </c>
      <c r="D283" s="94" t="s">
        <v>227</v>
      </c>
      <c r="E283" s="94" t="s">
        <v>1010</v>
      </c>
      <c r="F283" s="94" t="s">
        <v>970</v>
      </c>
      <c r="G283" s="79" t="s">
        <v>51</v>
      </c>
      <c r="H283" s="86" t="s">
        <v>207</v>
      </c>
      <c r="I283" s="122">
        <v>42217</v>
      </c>
      <c r="J283" s="106">
        <v>1152</v>
      </c>
      <c r="K283" s="106">
        <f t="shared" si="8"/>
        <v>115.2</v>
      </c>
      <c r="L283" s="106">
        <f t="shared" si="9"/>
        <v>1036.8</v>
      </c>
      <c r="M283" s="106">
        <v>0</v>
      </c>
      <c r="N283" s="106">
        <v>0</v>
      </c>
      <c r="O283" s="106">
        <v>0</v>
      </c>
      <c r="P283" s="106">
        <v>0</v>
      </c>
      <c r="Q283" s="106">
        <v>0</v>
      </c>
      <c r="R283" s="106">
        <v>0</v>
      </c>
      <c r="S283" s="106">
        <v>0</v>
      </c>
      <c r="T283" s="106">
        <v>0</v>
      </c>
      <c r="U283" s="106">
        <v>0</v>
      </c>
      <c r="V283" s="106">
        <v>0</v>
      </c>
      <c r="W283" s="106">
        <v>0</v>
      </c>
      <c r="X283" s="106">
        <v>0</v>
      </c>
      <c r="Y283" s="106">
        <v>0</v>
      </c>
      <c r="Z283" s="106">
        <v>0</v>
      </c>
      <c r="AA283" s="106">
        <v>0</v>
      </c>
      <c r="AB283" s="106">
        <v>0</v>
      </c>
      <c r="AC283" s="106">
        <v>0</v>
      </c>
      <c r="AD283" s="106">
        <v>0</v>
      </c>
      <c r="AE283" s="106">
        <v>86.4</v>
      </c>
      <c r="AF283" s="106">
        <v>0</v>
      </c>
      <c r="AG283" s="106">
        <v>207.36</v>
      </c>
      <c r="AH283" s="106">
        <v>0</v>
      </c>
      <c r="AI283" s="106">
        <v>207.36</v>
      </c>
      <c r="AJ283" s="106">
        <v>207.36</v>
      </c>
      <c r="AK283" s="106">
        <v>207.36</v>
      </c>
      <c r="AL283" s="106">
        <v>120.96</v>
      </c>
      <c r="AM283" s="106"/>
      <c r="AN283" s="106"/>
      <c r="AO283" s="104"/>
      <c r="AP283" s="104">
        <f t="shared" si="10"/>
        <v>1036.8</v>
      </c>
      <c r="AQ283" s="106">
        <f t="shared" si="11"/>
        <v>115.20000000000005</v>
      </c>
      <c r="AR283" s="72" t="s">
        <v>1011</v>
      </c>
      <c r="AS283" s="73" t="s">
        <v>1012</v>
      </c>
      <c r="AT283" s="62"/>
      <c r="AU283" s="61">
        <f t="shared" si="15"/>
        <v>0</v>
      </c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  <c r="BG283" s="62"/>
      <c r="BH283" s="62"/>
    </row>
    <row r="284" spans="1:60" ht="49.5" customHeight="1" x14ac:dyDescent="0.2">
      <c r="A284" s="123" t="s">
        <v>1013</v>
      </c>
      <c r="B284" s="86" t="s">
        <v>351</v>
      </c>
      <c r="C284" s="86" t="s">
        <v>601</v>
      </c>
      <c r="D284" s="94" t="s">
        <v>227</v>
      </c>
      <c r="E284" s="94" t="s">
        <v>1014</v>
      </c>
      <c r="F284" s="94" t="s">
        <v>970</v>
      </c>
      <c r="G284" s="79" t="s">
        <v>51</v>
      </c>
      <c r="H284" s="86" t="s">
        <v>207</v>
      </c>
      <c r="I284" s="122">
        <v>42217</v>
      </c>
      <c r="J284" s="106">
        <v>1152</v>
      </c>
      <c r="K284" s="106">
        <f t="shared" si="8"/>
        <v>115.2</v>
      </c>
      <c r="L284" s="106">
        <f t="shared" si="9"/>
        <v>1036.8</v>
      </c>
      <c r="M284" s="106">
        <v>0</v>
      </c>
      <c r="N284" s="106">
        <v>0</v>
      </c>
      <c r="O284" s="106">
        <v>0</v>
      </c>
      <c r="P284" s="106">
        <v>0</v>
      </c>
      <c r="Q284" s="106">
        <v>0</v>
      </c>
      <c r="R284" s="106">
        <v>0</v>
      </c>
      <c r="S284" s="106">
        <v>0</v>
      </c>
      <c r="T284" s="106">
        <v>0</v>
      </c>
      <c r="U284" s="106">
        <v>0</v>
      </c>
      <c r="V284" s="106">
        <v>0</v>
      </c>
      <c r="W284" s="106">
        <v>0</v>
      </c>
      <c r="X284" s="106">
        <v>0</v>
      </c>
      <c r="Y284" s="106">
        <v>0</v>
      </c>
      <c r="Z284" s="106">
        <v>0</v>
      </c>
      <c r="AA284" s="106">
        <v>0</v>
      </c>
      <c r="AB284" s="106">
        <v>0</v>
      </c>
      <c r="AC284" s="106">
        <v>0</v>
      </c>
      <c r="AD284" s="106">
        <v>0</v>
      </c>
      <c r="AE284" s="106">
        <v>86.4</v>
      </c>
      <c r="AF284" s="106">
        <v>0</v>
      </c>
      <c r="AG284" s="106">
        <v>207.36</v>
      </c>
      <c r="AH284" s="106">
        <v>0</v>
      </c>
      <c r="AI284" s="106">
        <v>207.36</v>
      </c>
      <c r="AJ284" s="106">
        <v>207.36</v>
      </c>
      <c r="AK284" s="106">
        <v>207.36</v>
      </c>
      <c r="AL284" s="106">
        <v>120.96</v>
      </c>
      <c r="AM284" s="106"/>
      <c r="AN284" s="106"/>
      <c r="AO284" s="104"/>
      <c r="AP284" s="104">
        <f t="shared" si="10"/>
        <v>1036.8</v>
      </c>
      <c r="AQ284" s="106">
        <f t="shared" si="11"/>
        <v>115.20000000000005</v>
      </c>
      <c r="AR284" s="72" t="s">
        <v>1015</v>
      </c>
      <c r="AS284" s="73" t="s">
        <v>1012</v>
      </c>
      <c r="AT284" s="62"/>
      <c r="AU284" s="61">
        <f t="shared" si="15"/>
        <v>0</v>
      </c>
      <c r="AV284" s="62"/>
      <c r="AW284" s="62"/>
      <c r="AX284" s="62"/>
      <c r="AY284" s="62"/>
      <c r="AZ284" s="62"/>
      <c r="BA284" s="62"/>
      <c r="BB284" s="62"/>
      <c r="BC284" s="62"/>
      <c r="BD284" s="62"/>
      <c r="BE284" s="62"/>
      <c r="BF284" s="62"/>
      <c r="BG284" s="62"/>
      <c r="BH284" s="62"/>
    </row>
    <row r="285" spans="1:60" ht="49.5" customHeight="1" x14ac:dyDescent="0.2">
      <c r="A285" s="123" t="s">
        <v>1016</v>
      </c>
      <c r="B285" s="86" t="s">
        <v>351</v>
      </c>
      <c r="C285" s="86" t="s">
        <v>601</v>
      </c>
      <c r="D285" s="94" t="s">
        <v>227</v>
      </c>
      <c r="E285" s="94" t="s">
        <v>1017</v>
      </c>
      <c r="F285" s="94" t="s">
        <v>970</v>
      </c>
      <c r="G285" s="79" t="s">
        <v>51</v>
      </c>
      <c r="H285" s="86" t="s">
        <v>207</v>
      </c>
      <c r="I285" s="122">
        <v>42217</v>
      </c>
      <c r="J285" s="106">
        <v>1152</v>
      </c>
      <c r="K285" s="106">
        <f t="shared" si="8"/>
        <v>115.2</v>
      </c>
      <c r="L285" s="106">
        <f t="shared" si="9"/>
        <v>1036.8</v>
      </c>
      <c r="M285" s="106">
        <v>0</v>
      </c>
      <c r="N285" s="106">
        <v>0</v>
      </c>
      <c r="O285" s="106">
        <v>0</v>
      </c>
      <c r="P285" s="106">
        <v>0</v>
      </c>
      <c r="Q285" s="106">
        <v>0</v>
      </c>
      <c r="R285" s="106">
        <v>0</v>
      </c>
      <c r="S285" s="106">
        <v>0</v>
      </c>
      <c r="T285" s="106">
        <v>0</v>
      </c>
      <c r="U285" s="106">
        <v>0</v>
      </c>
      <c r="V285" s="106">
        <v>0</v>
      </c>
      <c r="W285" s="106">
        <v>0</v>
      </c>
      <c r="X285" s="106">
        <v>0</v>
      </c>
      <c r="Y285" s="106">
        <v>0</v>
      </c>
      <c r="Z285" s="106">
        <v>0</v>
      </c>
      <c r="AA285" s="106">
        <v>0</v>
      </c>
      <c r="AB285" s="106">
        <v>0</v>
      </c>
      <c r="AC285" s="106">
        <v>0</v>
      </c>
      <c r="AD285" s="106">
        <v>0</v>
      </c>
      <c r="AE285" s="106">
        <v>86.4</v>
      </c>
      <c r="AF285" s="106">
        <v>0</v>
      </c>
      <c r="AG285" s="106">
        <v>207.36</v>
      </c>
      <c r="AH285" s="106">
        <v>0</v>
      </c>
      <c r="AI285" s="106">
        <v>207.36</v>
      </c>
      <c r="AJ285" s="106">
        <v>207.36</v>
      </c>
      <c r="AK285" s="106">
        <v>207.36</v>
      </c>
      <c r="AL285" s="106">
        <v>120.96</v>
      </c>
      <c r="AM285" s="106"/>
      <c r="AN285" s="106"/>
      <c r="AO285" s="104"/>
      <c r="AP285" s="104">
        <f t="shared" si="10"/>
        <v>1036.8</v>
      </c>
      <c r="AQ285" s="106">
        <f t="shared" si="11"/>
        <v>115.20000000000005</v>
      </c>
      <c r="AR285" s="72" t="s">
        <v>1018</v>
      </c>
      <c r="AS285" s="73" t="s">
        <v>1019</v>
      </c>
      <c r="AT285" s="62"/>
      <c r="AU285" s="61">
        <f t="shared" si="15"/>
        <v>0</v>
      </c>
      <c r="AV285" s="62"/>
      <c r="AW285" s="62"/>
      <c r="AX285" s="62"/>
      <c r="AY285" s="62"/>
      <c r="AZ285" s="62"/>
      <c r="BA285" s="62"/>
      <c r="BB285" s="62"/>
      <c r="BC285" s="62"/>
      <c r="BD285" s="62"/>
      <c r="BE285" s="62"/>
      <c r="BF285" s="62"/>
      <c r="BG285" s="62"/>
      <c r="BH285" s="62" t="s">
        <v>1020</v>
      </c>
    </row>
    <row r="286" spans="1:60" ht="49.5" customHeight="1" x14ac:dyDescent="0.2">
      <c r="A286" s="123" t="s">
        <v>1021</v>
      </c>
      <c r="B286" s="86" t="s">
        <v>351</v>
      </c>
      <c r="C286" s="86" t="s">
        <v>601</v>
      </c>
      <c r="D286" s="94" t="s">
        <v>227</v>
      </c>
      <c r="E286" s="94" t="s">
        <v>1022</v>
      </c>
      <c r="F286" s="94" t="s">
        <v>970</v>
      </c>
      <c r="G286" s="79" t="s">
        <v>51</v>
      </c>
      <c r="H286" s="86" t="s">
        <v>207</v>
      </c>
      <c r="I286" s="122">
        <v>42217</v>
      </c>
      <c r="J286" s="106">
        <v>1152</v>
      </c>
      <c r="K286" s="106">
        <f t="shared" si="8"/>
        <v>115.2</v>
      </c>
      <c r="L286" s="106">
        <f t="shared" si="9"/>
        <v>1036.8</v>
      </c>
      <c r="M286" s="106">
        <v>0</v>
      </c>
      <c r="N286" s="106">
        <v>0</v>
      </c>
      <c r="O286" s="106">
        <v>0</v>
      </c>
      <c r="P286" s="106">
        <v>0</v>
      </c>
      <c r="Q286" s="106">
        <v>0</v>
      </c>
      <c r="R286" s="106">
        <v>0</v>
      </c>
      <c r="S286" s="106">
        <v>0</v>
      </c>
      <c r="T286" s="106">
        <v>0</v>
      </c>
      <c r="U286" s="106">
        <v>0</v>
      </c>
      <c r="V286" s="106">
        <v>0</v>
      </c>
      <c r="W286" s="106">
        <v>0</v>
      </c>
      <c r="X286" s="106">
        <v>0</v>
      </c>
      <c r="Y286" s="106">
        <v>0</v>
      </c>
      <c r="Z286" s="106">
        <v>0</v>
      </c>
      <c r="AA286" s="106">
        <v>0</v>
      </c>
      <c r="AB286" s="106">
        <v>0</v>
      </c>
      <c r="AC286" s="106">
        <v>0</v>
      </c>
      <c r="AD286" s="106">
        <v>0</v>
      </c>
      <c r="AE286" s="106">
        <v>86.4</v>
      </c>
      <c r="AF286" s="106">
        <v>0</v>
      </c>
      <c r="AG286" s="106">
        <v>207.36</v>
      </c>
      <c r="AH286" s="106">
        <v>0</v>
      </c>
      <c r="AI286" s="106">
        <v>207.36</v>
      </c>
      <c r="AJ286" s="106">
        <v>207.36</v>
      </c>
      <c r="AK286" s="106">
        <v>207.36</v>
      </c>
      <c r="AL286" s="106">
        <v>120.96</v>
      </c>
      <c r="AM286" s="106"/>
      <c r="AN286" s="106"/>
      <c r="AO286" s="104"/>
      <c r="AP286" s="104">
        <f t="shared" si="10"/>
        <v>1036.8</v>
      </c>
      <c r="AQ286" s="106">
        <f t="shared" si="11"/>
        <v>115.20000000000005</v>
      </c>
      <c r="AR286" s="72" t="s">
        <v>721</v>
      </c>
      <c r="AS286" s="73" t="s">
        <v>722</v>
      </c>
      <c r="AT286" s="62"/>
      <c r="AU286" s="61">
        <f t="shared" si="15"/>
        <v>0</v>
      </c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  <c r="BG286" s="62"/>
      <c r="BH286" s="62"/>
    </row>
    <row r="287" spans="1:60" ht="49.5" customHeight="1" x14ac:dyDescent="0.2">
      <c r="A287" s="123" t="s">
        <v>1023</v>
      </c>
      <c r="B287" s="86" t="s">
        <v>351</v>
      </c>
      <c r="C287" s="86" t="s">
        <v>601</v>
      </c>
      <c r="D287" s="94" t="s">
        <v>227</v>
      </c>
      <c r="E287" s="94" t="s">
        <v>1024</v>
      </c>
      <c r="F287" s="94" t="s">
        <v>970</v>
      </c>
      <c r="G287" s="79" t="s">
        <v>51</v>
      </c>
      <c r="H287" s="86" t="s">
        <v>207</v>
      </c>
      <c r="I287" s="122">
        <v>42217</v>
      </c>
      <c r="J287" s="106">
        <v>1152</v>
      </c>
      <c r="K287" s="106">
        <f t="shared" si="8"/>
        <v>115.2</v>
      </c>
      <c r="L287" s="106">
        <f t="shared" si="9"/>
        <v>1036.8</v>
      </c>
      <c r="M287" s="106">
        <v>0</v>
      </c>
      <c r="N287" s="106">
        <v>0</v>
      </c>
      <c r="O287" s="106">
        <v>0</v>
      </c>
      <c r="P287" s="106">
        <v>0</v>
      </c>
      <c r="Q287" s="106">
        <v>0</v>
      </c>
      <c r="R287" s="106">
        <v>0</v>
      </c>
      <c r="S287" s="106">
        <v>0</v>
      </c>
      <c r="T287" s="106">
        <v>0</v>
      </c>
      <c r="U287" s="106">
        <v>0</v>
      </c>
      <c r="V287" s="106">
        <v>0</v>
      </c>
      <c r="W287" s="106">
        <v>0</v>
      </c>
      <c r="X287" s="106">
        <v>0</v>
      </c>
      <c r="Y287" s="106">
        <v>0</v>
      </c>
      <c r="Z287" s="106">
        <v>0</v>
      </c>
      <c r="AA287" s="106">
        <v>0</v>
      </c>
      <c r="AB287" s="106">
        <v>0</v>
      </c>
      <c r="AC287" s="106">
        <v>0</v>
      </c>
      <c r="AD287" s="106">
        <v>0</v>
      </c>
      <c r="AE287" s="106">
        <v>86.4</v>
      </c>
      <c r="AF287" s="106">
        <v>0</v>
      </c>
      <c r="AG287" s="106">
        <v>207.36</v>
      </c>
      <c r="AH287" s="106">
        <v>0</v>
      </c>
      <c r="AI287" s="106">
        <v>207.36</v>
      </c>
      <c r="AJ287" s="106">
        <v>207.36</v>
      </c>
      <c r="AK287" s="106">
        <v>207.36</v>
      </c>
      <c r="AL287" s="106">
        <v>120.96</v>
      </c>
      <c r="AM287" s="106"/>
      <c r="AN287" s="106"/>
      <c r="AO287" s="104"/>
      <c r="AP287" s="104">
        <f t="shared" si="10"/>
        <v>1036.8</v>
      </c>
      <c r="AQ287" s="106">
        <f t="shared" si="11"/>
        <v>115.20000000000005</v>
      </c>
      <c r="AR287" s="72" t="s">
        <v>1025</v>
      </c>
      <c r="AS287" s="73" t="s">
        <v>849</v>
      </c>
      <c r="AT287" s="62"/>
      <c r="AU287" s="61">
        <f t="shared" si="15"/>
        <v>0</v>
      </c>
      <c r="AV287" s="62"/>
      <c r="AW287" s="62"/>
      <c r="AX287" s="62"/>
      <c r="AY287" s="62"/>
      <c r="AZ287" s="62"/>
      <c r="BA287" s="62"/>
      <c r="BB287" s="62"/>
      <c r="BC287" s="62"/>
      <c r="BD287" s="62"/>
      <c r="BE287" s="62"/>
      <c r="BF287" s="62"/>
      <c r="BG287" s="62"/>
      <c r="BH287" s="62"/>
    </row>
    <row r="288" spans="1:60" ht="49.5" customHeight="1" x14ac:dyDescent="0.2">
      <c r="A288" s="123" t="s">
        <v>1026</v>
      </c>
      <c r="B288" s="86" t="s">
        <v>351</v>
      </c>
      <c r="C288" s="86" t="s">
        <v>601</v>
      </c>
      <c r="D288" s="94" t="s">
        <v>227</v>
      </c>
      <c r="E288" s="94" t="s">
        <v>1027</v>
      </c>
      <c r="F288" s="94" t="s">
        <v>970</v>
      </c>
      <c r="G288" s="79" t="s">
        <v>51</v>
      </c>
      <c r="H288" s="86" t="s">
        <v>207</v>
      </c>
      <c r="I288" s="122">
        <v>42217</v>
      </c>
      <c r="J288" s="106">
        <v>1152</v>
      </c>
      <c r="K288" s="106">
        <f t="shared" si="8"/>
        <v>115.2</v>
      </c>
      <c r="L288" s="106">
        <f t="shared" si="9"/>
        <v>1036.8</v>
      </c>
      <c r="M288" s="106">
        <v>0</v>
      </c>
      <c r="N288" s="106">
        <v>0</v>
      </c>
      <c r="O288" s="106">
        <v>0</v>
      </c>
      <c r="P288" s="106">
        <v>0</v>
      </c>
      <c r="Q288" s="106">
        <v>0</v>
      </c>
      <c r="R288" s="106">
        <v>0</v>
      </c>
      <c r="S288" s="106">
        <v>0</v>
      </c>
      <c r="T288" s="106">
        <v>0</v>
      </c>
      <c r="U288" s="106">
        <v>0</v>
      </c>
      <c r="V288" s="106">
        <v>0</v>
      </c>
      <c r="W288" s="106">
        <v>0</v>
      </c>
      <c r="X288" s="106">
        <v>0</v>
      </c>
      <c r="Y288" s="106">
        <v>0</v>
      </c>
      <c r="Z288" s="106">
        <v>0</v>
      </c>
      <c r="AA288" s="106">
        <v>0</v>
      </c>
      <c r="AB288" s="106">
        <v>0</v>
      </c>
      <c r="AC288" s="106">
        <v>0</v>
      </c>
      <c r="AD288" s="106">
        <v>0</v>
      </c>
      <c r="AE288" s="106">
        <v>86.4</v>
      </c>
      <c r="AF288" s="106">
        <v>0</v>
      </c>
      <c r="AG288" s="106">
        <v>207.36</v>
      </c>
      <c r="AH288" s="106">
        <v>0</v>
      </c>
      <c r="AI288" s="106">
        <v>207.36</v>
      </c>
      <c r="AJ288" s="106">
        <v>207.36</v>
      </c>
      <c r="AK288" s="106">
        <v>207.36</v>
      </c>
      <c r="AL288" s="106">
        <v>120.96</v>
      </c>
      <c r="AM288" s="106"/>
      <c r="AN288" s="106"/>
      <c r="AO288" s="104"/>
      <c r="AP288" s="104">
        <f t="shared" si="10"/>
        <v>1036.8</v>
      </c>
      <c r="AQ288" s="106">
        <f t="shared" si="11"/>
        <v>115.20000000000005</v>
      </c>
      <c r="AR288" s="72" t="s">
        <v>1028</v>
      </c>
      <c r="AS288" s="73" t="s">
        <v>611</v>
      </c>
      <c r="AT288" s="62"/>
      <c r="AU288" s="61">
        <f t="shared" si="15"/>
        <v>0</v>
      </c>
      <c r="AV288" s="62"/>
      <c r="AW288" s="62"/>
      <c r="AX288" s="62"/>
      <c r="AY288" s="62"/>
      <c r="AZ288" s="62"/>
      <c r="BA288" s="62"/>
      <c r="BB288" s="62"/>
      <c r="BC288" s="62"/>
      <c r="BD288" s="62"/>
      <c r="BE288" s="62"/>
      <c r="BF288" s="62"/>
      <c r="BG288" s="62"/>
      <c r="BH288" s="62"/>
    </row>
    <row r="289" spans="1:60" ht="49.5" customHeight="1" x14ac:dyDescent="0.2">
      <c r="A289" s="123" t="s">
        <v>1029</v>
      </c>
      <c r="B289" s="86" t="s">
        <v>351</v>
      </c>
      <c r="C289" s="86" t="s">
        <v>601</v>
      </c>
      <c r="D289" s="94" t="s">
        <v>227</v>
      </c>
      <c r="E289" s="94" t="s">
        <v>1030</v>
      </c>
      <c r="F289" s="94" t="s">
        <v>970</v>
      </c>
      <c r="G289" s="79" t="s">
        <v>51</v>
      </c>
      <c r="H289" s="86" t="s">
        <v>207</v>
      </c>
      <c r="I289" s="122">
        <v>42217</v>
      </c>
      <c r="J289" s="106">
        <v>1152</v>
      </c>
      <c r="K289" s="106">
        <f t="shared" si="8"/>
        <v>115.2</v>
      </c>
      <c r="L289" s="106">
        <f t="shared" si="9"/>
        <v>1036.8</v>
      </c>
      <c r="M289" s="106">
        <v>0</v>
      </c>
      <c r="N289" s="106">
        <v>0</v>
      </c>
      <c r="O289" s="106">
        <v>0</v>
      </c>
      <c r="P289" s="106">
        <v>0</v>
      </c>
      <c r="Q289" s="106">
        <v>0</v>
      </c>
      <c r="R289" s="106">
        <v>0</v>
      </c>
      <c r="S289" s="106">
        <v>0</v>
      </c>
      <c r="T289" s="106">
        <v>0</v>
      </c>
      <c r="U289" s="106">
        <v>0</v>
      </c>
      <c r="V289" s="106">
        <v>0</v>
      </c>
      <c r="W289" s="106">
        <v>0</v>
      </c>
      <c r="X289" s="106">
        <v>0</v>
      </c>
      <c r="Y289" s="106">
        <v>0</v>
      </c>
      <c r="Z289" s="106">
        <v>0</v>
      </c>
      <c r="AA289" s="106">
        <v>0</v>
      </c>
      <c r="AB289" s="106">
        <v>0</v>
      </c>
      <c r="AC289" s="106">
        <v>0</v>
      </c>
      <c r="AD289" s="106">
        <v>0</v>
      </c>
      <c r="AE289" s="106">
        <v>86.4</v>
      </c>
      <c r="AF289" s="106">
        <v>0</v>
      </c>
      <c r="AG289" s="106">
        <v>207.36</v>
      </c>
      <c r="AH289" s="106">
        <v>0</v>
      </c>
      <c r="AI289" s="106">
        <v>207.36</v>
      </c>
      <c r="AJ289" s="106">
        <v>207.36</v>
      </c>
      <c r="AK289" s="106">
        <v>207.36</v>
      </c>
      <c r="AL289" s="106">
        <v>120.96</v>
      </c>
      <c r="AM289" s="106"/>
      <c r="AN289" s="106"/>
      <c r="AO289" s="104"/>
      <c r="AP289" s="104">
        <f t="shared" si="10"/>
        <v>1036.8</v>
      </c>
      <c r="AQ289" s="106">
        <f t="shared" si="11"/>
        <v>115.20000000000005</v>
      </c>
      <c r="AR289" s="72" t="s">
        <v>1031</v>
      </c>
      <c r="AS289" s="73" t="s">
        <v>1032</v>
      </c>
      <c r="AT289" s="62"/>
      <c r="AU289" s="61">
        <f t="shared" si="15"/>
        <v>0</v>
      </c>
      <c r="AV289" s="62"/>
      <c r="AW289" s="62"/>
      <c r="AX289" s="62"/>
      <c r="AY289" s="62"/>
      <c r="AZ289" s="62"/>
      <c r="BA289" s="62"/>
      <c r="BB289" s="62"/>
      <c r="BC289" s="62"/>
      <c r="BD289" s="62"/>
      <c r="BE289" s="62"/>
      <c r="BF289" s="62"/>
      <c r="BG289" s="62"/>
      <c r="BH289" s="62"/>
    </row>
    <row r="290" spans="1:60" ht="49.5" customHeight="1" x14ac:dyDescent="0.2">
      <c r="A290" s="123" t="s">
        <v>1033</v>
      </c>
      <c r="B290" s="86" t="s">
        <v>351</v>
      </c>
      <c r="C290" s="86" t="s">
        <v>601</v>
      </c>
      <c r="D290" s="94" t="s">
        <v>227</v>
      </c>
      <c r="E290" s="94" t="s">
        <v>1034</v>
      </c>
      <c r="F290" s="94" t="s">
        <v>970</v>
      </c>
      <c r="G290" s="79" t="s">
        <v>51</v>
      </c>
      <c r="H290" s="86" t="s">
        <v>207</v>
      </c>
      <c r="I290" s="122">
        <v>42217</v>
      </c>
      <c r="J290" s="106">
        <v>1152</v>
      </c>
      <c r="K290" s="106">
        <f t="shared" si="8"/>
        <v>115.2</v>
      </c>
      <c r="L290" s="106">
        <f t="shared" si="9"/>
        <v>1036.8</v>
      </c>
      <c r="M290" s="106">
        <v>0</v>
      </c>
      <c r="N290" s="106">
        <v>0</v>
      </c>
      <c r="O290" s="106">
        <v>0</v>
      </c>
      <c r="P290" s="106">
        <v>0</v>
      </c>
      <c r="Q290" s="106">
        <v>0</v>
      </c>
      <c r="R290" s="106">
        <v>0</v>
      </c>
      <c r="S290" s="106">
        <v>0</v>
      </c>
      <c r="T290" s="106">
        <v>0</v>
      </c>
      <c r="U290" s="106">
        <v>0</v>
      </c>
      <c r="V290" s="106">
        <v>0</v>
      </c>
      <c r="W290" s="106">
        <v>0</v>
      </c>
      <c r="X290" s="106">
        <v>0</v>
      </c>
      <c r="Y290" s="106">
        <v>0</v>
      </c>
      <c r="Z290" s="106">
        <v>0</v>
      </c>
      <c r="AA290" s="106">
        <v>0</v>
      </c>
      <c r="AB290" s="106">
        <v>0</v>
      </c>
      <c r="AC290" s="106">
        <v>0</v>
      </c>
      <c r="AD290" s="106">
        <v>0</v>
      </c>
      <c r="AE290" s="106">
        <v>86.4</v>
      </c>
      <c r="AF290" s="106">
        <v>0</v>
      </c>
      <c r="AG290" s="106">
        <v>207.36</v>
      </c>
      <c r="AH290" s="106">
        <v>0</v>
      </c>
      <c r="AI290" s="106">
        <v>207.36</v>
      </c>
      <c r="AJ290" s="106">
        <v>207.36</v>
      </c>
      <c r="AK290" s="106">
        <v>207.36</v>
      </c>
      <c r="AL290" s="106">
        <v>120.96</v>
      </c>
      <c r="AM290" s="106"/>
      <c r="AN290" s="106"/>
      <c r="AO290" s="104"/>
      <c r="AP290" s="104">
        <f t="shared" si="10"/>
        <v>1036.8</v>
      </c>
      <c r="AQ290" s="106">
        <f t="shared" si="11"/>
        <v>115.20000000000005</v>
      </c>
      <c r="AR290" s="72" t="s">
        <v>1018</v>
      </c>
      <c r="AS290" s="73" t="s">
        <v>1035</v>
      </c>
      <c r="AT290" s="62"/>
      <c r="AU290" s="61">
        <f t="shared" si="15"/>
        <v>0</v>
      </c>
      <c r="AV290" s="62"/>
      <c r="AW290" s="62"/>
      <c r="AX290" s="62"/>
      <c r="AY290" s="62"/>
      <c r="AZ290" s="62"/>
      <c r="BA290" s="62"/>
      <c r="BB290" s="62"/>
      <c r="BC290" s="62"/>
      <c r="BD290" s="62"/>
      <c r="BE290" s="62"/>
      <c r="BF290" s="62"/>
      <c r="BG290" s="62"/>
      <c r="BH290" s="62"/>
    </row>
    <row r="291" spans="1:60" ht="49.5" customHeight="1" x14ac:dyDescent="0.2">
      <c r="A291" s="123" t="s">
        <v>1036</v>
      </c>
      <c r="B291" s="86" t="s">
        <v>351</v>
      </c>
      <c r="C291" s="86" t="s">
        <v>601</v>
      </c>
      <c r="D291" s="94" t="s">
        <v>227</v>
      </c>
      <c r="E291" s="94" t="s">
        <v>1037</v>
      </c>
      <c r="F291" s="94" t="s">
        <v>970</v>
      </c>
      <c r="G291" s="79" t="s">
        <v>51</v>
      </c>
      <c r="H291" s="86" t="s">
        <v>207</v>
      </c>
      <c r="I291" s="122">
        <v>42217</v>
      </c>
      <c r="J291" s="106">
        <v>1152</v>
      </c>
      <c r="K291" s="106">
        <f t="shared" si="8"/>
        <v>115.2</v>
      </c>
      <c r="L291" s="106">
        <f t="shared" si="9"/>
        <v>1036.8</v>
      </c>
      <c r="M291" s="106">
        <v>0</v>
      </c>
      <c r="N291" s="106">
        <v>0</v>
      </c>
      <c r="O291" s="106">
        <v>0</v>
      </c>
      <c r="P291" s="106">
        <v>0</v>
      </c>
      <c r="Q291" s="106">
        <v>0</v>
      </c>
      <c r="R291" s="106">
        <v>0</v>
      </c>
      <c r="S291" s="106">
        <v>0</v>
      </c>
      <c r="T291" s="106">
        <v>0</v>
      </c>
      <c r="U291" s="106">
        <v>0</v>
      </c>
      <c r="V291" s="106">
        <v>0</v>
      </c>
      <c r="W291" s="106">
        <v>0</v>
      </c>
      <c r="X291" s="106">
        <v>0</v>
      </c>
      <c r="Y291" s="106">
        <v>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86.4</v>
      </c>
      <c r="AF291" s="106">
        <v>0</v>
      </c>
      <c r="AG291" s="106">
        <v>207.36</v>
      </c>
      <c r="AH291" s="106">
        <v>0</v>
      </c>
      <c r="AI291" s="106">
        <v>207.36</v>
      </c>
      <c r="AJ291" s="106">
        <v>207.36</v>
      </c>
      <c r="AK291" s="106">
        <v>207.36</v>
      </c>
      <c r="AL291" s="106">
        <v>120.96</v>
      </c>
      <c r="AM291" s="106"/>
      <c r="AN291" s="106"/>
      <c r="AO291" s="104"/>
      <c r="AP291" s="104">
        <f t="shared" si="10"/>
        <v>1036.8</v>
      </c>
      <c r="AQ291" s="106">
        <f t="shared" si="11"/>
        <v>115.20000000000005</v>
      </c>
      <c r="AR291" s="72" t="s">
        <v>1038</v>
      </c>
      <c r="AS291" s="73" t="s">
        <v>630</v>
      </c>
      <c r="AT291" s="62"/>
      <c r="AU291" s="61">
        <f t="shared" si="15"/>
        <v>0</v>
      </c>
      <c r="AV291" s="62"/>
      <c r="AW291" s="62"/>
      <c r="AX291" s="62"/>
      <c r="AY291" s="62"/>
      <c r="AZ291" s="62"/>
      <c r="BA291" s="62"/>
      <c r="BB291" s="62"/>
      <c r="BC291" s="62"/>
      <c r="BD291" s="62"/>
      <c r="BE291" s="62"/>
      <c r="BF291" s="62"/>
      <c r="BG291" s="62"/>
      <c r="BH291" s="62"/>
    </row>
    <row r="292" spans="1:60" ht="49.5" customHeight="1" x14ac:dyDescent="0.2">
      <c r="A292" s="123" t="s">
        <v>1039</v>
      </c>
      <c r="B292" s="86" t="s">
        <v>351</v>
      </c>
      <c r="C292" s="86" t="s">
        <v>601</v>
      </c>
      <c r="D292" s="94" t="s">
        <v>227</v>
      </c>
      <c r="E292" s="94" t="s">
        <v>1040</v>
      </c>
      <c r="F292" s="94" t="s">
        <v>970</v>
      </c>
      <c r="G292" s="79" t="s">
        <v>51</v>
      </c>
      <c r="H292" s="86" t="s">
        <v>207</v>
      </c>
      <c r="I292" s="122">
        <v>42217</v>
      </c>
      <c r="J292" s="106">
        <v>1152</v>
      </c>
      <c r="K292" s="106">
        <f t="shared" si="8"/>
        <v>115.2</v>
      </c>
      <c r="L292" s="106">
        <f t="shared" si="9"/>
        <v>1036.8</v>
      </c>
      <c r="M292" s="106">
        <v>0</v>
      </c>
      <c r="N292" s="106">
        <v>0</v>
      </c>
      <c r="O292" s="106">
        <v>0</v>
      </c>
      <c r="P292" s="106">
        <v>0</v>
      </c>
      <c r="Q292" s="106">
        <v>0</v>
      </c>
      <c r="R292" s="106">
        <v>0</v>
      </c>
      <c r="S292" s="106">
        <v>0</v>
      </c>
      <c r="T292" s="106">
        <v>0</v>
      </c>
      <c r="U292" s="106">
        <v>0</v>
      </c>
      <c r="V292" s="106">
        <v>0</v>
      </c>
      <c r="W292" s="106">
        <v>0</v>
      </c>
      <c r="X292" s="106">
        <v>0</v>
      </c>
      <c r="Y292" s="106">
        <v>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86.4</v>
      </c>
      <c r="AF292" s="106">
        <v>0</v>
      </c>
      <c r="AG292" s="106">
        <v>207.36</v>
      </c>
      <c r="AH292" s="106">
        <v>0</v>
      </c>
      <c r="AI292" s="106">
        <v>207.36</v>
      </c>
      <c r="AJ292" s="106">
        <v>207.36</v>
      </c>
      <c r="AK292" s="106">
        <v>207.36</v>
      </c>
      <c r="AL292" s="106">
        <v>120.96</v>
      </c>
      <c r="AM292" s="106"/>
      <c r="AN292" s="106"/>
      <c r="AO292" s="104"/>
      <c r="AP292" s="104">
        <f t="shared" si="10"/>
        <v>1036.8</v>
      </c>
      <c r="AQ292" s="106">
        <f t="shared" si="11"/>
        <v>115.20000000000005</v>
      </c>
      <c r="AR292" s="72" t="s">
        <v>1041</v>
      </c>
      <c r="AS292" s="73" t="s">
        <v>904</v>
      </c>
      <c r="AT292" s="62"/>
      <c r="AU292" s="61">
        <f t="shared" si="15"/>
        <v>0</v>
      </c>
      <c r="AV292" s="62"/>
      <c r="AW292" s="62"/>
      <c r="AX292" s="62"/>
      <c r="AY292" s="62"/>
      <c r="AZ292" s="62"/>
      <c r="BA292" s="62"/>
      <c r="BB292" s="62"/>
      <c r="BC292" s="62"/>
      <c r="BD292" s="62"/>
      <c r="BE292" s="62"/>
      <c r="BF292" s="62"/>
      <c r="BG292" s="62"/>
      <c r="BH292" s="62"/>
    </row>
    <row r="293" spans="1:60" ht="49.5" customHeight="1" x14ac:dyDescent="0.2">
      <c r="A293" s="123" t="s">
        <v>1042</v>
      </c>
      <c r="B293" s="86" t="s">
        <v>351</v>
      </c>
      <c r="C293" s="86" t="s">
        <v>601</v>
      </c>
      <c r="D293" s="94" t="s">
        <v>227</v>
      </c>
      <c r="E293" s="94" t="s">
        <v>1043</v>
      </c>
      <c r="F293" s="94" t="s">
        <v>970</v>
      </c>
      <c r="G293" s="79" t="s">
        <v>51</v>
      </c>
      <c r="H293" s="86" t="s">
        <v>207</v>
      </c>
      <c r="I293" s="122">
        <v>42217</v>
      </c>
      <c r="J293" s="106">
        <v>1152</v>
      </c>
      <c r="K293" s="106">
        <f t="shared" si="8"/>
        <v>115.2</v>
      </c>
      <c r="L293" s="106">
        <f t="shared" si="9"/>
        <v>1036.8</v>
      </c>
      <c r="M293" s="106">
        <v>0</v>
      </c>
      <c r="N293" s="106">
        <v>0</v>
      </c>
      <c r="O293" s="106">
        <v>0</v>
      </c>
      <c r="P293" s="106">
        <v>0</v>
      </c>
      <c r="Q293" s="106">
        <v>0</v>
      </c>
      <c r="R293" s="106">
        <v>0</v>
      </c>
      <c r="S293" s="106">
        <v>0</v>
      </c>
      <c r="T293" s="106">
        <v>0</v>
      </c>
      <c r="U293" s="106">
        <v>0</v>
      </c>
      <c r="V293" s="106">
        <v>0</v>
      </c>
      <c r="W293" s="106">
        <v>0</v>
      </c>
      <c r="X293" s="106">
        <v>0</v>
      </c>
      <c r="Y293" s="106">
        <v>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86.4</v>
      </c>
      <c r="AF293" s="106">
        <v>0</v>
      </c>
      <c r="AG293" s="106">
        <v>207.36</v>
      </c>
      <c r="AH293" s="106">
        <v>0</v>
      </c>
      <c r="AI293" s="106">
        <v>207.36</v>
      </c>
      <c r="AJ293" s="106">
        <v>207.36</v>
      </c>
      <c r="AK293" s="106">
        <v>207.36</v>
      </c>
      <c r="AL293" s="106">
        <v>120.96</v>
      </c>
      <c r="AM293" s="106"/>
      <c r="AN293" s="106"/>
      <c r="AO293" s="104"/>
      <c r="AP293" s="104">
        <f t="shared" si="10"/>
        <v>1036.8</v>
      </c>
      <c r="AQ293" s="106">
        <f t="shared" si="11"/>
        <v>115.20000000000005</v>
      </c>
      <c r="AR293" s="72" t="s">
        <v>1044</v>
      </c>
      <c r="AS293" s="73" t="s">
        <v>620</v>
      </c>
      <c r="AT293" s="62"/>
      <c r="AU293" s="61">
        <f t="shared" si="15"/>
        <v>0</v>
      </c>
      <c r="AV293" s="62"/>
      <c r="AW293" s="62"/>
      <c r="AX293" s="62"/>
      <c r="AY293" s="62"/>
      <c r="AZ293" s="62"/>
      <c r="BA293" s="62"/>
      <c r="BB293" s="62"/>
      <c r="BC293" s="62"/>
      <c r="BD293" s="62"/>
      <c r="BE293" s="62"/>
      <c r="BF293" s="62"/>
      <c r="BG293" s="62"/>
      <c r="BH293" s="62"/>
    </row>
    <row r="294" spans="1:60" ht="49.5" customHeight="1" x14ac:dyDescent="0.2">
      <c r="A294" s="123" t="s">
        <v>1045</v>
      </c>
      <c r="B294" s="86" t="s">
        <v>351</v>
      </c>
      <c r="C294" s="86" t="s">
        <v>601</v>
      </c>
      <c r="D294" s="94" t="s">
        <v>227</v>
      </c>
      <c r="E294" s="94" t="s">
        <v>1046</v>
      </c>
      <c r="F294" s="94" t="s">
        <v>970</v>
      </c>
      <c r="G294" s="79" t="s">
        <v>51</v>
      </c>
      <c r="H294" s="86" t="s">
        <v>207</v>
      </c>
      <c r="I294" s="122">
        <v>42217</v>
      </c>
      <c r="J294" s="106">
        <v>1152</v>
      </c>
      <c r="K294" s="106">
        <f t="shared" ref="K294:K349" si="16">+J294*0.1</f>
        <v>115.2</v>
      </c>
      <c r="L294" s="106">
        <f t="shared" ref="L294:L349" si="17">+J294-K294</f>
        <v>1036.8</v>
      </c>
      <c r="M294" s="106">
        <v>0</v>
      </c>
      <c r="N294" s="106">
        <v>0</v>
      </c>
      <c r="O294" s="106">
        <v>0</v>
      </c>
      <c r="P294" s="106">
        <v>0</v>
      </c>
      <c r="Q294" s="106">
        <v>0</v>
      </c>
      <c r="R294" s="106">
        <v>0</v>
      </c>
      <c r="S294" s="106">
        <v>0</v>
      </c>
      <c r="T294" s="106">
        <v>0</v>
      </c>
      <c r="U294" s="106">
        <v>0</v>
      </c>
      <c r="V294" s="106">
        <v>0</v>
      </c>
      <c r="W294" s="106">
        <v>0</v>
      </c>
      <c r="X294" s="106">
        <v>0</v>
      </c>
      <c r="Y294" s="106">
        <v>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86.4</v>
      </c>
      <c r="AF294" s="106">
        <v>0</v>
      </c>
      <c r="AG294" s="106">
        <v>207.36</v>
      </c>
      <c r="AH294" s="106">
        <v>0</v>
      </c>
      <c r="AI294" s="106">
        <v>207.36</v>
      </c>
      <c r="AJ294" s="106">
        <v>207.36</v>
      </c>
      <c r="AK294" s="106">
        <v>207.36</v>
      </c>
      <c r="AL294" s="106">
        <v>120.96</v>
      </c>
      <c r="AM294" s="106"/>
      <c r="AN294" s="106"/>
      <c r="AO294" s="104"/>
      <c r="AP294" s="104">
        <f t="shared" ref="AP294:AP679" si="18">SUM(M294:AO294)</f>
        <v>1036.8</v>
      </c>
      <c r="AQ294" s="106">
        <f t="shared" ref="AQ294:AQ626" si="19">J294-AP294</f>
        <v>115.20000000000005</v>
      </c>
      <c r="AR294" s="72" t="s">
        <v>1047</v>
      </c>
      <c r="AS294" s="73" t="s">
        <v>620</v>
      </c>
      <c r="AT294" s="62"/>
      <c r="AU294" s="61">
        <f t="shared" si="15"/>
        <v>0</v>
      </c>
      <c r="AV294" s="62"/>
      <c r="AW294" s="62"/>
      <c r="AX294" s="62"/>
      <c r="AY294" s="62"/>
      <c r="AZ294" s="62"/>
      <c r="BA294" s="62"/>
      <c r="BB294" s="62"/>
      <c r="BC294" s="62"/>
      <c r="BD294" s="62"/>
      <c r="BE294" s="62"/>
      <c r="BF294" s="62"/>
      <c r="BG294" s="62"/>
      <c r="BH294" s="62"/>
    </row>
    <row r="295" spans="1:60" ht="49.5" customHeight="1" x14ac:dyDescent="0.2">
      <c r="A295" s="123" t="s">
        <v>1048</v>
      </c>
      <c r="B295" s="86" t="s">
        <v>351</v>
      </c>
      <c r="C295" s="86" t="s">
        <v>601</v>
      </c>
      <c r="D295" s="94" t="s">
        <v>227</v>
      </c>
      <c r="E295" s="94" t="s">
        <v>1049</v>
      </c>
      <c r="F295" s="94" t="s">
        <v>970</v>
      </c>
      <c r="G295" s="79" t="s">
        <v>51</v>
      </c>
      <c r="H295" s="86" t="s">
        <v>207</v>
      </c>
      <c r="I295" s="122">
        <v>42217</v>
      </c>
      <c r="J295" s="106">
        <v>1152</v>
      </c>
      <c r="K295" s="106">
        <f t="shared" si="16"/>
        <v>115.2</v>
      </c>
      <c r="L295" s="106">
        <f t="shared" si="17"/>
        <v>1036.8</v>
      </c>
      <c r="M295" s="106">
        <v>0</v>
      </c>
      <c r="N295" s="106">
        <v>0</v>
      </c>
      <c r="O295" s="106">
        <v>0</v>
      </c>
      <c r="P295" s="106">
        <v>0</v>
      </c>
      <c r="Q295" s="106">
        <v>0</v>
      </c>
      <c r="R295" s="106">
        <v>0</v>
      </c>
      <c r="S295" s="106">
        <v>0</v>
      </c>
      <c r="T295" s="106">
        <v>0</v>
      </c>
      <c r="U295" s="106">
        <v>0</v>
      </c>
      <c r="V295" s="106">
        <v>0</v>
      </c>
      <c r="W295" s="106">
        <v>0</v>
      </c>
      <c r="X295" s="106">
        <v>0</v>
      </c>
      <c r="Y295" s="106">
        <v>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86.4</v>
      </c>
      <c r="AF295" s="106">
        <v>0</v>
      </c>
      <c r="AG295" s="106">
        <v>207.36</v>
      </c>
      <c r="AH295" s="106">
        <v>0</v>
      </c>
      <c r="AI295" s="106">
        <v>207.36</v>
      </c>
      <c r="AJ295" s="106">
        <v>207.36</v>
      </c>
      <c r="AK295" s="106">
        <v>207.36</v>
      </c>
      <c r="AL295" s="106">
        <v>120.96</v>
      </c>
      <c r="AM295" s="106"/>
      <c r="AN295" s="106"/>
      <c r="AO295" s="104"/>
      <c r="AP295" s="104">
        <f t="shared" si="18"/>
        <v>1036.8</v>
      </c>
      <c r="AQ295" s="106">
        <f t="shared" si="19"/>
        <v>115.20000000000005</v>
      </c>
      <c r="AR295" s="72" t="s">
        <v>1050</v>
      </c>
      <c r="AS295" s="73" t="s">
        <v>620</v>
      </c>
      <c r="AT295" s="62"/>
      <c r="AU295" s="61">
        <f t="shared" si="15"/>
        <v>0</v>
      </c>
      <c r="AV295" s="62"/>
      <c r="AW295" s="62"/>
      <c r="AX295" s="62"/>
      <c r="AY295" s="62"/>
      <c r="AZ295" s="62"/>
      <c r="BA295" s="62"/>
      <c r="BB295" s="62"/>
      <c r="BC295" s="62"/>
      <c r="BD295" s="62"/>
      <c r="BE295" s="62"/>
      <c r="BF295" s="62"/>
      <c r="BG295" s="62"/>
      <c r="BH295" s="62"/>
    </row>
    <row r="296" spans="1:60" ht="49.5" customHeight="1" x14ac:dyDescent="0.2">
      <c r="A296" s="123" t="s">
        <v>1051</v>
      </c>
      <c r="B296" s="86" t="s">
        <v>351</v>
      </c>
      <c r="C296" s="86" t="s">
        <v>601</v>
      </c>
      <c r="D296" s="94" t="s">
        <v>227</v>
      </c>
      <c r="E296" s="94" t="s">
        <v>1052</v>
      </c>
      <c r="F296" s="94" t="s">
        <v>970</v>
      </c>
      <c r="G296" s="79" t="s">
        <v>51</v>
      </c>
      <c r="H296" s="86" t="s">
        <v>207</v>
      </c>
      <c r="I296" s="122">
        <v>42217</v>
      </c>
      <c r="J296" s="106">
        <v>1152</v>
      </c>
      <c r="K296" s="106">
        <f t="shared" si="16"/>
        <v>115.2</v>
      </c>
      <c r="L296" s="106">
        <f t="shared" si="17"/>
        <v>1036.8</v>
      </c>
      <c r="M296" s="106">
        <v>0</v>
      </c>
      <c r="N296" s="106">
        <v>0</v>
      </c>
      <c r="O296" s="106">
        <v>0</v>
      </c>
      <c r="P296" s="106">
        <v>0</v>
      </c>
      <c r="Q296" s="106">
        <v>0</v>
      </c>
      <c r="R296" s="106">
        <v>0</v>
      </c>
      <c r="S296" s="106">
        <v>0</v>
      </c>
      <c r="T296" s="106">
        <v>0</v>
      </c>
      <c r="U296" s="106">
        <v>0</v>
      </c>
      <c r="V296" s="106">
        <v>0</v>
      </c>
      <c r="W296" s="106">
        <v>0</v>
      </c>
      <c r="X296" s="106">
        <v>0</v>
      </c>
      <c r="Y296" s="106">
        <v>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86.4</v>
      </c>
      <c r="AF296" s="106">
        <v>0</v>
      </c>
      <c r="AG296" s="106">
        <v>207.36</v>
      </c>
      <c r="AH296" s="106">
        <v>0</v>
      </c>
      <c r="AI296" s="106">
        <v>207.36</v>
      </c>
      <c r="AJ296" s="106">
        <v>207.36</v>
      </c>
      <c r="AK296" s="106">
        <v>207.36</v>
      </c>
      <c r="AL296" s="106">
        <v>120.96</v>
      </c>
      <c r="AM296" s="106"/>
      <c r="AN296" s="106"/>
      <c r="AO296" s="104"/>
      <c r="AP296" s="104">
        <f t="shared" si="18"/>
        <v>1036.8</v>
      </c>
      <c r="AQ296" s="106">
        <f t="shared" si="19"/>
        <v>115.20000000000005</v>
      </c>
      <c r="AR296" s="72" t="s">
        <v>1053</v>
      </c>
      <c r="AS296" s="73" t="s">
        <v>620</v>
      </c>
      <c r="AT296" s="62"/>
      <c r="AU296" s="61">
        <f t="shared" si="15"/>
        <v>0</v>
      </c>
      <c r="AV296" s="62"/>
      <c r="AW296" s="62"/>
      <c r="AX296" s="62"/>
      <c r="AY296" s="62"/>
      <c r="AZ296" s="62"/>
      <c r="BA296" s="62"/>
      <c r="BB296" s="62"/>
      <c r="BC296" s="62"/>
      <c r="BD296" s="62"/>
      <c r="BE296" s="62"/>
      <c r="BF296" s="62"/>
      <c r="BG296" s="62"/>
      <c r="BH296" s="62"/>
    </row>
    <row r="297" spans="1:60" ht="49.5" customHeight="1" x14ac:dyDescent="0.2">
      <c r="A297" s="123" t="s">
        <v>1054</v>
      </c>
      <c r="B297" s="86" t="s">
        <v>351</v>
      </c>
      <c r="C297" s="86" t="s">
        <v>601</v>
      </c>
      <c r="D297" s="94" t="s">
        <v>227</v>
      </c>
      <c r="E297" s="94" t="s">
        <v>1055</v>
      </c>
      <c r="F297" s="94" t="s">
        <v>970</v>
      </c>
      <c r="G297" s="79" t="s">
        <v>51</v>
      </c>
      <c r="H297" s="86" t="s">
        <v>207</v>
      </c>
      <c r="I297" s="122">
        <v>42217</v>
      </c>
      <c r="J297" s="106">
        <v>1152</v>
      </c>
      <c r="K297" s="106">
        <f t="shared" si="16"/>
        <v>115.2</v>
      </c>
      <c r="L297" s="106">
        <f t="shared" si="17"/>
        <v>1036.8</v>
      </c>
      <c r="M297" s="106">
        <v>0</v>
      </c>
      <c r="N297" s="106">
        <v>0</v>
      </c>
      <c r="O297" s="106">
        <v>0</v>
      </c>
      <c r="P297" s="106">
        <v>0</v>
      </c>
      <c r="Q297" s="106">
        <v>0</v>
      </c>
      <c r="R297" s="106">
        <v>0</v>
      </c>
      <c r="S297" s="106">
        <v>0</v>
      </c>
      <c r="T297" s="106">
        <v>0</v>
      </c>
      <c r="U297" s="106">
        <v>0</v>
      </c>
      <c r="V297" s="106">
        <v>0</v>
      </c>
      <c r="W297" s="106">
        <v>0</v>
      </c>
      <c r="X297" s="106">
        <v>0</v>
      </c>
      <c r="Y297" s="106">
        <v>0</v>
      </c>
      <c r="Z297" s="106">
        <v>0</v>
      </c>
      <c r="AA297" s="106">
        <v>0</v>
      </c>
      <c r="AB297" s="106">
        <v>0</v>
      </c>
      <c r="AC297" s="106">
        <v>0</v>
      </c>
      <c r="AD297" s="106">
        <v>0</v>
      </c>
      <c r="AE297" s="106">
        <v>86.4</v>
      </c>
      <c r="AF297" s="106">
        <v>0</v>
      </c>
      <c r="AG297" s="106">
        <v>207.36</v>
      </c>
      <c r="AH297" s="106">
        <v>0</v>
      </c>
      <c r="AI297" s="106">
        <v>207.36</v>
      </c>
      <c r="AJ297" s="106">
        <v>207.36</v>
      </c>
      <c r="AK297" s="106">
        <v>207.36</v>
      </c>
      <c r="AL297" s="106">
        <v>120.96</v>
      </c>
      <c r="AM297" s="106"/>
      <c r="AN297" s="106"/>
      <c r="AO297" s="104"/>
      <c r="AP297" s="104">
        <f t="shared" si="18"/>
        <v>1036.8</v>
      </c>
      <c r="AQ297" s="106">
        <f t="shared" si="19"/>
        <v>115.20000000000005</v>
      </c>
      <c r="AR297" s="72" t="s">
        <v>1056</v>
      </c>
      <c r="AS297" s="73" t="s">
        <v>620</v>
      </c>
      <c r="AT297" s="62"/>
      <c r="AU297" s="61">
        <f t="shared" si="15"/>
        <v>0</v>
      </c>
      <c r="AV297" s="62"/>
      <c r="AW297" s="62"/>
      <c r="AX297" s="62"/>
      <c r="AY297" s="62"/>
      <c r="AZ297" s="62"/>
      <c r="BA297" s="62"/>
      <c r="BB297" s="62"/>
      <c r="BC297" s="62"/>
      <c r="BD297" s="62"/>
      <c r="BE297" s="62"/>
      <c r="BF297" s="62"/>
      <c r="BG297" s="62"/>
      <c r="BH297" s="62"/>
    </row>
    <row r="298" spans="1:60" ht="49.5" customHeight="1" x14ac:dyDescent="0.2">
      <c r="A298" s="123" t="s">
        <v>1057</v>
      </c>
      <c r="B298" s="86" t="s">
        <v>351</v>
      </c>
      <c r="C298" s="86" t="s">
        <v>601</v>
      </c>
      <c r="D298" s="94" t="s">
        <v>227</v>
      </c>
      <c r="E298" s="94" t="s">
        <v>1058</v>
      </c>
      <c r="F298" s="94" t="s">
        <v>970</v>
      </c>
      <c r="G298" s="79" t="s">
        <v>51</v>
      </c>
      <c r="H298" s="86" t="s">
        <v>207</v>
      </c>
      <c r="I298" s="122">
        <v>42217</v>
      </c>
      <c r="J298" s="106">
        <v>1152</v>
      </c>
      <c r="K298" s="106">
        <f t="shared" si="16"/>
        <v>115.2</v>
      </c>
      <c r="L298" s="106">
        <f t="shared" si="17"/>
        <v>1036.8</v>
      </c>
      <c r="M298" s="106">
        <v>0</v>
      </c>
      <c r="N298" s="106">
        <v>0</v>
      </c>
      <c r="O298" s="106">
        <v>0</v>
      </c>
      <c r="P298" s="106">
        <v>0</v>
      </c>
      <c r="Q298" s="106">
        <v>0</v>
      </c>
      <c r="R298" s="106">
        <v>0</v>
      </c>
      <c r="S298" s="106">
        <v>0</v>
      </c>
      <c r="T298" s="106">
        <v>0</v>
      </c>
      <c r="U298" s="106">
        <v>0</v>
      </c>
      <c r="V298" s="106">
        <v>0</v>
      </c>
      <c r="W298" s="106">
        <v>0</v>
      </c>
      <c r="X298" s="106">
        <v>0</v>
      </c>
      <c r="Y298" s="106">
        <v>0</v>
      </c>
      <c r="Z298" s="106">
        <v>0</v>
      </c>
      <c r="AA298" s="106">
        <v>0</v>
      </c>
      <c r="AB298" s="106">
        <v>0</v>
      </c>
      <c r="AC298" s="106">
        <v>0</v>
      </c>
      <c r="AD298" s="106">
        <v>0</v>
      </c>
      <c r="AE298" s="106">
        <v>86.4</v>
      </c>
      <c r="AF298" s="106">
        <v>0</v>
      </c>
      <c r="AG298" s="106">
        <v>207.36</v>
      </c>
      <c r="AH298" s="106">
        <v>0</v>
      </c>
      <c r="AI298" s="106">
        <v>207.36</v>
      </c>
      <c r="AJ298" s="106">
        <v>207.36</v>
      </c>
      <c r="AK298" s="106">
        <v>207.36</v>
      </c>
      <c r="AL298" s="106">
        <v>120.96</v>
      </c>
      <c r="AM298" s="106"/>
      <c r="AN298" s="106"/>
      <c r="AO298" s="104"/>
      <c r="AP298" s="104">
        <f t="shared" si="18"/>
        <v>1036.8</v>
      </c>
      <c r="AQ298" s="106">
        <f t="shared" si="19"/>
        <v>115.20000000000005</v>
      </c>
      <c r="AR298" s="72" t="s">
        <v>1059</v>
      </c>
      <c r="AS298" s="73" t="s">
        <v>620</v>
      </c>
      <c r="AT298" s="62"/>
      <c r="AU298" s="61">
        <f t="shared" si="15"/>
        <v>0</v>
      </c>
      <c r="AV298" s="62"/>
      <c r="AW298" s="62"/>
      <c r="AX298" s="62"/>
      <c r="AY298" s="62"/>
      <c r="AZ298" s="62"/>
      <c r="BA298" s="62"/>
      <c r="BB298" s="62"/>
      <c r="BC298" s="62"/>
      <c r="BD298" s="62"/>
      <c r="BE298" s="62"/>
      <c r="BF298" s="62"/>
      <c r="BG298" s="62"/>
      <c r="BH298" s="62"/>
    </row>
    <row r="299" spans="1:60" ht="49.5" customHeight="1" x14ac:dyDescent="0.2">
      <c r="A299" s="123" t="s">
        <v>1060</v>
      </c>
      <c r="B299" s="86" t="s">
        <v>351</v>
      </c>
      <c r="C299" s="86" t="s">
        <v>601</v>
      </c>
      <c r="D299" s="94" t="s">
        <v>227</v>
      </c>
      <c r="E299" s="94" t="s">
        <v>1061</v>
      </c>
      <c r="F299" s="94" t="s">
        <v>970</v>
      </c>
      <c r="G299" s="79" t="s">
        <v>51</v>
      </c>
      <c r="H299" s="86" t="s">
        <v>207</v>
      </c>
      <c r="I299" s="122">
        <v>42217</v>
      </c>
      <c r="J299" s="106">
        <v>1152</v>
      </c>
      <c r="K299" s="106">
        <f t="shared" si="16"/>
        <v>115.2</v>
      </c>
      <c r="L299" s="106">
        <f t="shared" si="17"/>
        <v>1036.8</v>
      </c>
      <c r="M299" s="106">
        <v>0</v>
      </c>
      <c r="N299" s="106">
        <v>0</v>
      </c>
      <c r="O299" s="106">
        <v>0</v>
      </c>
      <c r="P299" s="106">
        <v>0</v>
      </c>
      <c r="Q299" s="106">
        <v>0</v>
      </c>
      <c r="R299" s="106">
        <v>0</v>
      </c>
      <c r="S299" s="106">
        <v>0</v>
      </c>
      <c r="T299" s="106">
        <v>0</v>
      </c>
      <c r="U299" s="106">
        <v>0</v>
      </c>
      <c r="V299" s="106">
        <v>0</v>
      </c>
      <c r="W299" s="106">
        <v>0</v>
      </c>
      <c r="X299" s="106">
        <v>0</v>
      </c>
      <c r="Y299" s="106">
        <v>0</v>
      </c>
      <c r="Z299" s="106">
        <v>0</v>
      </c>
      <c r="AA299" s="106">
        <v>0</v>
      </c>
      <c r="AB299" s="106">
        <v>0</v>
      </c>
      <c r="AC299" s="106">
        <v>0</v>
      </c>
      <c r="AD299" s="106">
        <v>0</v>
      </c>
      <c r="AE299" s="106">
        <v>86.4</v>
      </c>
      <c r="AF299" s="106">
        <v>0</v>
      </c>
      <c r="AG299" s="106">
        <v>207.36</v>
      </c>
      <c r="AH299" s="106">
        <v>0</v>
      </c>
      <c r="AI299" s="106">
        <v>207.36</v>
      </c>
      <c r="AJ299" s="106">
        <v>207.36</v>
      </c>
      <c r="AK299" s="106">
        <v>207.36</v>
      </c>
      <c r="AL299" s="106">
        <v>120.96</v>
      </c>
      <c r="AM299" s="106"/>
      <c r="AN299" s="106"/>
      <c r="AO299" s="104"/>
      <c r="AP299" s="104">
        <f t="shared" si="18"/>
        <v>1036.8</v>
      </c>
      <c r="AQ299" s="106">
        <f t="shared" si="19"/>
        <v>115.20000000000005</v>
      </c>
      <c r="AR299" s="72" t="s">
        <v>1062</v>
      </c>
      <c r="AS299" s="73" t="s">
        <v>808</v>
      </c>
      <c r="AT299" s="62"/>
      <c r="AU299" s="61">
        <f t="shared" si="15"/>
        <v>0</v>
      </c>
      <c r="AV299" s="62"/>
      <c r="AW299" s="62"/>
      <c r="AX299" s="62"/>
      <c r="AY299" s="62"/>
      <c r="AZ299" s="62"/>
      <c r="BA299" s="62"/>
      <c r="BB299" s="62"/>
      <c r="BC299" s="62"/>
      <c r="BD299" s="62"/>
      <c r="BE299" s="62"/>
      <c r="BF299" s="62"/>
      <c r="BG299" s="62"/>
      <c r="BH299" s="62"/>
    </row>
    <row r="300" spans="1:60" ht="49.5" customHeight="1" x14ac:dyDescent="0.2">
      <c r="A300" s="123" t="s">
        <v>1063</v>
      </c>
      <c r="B300" s="86" t="s">
        <v>351</v>
      </c>
      <c r="C300" s="86" t="s">
        <v>601</v>
      </c>
      <c r="D300" s="94" t="s">
        <v>227</v>
      </c>
      <c r="E300" s="94" t="s">
        <v>1064</v>
      </c>
      <c r="F300" s="94" t="s">
        <v>970</v>
      </c>
      <c r="G300" s="79" t="s">
        <v>51</v>
      </c>
      <c r="H300" s="86" t="s">
        <v>207</v>
      </c>
      <c r="I300" s="122">
        <v>42217</v>
      </c>
      <c r="J300" s="106">
        <v>1152</v>
      </c>
      <c r="K300" s="106">
        <f t="shared" si="16"/>
        <v>115.2</v>
      </c>
      <c r="L300" s="106">
        <f t="shared" si="17"/>
        <v>1036.8</v>
      </c>
      <c r="M300" s="106">
        <v>0</v>
      </c>
      <c r="N300" s="106">
        <v>0</v>
      </c>
      <c r="O300" s="106">
        <v>0</v>
      </c>
      <c r="P300" s="106">
        <v>0</v>
      </c>
      <c r="Q300" s="106">
        <v>0</v>
      </c>
      <c r="R300" s="106">
        <v>0</v>
      </c>
      <c r="S300" s="106">
        <v>0</v>
      </c>
      <c r="T300" s="106">
        <v>0</v>
      </c>
      <c r="U300" s="106">
        <v>0</v>
      </c>
      <c r="V300" s="106">
        <v>0</v>
      </c>
      <c r="W300" s="106">
        <v>0</v>
      </c>
      <c r="X300" s="106">
        <v>0</v>
      </c>
      <c r="Y300" s="106">
        <v>0</v>
      </c>
      <c r="Z300" s="106">
        <v>0</v>
      </c>
      <c r="AA300" s="106">
        <v>0</v>
      </c>
      <c r="AB300" s="106">
        <v>0</v>
      </c>
      <c r="AC300" s="106">
        <v>0</v>
      </c>
      <c r="AD300" s="106">
        <v>0</v>
      </c>
      <c r="AE300" s="106">
        <v>86.4</v>
      </c>
      <c r="AF300" s="106">
        <v>0</v>
      </c>
      <c r="AG300" s="106">
        <v>207.36</v>
      </c>
      <c r="AH300" s="106">
        <v>0</v>
      </c>
      <c r="AI300" s="106">
        <v>207.36</v>
      </c>
      <c r="AJ300" s="106">
        <v>207.36</v>
      </c>
      <c r="AK300" s="106">
        <v>207.36</v>
      </c>
      <c r="AL300" s="106">
        <v>120.96</v>
      </c>
      <c r="AM300" s="106"/>
      <c r="AN300" s="106"/>
      <c r="AO300" s="104"/>
      <c r="AP300" s="104">
        <f t="shared" si="18"/>
        <v>1036.8</v>
      </c>
      <c r="AQ300" s="106">
        <f t="shared" si="19"/>
        <v>115.20000000000005</v>
      </c>
      <c r="AR300" s="72" t="s">
        <v>1065</v>
      </c>
      <c r="AS300" s="73" t="s">
        <v>1066</v>
      </c>
      <c r="AT300" s="62"/>
      <c r="AU300" s="61">
        <f t="shared" si="15"/>
        <v>0</v>
      </c>
      <c r="AV300" s="62"/>
      <c r="AW300" s="62"/>
      <c r="AX300" s="62"/>
      <c r="AY300" s="62"/>
      <c r="AZ300" s="62"/>
      <c r="BA300" s="62"/>
      <c r="BB300" s="62"/>
      <c r="BC300" s="62"/>
      <c r="BD300" s="62"/>
      <c r="BE300" s="62"/>
      <c r="BF300" s="62"/>
      <c r="BG300" s="62"/>
      <c r="BH300" s="62"/>
    </row>
    <row r="301" spans="1:60" ht="49.5" customHeight="1" x14ac:dyDescent="0.2">
      <c r="A301" s="123" t="s">
        <v>1067</v>
      </c>
      <c r="B301" s="86" t="s">
        <v>351</v>
      </c>
      <c r="C301" s="86" t="s">
        <v>601</v>
      </c>
      <c r="D301" s="94" t="s">
        <v>227</v>
      </c>
      <c r="E301" s="94" t="s">
        <v>1068</v>
      </c>
      <c r="F301" s="94" t="s">
        <v>970</v>
      </c>
      <c r="G301" s="79" t="s">
        <v>51</v>
      </c>
      <c r="H301" s="86" t="s">
        <v>207</v>
      </c>
      <c r="I301" s="122">
        <v>42217</v>
      </c>
      <c r="J301" s="106">
        <v>1152</v>
      </c>
      <c r="K301" s="106">
        <f t="shared" si="16"/>
        <v>115.2</v>
      </c>
      <c r="L301" s="106">
        <f t="shared" si="17"/>
        <v>1036.8</v>
      </c>
      <c r="M301" s="106">
        <v>0</v>
      </c>
      <c r="N301" s="106">
        <v>0</v>
      </c>
      <c r="O301" s="106">
        <v>0</v>
      </c>
      <c r="P301" s="106">
        <v>0</v>
      </c>
      <c r="Q301" s="106">
        <v>0</v>
      </c>
      <c r="R301" s="106">
        <v>0</v>
      </c>
      <c r="S301" s="106">
        <v>0</v>
      </c>
      <c r="T301" s="106">
        <v>0</v>
      </c>
      <c r="U301" s="106">
        <v>0</v>
      </c>
      <c r="V301" s="106">
        <v>0</v>
      </c>
      <c r="W301" s="106">
        <v>0</v>
      </c>
      <c r="X301" s="106">
        <v>0</v>
      </c>
      <c r="Y301" s="106">
        <v>0</v>
      </c>
      <c r="Z301" s="106">
        <v>0</v>
      </c>
      <c r="AA301" s="106">
        <v>0</v>
      </c>
      <c r="AB301" s="106">
        <v>0</v>
      </c>
      <c r="AC301" s="106">
        <v>0</v>
      </c>
      <c r="AD301" s="106">
        <v>0</v>
      </c>
      <c r="AE301" s="106">
        <v>86.4</v>
      </c>
      <c r="AF301" s="106">
        <v>0</v>
      </c>
      <c r="AG301" s="106">
        <v>207.36</v>
      </c>
      <c r="AH301" s="106">
        <v>0</v>
      </c>
      <c r="AI301" s="106">
        <v>207.36</v>
      </c>
      <c r="AJ301" s="106">
        <v>207.36</v>
      </c>
      <c r="AK301" s="106">
        <v>207.36</v>
      </c>
      <c r="AL301" s="106">
        <v>120.96</v>
      </c>
      <c r="AM301" s="106"/>
      <c r="AN301" s="106"/>
      <c r="AO301" s="104"/>
      <c r="AP301" s="104">
        <f t="shared" si="18"/>
        <v>1036.8</v>
      </c>
      <c r="AQ301" s="106">
        <f t="shared" si="19"/>
        <v>115.20000000000005</v>
      </c>
      <c r="AR301" s="72" t="s">
        <v>1069</v>
      </c>
      <c r="AS301" s="73" t="s">
        <v>904</v>
      </c>
      <c r="AT301" s="62"/>
      <c r="AU301" s="61">
        <f t="shared" si="15"/>
        <v>0</v>
      </c>
      <c r="AV301" s="62"/>
      <c r="AW301" s="62"/>
      <c r="AX301" s="62"/>
      <c r="AY301" s="62"/>
      <c r="AZ301" s="62"/>
      <c r="BA301" s="62"/>
      <c r="BB301" s="62"/>
      <c r="BC301" s="62"/>
      <c r="BD301" s="62"/>
      <c r="BE301" s="62"/>
      <c r="BF301" s="62"/>
      <c r="BG301" s="62"/>
      <c r="BH301" s="62"/>
    </row>
    <row r="302" spans="1:60" ht="49.5" customHeight="1" x14ac:dyDescent="0.2">
      <c r="A302" s="123" t="s">
        <v>1070</v>
      </c>
      <c r="B302" s="86" t="s">
        <v>351</v>
      </c>
      <c r="C302" s="86" t="s">
        <v>601</v>
      </c>
      <c r="D302" s="94" t="s">
        <v>227</v>
      </c>
      <c r="E302" s="94" t="s">
        <v>1071</v>
      </c>
      <c r="F302" s="94" t="s">
        <v>970</v>
      </c>
      <c r="G302" s="79" t="s">
        <v>51</v>
      </c>
      <c r="H302" s="86" t="s">
        <v>207</v>
      </c>
      <c r="I302" s="122">
        <v>42217</v>
      </c>
      <c r="J302" s="106">
        <v>1152</v>
      </c>
      <c r="K302" s="106">
        <f t="shared" si="16"/>
        <v>115.2</v>
      </c>
      <c r="L302" s="106">
        <f t="shared" si="17"/>
        <v>1036.8</v>
      </c>
      <c r="M302" s="106">
        <v>0</v>
      </c>
      <c r="N302" s="106">
        <v>0</v>
      </c>
      <c r="O302" s="106">
        <v>0</v>
      </c>
      <c r="P302" s="106">
        <v>0</v>
      </c>
      <c r="Q302" s="106">
        <v>0</v>
      </c>
      <c r="R302" s="106">
        <v>0</v>
      </c>
      <c r="S302" s="106">
        <v>0</v>
      </c>
      <c r="T302" s="106">
        <v>0</v>
      </c>
      <c r="U302" s="106">
        <v>0</v>
      </c>
      <c r="V302" s="106">
        <v>0</v>
      </c>
      <c r="W302" s="106">
        <v>0</v>
      </c>
      <c r="X302" s="106">
        <v>0</v>
      </c>
      <c r="Y302" s="106">
        <v>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86.4</v>
      </c>
      <c r="AF302" s="106">
        <v>0</v>
      </c>
      <c r="AG302" s="106">
        <v>207.36</v>
      </c>
      <c r="AH302" s="106">
        <v>0</v>
      </c>
      <c r="AI302" s="106">
        <v>207.36</v>
      </c>
      <c r="AJ302" s="106">
        <v>207.36</v>
      </c>
      <c r="AK302" s="106">
        <v>207.36</v>
      </c>
      <c r="AL302" s="106">
        <v>120.96</v>
      </c>
      <c r="AM302" s="106"/>
      <c r="AN302" s="106"/>
      <c r="AO302" s="104"/>
      <c r="AP302" s="104">
        <f t="shared" si="18"/>
        <v>1036.8</v>
      </c>
      <c r="AQ302" s="106">
        <f t="shared" si="19"/>
        <v>115.20000000000005</v>
      </c>
      <c r="AR302" s="72" t="s">
        <v>1072</v>
      </c>
      <c r="AS302" s="73" t="s">
        <v>1001</v>
      </c>
      <c r="AT302" s="62"/>
      <c r="AU302" s="61">
        <f t="shared" si="15"/>
        <v>0</v>
      </c>
      <c r="AV302" s="62"/>
      <c r="AW302" s="62"/>
      <c r="AX302" s="62"/>
      <c r="AY302" s="62"/>
      <c r="AZ302" s="62"/>
      <c r="BA302" s="62"/>
      <c r="BB302" s="62"/>
      <c r="BC302" s="62"/>
      <c r="BD302" s="62"/>
      <c r="BE302" s="62"/>
      <c r="BF302" s="62"/>
      <c r="BG302" s="62"/>
      <c r="BH302" s="62"/>
    </row>
    <row r="303" spans="1:60" ht="49.5" customHeight="1" x14ac:dyDescent="0.2">
      <c r="A303" s="123" t="s">
        <v>1073</v>
      </c>
      <c r="B303" s="86" t="s">
        <v>351</v>
      </c>
      <c r="C303" s="86" t="s">
        <v>601</v>
      </c>
      <c r="D303" s="94" t="s">
        <v>227</v>
      </c>
      <c r="E303" s="94" t="s">
        <v>1074</v>
      </c>
      <c r="F303" s="94" t="s">
        <v>970</v>
      </c>
      <c r="G303" s="79" t="s">
        <v>51</v>
      </c>
      <c r="H303" s="86" t="s">
        <v>207</v>
      </c>
      <c r="I303" s="122">
        <v>42217</v>
      </c>
      <c r="J303" s="106">
        <v>1152</v>
      </c>
      <c r="K303" s="106">
        <f t="shared" si="16"/>
        <v>115.2</v>
      </c>
      <c r="L303" s="106">
        <f t="shared" si="17"/>
        <v>1036.8</v>
      </c>
      <c r="M303" s="106">
        <v>0</v>
      </c>
      <c r="N303" s="106">
        <v>0</v>
      </c>
      <c r="O303" s="106">
        <v>0</v>
      </c>
      <c r="P303" s="106">
        <v>0</v>
      </c>
      <c r="Q303" s="106">
        <v>0</v>
      </c>
      <c r="R303" s="106">
        <v>0</v>
      </c>
      <c r="S303" s="106">
        <v>0</v>
      </c>
      <c r="T303" s="106">
        <v>0</v>
      </c>
      <c r="U303" s="106">
        <v>0</v>
      </c>
      <c r="V303" s="106">
        <v>0</v>
      </c>
      <c r="W303" s="106">
        <v>0</v>
      </c>
      <c r="X303" s="106">
        <v>0</v>
      </c>
      <c r="Y303" s="106">
        <v>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86.4</v>
      </c>
      <c r="AF303" s="106">
        <v>0</v>
      </c>
      <c r="AG303" s="106">
        <v>207.36</v>
      </c>
      <c r="AH303" s="106">
        <v>0</v>
      </c>
      <c r="AI303" s="106">
        <v>207.36</v>
      </c>
      <c r="AJ303" s="106">
        <v>207.36</v>
      </c>
      <c r="AK303" s="106">
        <v>207.36</v>
      </c>
      <c r="AL303" s="106">
        <v>120.96</v>
      </c>
      <c r="AM303" s="106"/>
      <c r="AN303" s="106"/>
      <c r="AO303" s="104"/>
      <c r="AP303" s="104">
        <f t="shared" si="18"/>
        <v>1036.8</v>
      </c>
      <c r="AQ303" s="106">
        <f t="shared" si="19"/>
        <v>115.20000000000005</v>
      </c>
      <c r="AR303" s="72" t="s">
        <v>1075</v>
      </c>
      <c r="AS303" s="73" t="s">
        <v>1076</v>
      </c>
      <c r="AT303" s="62"/>
      <c r="AU303" s="61">
        <f t="shared" si="15"/>
        <v>0</v>
      </c>
      <c r="AV303" s="62"/>
      <c r="AW303" s="62"/>
      <c r="AX303" s="62"/>
      <c r="AY303" s="62"/>
      <c r="AZ303" s="62"/>
      <c r="BA303" s="62"/>
      <c r="BB303" s="62"/>
      <c r="BC303" s="62"/>
      <c r="BD303" s="62"/>
      <c r="BE303" s="62"/>
      <c r="BF303" s="62"/>
      <c r="BG303" s="62"/>
      <c r="BH303" s="62"/>
    </row>
    <row r="304" spans="1:60" ht="49.5" customHeight="1" x14ac:dyDescent="0.2">
      <c r="A304" s="123" t="s">
        <v>1077</v>
      </c>
      <c r="B304" s="86" t="s">
        <v>351</v>
      </c>
      <c r="C304" s="86" t="s">
        <v>601</v>
      </c>
      <c r="D304" s="94" t="s">
        <v>227</v>
      </c>
      <c r="E304" s="94" t="s">
        <v>1078</v>
      </c>
      <c r="F304" s="94" t="s">
        <v>970</v>
      </c>
      <c r="G304" s="79" t="s">
        <v>51</v>
      </c>
      <c r="H304" s="86" t="s">
        <v>207</v>
      </c>
      <c r="I304" s="122">
        <v>42217</v>
      </c>
      <c r="J304" s="106">
        <v>1152</v>
      </c>
      <c r="K304" s="106">
        <f t="shared" si="16"/>
        <v>115.2</v>
      </c>
      <c r="L304" s="106">
        <f t="shared" si="17"/>
        <v>1036.8</v>
      </c>
      <c r="M304" s="106">
        <v>0</v>
      </c>
      <c r="N304" s="106">
        <v>0</v>
      </c>
      <c r="O304" s="106">
        <v>0</v>
      </c>
      <c r="P304" s="106">
        <v>0</v>
      </c>
      <c r="Q304" s="106">
        <v>0</v>
      </c>
      <c r="R304" s="106">
        <v>0</v>
      </c>
      <c r="S304" s="106">
        <v>0</v>
      </c>
      <c r="T304" s="106">
        <v>0</v>
      </c>
      <c r="U304" s="106">
        <v>0</v>
      </c>
      <c r="V304" s="106">
        <v>0</v>
      </c>
      <c r="W304" s="106">
        <v>0</v>
      </c>
      <c r="X304" s="106">
        <v>0</v>
      </c>
      <c r="Y304" s="106">
        <v>0</v>
      </c>
      <c r="Z304" s="106">
        <v>0</v>
      </c>
      <c r="AA304" s="106">
        <v>0</v>
      </c>
      <c r="AB304" s="106">
        <v>0</v>
      </c>
      <c r="AC304" s="106">
        <v>0</v>
      </c>
      <c r="AD304" s="106">
        <v>0</v>
      </c>
      <c r="AE304" s="106">
        <v>86.4</v>
      </c>
      <c r="AF304" s="106">
        <v>0</v>
      </c>
      <c r="AG304" s="106">
        <v>207.36</v>
      </c>
      <c r="AH304" s="106">
        <v>0</v>
      </c>
      <c r="AI304" s="106">
        <v>207.36</v>
      </c>
      <c r="AJ304" s="106">
        <v>207.36</v>
      </c>
      <c r="AK304" s="106">
        <v>207.36</v>
      </c>
      <c r="AL304" s="106">
        <v>120.96</v>
      </c>
      <c r="AM304" s="106"/>
      <c r="AN304" s="106"/>
      <c r="AO304" s="104"/>
      <c r="AP304" s="104">
        <f t="shared" si="18"/>
        <v>1036.8</v>
      </c>
      <c r="AQ304" s="106">
        <f t="shared" si="19"/>
        <v>115.20000000000005</v>
      </c>
      <c r="AR304" s="72" t="s">
        <v>1079</v>
      </c>
      <c r="AS304" s="73" t="s">
        <v>1080</v>
      </c>
      <c r="AT304" s="62"/>
      <c r="AU304" s="61">
        <f t="shared" si="15"/>
        <v>0</v>
      </c>
      <c r="AV304" s="62"/>
      <c r="AW304" s="62"/>
      <c r="AX304" s="62"/>
      <c r="AY304" s="62"/>
      <c r="AZ304" s="62"/>
      <c r="BA304" s="62"/>
      <c r="BB304" s="62"/>
      <c r="BC304" s="62"/>
      <c r="BD304" s="62"/>
      <c r="BE304" s="62"/>
      <c r="BF304" s="62"/>
      <c r="BG304" s="62"/>
      <c r="BH304" s="62"/>
    </row>
    <row r="305" spans="1:60" ht="49.5" customHeight="1" x14ac:dyDescent="0.2">
      <c r="A305" s="123" t="s">
        <v>1081</v>
      </c>
      <c r="B305" s="86" t="s">
        <v>351</v>
      </c>
      <c r="C305" s="86" t="s">
        <v>601</v>
      </c>
      <c r="D305" s="94" t="s">
        <v>227</v>
      </c>
      <c r="E305" s="94" t="s">
        <v>1082</v>
      </c>
      <c r="F305" s="94" t="s">
        <v>970</v>
      </c>
      <c r="G305" s="79" t="s">
        <v>51</v>
      </c>
      <c r="H305" s="86" t="s">
        <v>207</v>
      </c>
      <c r="I305" s="122">
        <v>42217</v>
      </c>
      <c r="J305" s="106">
        <v>1152</v>
      </c>
      <c r="K305" s="106">
        <f t="shared" si="16"/>
        <v>115.2</v>
      </c>
      <c r="L305" s="106">
        <f t="shared" si="17"/>
        <v>1036.8</v>
      </c>
      <c r="M305" s="106">
        <v>0</v>
      </c>
      <c r="N305" s="106">
        <v>0</v>
      </c>
      <c r="O305" s="106">
        <v>0</v>
      </c>
      <c r="P305" s="106">
        <v>0</v>
      </c>
      <c r="Q305" s="106">
        <v>0</v>
      </c>
      <c r="R305" s="106">
        <v>0</v>
      </c>
      <c r="S305" s="106">
        <v>0</v>
      </c>
      <c r="T305" s="106">
        <v>0</v>
      </c>
      <c r="U305" s="106">
        <v>0</v>
      </c>
      <c r="V305" s="106">
        <v>0</v>
      </c>
      <c r="W305" s="106">
        <v>0</v>
      </c>
      <c r="X305" s="106">
        <v>0</v>
      </c>
      <c r="Y305" s="106">
        <v>0</v>
      </c>
      <c r="Z305" s="106">
        <v>0</v>
      </c>
      <c r="AA305" s="106">
        <v>0</v>
      </c>
      <c r="AB305" s="106">
        <v>0</v>
      </c>
      <c r="AC305" s="106">
        <v>0</v>
      </c>
      <c r="AD305" s="106">
        <v>0</v>
      </c>
      <c r="AE305" s="106">
        <v>86.4</v>
      </c>
      <c r="AF305" s="106">
        <v>0</v>
      </c>
      <c r="AG305" s="106">
        <v>207.36</v>
      </c>
      <c r="AH305" s="106">
        <v>0</v>
      </c>
      <c r="AI305" s="106">
        <v>207.36</v>
      </c>
      <c r="AJ305" s="106">
        <v>207.36</v>
      </c>
      <c r="AK305" s="106">
        <v>207.36</v>
      </c>
      <c r="AL305" s="106">
        <v>120.96</v>
      </c>
      <c r="AM305" s="106"/>
      <c r="AN305" s="106"/>
      <c r="AO305" s="104"/>
      <c r="AP305" s="104">
        <f t="shared" si="18"/>
        <v>1036.8</v>
      </c>
      <c r="AQ305" s="106">
        <f t="shared" si="19"/>
        <v>115.20000000000005</v>
      </c>
      <c r="AR305" s="72" t="s">
        <v>660</v>
      </c>
      <c r="AS305" s="73" t="s">
        <v>661</v>
      </c>
      <c r="AT305" s="62"/>
      <c r="AU305" s="61">
        <f t="shared" si="15"/>
        <v>0</v>
      </c>
      <c r="AV305" s="62"/>
      <c r="AW305" s="62"/>
      <c r="AX305" s="62"/>
      <c r="AY305" s="62"/>
      <c r="AZ305" s="62"/>
      <c r="BA305" s="62"/>
      <c r="BB305" s="62"/>
      <c r="BC305" s="62"/>
      <c r="BD305" s="62"/>
      <c r="BE305" s="62"/>
      <c r="BF305" s="62"/>
      <c r="BG305" s="62"/>
      <c r="BH305" s="62"/>
    </row>
    <row r="306" spans="1:60" ht="49.5" customHeight="1" x14ac:dyDescent="0.2">
      <c r="A306" s="123" t="s">
        <v>1083</v>
      </c>
      <c r="B306" s="86" t="s">
        <v>351</v>
      </c>
      <c r="C306" s="86" t="s">
        <v>601</v>
      </c>
      <c r="D306" s="94" t="s">
        <v>227</v>
      </c>
      <c r="E306" s="94" t="s">
        <v>1084</v>
      </c>
      <c r="F306" s="94" t="s">
        <v>970</v>
      </c>
      <c r="G306" s="79" t="s">
        <v>51</v>
      </c>
      <c r="H306" s="86" t="s">
        <v>207</v>
      </c>
      <c r="I306" s="122">
        <v>42217</v>
      </c>
      <c r="J306" s="106">
        <v>1152</v>
      </c>
      <c r="K306" s="106">
        <f t="shared" si="16"/>
        <v>115.2</v>
      </c>
      <c r="L306" s="106">
        <f t="shared" si="17"/>
        <v>1036.8</v>
      </c>
      <c r="M306" s="106">
        <v>0</v>
      </c>
      <c r="N306" s="106">
        <v>0</v>
      </c>
      <c r="O306" s="106">
        <v>0</v>
      </c>
      <c r="P306" s="106">
        <v>0</v>
      </c>
      <c r="Q306" s="106">
        <v>0</v>
      </c>
      <c r="R306" s="106">
        <v>0</v>
      </c>
      <c r="S306" s="106">
        <v>0</v>
      </c>
      <c r="T306" s="106">
        <v>0</v>
      </c>
      <c r="U306" s="106">
        <v>0</v>
      </c>
      <c r="V306" s="106">
        <v>0</v>
      </c>
      <c r="W306" s="106">
        <v>0</v>
      </c>
      <c r="X306" s="106">
        <v>0</v>
      </c>
      <c r="Y306" s="106">
        <v>0</v>
      </c>
      <c r="Z306" s="106">
        <v>0</v>
      </c>
      <c r="AA306" s="106">
        <v>0</v>
      </c>
      <c r="AB306" s="106">
        <v>0</v>
      </c>
      <c r="AC306" s="106">
        <v>0</v>
      </c>
      <c r="AD306" s="106">
        <v>0</v>
      </c>
      <c r="AE306" s="106">
        <v>86.4</v>
      </c>
      <c r="AF306" s="106">
        <v>0</v>
      </c>
      <c r="AG306" s="106">
        <v>207.36</v>
      </c>
      <c r="AH306" s="106">
        <v>0</v>
      </c>
      <c r="AI306" s="106">
        <v>207.36</v>
      </c>
      <c r="AJ306" s="106">
        <v>207.36</v>
      </c>
      <c r="AK306" s="106">
        <v>207.36</v>
      </c>
      <c r="AL306" s="106">
        <v>120.96</v>
      </c>
      <c r="AM306" s="106"/>
      <c r="AN306" s="106"/>
      <c r="AO306" s="104"/>
      <c r="AP306" s="104">
        <f t="shared" si="18"/>
        <v>1036.8</v>
      </c>
      <c r="AQ306" s="106">
        <f t="shared" si="19"/>
        <v>115.20000000000005</v>
      </c>
      <c r="AR306" s="72" t="s">
        <v>1085</v>
      </c>
      <c r="AS306" s="73" t="s">
        <v>845</v>
      </c>
      <c r="AT306" s="62"/>
      <c r="AU306" s="61">
        <f t="shared" si="15"/>
        <v>0</v>
      </c>
      <c r="AV306" s="62"/>
      <c r="AW306" s="62"/>
      <c r="AX306" s="62"/>
      <c r="AY306" s="62"/>
      <c r="AZ306" s="62"/>
      <c r="BA306" s="62"/>
      <c r="BB306" s="62"/>
      <c r="BC306" s="62"/>
      <c r="BD306" s="62"/>
      <c r="BE306" s="62"/>
      <c r="BF306" s="62"/>
      <c r="BG306" s="62"/>
      <c r="BH306" s="62"/>
    </row>
    <row r="307" spans="1:60" ht="49.5" customHeight="1" x14ac:dyDescent="0.2">
      <c r="A307" s="123" t="s">
        <v>1086</v>
      </c>
      <c r="B307" s="86" t="s">
        <v>351</v>
      </c>
      <c r="C307" s="86" t="s">
        <v>601</v>
      </c>
      <c r="D307" s="94" t="s">
        <v>227</v>
      </c>
      <c r="E307" s="94" t="s">
        <v>1087</v>
      </c>
      <c r="F307" s="94" t="s">
        <v>970</v>
      </c>
      <c r="G307" s="79" t="s">
        <v>51</v>
      </c>
      <c r="H307" s="86" t="s">
        <v>207</v>
      </c>
      <c r="I307" s="122">
        <v>42217</v>
      </c>
      <c r="J307" s="106">
        <v>1152</v>
      </c>
      <c r="K307" s="106">
        <f t="shared" si="16"/>
        <v>115.2</v>
      </c>
      <c r="L307" s="106">
        <f t="shared" si="17"/>
        <v>1036.8</v>
      </c>
      <c r="M307" s="106">
        <v>0</v>
      </c>
      <c r="N307" s="106">
        <v>0</v>
      </c>
      <c r="O307" s="106">
        <v>0</v>
      </c>
      <c r="P307" s="106">
        <v>0</v>
      </c>
      <c r="Q307" s="106">
        <v>0</v>
      </c>
      <c r="R307" s="106">
        <v>0</v>
      </c>
      <c r="S307" s="106">
        <v>0</v>
      </c>
      <c r="T307" s="106">
        <v>0</v>
      </c>
      <c r="U307" s="106">
        <v>0</v>
      </c>
      <c r="V307" s="106">
        <v>0</v>
      </c>
      <c r="W307" s="106">
        <v>0</v>
      </c>
      <c r="X307" s="106">
        <v>0</v>
      </c>
      <c r="Y307" s="106">
        <v>0</v>
      </c>
      <c r="Z307" s="106">
        <v>0</v>
      </c>
      <c r="AA307" s="106">
        <v>0</v>
      </c>
      <c r="AB307" s="106">
        <v>0</v>
      </c>
      <c r="AC307" s="106">
        <v>0</v>
      </c>
      <c r="AD307" s="106">
        <v>0</v>
      </c>
      <c r="AE307" s="106">
        <v>86.4</v>
      </c>
      <c r="AF307" s="106">
        <v>0</v>
      </c>
      <c r="AG307" s="106">
        <v>207.36</v>
      </c>
      <c r="AH307" s="106">
        <v>0</v>
      </c>
      <c r="AI307" s="106">
        <v>207.36</v>
      </c>
      <c r="AJ307" s="106">
        <v>207.36</v>
      </c>
      <c r="AK307" s="106">
        <v>207.36</v>
      </c>
      <c r="AL307" s="106">
        <v>120.96</v>
      </c>
      <c r="AM307" s="106"/>
      <c r="AN307" s="106"/>
      <c r="AO307" s="104"/>
      <c r="AP307" s="104">
        <f t="shared" si="18"/>
        <v>1036.8</v>
      </c>
      <c r="AQ307" s="106">
        <f t="shared" si="19"/>
        <v>115.20000000000005</v>
      </c>
      <c r="AR307" s="72" t="s">
        <v>1088</v>
      </c>
      <c r="AS307" s="73" t="s">
        <v>1089</v>
      </c>
      <c r="AT307" s="62"/>
      <c r="AU307" s="61">
        <f t="shared" si="15"/>
        <v>0</v>
      </c>
      <c r="AV307" s="62"/>
      <c r="AW307" s="62"/>
      <c r="AX307" s="62"/>
      <c r="AY307" s="62"/>
      <c r="AZ307" s="62"/>
      <c r="BA307" s="62"/>
      <c r="BB307" s="62"/>
      <c r="BC307" s="62"/>
      <c r="BD307" s="62"/>
      <c r="BE307" s="62"/>
      <c r="BF307" s="62"/>
      <c r="BG307" s="62"/>
      <c r="BH307" s="62"/>
    </row>
    <row r="308" spans="1:60" ht="49.5" customHeight="1" x14ac:dyDescent="0.2">
      <c r="A308" s="123" t="s">
        <v>1090</v>
      </c>
      <c r="B308" s="86" t="s">
        <v>351</v>
      </c>
      <c r="C308" s="86" t="s">
        <v>601</v>
      </c>
      <c r="D308" s="94" t="s">
        <v>227</v>
      </c>
      <c r="E308" s="94" t="s">
        <v>1091</v>
      </c>
      <c r="F308" s="94" t="s">
        <v>970</v>
      </c>
      <c r="G308" s="79" t="s">
        <v>51</v>
      </c>
      <c r="H308" s="86" t="s">
        <v>207</v>
      </c>
      <c r="I308" s="122">
        <v>42217</v>
      </c>
      <c r="J308" s="106">
        <v>1152</v>
      </c>
      <c r="K308" s="106">
        <f t="shared" si="16"/>
        <v>115.2</v>
      </c>
      <c r="L308" s="106">
        <f t="shared" si="17"/>
        <v>1036.8</v>
      </c>
      <c r="M308" s="106">
        <v>0</v>
      </c>
      <c r="N308" s="106">
        <v>0</v>
      </c>
      <c r="O308" s="106">
        <v>0</v>
      </c>
      <c r="P308" s="106">
        <v>0</v>
      </c>
      <c r="Q308" s="106">
        <v>0</v>
      </c>
      <c r="R308" s="106">
        <v>0</v>
      </c>
      <c r="S308" s="106">
        <v>0</v>
      </c>
      <c r="T308" s="106">
        <v>0</v>
      </c>
      <c r="U308" s="106">
        <v>0</v>
      </c>
      <c r="V308" s="106">
        <v>0</v>
      </c>
      <c r="W308" s="106">
        <v>0</v>
      </c>
      <c r="X308" s="106">
        <v>0</v>
      </c>
      <c r="Y308" s="106">
        <v>0</v>
      </c>
      <c r="Z308" s="106">
        <v>0</v>
      </c>
      <c r="AA308" s="106">
        <v>0</v>
      </c>
      <c r="AB308" s="106">
        <v>0</v>
      </c>
      <c r="AC308" s="106">
        <v>0</v>
      </c>
      <c r="AD308" s="106">
        <v>0</v>
      </c>
      <c r="AE308" s="106">
        <v>86.4</v>
      </c>
      <c r="AF308" s="106">
        <v>0</v>
      </c>
      <c r="AG308" s="106">
        <v>207.36</v>
      </c>
      <c r="AH308" s="106">
        <v>0</v>
      </c>
      <c r="AI308" s="106">
        <v>207.36</v>
      </c>
      <c r="AJ308" s="106">
        <v>207.36</v>
      </c>
      <c r="AK308" s="106">
        <v>207.36</v>
      </c>
      <c r="AL308" s="106">
        <v>120.96</v>
      </c>
      <c r="AM308" s="106"/>
      <c r="AN308" s="106"/>
      <c r="AO308" s="104"/>
      <c r="AP308" s="104">
        <f t="shared" si="18"/>
        <v>1036.8</v>
      </c>
      <c r="AQ308" s="106">
        <f t="shared" si="19"/>
        <v>115.20000000000005</v>
      </c>
      <c r="AR308" s="72" t="s">
        <v>1092</v>
      </c>
      <c r="AS308" s="73" t="s">
        <v>626</v>
      </c>
      <c r="AT308" s="62"/>
      <c r="AU308" s="61">
        <f t="shared" si="15"/>
        <v>0</v>
      </c>
      <c r="AV308" s="62"/>
      <c r="AW308" s="62"/>
      <c r="AX308" s="62"/>
      <c r="AY308" s="62"/>
      <c r="AZ308" s="62"/>
      <c r="BA308" s="62"/>
      <c r="BB308" s="62"/>
      <c r="BC308" s="62"/>
      <c r="BD308" s="62"/>
      <c r="BE308" s="62"/>
      <c r="BF308" s="62"/>
      <c r="BG308" s="62"/>
      <c r="BH308" s="62"/>
    </row>
    <row r="309" spans="1:60" ht="49.5" customHeight="1" x14ac:dyDescent="0.2">
      <c r="A309" s="123" t="s">
        <v>1093</v>
      </c>
      <c r="B309" s="86" t="s">
        <v>351</v>
      </c>
      <c r="C309" s="86" t="s">
        <v>601</v>
      </c>
      <c r="D309" s="94" t="s">
        <v>227</v>
      </c>
      <c r="E309" s="94" t="s">
        <v>1094</v>
      </c>
      <c r="F309" s="94" t="s">
        <v>970</v>
      </c>
      <c r="G309" s="79" t="s">
        <v>51</v>
      </c>
      <c r="H309" s="86" t="s">
        <v>207</v>
      </c>
      <c r="I309" s="122">
        <v>42217</v>
      </c>
      <c r="J309" s="106">
        <v>1152</v>
      </c>
      <c r="K309" s="106">
        <f t="shared" si="16"/>
        <v>115.2</v>
      </c>
      <c r="L309" s="106">
        <f t="shared" si="17"/>
        <v>1036.8</v>
      </c>
      <c r="M309" s="106">
        <v>0</v>
      </c>
      <c r="N309" s="106">
        <v>0</v>
      </c>
      <c r="O309" s="106">
        <v>0</v>
      </c>
      <c r="P309" s="106">
        <v>0</v>
      </c>
      <c r="Q309" s="106">
        <v>0</v>
      </c>
      <c r="R309" s="106">
        <v>0</v>
      </c>
      <c r="S309" s="106">
        <v>0</v>
      </c>
      <c r="T309" s="106">
        <v>0</v>
      </c>
      <c r="U309" s="106">
        <v>0</v>
      </c>
      <c r="V309" s="106">
        <v>0</v>
      </c>
      <c r="W309" s="106">
        <v>0</v>
      </c>
      <c r="X309" s="106">
        <v>0</v>
      </c>
      <c r="Y309" s="106">
        <v>0</v>
      </c>
      <c r="Z309" s="106">
        <v>0</v>
      </c>
      <c r="AA309" s="106">
        <v>0</v>
      </c>
      <c r="AB309" s="106">
        <v>0</v>
      </c>
      <c r="AC309" s="106">
        <v>0</v>
      </c>
      <c r="AD309" s="106">
        <v>0</v>
      </c>
      <c r="AE309" s="106">
        <v>86.4</v>
      </c>
      <c r="AF309" s="106">
        <v>0</v>
      </c>
      <c r="AG309" s="106">
        <v>207.36</v>
      </c>
      <c r="AH309" s="106">
        <v>0</v>
      </c>
      <c r="AI309" s="106">
        <v>207.36</v>
      </c>
      <c r="AJ309" s="106">
        <v>207.36</v>
      </c>
      <c r="AK309" s="106">
        <v>207.36</v>
      </c>
      <c r="AL309" s="106">
        <v>120.96</v>
      </c>
      <c r="AM309" s="106"/>
      <c r="AN309" s="106"/>
      <c r="AO309" s="104"/>
      <c r="AP309" s="104">
        <f t="shared" si="18"/>
        <v>1036.8</v>
      </c>
      <c r="AQ309" s="106">
        <f t="shared" si="19"/>
        <v>115.20000000000005</v>
      </c>
      <c r="AR309" s="72" t="s">
        <v>1095</v>
      </c>
      <c r="AS309" s="73" t="s">
        <v>1096</v>
      </c>
      <c r="AT309" s="62"/>
      <c r="AU309" s="61">
        <f t="shared" si="15"/>
        <v>0</v>
      </c>
      <c r="AV309" s="62"/>
      <c r="AW309" s="62"/>
      <c r="AX309" s="62"/>
      <c r="AY309" s="62"/>
      <c r="AZ309" s="62"/>
      <c r="BA309" s="62"/>
      <c r="BB309" s="62"/>
      <c r="BC309" s="62"/>
      <c r="BD309" s="62"/>
      <c r="BE309" s="62"/>
      <c r="BF309" s="62"/>
      <c r="BG309" s="62"/>
      <c r="BH309" s="62"/>
    </row>
    <row r="310" spans="1:60" ht="49.5" customHeight="1" x14ac:dyDescent="0.2">
      <c r="A310" s="123" t="s">
        <v>1097</v>
      </c>
      <c r="B310" s="86" t="s">
        <v>351</v>
      </c>
      <c r="C310" s="86" t="s">
        <v>601</v>
      </c>
      <c r="D310" s="94" t="s">
        <v>227</v>
      </c>
      <c r="E310" s="94" t="s">
        <v>1098</v>
      </c>
      <c r="F310" s="94" t="s">
        <v>970</v>
      </c>
      <c r="G310" s="79" t="s">
        <v>51</v>
      </c>
      <c r="H310" s="86" t="s">
        <v>207</v>
      </c>
      <c r="I310" s="122">
        <v>42217</v>
      </c>
      <c r="J310" s="106">
        <v>1152</v>
      </c>
      <c r="K310" s="106">
        <f t="shared" si="16"/>
        <v>115.2</v>
      </c>
      <c r="L310" s="106">
        <f t="shared" si="17"/>
        <v>1036.8</v>
      </c>
      <c r="M310" s="106">
        <v>0</v>
      </c>
      <c r="N310" s="106">
        <v>0</v>
      </c>
      <c r="O310" s="106">
        <v>0</v>
      </c>
      <c r="P310" s="106">
        <v>0</v>
      </c>
      <c r="Q310" s="106">
        <v>0</v>
      </c>
      <c r="R310" s="106">
        <v>0</v>
      </c>
      <c r="S310" s="106">
        <v>0</v>
      </c>
      <c r="T310" s="106">
        <v>0</v>
      </c>
      <c r="U310" s="106">
        <v>0</v>
      </c>
      <c r="V310" s="106">
        <v>0</v>
      </c>
      <c r="W310" s="106">
        <v>0</v>
      </c>
      <c r="X310" s="106">
        <v>0</v>
      </c>
      <c r="Y310" s="106">
        <v>0</v>
      </c>
      <c r="Z310" s="106">
        <v>0</v>
      </c>
      <c r="AA310" s="106">
        <v>0</v>
      </c>
      <c r="AB310" s="106">
        <v>0</v>
      </c>
      <c r="AC310" s="106">
        <v>0</v>
      </c>
      <c r="AD310" s="106">
        <v>0</v>
      </c>
      <c r="AE310" s="106">
        <v>86.4</v>
      </c>
      <c r="AF310" s="106">
        <v>0</v>
      </c>
      <c r="AG310" s="106">
        <v>207.36</v>
      </c>
      <c r="AH310" s="106">
        <v>0</v>
      </c>
      <c r="AI310" s="106">
        <v>207.36</v>
      </c>
      <c r="AJ310" s="106">
        <v>207.36</v>
      </c>
      <c r="AK310" s="106">
        <v>207.36</v>
      </c>
      <c r="AL310" s="106">
        <v>120.96</v>
      </c>
      <c r="AM310" s="106"/>
      <c r="AN310" s="106"/>
      <c r="AO310" s="104"/>
      <c r="AP310" s="104">
        <f t="shared" si="18"/>
        <v>1036.8</v>
      </c>
      <c r="AQ310" s="106">
        <f t="shared" si="19"/>
        <v>115.20000000000005</v>
      </c>
      <c r="AR310" s="72" t="s">
        <v>625</v>
      </c>
      <c r="AS310" s="73" t="s">
        <v>626</v>
      </c>
      <c r="AT310" s="62"/>
      <c r="AU310" s="61">
        <f t="shared" si="15"/>
        <v>0</v>
      </c>
      <c r="AV310" s="62"/>
      <c r="AW310" s="62"/>
      <c r="AX310" s="62"/>
      <c r="AY310" s="62"/>
      <c r="AZ310" s="62"/>
      <c r="BA310" s="62"/>
      <c r="BB310" s="62"/>
      <c r="BC310" s="62"/>
      <c r="BD310" s="62"/>
      <c r="BE310" s="62"/>
      <c r="BF310" s="62"/>
      <c r="BG310" s="62"/>
      <c r="BH310" s="62"/>
    </row>
    <row r="311" spans="1:60" ht="49.5" customHeight="1" x14ac:dyDescent="0.2">
      <c r="A311" s="123" t="s">
        <v>1099</v>
      </c>
      <c r="B311" s="86" t="s">
        <v>351</v>
      </c>
      <c r="C311" s="86" t="s">
        <v>601</v>
      </c>
      <c r="D311" s="94" t="s">
        <v>682</v>
      </c>
      <c r="E311" s="94" t="s">
        <v>1100</v>
      </c>
      <c r="F311" s="94" t="s">
        <v>1101</v>
      </c>
      <c r="G311" s="79" t="s">
        <v>51</v>
      </c>
      <c r="H311" s="86" t="s">
        <v>207</v>
      </c>
      <c r="I311" s="122">
        <v>42928</v>
      </c>
      <c r="J311" s="106">
        <v>1278</v>
      </c>
      <c r="K311" s="106">
        <f t="shared" si="16"/>
        <v>127.80000000000001</v>
      </c>
      <c r="L311" s="106">
        <f t="shared" si="17"/>
        <v>1150.2</v>
      </c>
      <c r="M311" s="106">
        <v>0</v>
      </c>
      <c r="N311" s="106">
        <v>0</v>
      </c>
      <c r="O311" s="106">
        <v>0</v>
      </c>
      <c r="P311" s="106">
        <v>0</v>
      </c>
      <c r="Q311" s="106">
        <v>0</v>
      </c>
      <c r="R311" s="106">
        <v>0</v>
      </c>
      <c r="S311" s="106">
        <v>0</v>
      </c>
      <c r="T311" s="106">
        <v>0</v>
      </c>
      <c r="U311" s="106">
        <v>0</v>
      </c>
      <c r="V311" s="106">
        <v>0</v>
      </c>
      <c r="W311" s="106">
        <v>0</v>
      </c>
      <c r="X311" s="106">
        <v>0</v>
      </c>
      <c r="Y311" s="106">
        <v>0</v>
      </c>
      <c r="Z311" s="106">
        <v>0</v>
      </c>
      <c r="AA311" s="106">
        <v>0</v>
      </c>
      <c r="AB311" s="106">
        <v>0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115.02</v>
      </c>
      <c r="AJ311" s="106">
        <v>230.04</v>
      </c>
      <c r="AK311" s="106">
        <v>230.04</v>
      </c>
      <c r="AL311" s="106">
        <v>230.04</v>
      </c>
      <c r="AM311" s="106"/>
      <c r="AN311" s="106">
        <v>230.04</v>
      </c>
      <c r="AO311" s="104"/>
      <c r="AP311" s="104">
        <f t="shared" si="18"/>
        <v>1035.18</v>
      </c>
      <c r="AQ311" s="106">
        <f t="shared" si="19"/>
        <v>242.81999999999994</v>
      </c>
      <c r="AR311" s="72" t="s">
        <v>1102</v>
      </c>
      <c r="AS311" s="73" t="s">
        <v>775</v>
      </c>
      <c r="AT311" s="12"/>
      <c r="AU311" s="11">
        <f t="shared" si="15"/>
        <v>115.01999999999998</v>
      </c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</row>
    <row r="312" spans="1:60" ht="49.5" customHeight="1" x14ac:dyDescent="0.2">
      <c r="A312" s="123" t="s">
        <v>1103</v>
      </c>
      <c r="B312" s="86" t="s">
        <v>351</v>
      </c>
      <c r="C312" s="86" t="s">
        <v>601</v>
      </c>
      <c r="D312" s="94" t="s">
        <v>682</v>
      </c>
      <c r="E312" s="94" t="s">
        <v>1104</v>
      </c>
      <c r="F312" s="94" t="s">
        <v>1101</v>
      </c>
      <c r="G312" s="79" t="s">
        <v>51</v>
      </c>
      <c r="H312" s="86" t="s">
        <v>207</v>
      </c>
      <c r="I312" s="122">
        <v>42928</v>
      </c>
      <c r="J312" s="106">
        <v>1278</v>
      </c>
      <c r="K312" s="106">
        <f t="shared" si="16"/>
        <v>127.80000000000001</v>
      </c>
      <c r="L312" s="106">
        <f t="shared" si="17"/>
        <v>1150.2</v>
      </c>
      <c r="M312" s="106">
        <v>0</v>
      </c>
      <c r="N312" s="106">
        <v>0</v>
      </c>
      <c r="O312" s="106">
        <v>0</v>
      </c>
      <c r="P312" s="106">
        <v>0</v>
      </c>
      <c r="Q312" s="106">
        <v>0</v>
      </c>
      <c r="R312" s="106">
        <v>0</v>
      </c>
      <c r="S312" s="106">
        <v>0</v>
      </c>
      <c r="T312" s="106">
        <v>0</v>
      </c>
      <c r="U312" s="106">
        <v>0</v>
      </c>
      <c r="V312" s="106">
        <v>0</v>
      </c>
      <c r="W312" s="106">
        <v>0</v>
      </c>
      <c r="X312" s="106">
        <v>0</v>
      </c>
      <c r="Y312" s="106">
        <v>0</v>
      </c>
      <c r="Z312" s="106">
        <v>0</v>
      </c>
      <c r="AA312" s="106">
        <v>0</v>
      </c>
      <c r="AB312" s="106">
        <v>0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115.02</v>
      </c>
      <c r="AJ312" s="106">
        <v>230.04</v>
      </c>
      <c r="AK312" s="106">
        <v>230.04</v>
      </c>
      <c r="AL312" s="106">
        <v>230.04</v>
      </c>
      <c r="AM312" s="106"/>
      <c r="AN312" s="106">
        <v>230.04</v>
      </c>
      <c r="AO312" s="104"/>
      <c r="AP312" s="104">
        <f t="shared" si="18"/>
        <v>1035.18</v>
      </c>
      <c r="AQ312" s="106">
        <f t="shared" si="19"/>
        <v>242.81999999999994</v>
      </c>
      <c r="AR312" s="72" t="s">
        <v>714</v>
      </c>
      <c r="AS312" s="73" t="s">
        <v>775</v>
      </c>
      <c r="AT312" s="12"/>
      <c r="AU312" s="11">
        <f t="shared" si="15"/>
        <v>115.01999999999998</v>
      </c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</row>
    <row r="313" spans="1:60" ht="49.5" customHeight="1" x14ac:dyDescent="0.2">
      <c r="A313" s="95" t="s">
        <v>1105</v>
      </c>
      <c r="B313" s="86" t="s">
        <v>351</v>
      </c>
      <c r="C313" s="86" t="s">
        <v>1106</v>
      </c>
      <c r="D313" s="94" t="s">
        <v>477</v>
      </c>
      <c r="E313" s="79" t="s">
        <v>1107</v>
      </c>
      <c r="F313" s="79" t="s">
        <v>1108</v>
      </c>
      <c r="G313" s="79" t="s">
        <v>51</v>
      </c>
      <c r="H313" s="86" t="s">
        <v>207</v>
      </c>
      <c r="I313" s="122">
        <v>43045</v>
      </c>
      <c r="J313" s="106">
        <v>1115</v>
      </c>
      <c r="K313" s="106">
        <f t="shared" si="16"/>
        <v>111.5</v>
      </c>
      <c r="L313" s="106">
        <f t="shared" si="17"/>
        <v>1003.5</v>
      </c>
      <c r="M313" s="106">
        <v>0</v>
      </c>
      <c r="N313" s="106">
        <v>0</v>
      </c>
      <c r="O313" s="106">
        <v>0</v>
      </c>
      <c r="P313" s="106">
        <v>0</v>
      </c>
      <c r="Q313" s="106">
        <v>0</v>
      </c>
      <c r="R313" s="106">
        <v>0</v>
      </c>
      <c r="S313" s="106">
        <v>0</v>
      </c>
      <c r="T313" s="106">
        <v>0</v>
      </c>
      <c r="U313" s="106">
        <v>0</v>
      </c>
      <c r="V313" s="106">
        <v>0</v>
      </c>
      <c r="W313" s="106">
        <v>0</v>
      </c>
      <c r="X313" s="106">
        <v>0</v>
      </c>
      <c r="Y313" s="106">
        <v>0</v>
      </c>
      <c r="Z313" s="106">
        <v>0</v>
      </c>
      <c r="AA313" s="106">
        <v>0</v>
      </c>
      <c r="AB313" s="106">
        <v>0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33.450000000000003</v>
      </c>
      <c r="AJ313" s="106">
        <v>200.7</v>
      </c>
      <c r="AK313" s="106">
        <v>200.7</v>
      </c>
      <c r="AL313" s="106">
        <v>200.7</v>
      </c>
      <c r="AM313" s="106"/>
      <c r="AN313" s="106">
        <v>200.7</v>
      </c>
      <c r="AO313" s="104"/>
      <c r="AP313" s="104">
        <f t="shared" si="18"/>
        <v>836.25</v>
      </c>
      <c r="AQ313" s="106">
        <f t="shared" si="19"/>
        <v>278.75</v>
      </c>
      <c r="AR313" s="72" t="s">
        <v>1109</v>
      </c>
      <c r="AS313" s="73" t="s">
        <v>755</v>
      </c>
      <c r="AT313" s="80"/>
      <c r="AU313" s="11">
        <f t="shared" si="15"/>
        <v>167.25</v>
      </c>
      <c r="AV313" s="80"/>
      <c r="AW313" s="80"/>
      <c r="AX313" s="80"/>
      <c r="AY313" s="80"/>
      <c r="AZ313" s="80"/>
      <c r="BA313" s="80"/>
      <c r="BB313" s="80"/>
      <c r="BC313" s="80"/>
      <c r="BD313" s="80"/>
      <c r="BE313" s="80"/>
      <c r="BF313" s="80"/>
      <c r="BG313" s="80"/>
      <c r="BH313" s="80"/>
    </row>
    <row r="314" spans="1:60" ht="49.5" customHeight="1" x14ac:dyDescent="0.2">
      <c r="A314" s="95" t="s">
        <v>1110</v>
      </c>
      <c r="B314" s="86" t="s">
        <v>351</v>
      </c>
      <c r="C314" s="86" t="s">
        <v>1106</v>
      </c>
      <c r="D314" s="94" t="s">
        <v>477</v>
      </c>
      <c r="E314" s="79" t="s">
        <v>1111</v>
      </c>
      <c r="F314" s="79" t="s">
        <v>1108</v>
      </c>
      <c r="G314" s="79" t="s">
        <v>51</v>
      </c>
      <c r="H314" s="86" t="s">
        <v>207</v>
      </c>
      <c r="I314" s="122">
        <v>43045</v>
      </c>
      <c r="J314" s="106">
        <v>1115</v>
      </c>
      <c r="K314" s="106">
        <f t="shared" si="16"/>
        <v>111.5</v>
      </c>
      <c r="L314" s="106">
        <f t="shared" si="17"/>
        <v>1003.5</v>
      </c>
      <c r="M314" s="106">
        <v>0</v>
      </c>
      <c r="N314" s="106">
        <v>0</v>
      </c>
      <c r="O314" s="106">
        <v>0</v>
      </c>
      <c r="P314" s="106">
        <v>0</v>
      </c>
      <c r="Q314" s="106">
        <v>0</v>
      </c>
      <c r="R314" s="106">
        <v>0</v>
      </c>
      <c r="S314" s="106">
        <v>0</v>
      </c>
      <c r="T314" s="106">
        <v>0</v>
      </c>
      <c r="U314" s="106">
        <v>0</v>
      </c>
      <c r="V314" s="106">
        <v>0</v>
      </c>
      <c r="W314" s="106">
        <v>0</v>
      </c>
      <c r="X314" s="106">
        <v>0</v>
      </c>
      <c r="Y314" s="106">
        <v>0</v>
      </c>
      <c r="Z314" s="106">
        <v>0</v>
      </c>
      <c r="AA314" s="106">
        <v>0</v>
      </c>
      <c r="AB314" s="106">
        <v>0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33.450000000000003</v>
      </c>
      <c r="AJ314" s="106">
        <v>200.7</v>
      </c>
      <c r="AK314" s="106">
        <v>200.7</v>
      </c>
      <c r="AL314" s="106">
        <v>200.7</v>
      </c>
      <c r="AM314" s="106"/>
      <c r="AN314" s="106">
        <v>200.7</v>
      </c>
      <c r="AO314" s="104"/>
      <c r="AP314" s="104">
        <f t="shared" si="18"/>
        <v>836.25</v>
      </c>
      <c r="AQ314" s="106">
        <f t="shared" si="19"/>
        <v>278.75</v>
      </c>
      <c r="AR314" s="72" t="s">
        <v>1112</v>
      </c>
      <c r="AS314" s="73" t="s">
        <v>1032</v>
      </c>
      <c r="AT314" s="80"/>
      <c r="AU314" s="11">
        <f t="shared" si="15"/>
        <v>167.25</v>
      </c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</row>
    <row r="315" spans="1:60" ht="49.5" customHeight="1" x14ac:dyDescent="0.2">
      <c r="A315" s="95" t="s">
        <v>1113</v>
      </c>
      <c r="B315" s="86" t="s">
        <v>351</v>
      </c>
      <c r="C315" s="86" t="s">
        <v>1106</v>
      </c>
      <c r="D315" s="94" t="s">
        <v>477</v>
      </c>
      <c r="E315" s="79" t="s">
        <v>1114</v>
      </c>
      <c r="F315" s="79" t="s">
        <v>1108</v>
      </c>
      <c r="G315" s="79" t="s">
        <v>51</v>
      </c>
      <c r="H315" s="86" t="s">
        <v>207</v>
      </c>
      <c r="I315" s="122">
        <v>43045</v>
      </c>
      <c r="J315" s="106">
        <v>1115</v>
      </c>
      <c r="K315" s="106">
        <f t="shared" si="16"/>
        <v>111.5</v>
      </c>
      <c r="L315" s="106">
        <f t="shared" si="17"/>
        <v>1003.5</v>
      </c>
      <c r="M315" s="106">
        <v>0</v>
      </c>
      <c r="N315" s="106">
        <v>0</v>
      </c>
      <c r="O315" s="106">
        <v>0</v>
      </c>
      <c r="P315" s="106">
        <v>0</v>
      </c>
      <c r="Q315" s="106">
        <v>0</v>
      </c>
      <c r="R315" s="106">
        <v>0</v>
      </c>
      <c r="S315" s="106">
        <v>0</v>
      </c>
      <c r="T315" s="106">
        <v>0</v>
      </c>
      <c r="U315" s="106">
        <v>0</v>
      </c>
      <c r="V315" s="106">
        <v>0</v>
      </c>
      <c r="W315" s="106">
        <v>0</v>
      </c>
      <c r="X315" s="106">
        <v>0</v>
      </c>
      <c r="Y315" s="106">
        <v>0</v>
      </c>
      <c r="Z315" s="106">
        <v>0</v>
      </c>
      <c r="AA315" s="106">
        <v>0</v>
      </c>
      <c r="AB315" s="106">
        <v>0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33.450000000000003</v>
      </c>
      <c r="AJ315" s="106">
        <v>200.7</v>
      </c>
      <c r="AK315" s="106">
        <v>200.7</v>
      </c>
      <c r="AL315" s="106">
        <v>200.7</v>
      </c>
      <c r="AM315" s="106"/>
      <c r="AN315" s="106">
        <v>200.7</v>
      </c>
      <c r="AO315" s="104"/>
      <c r="AP315" s="104">
        <f t="shared" si="18"/>
        <v>836.25</v>
      </c>
      <c r="AQ315" s="106">
        <f t="shared" si="19"/>
        <v>278.75</v>
      </c>
      <c r="AR315" s="72" t="s">
        <v>1115</v>
      </c>
      <c r="AS315" s="73" t="s">
        <v>1116</v>
      </c>
      <c r="AT315" s="80"/>
      <c r="AU315" s="11">
        <f t="shared" si="15"/>
        <v>167.25</v>
      </c>
      <c r="AV315" s="80"/>
      <c r="AW315" s="80"/>
      <c r="AX315" s="80"/>
      <c r="AY315" s="80"/>
      <c r="AZ315" s="80"/>
      <c r="BA315" s="80"/>
      <c r="BB315" s="80"/>
      <c r="BC315" s="80"/>
      <c r="BD315" s="80"/>
      <c r="BE315" s="80"/>
      <c r="BF315" s="80"/>
      <c r="BG315" s="80"/>
      <c r="BH315" s="80"/>
    </row>
    <row r="316" spans="1:60" ht="49.5" customHeight="1" x14ac:dyDescent="0.2">
      <c r="A316" s="95" t="s">
        <v>1117</v>
      </c>
      <c r="B316" s="86" t="s">
        <v>351</v>
      </c>
      <c r="C316" s="86" t="s">
        <v>1106</v>
      </c>
      <c r="D316" s="94" t="s">
        <v>477</v>
      </c>
      <c r="E316" s="79" t="s">
        <v>1118</v>
      </c>
      <c r="F316" s="79" t="s">
        <v>1108</v>
      </c>
      <c r="G316" s="79" t="s">
        <v>51</v>
      </c>
      <c r="H316" s="86" t="s">
        <v>207</v>
      </c>
      <c r="I316" s="122">
        <v>43045</v>
      </c>
      <c r="J316" s="106">
        <v>1115</v>
      </c>
      <c r="K316" s="106">
        <f t="shared" si="16"/>
        <v>111.5</v>
      </c>
      <c r="L316" s="106">
        <f t="shared" si="17"/>
        <v>1003.5</v>
      </c>
      <c r="M316" s="106">
        <v>0</v>
      </c>
      <c r="N316" s="106">
        <v>0</v>
      </c>
      <c r="O316" s="106">
        <v>0</v>
      </c>
      <c r="P316" s="106">
        <v>0</v>
      </c>
      <c r="Q316" s="106">
        <v>0</v>
      </c>
      <c r="R316" s="106">
        <v>0</v>
      </c>
      <c r="S316" s="106">
        <v>0</v>
      </c>
      <c r="T316" s="106">
        <v>0</v>
      </c>
      <c r="U316" s="106">
        <v>0</v>
      </c>
      <c r="V316" s="106">
        <v>0</v>
      </c>
      <c r="W316" s="106">
        <v>0</v>
      </c>
      <c r="X316" s="106">
        <v>0</v>
      </c>
      <c r="Y316" s="106">
        <v>0</v>
      </c>
      <c r="Z316" s="106">
        <v>0</v>
      </c>
      <c r="AA316" s="106">
        <v>0</v>
      </c>
      <c r="AB316" s="106">
        <v>0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33.450000000000003</v>
      </c>
      <c r="AJ316" s="106">
        <v>200.7</v>
      </c>
      <c r="AK316" s="106">
        <v>200.7</v>
      </c>
      <c r="AL316" s="106">
        <v>200.7</v>
      </c>
      <c r="AM316" s="106"/>
      <c r="AN316" s="106">
        <v>200.7</v>
      </c>
      <c r="AO316" s="104"/>
      <c r="AP316" s="104">
        <f t="shared" si="18"/>
        <v>836.25</v>
      </c>
      <c r="AQ316" s="106">
        <f t="shared" si="19"/>
        <v>278.75</v>
      </c>
      <c r="AR316" s="72" t="s">
        <v>1119</v>
      </c>
      <c r="AS316" s="73" t="s">
        <v>1120</v>
      </c>
      <c r="AT316" s="80"/>
      <c r="AU316" s="11">
        <f t="shared" si="15"/>
        <v>167.25</v>
      </c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</row>
    <row r="317" spans="1:60" ht="49.5" customHeight="1" x14ac:dyDescent="0.2">
      <c r="A317" s="95" t="s">
        <v>1121</v>
      </c>
      <c r="B317" s="86" t="s">
        <v>351</v>
      </c>
      <c r="C317" s="86" t="s">
        <v>1106</v>
      </c>
      <c r="D317" s="94" t="s">
        <v>477</v>
      </c>
      <c r="E317" s="79" t="s">
        <v>1122</v>
      </c>
      <c r="F317" s="79" t="s">
        <v>1108</v>
      </c>
      <c r="G317" s="79" t="s">
        <v>51</v>
      </c>
      <c r="H317" s="86" t="s">
        <v>207</v>
      </c>
      <c r="I317" s="122">
        <v>43045</v>
      </c>
      <c r="J317" s="106">
        <v>1115</v>
      </c>
      <c r="K317" s="106">
        <f t="shared" si="16"/>
        <v>111.5</v>
      </c>
      <c r="L317" s="106">
        <f t="shared" si="17"/>
        <v>1003.5</v>
      </c>
      <c r="M317" s="106">
        <v>0</v>
      </c>
      <c r="N317" s="106">
        <v>0</v>
      </c>
      <c r="O317" s="106">
        <v>0</v>
      </c>
      <c r="P317" s="106">
        <v>0</v>
      </c>
      <c r="Q317" s="106">
        <v>0</v>
      </c>
      <c r="R317" s="106">
        <v>0</v>
      </c>
      <c r="S317" s="106">
        <v>0</v>
      </c>
      <c r="T317" s="106">
        <v>0</v>
      </c>
      <c r="U317" s="106">
        <v>0</v>
      </c>
      <c r="V317" s="106">
        <v>0</v>
      </c>
      <c r="W317" s="106">
        <v>0</v>
      </c>
      <c r="X317" s="106">
        <v>0</v>
      </c>
      <c r="Y317" s="106">
        <v>0</v>
      </c>
      <c r="Z317" s="106">
        <v>0</v>
      </c>
      <c r="AA317" s="106">
        <v>0</v>
      </c>
      <c r="AB317" s="106">
        <v>0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33.450000000000003</v>
      </c>
      <c r="AJ317" s="106">
        <v>200.7</v>
      </c>
      <c r="AK317" s="106">
        <v>200.7</v>
      </c>
      <c r="AL317" s="106">
        <v>200.7</v>
      </c>
      <c r="AM317" s="106"/>
      <c r="AN317" s="106">
        <v>200.7</v>
      </c>
      <c r="AO317" s="104"/>
      <c r="AP317" s="104">
        <f t="shared" si="18"/>
        <v>836.25</v>
      </c>
      <c r="AQ317" s="106">
        <f t="shared" si="19"/>
        <v>278.75</v>
      </c>
      <c r="AR317" s="72" t="s">
        <v>1123</v>
      </c>
      <c r="AS317" s="73" t="s">
        <v>611</v>
      </c>
      <c r="AT317" s="80"/>
      <c r="AU317" s="11">
        <f t="shared" si="15"/>
        <v>167.25</v>
      </c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</row>
    <row r="318" spans="1:60" ht="49.5" customHeight="1" x14ac:dyDescent="0.2">
      <c r="A318" s="95" t="s">
        <v>1124</v>
      </c>
      <c r="B318" s="86" t="s">
        <v>351</v>
      </c>
      <c r="C318" s="86" t="s">
        <v>1106</v>
      </c>
      <c r="D318" s="94" t="s">
        <v>477</v>
      </c>
      <c r="E318" s="79" t="s">
        <v>1125</v>
      </c>
      <c r="F318" s="79" t="s">
        <v>1108</v>
      </c>
      <c r="G318" s="79" t="s">
        <v>51</v>
      </c>
      <c r="H318" s="86" t="s">
        <v>207</v>
      </c>
      <c r="I318" s="122">
        <v>43045</v>
      </c>
      <c r="J318" s="106">
        <v>1115</v>
      </c>
      <c r="K318" s="106">
        <f t="shared" si="16"/>
        <v>111.5</v>
      </c>
      <c r="L318" s="106">
        <f t="shared" si="17"/>
        <v>1003.5</v>
      </c>
      <c r="M318" s="106">
        <v>0</v>
      </c>
      <c r="N318" s="106">
        <v>0</v>
      </c>
      <c r="O318" s="106">
        <v>0</v>
      </c>
      <c r="P318" s="106">
        <v>0</v>
      </c>
      <c r="Q318" s="106">
        <v>0</v>
      </c>
      <c r="R318" s="106">
        <v>0</v>
      </c>
      <c r="S318" s="106">
        <v>0</v>
      </c>
      <c r="T318" s="106">
        <v>0</v>
      </c>
      <c r="U318" s="106">
        <v>0</v>
      </c>
      <c r="V318" s="106">
        <v>0</v>
      </c>
      <c r="W318" s="106">
        <v>0</v>
      </c>
      <c r="X318" s="106">
        <v>0</v>
      </c>
      <c r="Y318" s="106">
        <v>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33.450000000000003</v>
      </c>
      <c r="AJ318" s="106">
        <v>200.7</v>
      </c>
      <c r="AK318" s="106">
        <v>200.7</v>
      </c>
      <c r="AL318" s="106">
        <v>200.7</v>
      </c>
      <c r="AM318" s="106"/>
      <c r="AN318" s="106">
        <v>200.7</v>
      </c>
      <c r="AO318" s="104"/>
      <c r="AP318" s="104">
        <f t="shared" si="18"/>
        <v>836.25</v>
      </c>
      <c r="AQ318" s="106">
        <f t="shared" si="19"/>
        <v>278.75</v>
      </c>
      <c r="AR318" s="72" t="s">
        <v>1126</v>
      </c>
      <c r="AS318" s="73" t="s">
        <v>730</v>
      </c>
      <c r="AT318" s="80"/>
      <c r="AU318" s="11">
        <f t="shared" si="15"/>
        <v>167.25</v>
      </c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</row>
    <row r="319" spans="1:60" ht="49.5" customHeight="1" x14ac:dyDescent="0.2">
      <c r="A319" s="95" t="s">
        <v>1127</v>
      </c>
      <c r="B319" s="86" t="s">
        <v>351</v>
      </c>
      <c r="C319" s="86" t="s">
        <v>1106</v>
      </c>
      <c r="D319" s="94" t="s">
        <v>477</v>
      </c>
      <c r="E319" s="79" t="s">
        <v>1128</v>
      </c>
      <c r="F319" s="79" t="s">
        <v>1108</v>
      </c>
      <c r="G319" s="79" t="s">
        <v>51</v>
      </c>
      <c r="H319" s="86" t="s">
        <v>207</v>
      </c>
      <c r="I319" s="122">
        <v>43045</v>
      </c>
      <c r="J319" s="106">
        <v>1115</v>
      </c>
      <c r="K319" s="106">
        <f t="shared" si="16"/>
        <v>111.5</v>
      </c>
      <c r="L319" s="106">
        <f t="shared" si="17"/>
        <v>1003.5</v>
      </c>
      <c r="M319" s="106">
        <v>0</v>
      </c>
      <c r="N319" s="106">
        <v>0</v>
      </c>
      <c r="O319" s="106">
        <v>0</v>
      </c>
      <c r="P319" s="106">
        <v>0</v>
      </c>
      <c r="Q319" s="106">
        <v>0</v>
      </c>
      <c r="R319" s="106">
        <v>0</v>
      </c>
      <c r="S319" s="106">
        <v>0</v>
      </c>
      <c r="T319" s="106">
        <v>0</v>
      </c>
      <c r="U319" s="106">
        <v>0</v>
      </c>
      <c r="V319" s="106">
        <v>0</v>
      </c>
      <c r="W319" s="106">
        <v>0</v>
      </c>
      <c r="X319" s="106">
        <v>0</v>
      </c>
      <c r="Y319" s="106">
        <v>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33.450000000000003</v>
      </c>
      <c r="AJ319" s="106">
        <v>200.7</v>
      </c>
      <c r="AK319" s="106">
        <v>200.7</v>
      </c>
      <c r="AL319" s="106">
        <v>200.7</v>
      </c>
      <c r="AM319" s="106"/>
      <c r="AN319" s="106">
        <v>200.7</v>
      </c>
      <c r="AO319" s="104"/>
      <c r="AP319" s="104">
        <f t="shared" si="18"/>
        <v>836.25</v>
      </c>
      <c r="AQ319" s="106">
        <f t="shared" si="19"/>
        <v>278.75</v>
      </c>
      <c r="AR319" s="72" t="s">
        <v>1129</v>
      </c>
      <c r="AS319" s="73" t="s">
        <v>730</v>
      </c>
      <c r="AT319" s="80"/>
      <c r="AU319" s="11">
        <f t="shared" si="15"/>
        <v>167.25</v>
      </c>
      <c r="AV319" s="80"/>
      <c r="AW319" s="80"/>
      <c r="AX319" s="80"/>
      <c r="AY319" s="80"/>
      <c r="AZ319" s="80"/>
      <c r="BA319" s="80"/>
      <c r="BB319" s="80"/>
      <c r="BC319" s="80"/>
      <c r="BD319" s="80"/>
      <c r="BE319" s="80"/>
      <c r="BF319" s="80"/>
      <c r="BG319" s="80"/>
      <c r="BH319" s="80"/>
    </row>
    <row r="320" spans="1:60" ht="49.5" customHeight="1" x14ac:dyDescent="0.2">
      <c r="A320" s="95" t="s">
        <v>1130</v>
      </c>
      <c r="B320" s="86" t="s">
        <v>351</v>
      </c>
      <c r="C320" s="86" t="s">
        <v>1106</v>
      </c>
      <c r="D320" s="94" t="s">
        <v>477</v>
      </c>
      <c r="E320" s="79" t="s">
        <v>1131</v>
      </c>
      <c r="F320" s="79" t="s">
        <v>1108</v>
      </c>
      <c r="G320" s="79" t="s">
        <v>51</v>
      </c>
      <c r="H320" s="86" t="s">
        <v>207</v>
      </c>
      <c r="I320" s="122">
        <v>43045</v>
      </c>
      <c r="J320" s="106">
        <v>1115</v>
      </c>
      <c r="K320" s="106">
        <f t="shared" si="16"/>
        <v>111.5</v>
      </c>
      <c r="L320" s="106">
        <f t="shared" si="17"/>
        <v>1003.5</v>
      </c>
      <c r="M320" s="106">
        <v>0</v>
      </c>
      <c r="N320" s="106">
        <v>0</v>
      </c>
      <c r="O320" s="106">
        <v>0</v>
      </c>
      <c r="P320" s="106">
        <v>0</v>
      </c>
      <c r="Q320" s="106">
        <v>0</v>
      </c>
      <c r="R320" s="106">
        <v>0</v>
      </c>
      <c r="S320" s="106">
        <v>0</v>
      </c>
      <c r="T320" s="106">
        <v>0</v>
      </c>
      <c r="U320" s="106">
        <v>0</v>
      </c>
      <c r="V320" s="106">
        <v>0</v>
      </c>
      <c r="W320" s="106">
        <v>0</v>
      </c>
      <c r="X320" s="106">
        <v>0</v>
      </c>
      <c r="Y320" s="106">
        <v>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33.450000000000003</v>
      </c>
      <c r="AJ320" s="106">
        <v>200.7</v>
      </c>
      <c r="AK320" s="106">
        <v>200.7</v>
      </c>
      <c r="AL320" s="106">
        <v>200.7</v>
      </c>
      <c r="AM320" s="106"/>
      <c r="AN320" s="106">
        <v>200.7</v>
      </c>
      <c r="AO320" s="104"/>
      <c r="AP320" s="104">
        <f t="shared" si="18"/>
        <v>836.25</v>
      </c>
      <c r="AQ320" s="106">
        <f t="shared" si="19"/>
        <v>278.75</v>
      </c>
      <c r="AR320" s="72" t="s">
        <v>1132</v>
      </c>
      <c r="AS320" s="73" t="s">
        <v>849</v>
      </c>
      <c r="AT320" s="80"/>
      <c r="AU320" s="11">
        <f t="shared" si="15"/>
        <v>167.25</v>
      </c>
      <c r="AV320" s="80"/>
      <c r="AW320" s="80"/>
      <c r="AX320" s="80"/>
      <c r="AY320" s="80"/>
      <c r="AZ320" s="80"/>
      <c r="BA320" s="80"/>
      <c r="BB320" s="80"/>
      <c r="BC320" s="80"/>
      <c r="BD320" s="80"/>
      <c r="BE320" s="80"/>
      <c r="BF320" s="80"/>
      <c r="BG320" s="80"/>
      <c r="BH320" s="80"/>
    </row>
    <row r="321" spans="1:60" ht="49.5" customHeight="1" x14ac:dyDescent="0.2">
      <c r="A321" s="95" t="s">
        <v>1133</v>
      </c>
      <c r="B321" s="86" t="s">
        <v>351</v>
      </c>
      <c r="C321" s="86" t="s">
        <v>1106</v>
      </c>
      <c r="D321" s="94" t="s">
        <v>477</v>
      </c>
      <c r="E321" s="79" t="s">
        <v>1134</v>
      </c>
      <c r="F321" s="79" t="s">
        <v>1108</v>
      </c>
      <c r="G321" s="79" t="s">
        <v>51</v>
      </c>
      <c r="H321" s="86" t="s">
        <v>207</v>
      </c>
      <c r="I321" s="122">
        <v>43045</v>
      </c>
      <c r="J321" s="106">
        <v>1115</v>
      </c>
      <c r="K321" s="106">
        <f t="shared" si="16"/>
        <v>111.5</v>
      </c>
      <c r="L321" s="106">
        <f t="shared" si="17"/>
        <v>1003.5</v>
      </c>
      <c r="M321" s="106">
        <v>0</v>
      </c>
      <c r="N321" s="106">
        <v>0</v>
      </c>
      <c r="O321" s="106">
        <v>0</v>
      </c>
      <c r="P321" s="106">
        <v>0</v>
      </c>
      <c r="Q321" s="106">
        <v>0</v>
      </c>
      <c r="R321" s="106">
        <v>0</v>
      </c>
      <c r="S321" s="106">
        <v>0</v>
      </c>
      <c r="T321" s="106">
        <v>0</v>
      </c>
      <c r="U321" s="106">
        <v>0</v>
      </c>
      <c r="V321" s="106">
        <v>0</v>
      </c>
      <c r="W321" s="106">
        <v>0</v>
      </c>
      <c r="X321" s="106">
        <v>0</v>
      </c>
      <c r="Y321" s="106">
        <v>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33.450000000000003</v>
      </c>
      <c r="AJ321" s="106">
        <v>200.7</v>
      </c>
      <c r="AK321" s="106">
        <v>200.7</v>
      </c>
      <c r="AL321" s="106">
        <v>200.7</v>
      </c>
      <c r="AM321" s="106"/>
      <c r="AN321" s="106">
        <v>200.7</v>
      </c>
      <c r="AO321" s="104"/>
      <c r="AP321" s="104">
        <f t="shared" si="18"/>
        <v>836.25</v>
      </c>
      <c r="AQ321" s="106">
        <f t="shared" si="19"/>
        <v>278.75</v>
      </c>
      <c r="AR321" s="72" t="s">
        <v>959</v>
      </c>
      <c r="AS321" s="73" t="s">
        <v>1135</v>
      </c>
      <c r="AT321" s="80"/>
      <c r="AU321" s="11">
        <f t="shared" si="15"/>
        <v>167.25</v>
      </c>
      <c r="AV321" s="80"/>
      <c r="AW321" s="80"/>
      <c r="AX321" s="80"/>
      <c r="AY321" s="80"/>
      <c r="AZ321" s="80"/>
      <c r="BA321" s="80"/>
      <c r="BB321" s="80"/>
      <c r="BC321" s="80"/>
      <c r="BD321" s="80"/>
      <c r="BE321" s="80"/>
      <c r="BF321" s="80"/>
      <c r="BG321" s="80"/>
      <c r="BH321" s="80"/>
    </row>
    <row r="322" spans="1:60" ht="49.5" customHeight="1" x14ac:dyDescent="0.2">
      <c r="A322" s="95" t="s">
        <v>1136</v>
      </c>
      <c r="B322" s="86" t="s">
        <v>351</v>
      </c>
      <c r="C322" s="86" t="s">
        <v>1106</v>
      </c>
      <c r="D322" s="94" t="s">
        <v>477</v>
      </c>
      <c r="E322" s="79" t="s">
        <v>1137</v>
      </c>
      <c r="F322" s="79" t="s">
        <v>1108</v>
      </c>
      <c r="G322" s="79" t="s">
        <v>51</v>
      </c>
      <c r="H322" s="86" t="s">
        <v>207</v>
      </c>
      <c r="I322" s="122">
        <v>43045</v>
      </c>
      <c r="J322" s="106">
        <v>1115</v>
      </c>
      <c r="K322" s="106">
        <f t="shared" si="16"/>
        <v>111.5</v>
      </c>
      <c r="L322" s="106">
        <f t="shared" si="17"/>
        <v>1003.5</v>
      </c>
      <c r="M322" s="106">
        <v>0</v>
      </c>
      <c r="N322" s="106">
        <v>0</v>
      </c>
      <c r="O322" s="106">
        <v>0</v>
      </c>
      <c r="P322" s="106">
        <v>0</v>
      </c>
      <c r="Q322" s="106">
        <v>0</v>
      </c>
      <c r="R322" s="106">
        <v>0</v>
      </c>
      <c r="S322" s="106">
        <v>0</v>
      </c>
      <c r="T322" s="106">
        <v>0</v>
      </c>
      <c r="U322" s="106">
        <v>0</v>
      </c>
      <c r="V322" s="106">
        <v>0</v>
      </c>
      <c r="W322" s="106">
        <v>0</v>
      </c>
      <c r="X322" s="106">
        <v>0</v>
      </c>
      <c r="Y322" s="106">
        <v>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33.450000000000003</v>
      </c>
      <c r="AJ322" s="106">
        <v>200.7</v>
      </c>
      <c r="AK322" s="106">
        <v>200.7</v>
      </c>
      <c r="AL322" s="106">
        <v>200.7</v>
      </c>
      <c r="AM322" s="106"/>
      <c r="AN322" s="106">
        <v>200.7</v>
      </c>
      <c r="AO322" s="104"/>
      <c r="AP322" s="104">
        <f t="shared" si="18"/>
        <v>836.25</v>
      </c>
      <c r="AQ322" s="106">
        <f t="shared" si="19"/>
        <v>278.75</v>
      </c>
      <c r="AR322" s="72" t="s">
        <v>199</v>
      </c>
      <c r="AS322" s="73" t="s">
        <v>200</v>
      </c>
      <c r="AT322" s="80"/>
      <c r="AU322" s="11">
        <f t="shared" si="15"/>
        <v>167.25</v>
      </c>
      <c r="AV322" s="80"/>
      <c r="AW322" s="80"/>
      <c r="AX322" s="80"/>
      <c r="AY322" s="80"/>
      <c r="AZ322" s="80"/>
      <c r="BA322" s="80"/>
      <c r="BB322" s="80"/>
      <c r="BC322" s="80"/>
      <c r="BD322" s="80"/>
      <c r="BE322" s="80"/>
      <c r="BF322" s="80"/>
      <c r="BG322" s="80"/>
      <c r="BH322" s="80"/>
    </row>
    <row r="323" spans="1:60" ht="49.5" customHeight="1" x14ac:dyDescent="0.2">
      <c r="A323" s="95" t="s">
        <v>1138</v>
      </c>
      <c r="B323" s="86" t="s">
        <v>351</v>
      </c>
      <c r="C323" s="86" t="s">
        <v>1106</v>
      </c>
      <c r="D323" s="94" t="s">
        <v>477</v>
      </c>
      <c r="E323" s="79" t="s">
        <v>1139</v>
      </c>
      <c r="F323" s="79" t="s">
        <v>1108</v>
      </c>
      <c r="G323" s="79" t="s">
        <v>51</v>
      </c>
      <c r="H323" s="86" t="s">
        <v>207</v>
      </c>
      <c r="I323" s="122">
        <v>43045</v>
      </c>
      <c r="J323" s="106">
        <v>1115</v>
      </c>
      <c r="K323" s="106">
        <f t="shared" si="16"/>
        <v>111.5</v>
      </c>
      <c r="L323" s="106">
        <f t="shared" si="17"/>
        <v>1003.5</v>
      </c>
      <c r="M323" s="106">
        <v>0</v>
      </c>
      <c r="N323" s="106">
        <v>0</v>
      </c>
      <c r="O323" s="106">
        <v>0</v>
      </c>
      <c r="P323" s="106">
        <v>0</v>
      </c>
      <c r="Q323" s="106">
        <v>0</v>
      </c>
      <c r="R323" s="106">
        <v>0</v>
      </c>
      <c r="S323" s="106">
        <v>0</v>
      </c>
      <c r="T323" s="106">
        <v>0</v>
      </c>
      <c r="U323" s="106">
        <v>0</v>
      </c>
      <c r="V323" s="106">
        <v>0</v>
      </c>
      <c r="W323" s="106">
        <v>0</v>
      </c>
      <c r="X323" s="106">
        <v>0</v>
      </c>
      <c r="Y323" s="106">
        <v>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33.450000000000003</v>
      </c>
      <c r="AJ323" s="106">
        <v>200.7</v>
      </c>
      <c r="AK323" s="106">
        <v>200.7</v>
      </c>
      <c r="AL323" s="106">
        <v>200.7</v>
      </c>
      <c r="AM323" s="106"/>
      <c r="AN323" s="106">
        <v>200.7</v>
      </c>
      <c r="AO323" s="104"/>
      <c r="AP323" s="104">
        <f t="shared" si="18"/>
        <v>836.25</v>
      </c>
      <c r="AQ323" s="106">
        <f t="shared" si="19"/>
        <v>278.75</v>
      </c>
      <c r="AR323" s="72" t="s">
        <v>199</v>
      </c>
      <c r="AS323" s="73" t="s">
        <v>200</v>
      </c>
      <c r="AT323" s="80"/>
      <c r="AU323" s="11">
        <f t="shared" si="15"/>
        <v>167.25</v>
      </c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</row>
    <row r="324" spans="1:60" ht="49.5" customHeight="1" x14ac:dyDescent="0.2">
      <c r="A324" s="95" t="s">
        <v>1140</v>
      </c>
      <c r="B324" s="86" t="s">
        <v>351</v>
      </c>
      <c r="C324" s="86" t="s">
        <v>1106</v>
      </c>
      <c r="D324" s="94" t="s">
        <v>477</v>
      </c>
      <c r="E324" s="79" t="s">
        <v>1141</v>
      </c>
      <c r="F324" s="79" t="s">
        <v>1108</v>
      </c>
      <c r="G324" s="79" t="s">
        <v>51</v>
      </c>
      <c r="H324" s="86" t="s">
        <v>207</v>
      </c>
      <c r="I324" s="122">
        <v>43045</v>
      </c>
      <c r="J324" s="106">
        <v>1115</v>
      </c>
      <c r="K324" s="106">
        <f t="shared" si="16"/>
        <v>111.5</v>
      </c>
      <c r="L324" s="106">
        <f t="shared" si="17"/>
        <v>1003.5</v>
      </c>
      <c r="M324" s="106">
        <v>0</v>
      </c>
      <c r="N324" s="106">
        <v>0</v>
      </c>
      <c r="O324" s="106">
        <v>0</v>
      </c>
      <c r="P324" s="106">
        <v>0</v>
      </c>
      <c r="Q324" s="106">
        <v>0</v>
      </c>
      <c r="R324" s="106">
        <v>0</v>
      </c>
      <c r="S324" s="106">
        <v>0</v>
      </c>
      <c r="T324" s="106">
        <v>0</v>
      </c>
      <c r="U324" s="106">
        <v>0</v>
      </c>
      <c r="V324" s="106">
        <v>0</v>
      </c>
      <c r="W324" s="106">
        <v>0</v>
      </c>
      <c r="X324" s="106">
        <v>0</v>
      </c>
      <c r="Y324" s="106">
        <v>0</v>
      </c>
      <c r="Z324" s="106">
        <v>0</v>
      </c>
      <c r="AA324" s="106">
        <v>0</v>
      </c>
      <c r="AB324" s="106">
        <v>0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33.450000000000003</v>
      </c>
      <c r="AJ324" s="106">
        <v>200.7</v>
      </c>
      <c r="AK324" s="106">
        <v>200.7</v>
      </c>
      <c r="AL324" s="106">
        <v>200.7</v>
      </c>
      <c r="AM324" s="106"/>
      <c r="AN324" s="106">
        <v>200.7</v>
      </c>
      <c r="AO324" s="104"/>
      <c r="AP324" s="104">
        <f t="shared" si="18"/>
        <v>836.25</v>
      </c>
      <c r="AQ324" s="106">
        <f t="shared" si="19"/>
        <v>278.75</v>
      </c>
      <c r="AR324" s="72" t="s">
        <v>199</v>
      </c>
      <c r="AS324" s="73" t="s">
        <v>200</v>
      </c>
      <c r="AT324" s="80"/>
      <c r="AU324" s="11">
        <f t="shared" si="15"/>
        <v>167.25</v>
      </c>
      <c r="AV324" s="80"/>
      <c r="AW324" s="80"/>
      <c r="AX324" s="80"/>
      <c r="AY324" s="80"/>
      <c r="AZ324" s="80"/>
      <c r="BA324" s="80"/>
      <c r="BB324" s="80"/>
      <c r="BC324" s="80"/>
      <c r="BD324" s="80"/>
      <c r="BE324" s="80"/>
      <c r="BF324" s="80"/>
      <c r="BG324" s="80"/>
      <c r="BH324" s="80"/>
    </row>
    <row r="325" spans="1:60" ht="49.5" customHeight="1" x14ac:dyDescent="0.2">
      <c r="A325" s="95" t="s">
        <v>1142</v>
      </c>
      <c r="B325" s="86" t="s">
        <v>351</v>
      </c>
      <c r="C325" s="86" t="s">
        <v>1106</v>
      </c>
      <c r="D325" s="94" t="s">
        <v>477</v>
      </c>
      <c r="E325" s="79" t="s">
        <v>1143</v>
      </c>
      <c r="F325" s="79" t="s">
        <v>1108</v>
      </c>
      <c r="G325" s="79" t="s">
        <v>51</v>
      </c>
      <c r="H325" s="86" t="s">
        <v>207</v>
      </c>
      <c r="I325" s="122">
        <v>43045</v>
      </c>
      <c r="J325" s="106">
        <v>1115</v>
      </c>
      <c r="K325" s="106">
        <f t="shared" si="16"/>
        <v>111.5</v>
      </c>
      <c r="L325" s="106">
        <f t="shared" si="17"/>
        <v>1003.5</v>
      </c>
      <c r="M325" s="106">
        <v>0</v>
      </c>
      <c r="N325" s="106">
        <v>0</v>
      </c>
      <c r="O325" s="106">
        <v>0</v>
      </c>
      <c r="P325" s="106">
        <v>0</v>
      </c>
      <c r="Q325" s="106">
        <v>0</v>
      </c>
      <c r="R325" s="106">
        <v>0</v>
      </c>
      <c r="S325" s="106">
        <v>0</v>
      </c>
      <c r="T325" s="106">
        <v>0</v>
      </c>
      <c r="U325" s="106">
        <v>0</v>
      </c>
      <c r="V325" s="106">
        <v>0</v>
      </c>
      <c r="W325" s="106">
        <v>0</v>
      </c>
      <c r="X325" s="106">
        <v>0</v>
      </c>
      <c r="Y325" s="106">
        <v>0</v>
      </c>
      <c r="Z325" s="106">
        <v>0</v>
      </c>
      <c r="AA325" s="106">
        <v>0</v>
      </c>
      <c r="AB325" s="106">
        <v>0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33.450000000000003</v>
      </c>
      <c r="AJ325" s="106">
        <v>200.7</v>
      </c>
      <c r="AK325" s="106">
        <v>200.7</v>
      </c>
      <c r="AL325" s="106">
        <v>200.7</v>
      </c>
      <c r="AM325" s="106"/>
      <c r="AN325" s="106">
        <v>200.7</v>
      </c>
      <c r="AO325" s="104"/>
      <c r="AP325" s="104">
        <f t="shared" si="18"/>
        <v>836.25</v>
      </c>
      <c r="AQ325" s="106">
        <f t="shared" si="19"/>
        <v>278.75</v>
      </c>
      <c r="AR325" s="72" t="s">
        <v>199</v>
      </c>
      <c r="AS325" s="73" t="s">
        <v>200</v>
      </c>
      <c r="AT325" s="80"/>
      <c r="AU325" s="11">
        <f t="shared" si="15"/>
        <v>167.25</v>
      </c>
      <c r="AV325" s="80"/>
      <c r="AW325" s="80"/>
      <c r="AX325" s="80"/>
      <c r="AY325" s="80"/>
      <c r="AZ325" s="80"/>
      <c r="BA325" s="80"/>
      <c r="BB325" s="80"/>
      <c r="BC325" s="80"/>
      <c r="BD325" s="80"/>
      <c r="BE325" s="80"/>
      <c r="BF325" s="80"/>
      <c r="BG325" s="80"/>
      <c r="BH325" s="80"/>
    </row>
    <row r="326" spans="1:60" ht="49.5" customHeight="1" x14ac:dyDescent="0.2">
      <c r="A326" s="95" t="s">
        <v>1144</v>
      </c>
      <c r="B326" s="86" t="s">
        <v>351</v>
      </c>
      <c r="C326" s="86" t="s">
        <v>1106</v>
      </c>
      <c r="D326" s="94" t="s">
        <v>477</v>
      </c>
      <c r="E326" s="79" t="s">
        <v>1145</v>
      </c>
      <c r="F326" s="79" t="s">
        <v>1108</v>
      </c>
      <c r="G326" s="79" t="s">
        <v>51</v>
      </c>
      <c r="H326" s="86" t="s">
        <v>207</v>
      </c>
      <c r="I326" s="122">
        <v>43045</v>
      </c>
      <c r="J326" s="106">
        <v>1115</v>
      </c>
      <c r="K326" s="106">
        <f t="shared" si="16"/>
        <v>111.5</v>
      </c>
      <c r="L326" s="106">
        <f t="shared" si="17"/>
        <v>1003.5</v>
      </c>
      <c r="M326" s="106">
        <v>0</v>
      </c>
      <c r="N326" s="106">
        <v>0</v>
      </c>
      <c r="O326" s="106">
        <v>0</v>
      </c>
      <c r="P326" s="106">
        <v>0</v>
      </c>
      <c r="Q326" s="106">
        <v>0</v>
      </c>
      <c r="R326" s="106">
        <v>0</v>
      </c>
      <c r="S326" s="106">
        <v>0</v>
      </c>
      <c r="T326" s="106">
        <v>0</v>
      </c>
      <c r="U326" s="106">
        <v>0</v>
      </c>
      <c r="V326" s="106">
        <v>0</v>
      </c>
      <c r="W326" s="106">
        <v>0</v>
      </c>
      <c r="X326" s="106">
        <v>0</v>
      </c>
      <c r="Y326" s="106">
        <v>0</v>
      </c>
      <c r="Z326" s="106">
        <v>0</v>
      </c>
      <c r="AA326" s="106">
        <v>0</v>
      </c>
      <c r="AB326" s="106">
        <v>0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33.450000000000003</v>
      </c>
      <c r="AJ326" s="106">
        <v>200.7</v>
      </c>
      <c r="AK326" s="106">
        <v>200.7</v>
      </c>
      <c r="AL326" s="106">
        <v>200.7</v>
      </c>
      <c r="AM326" s="106"/>
      <c r="AN326" s="106">
        <v>200.7</v>
      </c>
      <c r="AO326" s="104"/>
      <c r="AP326" s="104">
        <f t="shared" si="18"/>
        <v>836.25</v>
      </c>
      <c r="AQ326" s="106">
        <f t="shared" si="19"/>
        <v>278.75</v>
      </c>
      <c r="AR326" s="72" t="s">
        <v>199</v>
      </c>
      <c r="AS326" s="73" t="s">
        <v>200</v>
      </c>
      <c r="AT326" s="80"/>
      <c r="AU326" s="11">
        <f t="shared" si="15"/>
        <v>167.25</v>
      </c>
      <c r="AV326" s="80"/>
      <c r="AW326" s="80"/>
      <c r="AX326" s="80"/>
      <c r="AY326" s="80"/>
      <c r="AZ326" s="80"/>
      <c r="BA326" s="80"/>
      <c r="BB326" s="80"/>
      <c r="BC326" s="80"/>
      <c r="BD326" s="80"/>
      <c r="BE326" s="80"/>
      <c r="BF326" s="80"/>
      <c r="BG326" s="80"/>
      <c r="BH326" s="80"/>
    </row>
    <row r="327" spans="1:60" ht="49.5" customHeight="1" x14ac:dyDescent="0.2">
      <c r="A327" s="95" t="s">
        <v>1146</v>
      </c>
      <c r="B327" s="86" t="s">
        <v>351</v>
      </c>
      <c r="C327" s="86" t="s">
        <v>1106</v>
      </c>
      <c r="D327" s="94" t="s">
        <v>477</v>
      </c>
      <c r="E327" s="79" t="s">
        <v>1147</v>
      </c>
      <c r="F327" s="79" t="s">
        <v>1108</v>
      </c>
      <c r="G327" s="79" t="s">
        <v>51</v>
      </c>
      <c r="H327" s="86" t="s">
        <v>207</v>
      </c>
      <c r="I327" s="122">
        <v>43045</v>
      </c>
      <c r="J327" s="106">
        <v>1115</v>
      </c>
      <c r="K327" s="106">
        <f t="shared" si="16"/>
        <v>111.5</v>
      </c>
      <c r="L327" s="106">
        <f t="shared" si="17"/>
        <v>1003.5</v>
      </c>
      <c r="M327" s="106">
        <v>0</v>
      </c>
      <c r="N327" s="106">
        <v>0</v>
      </c>
      <c r="O327" s="106">
        <v>0</v>
      </c>
      <c r="P327" s="106">
        <v>0</v>
      </c>
      <c r="Q327" s="106">
        <v>0</v>
      </c>
      <c r="R327" s="106">
        <v>0</v>
      </c>
      <c r="S327" s="106">
        <v>0</v>
      </c>
      <c r="T327" s="106">
        <v>0</v>
      </c>
      <c r="U327" s="106">
        <v>0</v>
      </c>
      <c r="V327" s="106">
        <v>0</v>
      </c>
      <c r="W327" s="106">
        <v>0</v>
      </c>
      <c r="X327" s="106">
        <v>0</v>
      </c>
      <c r="Y327" s="106">
        <v>0</v>
      </c>
      <c r="Z327" s="106">
        <v>0</v>
      </c>
      <c r="AA327" s="106">
        <v>0</v>
      </c>
      <c r="AB327" s="106">
        <v>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33.450000000000003</v>
      </c>
      <c r="AJ327" s="106">
        <v>200.7</v>
      </c>
      <c r="AK327" s="106">
        <v>200.7</v>
      </c>
      <c r="AL327" s="106">
        <v>200.7</v>
      </c>
      <c r="AM327" s="106"/>
      <c r="AN327" s="106">
        <v>200.7</v>
      </c>
      <c r="AO327" s="104"/>
      <c r="AP327" s="104">
        <f t="shared" si="18"/>
        <v>836.25</v>
      </c>
      <c r="AQ327" s="106">
        <f t="shared" si="19"/>
        <v>278.75</v>
      </c>
      <c r="AR327" s="72" t="s">
        <v>199</v>
      </c>
      <c r="AS327" s="73" t="s">
        <v>200</v>
      </c>
      <c r="AT327" s="80"/>
      <c r="AU327" s="11">
        <f t="shared" si="15"/>
        <v>167.25</v>
      </c>
      <c r="AV327" s="80"/>
      <c r="AW327" s="80"/>
      <c r="AX327" s="80"/>
      <c r="AY327" s="80"/>
      <c r="AZ327" s="80"/>
      <c r="BA327" s="80"/>
      <c r="BB327" s="80"/>
      <c r="BC327" s="80"/>
      <c r="BD327" s="80"/>
      <c r="BE327" s="80"/>
      <c r="BF327" s="80"/>
      <c r="BG327" s="80"/>
      <c r="BH327" s="80"/>
    </row>
    <row r="328" spans="1:60" ht="49.5" customHeight="1" x14ac:dyDescent="0.2">
      <c r="A328" s="95" t="s">
        <v>1148</v>
      </c>
      <c r="B328" s="86" t="s">
        <v>351</v>
      </c>
      <c r="C328" s="86" t="s">
        <v>1106</v>
      </c>
      <c r="D328" s="94" t="s">
        <v>477</v>
      </c>
      <c r="E328" s="79" t="s">
        <v>1149</v>
      </c>
      <c r="F328" s="79" t="s">
        <v>1108</v>
      </c>
      <c r="G328" s="79" t="s">
        <v>51</v>
      </c>
      <c r="H328" s="86" t="s">
        <v>207</v>
      </c>
      <c r="I328" s="122">
        <v>43045</v>
      </c>
      <c r="J328" s="106">
        <v>1115</v>
      </c>
      <c r="K328" s="106">
        <f t="shared" si="16"/>
        <v>111.5</v>
      </c>
      <c r="L328" s="106">
        <f t="shared" si="17"/>
        <v>1003.5</v>
      </c>
      <c r="M328" s="106">
        <v>0</v>
      </c>
      <c r="N328" s="106">
        <v>0</v>
      </c>
      <c r="O328" s="106">
        <v>0</v>
      </c>
      <c r="P328" s="106">
        <v>0</v>
      </c>
      <c r="Q328" s="106">
        <v>0</v>
      </c>
      <c r="R328" s="106">
        <v>0</v>
      </c>
      <c r="S328" s="106">
        <v>0</v>
      </c>
      <c r="T328" s="106">
        <v>0</v>
      </c>
      <c r="U328" s="106">
        <v>0</v>
      </c>
      <c r="V328" s="106">
        <v>0</v>
      </c>
      <c r="W328" s="106">
        <v>0</v>
      </c>
      <c r="X328" s="106">
        <v>0</v>
      </c>
      <c r="Y328" s="106">
        <v>0</v>
      </c>
      <c r="Z328" s="106">
        <v>0</v>
      </c>
      <c r="AA328" s="106">
        <v>0</v>
      </c>
      <c r="AB328" s="106">
        <v>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33.450000000000003</v>
      </c>
      <c r="AJ328" s="106">
        <v>200.7</v>
      </c>
      <c r="AK328" s="106">
        <v>200.7</v>
      </c>
      <c r="AL328" s="106">
        <v>200.7</v>
      </c>
      <c r="AM328" s="106"/>
      <c r="AN328" s="106">
        <v>200.7</v>
      </c>
      <c r="AO328" s="104"/>
      <c r="AP328" s="104">
        <f t="shared" si="18"/>
        <v>836.25</v>
      </c>
      <c r="AQ328" s="106">
        <f t="shared" si="19"/>
        <v>278.75</v>
      </c>
      <c r="AR328" s="72" t="s">
        <v>199</v>
      </c>
      <c r="AS328" s="73" t="s">
        <v>200</v>
      </c>
      <c r="AT328" s="80"/>
      <c r="AU328" s="11">
        <f t="shared" si="15"/>
        <v>167.25</v>
      </c>
      <c r="AV328" s="80"/>
      <c r="AW328" s="80"/>
      <c r="AX328" s="80"/>
      <c r="AY328" s="80"/>
      <c r="AZ328" s="80"/>
      <c r="BA328" s="80"/>
      <c r="BB328" s="80"/>
      <c r="BC328" s="80"/>
      <c r="BD328" s="80"/>
      <c r="BE328" s="80"/>
      <c r="BF328" s="80"/>
      <c r="BG328" s="80"/>
      <c r="BH328" s="80"/>
    </row>
    <row r="329" spans="1:60" ht="49.5" customHeight="1" x14ac:dyDescent="0.2">
      <c r="A329" s="95" t="s">
        <v>1150</v>
      </c>
      <c r="B329" s="86" t="s">
        <v>351</v>
      </c>
      <c r="C329" s="86" t="s">
        <v>1106</v>
      </c>
      <c r="D329" s="94" t="s">
        <v>477</v>
      </c>
      <c r="E329" s="79" t="s">
        <v>1151</v>
      </c>
      <c r="F329" s="79" t="s">
        <v>1108</v>
      </c>
      <c r="G329" s="79" t="s">
        <v>51</v>
      </c>
      <c r="H329" s="86" t="s">
        <v>207</v>
      </c>
      <c r="I329" s="122">
        <v>43045</v>
      </c>
      <c r="J329" s="106">
        <v>1115</v>
      </c>
      <c r="K329" s="106">
        <f t="shared" si="16"/>
        <v>111.5</v>
      </c>
      <c r="L329" s="106">
        <f t="shared" si="17"/>
        <v>1003.5</v>
      </c>
      <c r="M329" s="106">
        <v>0</v>
      </c>
      <c r="N329" s="106">
        <v>0</v>
      </c>
      <c r="O329" s="106">
        <v>0</v>
      </c>
      <c r="P329" s="106">
        <v>0</v>
      </c>
      <c r="Q329" s="106">
        <v>0</v>
      </c>
      <c r="R329" s="106">
        <v>0</v>
      </c>
      <c r="S329" s="106">
        <v>0</v>
      </c>
      <c r="T329" s="106">
        <v>0</v>
      </c>
      <c r="U329" s="106">
        <v>0</v>
      </c>
      <c r="V329" s="106">
        <v>0</v>
      </c>
      <c r="W329" s="106">
        <v>0</v>
      </c>
      <c r="X329" s="106">
        <v>0</v>
      </c>
      <c r="Y329" s="106">
        <v>0</v>
      </c>
      <c r="Z329" s="106">
        <v>0</v>
      </c>
      <c r="AA329" s="106">
        <v>0</v>
      </c>
      <c r="AB329" s="106">
        <v>0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33.450000000000003</v>
      </c>
      <c r="AJ329" s="106">
        <v>200.7</v>
      </c>
      <c r="AK329" s="106">
        <v>200.7</v>
      </c>
      <c r="AL329" s="106">
        <v>200.7</v>
      </c>
      <c r="AM329" s="106"/>
      <c r="AN329" s="106">
        <v>200.7</v>
      </c>
      <c r="AO329" s="104"/>
      <c r="AP329" s="104">
        <f t="shared" si="18"/>
        <v>836.25</v>
      </c>
      <c r="AQ329" s="106">
        <f t="shared" si="19"/>
        <v>278.75</v>
      </c>
      <c r="AR329" s="72" t="s">
        <v>199</v>
      </c>
      <c r="AS329" s="73" t="s">
        <v>200</v>
      </c>
      <c r="AT329" s="80"/>
      <c r="AU329" s="11">
        <f t="shared" si="15"/>
        <v>167.25</v>
      </c>
      <c r="AV329" s="80"/>
      <c r="AW329" s="80"/>
      <c r="AX329" s="80"/>
      <c r="AY329" s="80"/>
      <c r="AZ329" s="80"/>
      <c r="BA329" s="80"/>
      <c r="BB329" s="80"/>
      <c r="BC329" s="80"/>
      <c r="BD329" s="80"/>
      <c r="BE329" s="80"/>
      <c r="BF329" s="80"/>
      <c r="BG329" s="80"/>
      <c r="BH329" s="80"/>
    </row>
    <row r="330" spans="1:60" ht="49.5" customHeight="1" x14ac:dyDescent="0.2">
      <c r="A330" s="95" t="s">
        <v>1152</v>
      </c>
      <c r="B330" s="86" t="s">
        <v>351</v>
      </c>
      <c r="C330" s="86" t="s">
        <v>1106</v>
      </c>
      <c r="D330" s="94" t="s">
        <v>477</v>
      </c>
      <c r="E330" s="79" t="s">
        <v>1153</v>
      </c>
      <c r="F330" s="79" t="s">
        <v>1108</v>
      </c>
      <c r="G330" s="79" t="s">
        <v>51</v>
      </c>
      <c r="H330" s="86" t="s">
        <v>207</v>
      </c>
      <c r="I330" s="122">
        <v>43045</v>
      </c>
      <c r="J330" s="106">
        <v>1115</v>
      </c>
      <c r="K330" s="106">
        <f t="shared" si="16"/>
        <v>111.5</v>
      </c>
      <c r="L330" s="106">
        <f t="shared" si="17"/>
        <v>1003.5</v>
      </c>
      <c r="M330" s="106">
        <v>0</v>
      </c>
      <c r="N330" s="106">
        <v>0</v>
      </c>
      <c r="O330" s="106">
        <v>0</v>
      </c>
      <c r="P330" s="106">
        <v>0</v>
      </c>
      <c r="Q330" s="106">
        <v>0</v>
      </c>
      <c r="R330" s="106">
        <v>0</v>
      </c>
      <c r="S330" s="106">
        <v>0</v>
      </c>
      <c r="T330" s="106">
        <v>0</v>
      </c>
      <c r="U330" s="106">
        <v>0</v>
      </c>
      <c r="V330" s="106">
        <v>0</v>
      </c>
      <c r="W330" s="106">
        <v>0</v>
      </c>
      <c r="X330" s="106">
        <v>0</v>
      </c>
      <c r="Y330" s="106">
        <v>0</v>
      </c>
      <c r="Z330" s="106">
        <v>0</v>
      </c>
      <c r="AA330" s="106">
        <v>0</v>
      </c>
      <c r="AB330" s="106">
        <v>0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33.450000000000003</v>
      </c>
      <c r="AJ330" s="106">
        <v>200.7</v>
      </c>
      <c r="AK330" s="106">
        <v>200.7</v>
      </c>
      <c r="AL330" s="106">
        <v>200.7</v>
      </c>
      <c r="AM330" s="106"/>
      <c r="AN330" s="106">
        <v>200.7</v>
      </c>
      <c r="AO330" s="104"/>
      <c r="AP330" s="104">
        <f t="shared" si="18"/>
        <v>836.25</v>
      </c>
      <c r="AQ330" s="106">
        <f t="shared" si="19"/>
        <v>278.75</v>
      </c>
      <c r="AR330" s="72" t="s">
        <v>199</v>
      </c>
      <c r="AS330" s="73" t="s">
        <v>200</v>
      </c>
      <c r="AT330" s="80"/>
      <c r="AU330" s="11">
        <f t="shared" si="15"/>
        <v>167.25</v>
      </c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</row>
    <row r="331" spans="1:60" ht="49.5" customHeight="1" x14ac:dyDescent="0.2">
      <c r="A331" s="95" t="s">
        <v>1154</v>
      </c>
      <c r="B331" s="86" t="s">
        <v>351</v>
      </c>
      <c r="C331" s="86" t="s">
        <v>1155</v>
      </c>
      <c r="D331" s="94" t="s">
        <v>477</v>
      </c>
      <c r="E331" s="79" t="s">
        <v>1156</v>
      </c>
      <c r="F331" s="79" t="s">
        <v>1157</v>
      </c>
      <c r="G331" s="79" t="s">
        <v>51</v>
      </c>
      <c r="H331" s="86" t="s">
        <v>207</v>
      </c>
      <c r="I331" s="122">
        <v>43088</v>
      </c>
      <c r="J331" s="106">
        <v>958</v>
      </c>
      <c r="K331" s="106">
        <f t="shared" si="16"/>
        <v>95.800000000000011</v>
      </c>
      <c r="L331" s="106">
        <f t="shared" si="17"/>
        <v>862.2</v>
      </c>
      <c r="M331" s="106">
        <v>0</v>
      </c>
      <c r="N331" s="106">
        <v>0</v>
      </c>
      <c r="O331" s="106">
        <v>0</v>
      </c>
      <c r="P331" s="106">
        <v>0</v>
      </c>
      <c r="Q331" s="106">
        <v>0</v>
      </c>
      <c r="R331" s="106">
        <v>0</v>
      </c>
      <c r="S331" s="106">
        <v>0</v>
      </c>
      <c r="T331" s="106">
        <v>0</v>
      </c>
      <c r="U331" s="106">
        <v>0</v>
      </c>
      <c r="V331" s="106">
        <v>0</v>
      </c>
      <c r="W331" s="106">
        <v>0</v>
      </c>
      <c r="X331" s="106">
        <v>0</v>
      </c>
      <c r="Y331" s="106">
        <v>0</v>
      </c>
      <c r="Z331" s="106">
        <v>0</v>
      </c>
      <c r="AA331" s="106">
        <v>0</v>
      </c>
      <c r="AB331" s="106">
        <v>0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0</v>
      </c>
      <c r="AJ331" s="106">
        <v>172.44</v>
      </c>
      <c r="AK331" s="106">
        <v>172.44</v>
      </c>
      <c r="AL331" s="106">
        <v>172.44</v>
      </c>
      <c r="AM331" s="106"/>
      <c r="AN331" s="106">
        <v>172.44</v>
      </c>
      <c r="AO331" s="104"/>
      <c r="AP331" s="104">
        <f t="shared" si="18"/>
        <v>689.76</v>
      </c>
      <c r="AQ331" s="106">
        <f t="shared" si="19"/>
        <v>268.24</v>
      </c>
      <c r="AR331" s="72" t="s">
        <v>1158</v>
      </c>
      <c r="AS331" s="73" t="s">
        <v>1159</v>
      </c>
      <c r="AT331" s="80"/>
      <c r="AU331" s="11">
        <f t="shared" si="15"/>
        <v>172.44000000000005</v>
      </c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</row>
    <row r="332" spans="1:60" ht="49.5" customHeight="1" x14ac:dyDescent="0.2">
      <c r="A332" s="95" t="s">
        <v>1160</v>
      </c>
      <c r="B332" s="86" t="s">
        <v>351</v>
      </c>
      <c r="C332" s="86" t="s">
        <v>1155</v>
      </c>
      <c r="D332" s="94" t="s">
        <v>477</v>
      </c>
      <c r="E332" s="79" t="s">
        <v>1161</v>
      </c>
      <c r="F332" s="79" t="s">
        <v>1157</v>
      </c>
      <c r="G332" s="79" t="s">
        <v>51</v>
      </c>
      <c r="H332" s="86" t="s">
        <v>207</v>
      </c>
      <c r="I332" s="122">
        <v>43088</v>
      </c>
      <c r="J332" s="106">
        <v>958</v>
      </c>
      <c r="K332" s="106">
        <f t="shared" si="16"/>
        <v>95.800000000000011</v>
      </c>
      <c r="L332" s="106">
        <f t="shared" si="17"/>
        <v>862.2</v>
      </c>
      <c r="M332" s="106">
        <v>0</v>
      </c>
      <c r="N332" s="106">
        <v>0</v>
      </c>
      <c r="O332" s="106">
        <v>0</v>
      </c>
      <c r="P332" s="106">
        <v>0</v>
      </c>
      <c r="Q332" s="106">
        <v>0</v>
      </c>
      <c r="R332" s="106">
        <v>0</v>
      </c>
      <c r="S332" s="106">
        <v>0</v>
      </c>
      <c r="T332" s="106">
        <v>0</v>
      </c>
      <c r="U332" s="106">
        <v>0</v>
      </c>
      <c r="V332" s="106">
        <v>0</v>
      </c>
      <c r="W332" s="106">
        <v>0</v>
      </c>
      <c r="X332" s="106">
        <v>0</v>
      </c>
      <c r="Y332" s="106">
        <v>0</v>
      </c>
      <c r="Z332" s="106">
        <v>0</v>
      </c>
      <c r="AA332" s="106">
        <v>0</v>
      </c>
      <c r="AB332" s="106">
        <v>0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0</v>
      </c>
      <c r="AJ332" s="106">
        <v>172.44</v>
      </c>
      <c r="AK332" s="106">
        <v>172.44</v>
      </c>
      <c r="AL332" s="106">
        <v>172.44</v>
      </c>
      <c r="AM332" s="106"/>
      <c r="AN332" s="106">
        <v>172.44</v>
      </c>
      <c r="AO332" s="104"/>
      <c r="AP332" s="104">
        <f t="shared" si="18"/>
        <v>689.76</v>
      </c>
      <c r="AQ332" s="106">
        <f t="shared" si="19"/>
        <v>268.24</v>
      </c>
      <c r="AR332" s="72" t="s">
        <v>1162</v>
      </c>
      <c r="AS332" s="73" t="s">
        <v>1163</v>
      </c>
      <c r="AT332" s="80"/>
      <c r="AU332" s="11">
        <f t="shared" si="15"/>
        <v>172.44000000000005</v>
      </c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</row>
    <row r="333" spans="1:60" ht="49.5" customHeight="1" x14ac:dyDescent="0.2">
      <c r="A333" s="95" t="s">
        <v>1164</v>
      </c>
      <c r="B333" s="86" t="s">
        <v>351</v>
      </c>
      <c r="C333" s="86" t="s">
        <v>1155</v>
      </c>
      <c r="D333" s="94" t="s">
        <v>477</v>
      </c>
      <c r="E333" s="79" t="s">
        <v>1165</v>
      </c>
      <c r="F333" s="79" t="s">
        <v>1157</v>
      </c>
      <c r="G333" s="79" t="s">
        <v>51</v>
      </c>
      <c r="H333" s="86" t="s">
        <v>207</v>
      </c>
      <c r="I333" s="122">
        <v>43088</v>
      </c>
      <c r="J333" s="106">
        <v>958</v>
      </c>
      <c r="K333" s="106">
        <f t="shared" si="16"/>
        <v>95.800000000000011</v>
      </c>
      <c r="L333" s="106">
        <f t="shared" si="17"/>
        <v>862.2</v>
      </c>
      <c r="M333" s="106">
        <v>0</v>
      </c>
      <c r="N333" s="106">
        <v>0</v>
      </c>
      <c r="O333" s="106">
        <v>0</v>
      </c>
      <c r="P333" s="106">
        <v>0</v>
      </c>
      <c r="Q333" s="106">
        <v>0</v>
      </c>
      <c r="R333" s="106">
        <v>0</v>
      </c>
      <c r="S333" s="106">
        <v>0</v>
      </c>
      <c r="T333" s="106">
        <v>0</v>
      </c>
      <c r="U333" s="106">
        <v>0</v>
      </c>
      <c r="V333" s="106">
        <v>0</v>
      </c>
      <c r="W333" s="106">
        <v>0</v>
      </c>
      <c r="X333" s="106">
        <v>0</v>
      </c>
      <c r="Y333" s="106">
        <v>0</v>
      </c>
      <c r="Z333" s="106">
        <v>0</v>
      </c>
      <c r="AA333" s="106">
        <v>0</v>
      </c>
      <c r="AB333" s="106">
        <v>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0</v>
      </c>
      <c r="AJ333" s="106">
        <v>172.44</v>
      </c>
      <c r="AK333" s="106">
        <v>172.44</v>
      </c>
      <c r="AL333" s="106">
        <v>172.44</v>
      </c>
      <c r="AM333" s="106"/>
      <c r="AN333" s="106">
        <v>172.44</v>
      </c>
      <c r="AO333" s="104"/>
      <c r="AP333" s="104">
        <f t="shared" si="18"/>
        <v>689.76</v>
      </c>
      <c r="AQ333" s="106">
        <f t="shared" si="19"/>
        <v>268.24</v>
      </c>
      <c r="AR333" s="72" t="s">
        <v>1166</v>
      </c>
      <c r="AS333" s="73" t="s">
        <v>1167</v>
      </c>
      <c r="AT333" s="80"/>
      <c r="AU333" s="11">
        <f t="shared" si="15"/>
        <v>172.44000000000005</v>
      </c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</row>
    <row r="334" spans="1:60" ht="49.5" customHeight="1" x14ac:dyDescent="0.2">
      <c r="A334" s="95" t="s">
        <v>1168</v>
      </c>
      <c r="B334" s="86" t="s">
        <v>351</v>
      </c>
      <c r="C334" s="86" t="s">
        <v>1169</v>
      </c>
      <c r="D334" s="94" t="s">
        <v>227</v>
      </c>
      <c r="E334" s="79" t="s">
        <v>1170</v>
      </c>
      <c r="F334" s="79" t="s">
        <v>1171</v>
      </c>
      <c r="G334" s="79" t="s">
        <v>51</v>
      </c>
      <c r="H334" s="86" t="s">
        <v>207</v>
      </c>
      <c r="I334" s="122">
        <v>43431</v>
      </c>
      <c r="J334" s="106">
        <v>2025.92</v>
      </c>
      <c r="K334" s="106">
        <f t="shared" si="16"/>
        <v>202.59200000000001</v>
      </c>
      <c r="L334" s="106">
        <f t="shared" si="17"/>
        <v>1823.328</v>
      </c>
      <c r="M334" s="106">
        <v>0</v>
      </c>
      <c r="N334" s="106">
        <v>0</v>
      </c>
      <c r="O334" s="106">
        <v>0</v>
      </c>
      <c r="P334" s="106">
        <v>0</v>
      </c>
      <c r="Q334" s="106">
        <v>0</v>
      </c>
      <c r="R334" s="106">
        <v>0</v>
      </c>
      <c r="S334" s="106">
        <v>0</v>
      </c>
      <c r="T334" s="106">
        <v>0</v>
      </c>
      <c r="U334" s="106">
        <v>0</v>
      </c>
      <c r="V334" s="106">
        <v>0</v>
      </c>
      <c r="W334" s="106">
        <v>0</v>
      </c>
      <c r="X334" s="106">
        <v>0</v>
      </c>
      <c r="Y334" s="106">
        <v>0</v>
      </c>
      <c r="Z334" s="106">
        <v>0</v>
      </c>
      <c r="AA334" s="106">
        <v>0</v>
      </c>
      <c r="AB334" s="106">
        <v>0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0</v>
      </c>
      <c r="AJ334" s="106">
        <v>30.39</v>
      </c>
      <c r="AK334" s="106">
        <v>364.67</v>
      </c>
      <c r="AL334" s="106">
        <v>364.67</v>
      </c>
      <c r="AM334" s="106"/>
      <c r="AN334" s="106">
        <v>364.67</v>
      </c>
      <c r="AO334" s="104"/>
      <c r="AP334" s="104">
        <f t="shared" si="18"/>
        <v>1124.4000000000001</v>
      </c>
      <c r="AQ334" s="106">
        <f t="shared" si="19"/>
        <v>901.52</v>
      </c>
      <c r="AR334" s="77" t="s">
        <v>199</v>
      </c>
      <c r="AS334" s="78" t="s">
        <v>200</v>
      </c>
      <c r="AT334" s="80"/>
      <c r="AU334" s="11">
        <f t="shared" si="15"/>
        <v>698.92799999999988</v>
      </c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</row>
    <row r="335" spans="1:60" ht="49.5" customHeight="1" x14ac:dyDescent="0.2">
      <c r="A335" s="95" t="s">
        <v>1172</v>
      </c>
      <c r="B335" s="86" t="s">
        <v>351</v>
      </c>
      <c r="C335" s="86" t="s">
        <v>1169</v>
      </c>
      <c r="D335" s="94" t="s">
        <v>227</v>
      </c>
      <c r="E335" s="79" t="s">
        <v>1173</v>
      </c>
      <c r="F335" s="79" t="s">
        <v>1171</v>
      </c>
      <c r="G335" s="79" t="s">
        <v>51</v>
      </c>
      <c r="H335" s="86" t="s">
        <v>207</v>
      </c>
      <c r="I335" s="122">
        <v>43431</v>
      </c>
      <c r="J335" s="106">
        <v>2025.92</v>
      </c>
      <c r="K335" s="106">
        <f t="shared" si="16"/>
        <v>202.59200000000001</v>
      </c>
      <c r="L335" s="106">
        <f t="shared" si="17"/>
        <v>1823.328</v>
      </c>
      <c r="M335" s="106">
        <v>0</v>
      </c>
      <c r="N335" s="106">
        <v>0</v>
      </c>
      <c r="O335" s="106">
        <v>0</v>
      </c>
      <c r="P335" s="106">
        <v>0</v>
      </c>
      <c r="Q335" s="106">
        <v>0</v>
      </c>
      <c r="R335" s="106">
        <v>0</v>
      </c>
      <c r="S335" s="106">
        <v>0</v>
      </c>
      <c r="T335" s="106">
        <v>0</v>
      </c>
      <c r="U335" s="106">
        <v>0</v>
      </c>
      <c r="V335" s="106">
        <v>0</v>
      </c>
      <c r="W335" s="106">
        <v>0</v>
      </c>
      <c r="X335" s="106">
        <v>0</v>
      </c>
      <c r="Y335" s="106">
        <v>0</v>
      </c>
      <c r="Z335" s="106">
        <v>0</v>
      </c>
      <c r="AA335" s="106">
        <v>0</v>
      </c>
      <c r="AB335" s="106">
        <v>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0</v>
      </c>
      <c r="AJ335" s="106">
        <v>30.39</v>
      </c>
      <c r="AK335" s="106">
        <v>364.67</v>
      </c>
      <c r="AL335" s="106">
        <v>364.67</v>
      </c>
      <c r="AM335" s="106"/>
      <c r="AN335" s="106">
        <v>364.67</v>
      </c>
      <c r="AO335" s="104"/>
      <c r="AP335" s="104">
        <f t="shared" si="18"/>
        <v>1124.4000000000001</v>
      </c>
      <c r="AQ335" s="106">
        <f t="shared" si="19"/>
        <v>901.52</v>
      </c>
      <c r="AR335" s="77" t="s">
        <v>199</v>
      </c>
      <c r="AS335" s="78" t="s">
        <v>200</v>
      </c>
      <c r="AT335" s="80"/>
      <c r="AU335" s="11">
        <f t="shared" si="15"/>
        <v>698.92799999999988</v>
      </c>
      <c r="AV335" s="80"/>
      <c r="AW335" s="80"/>
      <c r="AX335" s="80"/>
      <c r="AY335" s="80"/>
      <c r="AZ335" s="80"/>
      <c r="BA335" s="80"/>
      <c r="BB335" s="80"/>
      <c r="BC335" s="80"/>
      <c r="BD335" s="80"/>
      <c r="BE335" s="80"/>
      <c r="BF335" s="80"/>
      <c r="BG335" s="80"/>
      <c r="BH335" s="80"/>
    </row>
    <row r="336" spans="1:60" ht="49.5" customHeight="1" x14ac:dyDescent="0.2">
      <c r="A336" s="79" t="s">
        <v>1174</v>
      </c>
      <c r="B336" s="79" t="s">
        <v>344</v>
      </c>
      <c r="C336" s="79" t="s">
        <v>601</v>
      </c>
      <c r="D336" s="79" t="s">
        <v>227</v>
      </c>
      <c r="E336" s="79" t="s">
        <v>1175</v>
      </c>
      <c r="F336" s="79" t="s">
        <v>1176</v>
      </c>
      <c r="G336" s="79" t="s">
        <v>51</v>
      </c>
      <c r="H336" s="86"/>
      <c r="I336" s="122">
        <v>43899</v>
      </c>
      <c r="J336" s="106">
        <v>1300</v>
      </c>
      <c r="K336" s="106">
        <f t="shared" si="16"/>
        <v>130</v>
      </c>
      <c r="L336" s="106">
        <f t="shared" si="17"/>
        <v>1170</v>
      </c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>
        <v>195</v>
      </c>
      <c r="AM336" s="106"/>
      <c r="AN336" s="106">
        <v>234</v>
      </c>
      <c r="AO336" s="104"/>
      <c r="AP336" s="104">
        <f t="shared" si="18"/>
        <v>429</v>
      </c>
      <c r="AQ336" s="106">
        <f t="shared" si="19"/>
        <v>871</v>
      </c>
      <c r="AR336" s="77"/>
      <c r="AS336" s="78"/>
      <c r="AT336" s="80"/>
      <c r="AU336" s="11">
        <f t="shared" si="15"/>
        <v>741</v>
      </c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</row>
    <row r="337" spans="1:60" ht="49.5" customHeight="1" x14ac:dyDescent="0.2">
      <c r="A337" s="79" t="s">
        <v>1177</v>
      </c>
      <c r="B337" s="79" t="s">
        <v>344</v>
      </c>
      <c r="C337" s="79" t="s">
        <v>601</v>
      </c>
      <c r="D337" s="79" t="s">
        <v>227</v>
      </c>
      <c r="E337" s="79" t="s">
        <v>1178</v>
      </c>
      <c r="F337" s="79" t="s">
        <v>1176</v>
      </c>
      <c r="G337" s="79" t="s">
        <v>51</v>
      </c>
      <c r="H337" s="86"/>
      <c r="I337" s="122">
        <v>43899</v>
      </c>
      <c r="J337" s="106">
        <v>1300</v>
      </c>
      <c r="K337" s="106">
        <f t="shared" si="16"/>
        <v>130</v>
      </c>
      <c r="L337" s="106">
        <f t="shared" si="17"/>
        <v>1170</v>
      </c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>
        <v>195</v>
      </c>
      <c r="AM337" s="106"/>
      <c r="AN337" s="106">
        <v>234</v>
      </c>
      <c r="AO337" s="104"/>
      <c r="AP337" s="104">
        <f t="shared" si="18"/>
        <v>429</v>
      </c>
      <c r="AQ337" s="106">
        <f t="shared" si="19"/>
        <v>871</v>
      </c>
      <c r="AR337" s="77"/>
      <c r="AS337" s="78"/>
      <c r="AT337" s="80"/>
      <c r="AU337" s="11">
        <f t="shared" si="15"/>
        <v>741</v>
      </c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</row>
    <row r="338" spans="1:60" ht="49.5" customHeight="1" x14ac:dyDescent="0.2">
      <c r="A338" s="79" t="s">
        <v>1179</v>
      </c>
      <c r="B338" s="79" t="s">
        <v>344</v>
      </c>
      <c r="C338" s="79" t="s">
        <v>601</v>
      </c>
      <c r="D338" s="79" t="s">
        <v>227</v>
      </c>
      <c r="E338" s="79" t="s">
        <v>1180</v>
      </c>
      <c r="F338" s="79" t="s">
        <v>1176</v>
      </c>
      <c r="G338" s="79" t="s">
        <v>51</v>
      </c>
      <c r="H338" s="86"/>
      <c r="I338" s="122">
        <v>43899</v>
      </c>
      <c r="J338" s="106">
        <v>1300</v>
      </c>
      <c r="K338" s="106">
        <f t="shared" si="16"/>
        <v>130</v>
      </c>
      <c r="L338" s="106">
        <f t="shared" si="17"/>
        <v>1170</v>
      </c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>
        <v>195</v>
      </c>
      <c r="AM338" s="106"/>
      <c r="AN338" s="106">
        <v>234</v>
      </c>
      <c r="AO338" s="104"/>
      <c r="AP338" s="104">
        <f t="shared" si="18"/>
        <v>429</v>
      </c>
      <c r="AQ338" s="106">
        <f t="shared" si="19"/>
        <v>871</v>
      </c>
      <c r="AR338" s="77"/>
      <c r="AS338" s="78"/>
      <c r="AT338" s="80"/>
      <c r="AU338" s="11">
        <f t="shared" si="15"/>
        <v>741</v>
      </c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</row>
    <row r="339" spans="1:60" ht="49.5" customHeight="1" x14ac:dyDescent="0.2">
      <c r="A339" s="79" t="s">
        <v>1181</v>
      </c>
      <c r="B339" s="79" t="s">
        <v>344</v>
      </c>
      <c r="C339" s="79" t="s">
        <v>601</v>
      </c>
      <c r="D339" s="79" t="s">
        <v>227</v>
      </c>
      <c r="E339" s="79" t="s">
        <v>1182</v>
      </c>
      <c r="F339" s="79" t="s">
        <v>1176</v>
      </c>
      <c r="G339" s="79" t="s">
        <v>51</v>
      </c>
      <c r="H339" s="86"/>
      <c r="I339" s="122">
        <v>43899</v>
      </c>
      <c r="J339" s="106">
        <v>1300</v>
      </c>
      <c r="K339" s="106">
        <f t="shared" si="16"/>
        <v>130</v>
      </c>
      <c r="L339" s="106">
        <f t="shared" si="17"/>
        <v>1170</v>
      </c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>
        <v>195</v>
      </c>
      <c r="AM339" s="106"/>
      <c r="AN339" s="106">
        <v>234</v>
      </c>
      <c r="AO339" s="104"/>
      <c r="AP339" s="104">
        <f t="shared" si="18"/>
        <v>429</v>
      </c>
      <c r="AQ339" s="106">
        <f t="shared" si="19"/>
        <v>871</v>
      </c>
      <c r="AR339" s="77"/>
      <c r="AS339" s="78"/>
      <c r="AT339" s="80"/>
      <c r="AU339" s="11">
        <f t="shared" si="15"/>
        <v>741</v>
      </c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</row>
    <row r="340" spans="1:60" ht="49.5" customHeight="1" x14ac:dyDescent="0.2">
      <c r="A340" s="79" t="s">
        <v>1183</v>
      </c>
      <c r="B340" s="79" t="s">
        <v>344</v>
      </c>
      <c r="C340" s="79" t="s">
        <v>601</v>
      </c>
      <c r="D340" s="79" t="s">
        <v>227</v>
      </c>
      <c r="E340" s="79" t="s">
        <v>1184</v>
      </c>
      <c r="F340" s="79" t="s">
        <v>1176</v>
      </c>
      <c r="G340" s="79" t="s">
        <v>51</v>
      </c>
      <c r="H340" s="86"/>
      <c r="I340" s="122">
        <v>43899</v>
      </c>
      <c r="J340" s="106">
        <v>1300</v>
      </c>
      <c r="K340" s="106">
        <f t="shared" si="16"/>
        <v>130</v>
      </c>
      <c r="L340" s="106">
        <f t="shared" si="17"/>
        <v>1170</v>
      </c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>
        <v>195</v>
      </c>
      <c r="AM340" s="106"/>
      <c r="AN340" s="106">
        <v>234</v>
      </c>
      <c r="AO340" s="104"/>
      <c r="AP340" s="104">
        <f t="shared" si="18"/>
        <v>429</v>
      </c>
      <c r="AQ340" s="106">
        <f t="shared" si="19"/>
        <v>871</v>
      </c>
      <c r="AR340" s="77"/>
      <c r="AS340" s="78"/>
      <c r="AT340" s="80"/>
      <c r="AU340" s="11">
        <f t="shared" si="15"/>
        <v>741</v>
      </c>
      <c r="AV340" s="80"/>
      <c r="AW340" s="80"/>
      <c r="AX340" s="80"/>
      <c r="AY340" s="80"/>
      <c r="AZ340" s="80"/>
      <c r="BA340" s="80"/>
      <c r="BB340" s="80"/>
      <c r="BC340" s="80"/>
      <c r="BD340" s="80"/>
      <c r="BE340" s="80"/>
      <c r="BF340" s="80"/>
      <c r="BG340" s="80"/>
      <c r="BH340" s="80"/>
    </row>
    <row r="341" spans="1:60" ht="49.5" customHeight="1" x14ac:dyDescent="0.2">
      <c r="A341" s="79" t="s">
        <v>1185</v>
      </c>
      <c r="B341" s="79" t="s">
        <v>344</v>
      </c>
      <c r="C341" s="79" t="s">
        <v>601</v>
      </c>
      <c r="D341" s="79" t="s">
        <v>227</v>
      </c>
      <c r="E341" s="79" t="s">
        <v>1186</v>
      </c>
      <c r="F341" s="79" t="s">
        <v>1176</v>
      </c>
      <c r="G341" s="79" t="s">
        <v>51</v>
      </c>
      <c r="H341" s="86"/>
      <c r="I341" s="122">
        <v>43899</v>
      </c>
      <c r="J341" s="106">
        <v>1300</v>
      </c>
      <c r="K341" s="106">
        <f t="shared" si="16"/>
        <v>130</v>
      </c>
      <c r="L341" s="106">
        <f t="shared" si="17"/>
        <v>1170</v>
      </c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>
        <v>195</v>
      </c>
      <c r="AM341" s="106"/>
      <c r="AN341" s="106">
        <v>234</v>
      </c>
      <c r="AO341" s="104"/>
      <c r="AP341" s="104">
        <f t="shared" si="18"/>
        <v>429</v>
      </c>
      <c r="AQ341" s="106">
        <f t="shared" si="19"/>
        <v>871</v>
      </c>
      <c r="AR341" s="77"/>
      <c r="AS341" s="78"/>
      <c r="AT341" s="80"/>
      <c r="AU341" s="11">
        <f t="shared" si="15"/>
        <v>741</v>
      </c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</row>
    <row r="342" spans="1:60" ht="49.5" customHeight="1" x14ac:dyDescent="0.2">
      <c r="A342" s="79" t="s">
        <v>1187</v>
      </c>
      <c r="B342" s="79" t="s">
        <v>344</v>
      </c>
      <c r="C342" s="79" t="s">
        <v>601</v>
      </c>
      <c r="D342" s="79" t="s">
        <v>227</v>
      </c>
      <c r="E342" s="79" t="s">
        <v>1188</v>
      </c>
      <c r="F342" s="79" t="s">
        <v>1176</v>
      </c>
      <c r="G342" s="79" t="s">
        <v>51</v>
      </c>
      <c r="H342" s="86"/>
      <c r="I342" s="122">
        <v>43899</v>
      </c>
      <c r="J342" s="106">
        <v>1300</v>
      </c>
      <c r="K342" s="106">
        <f t="shared" si="16"/>
        <v>130</v>
      </c>
      <c r="L342" s="106">
        <f t="shared" si="17"/>
        <v>1170</v>
      </c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>
        <v>195</v>
      </c>
      <c r="AM342" s="106"/>
      <c r="AN342" s="106">
        <v>234</v>
      </c>
      <c r="AO342" s="104"/>
      <c r="AP342" s="104">
        <f t="shared" si="18"/>
        <v>429</v>
      </c>
      <c r="AQ342" s="106">
        <f t="shared" si="19"/>
        <v>871</v>
      </c>
      <c r="AR342" s="77"/>
      <c r="AS342" s="78"/>
      <c r="AT342" s="80"/>
      <c r="AU342" s="11">
        <f t="shared" si="15"/>
        <v>741</v>
      </c>
      <c r="AV342" s="80"/>
      <c r="AW342" s="80"/>
      <c r="AX342" s="80"/>
      <c r="AY342" s="80"/>
      <c r="AZ342" s="80"/>
      <c r="BA342" s="80"/>
      <c r="BB342" s="80"/>
      <c r="BC342" s="80"/>
      <c r="BD342" s="80"/>
      <c r="BE342" s="80"/>
      <c r="BF342" s="80"/>
      <c r="BG342" s="80"/>
      <c r="BH342" s="80"/>
    </row>
    <row r="343" spans="1:60" ht="49.5" customHeight="1" x14ac:dyDescent="0.2">
      <c r="A343" s="79" t="s">
        <v>1189</v>
      </c>
      <c r="B343" s="79" t="s">
        <v>344</v>
      </c>
      <c r="C343" s="79" t="s">
        <v>601</v>
      </c>
      <c r="D343" s="79" t="s">
        <v>227</v>
      </c>
      <c r="E343" s="79" t="s">
        <v>1190</v>
      </c>
      <c r="F343" s="79" t="s">
        <v>1176</v>
      </c>
      <c r="G343" s="79" t="s">
        <v>51</v>
      </c>
      <c r="H343" s="86"/>
      <c r="I343" s="122">
        <v>43899</v>
      </c>
      <c r="J343" s="106">
        <v>1300</v>
      </c>
      <c r="K343" s="106">
        <f t="shared" si="16"/>
        <v>130</v>
      </c>
      <c r="L343" s="106">
        <f t="shared" si="17"/>
        <v>1170</v>
      </c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>
        <v>195</v>
      </c>
      <c r="AM343" s="106"/>
      <c r="AN343" s="106">
        <v>234</v>
      </c>
      <c r="AO343" s="104"/>
      <c r="AP343" s="104">
        <f t="shared" si="18"/>
        <v>429</v>
      </c>
      <c r="AQ343" s="106">
        <f t="shared" si="19"/>
        <v>871</v>
      </c>
      <c r="AR343" s="77"/>
      <c r="AS343" s="78"/>
      <c r="AT343" s="80"/>
      <c r="AU343" s="11">
        <f t="shared" si="15"/>
        <v>741</v>
      </c>
      <c r="AV343" s="80"/>
      <c r="AW343" s="80"/>
      <c r="AX343" s="80"/>
      <c r="AY343" s="80"/>
      <c r="AZ343" s="80"/>
      <c r="BA343" s="80"/>
      <c r="BB343" s="80"/>
      <c r="BC343" s="80"/>
      <c r="BD343" s="80"/>
      <c r="BE343" s="80"/>
      <c r="BF343" s="80"/>
      <c r="BG343" s="80"/>
      <c r="BH343" s="80"/>
    </row>
    <row r="344" spans="1:60" ht="49.5" customHeight="1" x14ac:dyDescent="0.2">
      <c r="A344" s="79" t="s">
        <v>1191</v>
      </c>
      <c r="B344" s="79" t="s">
        <v>344</v>
      </c>
      <c r="C344" s="79" t="s">
        <v>601</v>
      </c>
      <c r="D344" s="79" t="s">
        <v>227</v>
      </c>
      <c r="E344" s="79" t="s">
        <v>1192</v>
      </c>
      <c r="F344" s="79" t="s">
        <v>1176</v>
      </c>
      <c r="G344" s="79" t="s">
        <v>51</v>
      </c>
      <c r="H344" s="86"/>
      <c r="I344" s="122">
        <v>43899</v>
      </c>
      <c r="J344" s="106">
        <v>1300</v>
      </c>
      <c r="K344" s="106">
        <f t="shared" si="16"/>
        <v>130</v>
      </c>
      <c r="L344" s="106">
        <f t="shared" si="17"/>
        <v>1170</v>
      </c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>
        <v>195</v>
      </c>
      <c r="AM344" s="106"/>
      <c r="AN344" s="106">
        <v>234</v>
      </c>
      <c r="AO344" s="104"/>
      <c r="AP344" s="104">
        <f t="shared" si="18"/>
        <v>429</v>
      </c>
      <c r="AQ344" s="106">
        <f t="shared" si="19"/>
        <v>871</v>
      </c>
      <c r="AR344" s="77"/>
      <c r="AS344" s="78"/>
      <c r="AT344" s="80"/>
      <c r="AU344" s="11">
        <f t="shared" si="15"/>
        <v>741</v>
      </c>
      <c r="AV344" s="80"/>
      <c r="AW344" s="80"/>
      <c r="AX344" s="80"/>
      <c r="AY344" s="80"/>
      <c r="AZ344" s="80"/>
      <c r="BA344" s="80"/>
      <c r="BB344" s="80"/>
      <c r="BC344" s="80"/>
      <c r="BD344" s="80"/>
      <c r="BE344" s="80"/>
      <c r="BF344" s="80"/>
      <c r="BG344" s="80"/>
      <c r="BH344" s="80"/>
    </row>
    <row r="345" spans="1:60" ht="49.5" customHeight="1" x14ac:dyDescent="0.2">
      <c r="A345" s="79" t="s">
        <v>1193</v>
      </c>
      <c r="B345" s="79" t="s">
        <v>344</v>
      </c>
      <c r="C345" s="79" t="s">
        <v>601</v>
      </c>
      <c r="D345" s="79" t="s">
        <v>227</v>
      </c>
      <c r="E345" s="79" t="s">
        <v>1194</v>
      </c>
      <c r="F345" s="79" t="s">
        <v>1176</v>
      </c>
      <c r="G345" s="79" t="s">
        <v>51</v>
      </c>
      <c r="H345" s="86"/>
      <c r="I345" s="122">
        <v>43899</v>
      </c>
      <c r="J345" s="106">
        <v>1300</v>
      </c>
      <c r="K345" s="106">
        <f t="shared" si="16"/>
        <v>130</v>
      </c>
      <c r="L345" s="106">
        <f t="shared" si="17"/>
        <v>1170</v>
      </c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>
        <v>195</v>
      </c>
      <c r="AM345" s="106"/>
      <c r="AN345" s="106">
        <v>234</v>
      </c>
      <c r="AO345" s="104"/>
      <c r="AP345" s="104">
        <f t="shared" si="18"/>
        <v>429</v>
      </c>
      <c r="AQ345" s="106">
        <f t="shared" si="19"/>
        <v>871</v>
      </c>
      <c r="AR345" s="77"/>
      <c r="AS345" s="78"/>
      <c r="AT345" s="80"/>
      <c r="AU345" s="11">
        <f t="shared" si="15"/>
        <v>741</v>
      </c>
      <c r="AV345" s="80"/>
      <c r="AW345" s="80"/>
      <c r="AX345" s="80"/>
      <c r="AY345" s="80"/>
      <c r="AZ345" s="80"/>
      <c r="BA345" s="80"/>
      <c r="BB345" s="80"/>
      <c r="BC345" s="80"/>
      <c r="BD345" s="80"/>
      <c r="BE345" s="80"/>
      <c r="BF345" s="80"/>
      <c r="BG345" s="80"/>
      <c r="BH345" s="80"/>
    </row>
    <row r="346" spans="1:60" ht="49.5" customHeight="1" x14ac:dyDescent="0.2">
      <c r="A346" s="79" t="s">
        <v>1195</v>
      </c>
      <c r="B346" s="79" t="s">
        <v>344</v>
      </c>
      <c r="C346" s="79" t="s">
        <v>601</v>
      </c>
      <c r="D346" s="79" t="s">
        <v>227</v>
      </c>
      <c r="E346" s="79" t="s">
        <v>1196</v>
      </c>
      <c r="F346" s="79" t="s">
        <v>1176</v>
      </c>
      <c r="G346" s="79" t="s">
        <v>51</v>
      </c>
      <c r="H346" s="86"/>
      <c r="I346" s="122">
        <v>43899</v>
      </c>
      <c r="J346" s="106">
        <v>1300</v>
      </c>
      <c r="K346" s="106">
        <f t="shared" si="16"/>
        <v>130</v>
      </c>
      <c r="L346" s="106">
        <f t="shared" si="17"/>
        <v>1170</v>
      </c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>
        <v>195</v>
      </c>
      <c r="AM346" s="106"/>
      <c r="AN346" s="106">
        <v>234</v>
      </c>
      <c r="AO346" s="104"/>
      <c r="AP346" s="104">
        <f t="shared" si="18"/>
        <v>429</v>
      </c>
      <c r="AQ346" s="106">
        <f t="shared" si="19"/>
        <v>871</v>
      </c>
      <c r="AR346" s="77"/>
      <c r="AS346" s="78"/>
      <c r="AT346" s="80"/>
      <c r="AU346" s="11">
        <f t="shared" si="15"/>
        <v>741</v>
      </c>
      <c r="AV346" s="80"/>
      <c r="AW346" s="80"/>
      <c r="AX346" s="80"/>
      <c r="AY346" s="80"/>
      <c r="AZ346" s="80"/>
      <c r="BA346" s="80"/>
      <c r="BB346" s="80"/>
      <c r="BC346" s="80"/>
      <c r="BD346" s="80"/>
      <c r="BE346" s="80"/>
      <c r="BF346" s="80"/>
      <c r="BG346" s="80"/>
      <c r="BH346" s="80"/>
    </row>
    <row r="347" spans="1:60" ht="49.5" customHeight="1" x14ac:dyDescent="0.2">
      <c r="A347" s="79" t="s">
        <v>1197</v>
      </c>
      <c r="B347" s="79" t="s">
        <v>344</v>
      </c>
      <c r="C347" s="79" t="s">
        <v>601</v>
      </c>
      <c r="D347" s="79" t="s">
        <v>227</v>
      </c>
      <c r="E347" s="79" t="s">
        <v>1198</v>
      </c>
      <c r="F347" s="79" t="s">
        <v>1176</v>
      </c>
      <c r="G347" s="79" t="s">
        <v>51</v>
      </c>
      <c r="H347" s="86"/>
      <c r="I347" s="122">
        <v>43899</v>
      </c>
      <c r="J347" s="106">
        <v>1300</v>
      </c>
      <c r="K347" s="106">
        <f t="shared" si="16"/>
        <v>130</v>
      </c>
      <c r="L347" s="106">
        <f t="shared" si="17"/>
        <v>1170</v>
      </c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>
        <v>195</v>
      </c>
      <c r="AM347" s="106"/>
      <c r="AN347" s="106">
        <v>234</v>
      </c>
      <c r="AO347" s="104"/>
      <c r="AP347" s="104">
        <f t="shared" si="18"/>
        <v>429</v>
      </c>
      <c r="AQ347" s="106">
        <f t="shared" si="19"/>
        <v>871</v>
      </c>
      <c r="AR347" s="77"/>
      <c r="AS347" s="78"/>
      <c r="AT347" s="80"/>
      <c r="AU347" s="11">
        <f t="shared" si="15"/>
        <v>741</v>
      </c>
      <c r="AV347" s="80"/>
      <c r="AW347" s="80"/>
      <c r="AX347" s="80"/>
      <c r="AY347" s="80"/>
      <c r="AZ347" s="80"/>
      <c r="BA347" s="80"/>
      <c r="BB347" s="80"/>
      <c r="BC347" s="80"/>
      <c r="BD347" s="80"/>
      <c r="BE347" s="80"/>
      <c r="BF347" s="80"/>
      <c r="BG347" s="80"/>
      <c r="BH347" s="80"/>
    </row>
    <row r="348" spans="1:60" ht="49.5" customHeight="1" x14ac:dyDescent="0.2">
      <c r="A348" s="79" t="s">
        <v>1199</v>
      </c>
      <c r="B348" s="79" t="s">
        <v>344</v>
      </c>
      <c r="C348" s="79" t="s">
        <v>601</v>
      </c>
      <c r="D348" s="79" t="s">
        <v>227</v>
      </c>
      <c r="E348" s="79" t="s">
        <v>1200</v>
      </c>
      <c r="F348" s="79" t="s">
        <v>1176</v>
      </c>
      <c r="G348" s="79" t="s">
        <v>51</v>
      </c>
      <c r="H348" s="86"/>
      <c r="I348" s="122">
        <v>43899</v>
      </c>
      <c r="J348" s="106">
        <v>1300</v>
      </c>
      <c r="K348" s="106">
        <f t="shared" si="16"/>
        <v>130</v>
      </c>
      <c r="L348" s="106">
        <f t="shared" si="17"/>
        <v>1170</v>
      </c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>
        <v>195</v>
      </c>
      <c r="AM348" s="106"/>
      <c r="AN348" s="106">
        <v>234</v>
      </c>
      <c r="AO348" s="104"/>
      <c r="AP348" s="104">
        <f t="shared" si="18"/>
        <v>429</v>
      </c>
      <c r="AQ348" s="106">
        <f t="shared" si="19"/>
        <v>871</v>
      </c>
      <c r="AR348" s="77"/>
      <c r="AS348" s="78"/>
      <c r="AT348" s="80"/>
      <c r="AU348" s="11">
        <f t="shared" si="15"/>
        <v>741</v>
      </c>
      <c r="AV348" s="80"/>
      <c r="AW348" s="80"/>
      <c r="AX348" s="80"/>
      <c r="AY348" s="80"/>
      <c r="AZ348" s="80"/>
      <c r="BA348" s="80"/>
      <c r="BB348" s="80"/>
      <c r="BC348" s="80"/>
      <c r="BD348" s="80"/>
      <c r="BE348" s="80"/>
      <c r="BF348" s="80"/>
      <c r="BG348" s="80"/>
      <c r="BH348" s="80"/>
    </row>
    <row r="349" spans="1:60" ht="49.5" customHeight="1" x14ac:dyDescent="0.2">
      <c r="A349" s="79" t="s">
        <v>1201</v>
      </c>
      <c r="B349" s="79" t="s">
        <v>344</v>
      </c>
      <c r="C349" s="79" t="s">
        <v>1202</v>
      </c>
      <c r="D349" s="79" t="s">
        <v>227</v>
      </c>
      <c r="E349" s="79" t="s">
        <v>1203</v>
      </c>
      <c r="F349" s="79" t="s">
        <v>1204</v>
      </c>
      <c r="G349" s="79" t="s">
        <v>51</v>
      </c>
      <c r="H349" s="86"/>
      <c r="I349" s="122">
        <v>44377</v>
      </c>
      <c r="J349" s="106">
        <v>1298</v>
      </c>
      <c r="K349" s="106">
        <f t="shared" si="16"/>
        <v>129.80000000000001</v>
      </c>
      <c r="L349" s="106">
        <f t="shared" si="17"/>
        <v>1168.2</v>
      </c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>
        <v>0</v>
      </c>
      <c r="AM349" s="106"/>
      <c r="AN349" s="106">
        <v>116.82</v>
      </c>
      <c r="AO349" s="104"/>
      <c r="AP349" s="104">
        <f t="shared" si="18"/>
        <v>116.82</v>
      </c>
      <c r="AQ349" s="106">
        <f t="shared" si="19"/>
        <v>1181.18</v>
      </c>
      <c r="AR349" s="77"/>
      <c r="AS349" s="78"/>
      <c r="AT349" s="81"/>
      <c r="AU349" s="11">
        <f t="shared" si="15"/>
        <v>1051.3800000000001</v>
      </c>
      <c r="AV349" s="81"/>
      <c r="AW349" s="81"/>
      <c r="AX349" s="81"/>
      <c r="AY349" s="81"/>
      <c r="AZ349" s="81"/>
      <c r="BA349" s="81"/>
      <c r="BB349" s="81"/>
      <c r="BC349" s="81"/>
      <c r="BD349" s="81"/>
      <c r="BE349" s="81"/>
      <c r="BF349" s="81"/>
      <c r="BG349" s="81"/>
      <c r="BH349" s="81"/>
    </row>
    <row r="350" spans="1:60" ht="49.5" customHeight="1" x14ac:dyDescent="0.2">
      <c r="A350" s="79" t="s">
        <v>1205</v>
      </c>
      <c r="B350" s="79" t="s">
        <v>344</v>
      </c>
      <c r="C350" s="79" t="s">
        <v>1202</v>
      </c>
      <c r="D350" s="79" t="s">
        <v>227</v>
      </c>
      <c r="E350" s="79" t="s">
        <v>1206</v>
      </c>
      <c r="F350" s="79" t="s">
        <v>1204</v>
      </c>
      <c r="G350" s="79" t="s">
        <v>51</v>
      </c>
      <c r="H350" s="86"/>
      <c r="I350" s="122">
        <v>44623</v>
      </c>
      <c r="J350" s="106">
        <v>1250</v>
      </c>
      <c r="K350" s="106">
        <v>129.80000000000001</v>
      </c>
      <c r="L350" s="106">
        <v>1168.2</v>
      </c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>
        <v>0</v>
      </c>
      <c r="AM350" s="106"/>
      <c r="AN350" s="106">
        <v>0</v>
      </c>
      <c r="AO350" s="104"/>
      <c r="AP350" s="104">
        <f t="shared" si="18"/>
        <v>0</v>
      </c>
      <c r="AQ350" s="106">
        <f t="shared" si="19"/>
        <v>1250</v>
      </c>
      <c r="AR350" s="77"/>
      <c r="AS350" s="78"/>
      <c r="AT350" s="81"/>
      <c r="AU350" s="11">
        <v>934.56000000000006</v>
      </c>
      <c r="AV350" s="81"/>
      <c r="AW350" s="81"/>
      <c r="AX350" s="81"/>
      <c r="AY350" s="81"/>
      <c r="AZ350" s="81"/>
      <c r="BA350" s="81"/>
      <c r="BB350" s="81"/>
      <c r="BC350" s="81"/>
      <c r="BD350" s="81"/>
      <c r="BE350" s="81"/>
      <c r="BF350" s="81"/>
      <c r="BG350" s="81"/>
      <c r="BH350" s="81"/>
    </row>
    <row r="351" spans="1:60" ht="49.5" customHeight="1" x14ac:dyDescent="0.2">
      <c r="A351" s="79" t="s">
        <v>2465</v>
      </c>
      <c r="B351" s="79" t="s">
        <v>1207</v>
      </c>
      <c r="C351" s="79" t="s">
        <v>1208</v>
      </c>
      <c r="D351" s="79" t="s">
        <v>2464</v>
      </c>
      <c r="E351" s="82">
        <v>301165613853</v>
      </c>
      <c r="F351" s="79"/>
      <c r="G351" s="79" t="s">
        <v>51</v>
      </c>
      <c r="H351" s="86"/>
      <c r="I351" s="122">
        <v>44561</v>
      </c>
      <c r="J351" s="106">
        <v>3850</v>
      </c>
      <c r="K351" s="106">
        <f t="shared" ref="K351:K584" si="20">+J351*0.1</f>
        <v>385</v>
      </c>
      <c r="L351" s="106">
        <f t="shared" ref="L351:L584" si="21">+J351-K351</f>
        <v>3465</v>
      </c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>
        <v>0</v>
      </c>
      <c r="AM351" s="106"/>
      <c r="AN351" s="106">
        <v>0</v>
      </c>
      <c r="AO351" s="104"/>
      <c r="AP351" s="104">
        <f t="shared" si="18"/>
        <v>0</v>
      </c>
      <c r="AQ351" s="106">
        <f t="shared" si="19"/>
        <v>3850</v>
      </c>
      <c r="AR351" s="77"/>
      <c r="AS351" s="78"/>
      <c r="AT351" s="81"/>
      <c r="AU351" s="11">
        <f t="shared" ref="AU351:AU354" si="22">L351-AP351</f>
        <v>3465</v>
      </c>
      <c r="AV351" s="81"/>
      <c r="AW351" s="81"/>
      <c r="AX351" s="81"/>
      <c r="AY351" s="81"/>
      <c r="AZ351" s="81"/>
      <c r="BA351" s="81"/>
      <c r="BB351" s="81"/>
      <c r="BC351" s="81"/>
      <c r="BD351" s="81"/>
      <c r="BE351" s="81"/>
      <c r="BF351" s="81"/>
      <c r="BG351" s="81"/>
      <c r="BH351" s="81"/>
    </row>
    <row r="352" spans="1:60" ht="49.5" customHeight="1" x14ac:dyDescent="0.25">
      <c r="A352" s="145" t="s">
        <v>2470</v>
      </c>
      <c r="B352" s="79" t="s">
        <v>1209</v>
      </c>
      <c r="C352" s="79" t="s">
        <v>1208</v>
      </c>
      <c r="D352" s="170" t="s">
        <v>227</v>
      </c>
      <c r="E352" s="145" t="s">
        <v>2467</v>
      </c>
      <c r="F352" s="79"/>
      <c r="G352" s="79" t="s">
        <v>51</v>
      </c>
      <c r="H352" s="86"/>
      <c r="I352" s="122">
        <v>44561</v>
      </c>
      <c r="J352" s="106">
        <v>3874.67</v>
      </c>
      <c r="K352" s="106">
        <f t="shared" si="20"/>
        <v>387.46700000000004</v>
      </c>
      <c r="L352" s="106">
        <f t="shared" si="21"/>
        <v>3487.203</v>
      </c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>
        <v>0</v>
      </c>
      <c r="AM352" s="106"/>
      <c r="AN352" s="106">
        <v>0</v>
      </c>
      <c r="AO352" s="104"/>
      <c r="AP352" s="104">
        <f t="shared" si="18"/>
        <v>0</v>
      </c>
      <c r="AQ352" s="106">
        <f t="shared" si="19"/>
        <v>3874.67</v>
      </c>
      <c r="AR352" s="77"/>
      <c r="AS352" s="78"/>
      <c r="AT352" s="81"/>
      <c r="AU352" s="11">
        <f t="shared" si="22"/>
        <v>3487.203</v>
      </c>
      <c r="AV352" s="81"/>
      <c r="AW352" s="81"/>
      <c r="AX352" s="81"/>
      <c r="AY352" s="81"/>
      <c r="AZ352" s="81"/>
      <c r="BA352" s="81"/>
      <c r="BB352" s="81"/>
      <c r="BC352" s="81"/>
      <c r="BD352" s="81"/>
      <c r="BE352" s="81"/>
      <c r="BF352" s="81"/>
      <c r="BG352" s="81"/>
      <c r="BH352" s="81"/>
    </row>
    <row r="353" spans="1:60" ht="49.5" customHeight="1" x14ac:dyDescent="0.25">
      <c r="A353" s="145" t="s">
        <v>2471</v>
      </c>
      <c r="B353" s="79" t="s">
        <v>1209</v>
      </c>
      <c r="C353" s="79" t="s">
        <v>1208</v>
      </c>
      <c r="D353" s="171" t="s">
        <v>227</v>
      </c>
      <c r="E353" s="169" t="s">
        <v>2468</v>
      </c>
      <c r="F353" s="79"/>
      <c r="G353" s="79" t="s">
        <v>51</v>
      </c>
      <c r="H353" s="86"/>
      <c r="I353" s="122">
        <v>44561</v>
      </c>
      <c r="J353" s="106">
        <v>3874.67</v>
      </c>
      <c r="K353" s="106">
        <f t="shared" si="20"/>
        <v>387.46700000000004</v>
      </c>
      <c r="L353" s="106">
        <f t="shared" si="21"/>
        <v>3487.203</v>
      </c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>
        <v>0</v>
      </c>
      <c r="AM353" s="106"/>
      <c r="AN353" s="106">
        <v>0</v>
      </c>
      <c r="AO353" s="104"/>
      <c r="AP353" s="104">
        <f t="shared" si="18"/>
        <v>0</v>
      </c>
      <c r="AQ353" s="106">
        <f t="shared" si="19"/>
        <v>3874.67</v>
      </c>
      <c r="AR353" s="77"/>
      <c r="AS353" s="78"/>
      <c r="AT353" s="81"/>
      <c r="AU353" s="11">
        <f t="shared" si="22"/>
        <v>3487.203</v>
      </c>
      <c r="AV353" s="81"/>
      <c r="AW353" s="81"/>
      <c r="AX353" s="81"/>
      <c r="AY353" s="81"/>
      <c r="AZ353" s="81"/>
      <c r="BA353" s="81"/>
      <c r="BB353" s="81"/>
      <c r="BC353" s="81"/>
      <c r="BD353" s="81"/>
      <c r="BE353" s="81"/>
      <c r="BF353" s="81"/>
      <c r="BG353" s="81"/>
      <c r="BH353" s="81"/>
    </row>
    <row r="354" spans="1:60" ht="49.5" customHeight="1" x14ac:dyDescent="0.25">
      <c r="A354" s="145" t="s">
        <v>2469</v>
      </c>
      <c r="B354" s="79" t="s">
        <v>690</v>
      </c>
      <c r="C354" s="79" t="s">
        <v>1208</v>
      </c>
      <c r="D354" s="170" t="s">
        <v>227</v>
      </c>
      <c r="E354" s="168" t="s">
        <v>2466</v>
      </c>
      <c r="F354" s="79"/>
      <c r="G354" s="79" t="s">
        <v>51</v>
      </c>
      <c r="H354" s="86"/>
      <c r="I354" s="122">
        <v>44561</v>
      </c>
      <c r="J354" s="106">
        <v>4386</v>
      </c>
      <c r="K354" s="106">
        <f t="shared" si="20"/>
        <v>438.6</v>
      </c>
      <c r="L354" s="106">
        <f t="shared" si="21"/>
        <v>3947.4</v>
      </c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>
        <v>0</v>
      </c>
      <c r="AM354" s="106"/>
      <c r="AN354" s="106">
        <v>0</v>
      </c>
      <c r="AO354" s="104"/>
      <c r="AP354" s="104">
        <f t="shared" si="18"/>
        <v>0</v>
      </c>
      <c r="AQ354" s="106">
        <f t="shared" si="19"/>
        <v>4386</v>
      </c>
      <c r="AR354" s="77"/>
      <c r="AS354" s="78"/>
      <c r="AT354" s="81"/>
      <c r="AU354" s="11">
        <f t="shared" si="22"/>
        <v>3947.4</v>
      </c>
      <c r="AV354" s="81"/>
      <c r="AW354" s="81"/>
      <c r="AX354" s="81"/>
      <c r="AY354" s="81"/>
      <c r="AZ354" s="81"/>
      <c r="BA354" s="81"/>
      <c r="BB354" s="81"/>
      <c r="BC354" s="81"/>
      <c r="BD354" s="81"/>
      <c r="BE354" s="81"/>
      <c r="BF354" s="81"/>
      <c r="BG354" s="81"/>
      <c r="BH354" s="81"/>
    </row>
    <row r="355" spans="1:60" ht="49.5" customHeight="1" x14ac:dyDescent="0.2">
      <c r="A355" s="79" t="s">
        <v>2483</v>
      </c>
      <c r="B355" s="79" t="s">
        <v>677</v>
      </c>
      <c r="C355" s="79" t="s">
        <v>1208</v>
      </c>
      <c r="D355" s="79" t="s">
        <v>651</v>
      </c>
      <c r="E355" s="79" t="s">
        <v>2481</v>
      </c>
      <c r="F355" s="79"/>
      <c r="G355" s="79" t="s">
        <v>51</v>
      </c>
      <c r="H355" s="86"/>
      <c r="I355" s="122">
        <v>44561</v>
      </c>
      <c r="J355" s="106">
        <v>2351.73</v>
      </c>
      <c r="K355" s="106">
        <f t="shared" si="20"/>
        <v>235.173</v>
      </c>
      <c r="L355" s="106">
        <f t="shared" si="21"/>
        <v>2116.5569999999998</v>
      </c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>
        <v>0</v>
      </c>
      <c r="AM355" s="106"/>
      <c r="AN355" s="106">
        <v>0</v>
      </c>
      <c r="AO355" s="104"/>
      <c r="AP355" s="104">
        <f t="shared" si="18"/>
        <v>0</v>
      </c>
      <c r="AQ355" s="106">
        <f t="shared" si="19"/>
        <v>2351.73</v>
      </c>
      <c r="AR355" s="77"/>
      <c r="AS355" s="78"/>
      <c r="AT355" s="83"/>
      <c r="AU355" s="61"/>
      <c r="AV355" s="83"/>
      <c r="AW355" s="83"/>
      <c r="AX355" s="83"/>
      <c r="AY355" s="83"/>
      <c r="AZ355" s="83"/>
      <c r="BA355" s="83"/>
      <c r="BB355" s="83"/>
      <c r="BC355" s="83"/>
      <c r="BD355" s="83"/>
      <c r="BE355" s="83"/>
      <c r="BF355" s="83"/>
      <c r="BG355" s="83"/>
      <c r="BH355" s="83"/>
    </row>
    <row r="356" spans="1:60" ht="49.5" customHeight="1" x14ac:dyDescent="0.2">
      <c r="A356" s="79" t="s">
        <v>2484</v>
      </c>
      <c r="B356" s="79" t="s">
        <v>677</v>
      </c>
      <c r="C356" s="79" t="s">
        <v>1208</v>
      </c>
      <c r="D356" s="79" t="s">
        <v>651</v>
      </c>
      <c r="E356" s="79" t="s">
        <v>2482</v>
      </c>
      <c r="F356" s="79"/>
      <c r="G356" s="79" t="s">
        <v>51</v>
      </c>
      <c r="H356" s="86"/>
      <c r="I356" s="122">
        <v>44561</v>
      </c>
      <c r="J356" s="106">
        <v>2351.73</v>
      </c>
      <c r="K356" s="106">
        <f t="shared" si="20"/>
        <v>235.173</v>
      </c>
      <c r="L356" s="106">
        <f t="shared" si="21"/>
        <v>2116.5569999999998</v>
      </c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>
        <v>0</v>
      </c>
      <c r="AM356" s="106"/>
      <c r="AN356" s="106">
        <v>0</v>
      </c>
      <c r="AO356" s="104"/>
      <c r="AP356" s="104">
        <f t="shared" si="18"/>
        <v>0</v>
      </c>
      <c r="AQ356" s="106">
        <f t="shared" si="19"/>
        <v>2351.73</v>
      </c>
      <c r="AR356" s="77"/>
      <c r="AS356" s="78"/>
      <c r="AT356" s="83"/>
      <c r="AU356" s="61"/>
      <c r="AV356" s="83"/>
      <c r="AW356" s="83"/>
      <c r="AX356" s="83"/>
      <c r="AY356" s="83"/>
      <c r="AZ356" s="83"/>
      <c r="BA356" s="83"/>
      <c r="BB356" s="83"/>
      <c r="BC356" s="83"/>
      <c r="BD356" s="83"/>
      <c r="BE356" s="83"/>
      <c r="BF356" s="83"/>
      <c r="BG356" s="83"/>
      <c r="BH356" s="83"/>
    </row>
    <row r="357" spans="1:60" ht="49.5" customHeight="1" x14ac:dyDescent="0.2">
      <c r="A357" s="129" t="s">
        <v>1211</v>
      </c>
      <c r="B357" s="129" t="s">
        <v>1212</v>
      </c>
      <c r="C357" s="129"/>
      <c r="D357" s="129"/>
      <c r="E357" s="129"/>
      <c r="F357" s="129"/>
      <c r="G357" s="129" t="s">
        <v>51</v>
      </c>
      <c r="H357" s="130"/>
      <c r="I357" s="133">
        <v>44561</v>
      </c>
      <c r="J357" s="134">
        <v>15900</v>
      </c>
      <c r="K357" s="134">
        <f t="shared" si="20"/>
        <v>1590</v>
      </c>
      <c r="L357" s="134">
        <f t="shared" si="21"/>
        <v>14310</v>
      </c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  <c r="AA357" s="134"/>
      <c r="AB357" s="134"/>
      <c r="AC357" s="134"/>
      <c r="AD357" s="134"/>
      <c r="AE357" s="134"/>
      <c r="AF357" s="134"/>
      <c r="AG357" s="134"/>
      <c r="AH357" s="134"/>
      <c r="AI357" s="134"/>
      <c r="AJ357" s="134"/>
      <c r="AK357" s="134"/>
      <c r="AL357" s="134">
        <v>0</v>
      </c>
      <c r="AM357" s="134"/>
      <c r="AN357" s="134">
        <v>0</v>
      </c>
      <c r="AO357" s="136"/>
      <c r="AP357" s="136">
        <f t="shared" si="18"/>
        <v>0</v>
      </c>
      <c r="AQ357" s="134">
        <f t="shared" si="19"/>
        <v>15900</v>
      </c>
      <c r="AR357" s="77"/>
      <c r="AS357" s="78"/>
      <c r="AT357" s="83"/>
      <c r="AU357" s="61"/>
      <c r="AV357" s="83"/>
      <c r="AW357" s="83"/>
      <c r="AX357" s="83"/>
      <c r="AY357" s="83"/>
      <c r="AZ357" s="83"/>
      <c r="BA357" s="83"/>
      <c r="BB357" s="83"/>
      <c r="BC357" s="83"/>
      <c r="BD357" s="83"/>
      <c r="BE357" s="83"/>
      <c r="BF357" s="83"/>
      <c r="BG357" s="83"/>
      <c r="BH357" s="83"/>
    </row>
    <row r="358" spans="1:60" ht="49.5" customHeight="1" x14ac:dyDescent="0.2">
      <c r="A358" s="79" t="s">
        <v>1213</v>
      </c>
      <c r="B358" s="79" t="s">
        <v>351</v>
      </c>
      <c r="C358" s="79" t="s">
        <v>601</v>
      </c>
      <c r="D358" s="86" t="s">
        <v>227</v>
      </c>
      <c r="E358" s="86" t="s">
        <v>1214</v>
      </c>
      <c r="F358" s="86" t="s">
        <v>1215</v>
      </c>
      <c r="G358" s="79" t="s">
        <v>51</v>
      </c>
      <c r="H358" s="86"/>
      <c r="I358" s="122">
        <v>43899</v>
      </c>
      <c r="J358" s="106">
        <v>1275</v>
      </c>
      <c r="K358" s="106">
        <f t="shared" si="20"/>
        <v>127.5</v>
      </c>
      <c r="L358" s="106">
        <f t="shared" si="21"/>
        <v>1147.5</v>
      </c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>
        <v>191.25</v>
      </c>
      <c r="AM358" s="106"/>
      <c r="AN358" s="106">
        <v>229.5</v>
      </c>
      <c r="AO358" s="104"/>
      <c r="AP358" s="104">
        <f t="shared" si="18"/>
        <v>420.75</v>
      </c>
      <c r="AQ358" s="106">
        <f t="shared" si="19"/>
        <v>854.25</v>
      </c>
      <c r="AR358" s="77"/>
      <c r="AS358" s="78"/>
      <c r="AT358" s="80"/>
      <c r="AU358" s="11"/>
      <c r="AV358" s="80"/>
      <c r="AW358" s="80"/>
      <c r="AX358" s="80"/>
      <c r="AY358" s="80"/>
      <c r="AZ358" s="80"/>
      <c r="BA358" s="80"/>
      <c r="BB358" s="80"/>
      <c r="BC358" s="80"/>
      <c r="BD358" s="80"/>
      <c r="BE358" s="80"/>
      <c r="BF358" s="80"/>
      <c r="BG358" s="80"/>
      <c r="BH358" s="80"/>
    </row>
    <row r="359" spans="1:60" ht="49.5" customHeight="1" x14ac:dyDescent="0.2">
      <c r="A359" s="79" t="s">
        <v>1216</v>
      </c>
      <c r="B359" s="79" t="s">
        <v>351</v>
      </c>
      <c r="C359" s="79" t="s">
        <v>601</v>
      </c>
      <c r="D359" s="86" t="s">
        <v>227</v>
      </c>
      <c r="E359" s="86" t="s">
        <v>1217</v>
      </c>
      <c r="F359" s="86" t="s">
        <v>1215</v>
      </c>
      <c r="G359" s="79" t="s">
        <v>51</v>
      </c>
      <c r="H359" s="86"/>
      <c r="I359" s="122">
        <v>43899</v>
      </c>
      <c r="J359" s="106">
        <v>1275</v>
      </c>
      <c r="K359" s="106">
        <f t="shared" si="20"/>
        <v>127.5</v>
      </c>
      <c r="L359" s="106">
        <f t="shared" si="21"/>
        <v>1147.5</v>
      </c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>
        <v>191.25</v>
      </c>
      <c r="AM359" s="106"/>
      <c r="AN359" s="106">
        <v>229.5</v>
      </c>
      <c r="AO359" s="104"/>
      <c r="AP359" s="104">
        <f t="shared" si="18"/>
        <v>420.75</v>
      </c>
      <c r="AQ359" s="106">
        <f t="shared" si="19"/>
        <v>854.25</v>
      </c>
      <c r="AR359" s="77"/>
      <c r="AS359" s="78"/>
      <c r="AT359" s="80"/>
      <c r="AU359" s="11"/>
      <c r="AV359" s="80"/>
      <c r="AW359" s="80"/>
      <c r="AX359" s="80"/>
      <c r="AY359" s="80"/>
      <c r="AZ359" s="80"/>
      <c r="BA359" s="80"/>
      <c r="BB359" s="80"/>
      <c r="BC359" s="80"/>
      <c r="BD359" s="80"/>
      <c r="BE359" s="80"/>
      <c r="BF359" s="80"/>
      <c r="BG359" s="80"/>
      <c r="BH359" s="80"/>
    </row>
    <row r="360" spans="1:60" ht="49.5" customHeight="1" x14ac:dyDescent="0.2">
      <c r="A360" s="79" t="s">
        <v>1218</v>
      </c>
      <c r="B360" s="79" t="s">
        <v>351</v>
      </c>
      <c r="C360" s="79" t="s">
        <v>601</v>
      </c>
      <c r="D360" s="86" t="s">
        <v>227</v>
      </c>
      <c r="E360" s="86" t="s">
        <v>1219</v>
      </c>
      <c r="F360" s="86" t="s">
        <v>1215</v>
      </c>
      <c r="G360" s="79" t="s">
        <v>51</v>
      </c>
      <c r="H360" s="86"/>
      <c r="I360" s="122">
        <v>43899</v>
      </c>
      <c r="J360" s="106">
        <v>1275</v>
      </c>
      <c r="K360" s="106">
        <f t="shared" si="20"/>
        <v>127.5</v>
      </c>
      <c r="L360" s="106">
        <f t="shared" si="21"/>
        <v>1147.5</v>
      </c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>
        <v>191.25</v>
      </c>
      <c r="AM360" s="106"/>
      <c r="AN360" s="106">
        <v>229.5</v>
      </c>
      <c r="AO360" s="104"/>
      <c r="AP360" s="104">
        <f t="shared" si="18"/>
        <v>420.75</v>
      </c>
      <c r="AQ360" s="106">
        <f t="shared" si="19"/>
        <v>854.25</v>
      </c>
      <c r="AR360" s="77"/>
      <c r="AS360" s="78"/>
      <c r="AT360" s="80"/>
      <c r="AU360" s="11"/>
      <c r="AV360" s="80"/>
      <c r="AW360" s="80"/>
      <c r="AX360" s="80"/>
      <c r="AY360" s="80"/>
      <c r="AZ360" s="80"/>
      <c r="BA360" s="80"/>
      <c r="BB360" s="80"/>
      <c r="BC360" s="80"/>
      <c r="BD360" s="80"/>
      <c r="BE360" s="80"/>
      <c r="BF360" s="80"/>
      <c r="BG360" s="80"/>
      <c r="BH360" s="80"/>
    </row>
    <row r="361" spans="1:60" ht="49.5" customHeight="1" x14ac:dyDescent="0.2">
      <c r="A361" s="79" t="s">
        <v>1220</v>
      </c>
      <c r="B361" s="79" t="s">
        <v>351</v>
      </c>
      <c r="C361" s="79" t="s">
        <v>601</v>
      </c>
      <c r="D361" s="86" t="s">
        <v>227</v>
      </c>
      <c r="E361" s="86" t="s">
        <v>1221</v>
      </c>
      <c r="F361" s="86" t="s">
        <v>1215</v>
      </c>
      <c r="G361" s="79" t="s">
        <v>51</v>
      </c>
      <c r="H361" s="86"/>
      <c r="I361" s="122">
        <v>43899</v>
      </c>
      <c r="J361" s="106">
        <v>1275</v>
      </c>
      <c r="K361" s="106">
        <f t="shared" si="20"/>
        <v>127.5</v>
      </c>
      <c r="L361" s="106">
        <f t="shared" si="21"/>
        <v>1147.5</v>
      </c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>
        <v>191.25</v>
      </c>
      <c r="AM361" s="106"/>
      <c r="AN361" s="106">
        <v>229.5</v>
      </c>
      <c r="AO361" s="104"/>
      <c r="AP361" s="104">
        <f t="shared" si="18"/>
        <v>420.75</v>
      </c>
      <c r="AQ361" s="106">
        <f t="shared" si="19"/>
        <v>854.25</v>
      </c>
      <c r="AR361" s="77"/>
      <c r="AS361" s="78"/>
      <c r="AT361" s="80"/>
      <c r="AU361" s="11"/>
      <c r="AV361" s="80"/>
      <c r="AW361" s="80"/>
      <c r="AX361" s="80"/>
      <c r="AY361" s="80"/>
      <c r="AZ361" s="80"/>
      <c r="BA361" s="80"/>
      <c r="BB361" s="80"/>
      <c r="BC361" s="80"/>
      <c r="BD361" s="80"/>
      <c r="BE361" s="80"/>
      <c r="BF361" s="80"/>
      <c r="BG361" s="80"/>
      <c r="BH361" s="80"/>
    </row>
    <row r="362" spans="1:60" ht="49.5" customHeight="1" x14ac:dyDescent="0.2">
      <c r="A362" s="79" t="s">
        <v>1222</v>
      </c>
      <c r="B362" s="79" t="s">
        <v>351</v>
      </c>
      <c r="C362" s="79" t="s">
        <v>601</v>
      </c>
      <c r="D362" s="86" t="s">
        <v>227</v>
      </c>
      <c r="E362" s="86" t="s">
        <v>1223</v>
      </c>
      <c r="F362" s="86" t="s">
        <v>1215</v>
      </c>
      <c r="G362" s="79" t="s">
        <v>51</v>
      </c>
      <c r="H362" s="86"/>
      <c r="I362" s="122">
        <v>43899</v>
      </c>
      <c r="J362" s="106">
        <v>1275</v>
      </c>
      <c r="K362" s="106">
        <f t="shared" si="20"/>
        <v>127.5</v>
      </c>
      <c r="L362" s="106">
        <f t="shared" si="21"/>
        <v>1147.5</v>
      </c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>
        <v>191.25</v>
      </c>
      <c r="AM362" s="106"/>
      <c r="AN362" s="106">
        <v>229.5</v>
      </c>
      <c r="AO362" s="104"/>
      <c r="AP362" s="104">
        <f t="shared" si="18"/>
        <v>420.75</v>
      </c>
      <c r="AQ362" s="106">
        <f t="shared" si="19"/>
        <v>854.25</v>
      </c>
      <c r="AR362" s="77"/>
      <c r="AS362" s="78"/>
      <c r="AT362" s="80"/>
      <c r="AU362" s="11"/>
      <c r="AV362" s="80"/>
      <c r="AW362" s="80"/>
      <c r="AX362" s="80"/>
      <c r="AY362" s="80"/>
      <c r="AZ362" s="80"/>
      <c r="BA362" s="80"/>
      <c r="BB362" s="80"/>
      <c r="BC362" s="80"/>
      <c r="BD362" s="80"/>
      <c r="BE362" s="80"/>
      <c r="BF362" s="80"/>
      <c r="BG362" s="80"/>
      <c r="BH362" s="80"/>
    </row>
    <row r="363" spans="1:60" ht="49.5" customHeight="1" x14ac:dyDescent="0.2">
      <c r="A363" s="79" t="s">
        <v>1224</v>
      </c>
      <c r="B363" s="79" t="s">
        <v>351</v>
      </c>
      <c r="C363" s="79" t="s">
        <v>601</v>
      </c>
      <c r="D363" s="86" t="s">
        <v>227</v>
      </c>
      <c r="E363" s="86" t="s">
        <v>1225</v>
      </c>
      <c r="F363" s="86" t="s">
        <v>1215</v>
      </c>
      <c r="G363" s="79" t="s">
        <v>51</v>
      </c>
      <c r="H363" s="86"/>
      <c r="I363" s="122">
        <v>43899</v>
      </c>
      <c r="J363" s="106">
        <v>1275</v>
      </c>
      <c r="K363" s="106">
        <f t="shared" si="20"/>
        <v>127.5</v>
      </c>
      <c r="L363" s="106">
        <f t="shared" si="21"/>
        <v>1147.5</v>
      </c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>
        <v>191.25</v>
      </c>
      <c r="AM363" s="106"/>
      <c r="AN363" s="106">
        <v>229.5</v>
      </c>
      <c r="AO363" s="104"/>
      <c r="AP363" s="104">
        <f t="shared" si="18"/>
        <v>420.75</v>
      </c>
      <c r="AQ363" s="106">
        <f t="shared" si="19"/>
        <v>854.25</v>
      </c>
      <c r="AR363" s="77"/>
      <c r="AS363" s="78"/>
      <c r="AT363" s="80"/>
      <c r="AU363" s="11"/>
      <c r="AV363" s="80"/>
      <c r="AW363" s="80"/>
      <c r="AX363" s="80"/>
      <c r="AY363" s="80"/>
      <c r="AZ363" s="80"/>
      <c r="BA363" s="80"/>
      <c r="BB363" s="80"/>
      <c r="BC363" s="80"/>
      <c r="BD363" s="80"/>
      <c r="BE363" s="80"/>
      <c r="BF363" s="80"/>
      <c r="BG363" s="80"/>
      <c r="BH363" s="80"/>
    </row>
    <row r="364" spans="1:60" ht="49.5" customHeight="1" x14ac:dyDescent="0.2">
      <c r="A364" s="79" t="s">
        <v>1226</v>
      </c>
      <c r="B364" s="79" t="s">
        <v>351</v>
      </c>
      <c r="C364" s="79" t="s">
        <v>601</v>
      </c>
      <c r="D364" s="86" t="s">
        <v>227</v>
      </c>
      <c r="E364" s="86" t="s">
        <v>1227</v>
      </c>
      <c r="F364" s="86" t="s">
        <v>1215</v>
      </c>
      <c r="G364" s="79" t="s">
        <v>51</v>
      </c>
      <c r="H364" s="86"/>
      <c r="I364" s="122">
        <v>43899</v>
      </c>
      <c r="J364" s="106">
        <v>1275</v>
      </c>
      <c r="K364" s="106">
        <f t="shared" si="20"/>
        <v>127.5</v>
      </c>
      <c r="L364" s="106">
        <f t="shared" si="21"/>
        <v>1147.5</v>
      </c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>
        <v>191.25</v>
      </c>
      <c r="AM364" s="106"/>
      <c r="AN364" s="106">
        <v>229.5</v>
      </c>
      <c r="AO364" s="104"/>
      <c r="AP364" s="104">
        <f t="shared" si="18"/>
        <v>420.75</v>
      </c>
      <c r="AQ364" s="106">
        <f t="shared" si="19"/>
        <v>854.25</v>
      </c>
      <c r="AR364" s="77"/>
      <c r="AS364" s="78"/>
      <c r="AT364" s="80"/>
      <c r="AU364" s="11"/>
      <c r="AV364" s="80"/>
      <c r="AW364" s="80"/>
      <c r="AX364" s="80"/>
      <c r="AY364" s="80"/>
      <c r="AZ364" s="80"/>
      <c r="BA364" s="80"/>
      <c r="BB364" s="80"/>
      <c r="BC364" s="80"/>
      <c r="BD364" s="80"/>
      <c r="BE364" s="80"/>
      <c r="BF364" s="80"/>
      <c r="BG364" s="80"/>
      <c r="BH364" s="80"/>
    </row>
    <row r="365" spans="1:60" ht="49.5" customHeight="1" x14ac:dyDescent="0.2">
      <c r="A365" s="79" t="s">
        <v>1228</v>
      </c>
      <c r="B365" s="79" t="s">
        <v>351</v>
      </c>
      <c r="C365" s="79" t="s">
        <v>601</v>
      </c>
      <c r="D365" s="86" t="s">
        <v>227</v>
      </c>
      <c r="E365" s="86" t="s">
        <v>1229</v>
      </c>
      <c r="F365" s="86" t="s">
        <v>1215</v>
      </c>
      <c r="G365" s="79" t="s">
        <v>51</v>
      </c>
      <c r="H365" s="86"/>
      <c r="I365" s="122">
        <v>43899</v>
      </c>
      <c r="J365" s="106">
        <v>1275</v>
      </c>
      <c r="K365" s="106">
        <f t="shared" si="20"/>
        <v>127.5</v>
      </c>
      <c r="L365" s="106">
        <f t="shared" si="21"/>
        <v>1147.5</v>
      </c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>
        <v>191.25</v>
      </c>
      <c r="AM365" s="106"/>
      <c r="AN365" s="106">
        <v>229.5</v>
      </c>
      <c r="AO365" s="104"/>
      <c r="AP365" s="104">
        <f t="shared" si="18"/>
        <v>420.75</v>
      </c>
      <c r="AQ365" s="106">
        <f t="shared" si="19"/>
        <v>854.25</v>
      </c>
      <c r="AR365" s="77"/>
      <c r="AS365" s="78"/>
      <c r="AT365" s="80"/>
      <c r="AU365" s="11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</row>
    <row r="366" spans="1:60" ht="49.5" customHeight="1" x14ac:dyDescent="0.2">
      <c r="A366" s="79" t="s">
        <v>1230</v>
      </c>
      <c r="B366" s="79" t="s">
        <v>351</v>
      </c>
      <c r="C366" s="79" t="s">
        <v>601</v>
      </c>
      <c r="D366" s="86" t="s">
        <v>227</v>
      </c>
      <c r="E366" s="86" t="s">
        <v>1231</v>
      </c>
      <c r="F366" s="86" t="s">
        <v>1215</v>
      </c>
      <c r="G366" s="79" t="s">
        <v>51</v>
      </c>
      <c r="H366" s="86"/>
      <c r="I366" s="122">
        <v>43899</v>
      </c>
      <c r="J366" s="106">
        <v>1275</v>
      </c>
      <c r="K366" s="106">
        <f t="shared" si="20"/>
        <v>127.5</v>
      </c>
      <c r="L366" s="106">
        <f t="shared" si="21"/>
        <v>1147.5</v>
      </c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>
        <v>191.25</v>
      </c>
      <c r="AM366" s="106"/>
      <c r="AN366" s="106">
        <v>229.5</v>
      </c>
      <c r="AO366" s="104"/>
      <c r="AP366" s="104">
        <f t="shared" si="18"/>
        <v>420.75</v>
      </c>
      <c r="AQ366" s="106">
        <f t="shared" si="19"/>
        <v>854.25</v>
      </c>
      <c r="AR366" s="77"/>
      <c r="AS366" s="78"/>
      <c r="AT366" s="80"/>
      <c r="AU366" s="11"/>
      <c r="AV366" s="80"/>
      <c r="AW366" s="80"/>
      <c r="AX366" s="80"/>
      <c r="AY366" s="80"/>
      <c r="AZ366" s="80"/>
      <c r="BA366" s="80"/>
      <c r="BB366" s="80"/>
      <c r="BC366" s="80"/>
      <c r="BD366" s="80"/>
      <c r="BE366" s="80"/>
      <c r="BF366" s="80"/>
      <c r="BG366" s="80"/>
      <c r="BH366" s="80"/>
    </row>
    <row r="367" spans="1:60" ht="49.5" customHeight="1" x14ac:dyDescent="0.2">
      <c r="A367" s="79" t="s">
        <v>1232</v>
      </c>
      <c r="B367" s="79" t="s">
        <v>351</v>
      </c>
      <c r="C367" s="79" t="s">
        <v>601</v>
      </c>
      <c r="D367" s="86" t="s">
        <v>227</v>
      </c>
      <c r="E367" s="86" t="s">
        <v>1233</v>
      </c>
      <c r="F367" s="86" t="s">
        <v>1215</v>
      </c>
      <c r="G367" s="79" t="s">
        <v>51</v>
      </c>
      <c r="H367" s="86"/>
      <c r="I367" s="122">
        <v>43899</v>
      </c>
      <c r="J367" s="106">
        <v>1275</v>
      </c>
      <c r="K367" s="106">
        <f t="shared" si="20"/>
        <v>127.5</v>
      </c>
      <c r="L367" s="106">
        <f t="shared" si="21"/>
        <v>1147.5</v>
      </c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>
        <v>191.25</v>
      </c>
      <c r="AM367" s="106"/>
      <c r="AN367" s="106">
        <v>229.5</v>
      </c>
      <c r="AO367" s="104"/>
      <c r="AP367" s="104">
        <f t="shared" si="18"/>
        <v>420.75</v>
      </c>
      <c r="AQ367" s="106">
        <f t="shared" si="19"/>
        <v>854.25</v>
      </c>
      <c r="AR367" s="77"/>
      <c r="AS367" s="78"/>
      <c r="AT367" s="80"/>
      <c r="AU367" s="11"/>
      <c r="AV367" s="80"/>
      <c r="AW367" s="80"/>
      <c r="AX367" s="80"/>
      <c r="AY367" s="80"/>
      <c r="AZ367" s="80"/>
      <c r="BA367" s="80"/>
      <c r="BB367" s="80"/>
      <c r="BC367" s="80"/>
      <c r="BD367" s="80"/>
      <c r="BE367" s="80"/>
      <c r="BF367" s="80"/>
      <c r="BG367" s="80"/>
      <c r="BH367" s="80"/>
    </row>
    <row r="368" spans="1:60" ht="49.5" customHeight="1" x14ac:dyDescent="0.2">
      <c r="A368" s="79" t="s">
        <v>1234</v>
      </c>
      <c r="B368" s="79" t="s">
        <v>351</v>
      </c>
      <c r="C368" s="79" t="s">
        <v>601</v>
      </c>
      <c r="D368" s="86" t="s">
        <v>227</v>
      </c>
      <c r="E368" s="86" t="s">
        <v>1235</v>
      </c>
      <c r="F368" s="86" t="s">
        <v>1215</v>
      </c>
      <c r="G368" s="79" t="s">
        <v>51</v>
      </c>
      <c r="H368" s="86"/>
      <c r="I368" s="122">
        <v>43899</v>
      </c>
      <c r="J368" s="106">
        <v>1275</v>
      </c>
      <c r="K368" s="106">
        <f t="shared" si="20"/>
        <v>127.5</v>
      </c>
      <c r="L368" s="106">
        <f t="shared" si="21"/>
        <v>1147.5</v>
      </c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>
        <v>191.25</v>
      </c>
      <c r="AM368" s="106"/>
      <c r="AN368" s="106">
        <v>229.5</v>
      </c>
      <c r="AO368" s="104"/>
      <c r="AP368" s="104">
        <f t="shared" si="18"/>
        <v>420.75</v>
      </c>
      <c r="AQ368" s="106">
        <f t="shared" si="19"/>
        <v>854.25</v>
      </c>
      <c r="AR368" s="77"/>
      <c r="AS368" s="78"/>
      <c r="AT368" s="80"/>
      <c r="AU368" s="11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</row>
    <row r="369" spans="1:60" ht="49.5" customHeight="1" x14ac:dyDescent="0.2">
      <c r="A369" s="79" t="s">
        <v>1236</v>
      </c>
      <c r="B369" s="79" t="s">
        <v>351</v>
      </c>
      <c r="C369" s="79" t="s">
        <v>601</v>
      </c>
      <c r="D369" s="86" t="s">
        <v>227</v>
      </c>
      <c r="E369" s="86" t="s">
        <v>1237</v>
      </c>
      <c r="F369" s="86" t="s">
        <v>1215</v>
      </c>
      <c r="G369" s="79" t="s">
        <v>51</v>
      </c>
      <c r="H369" s="86"/>
      <c r="I369" s="122">
        <v>43899</v>
      </c>
      <c r="J369" s="106">
        <v>1275</v>
      </c>
      <c r="K369" s="106">
        <f t="shared" si="20"/>
        <v>127.5</v>
      </c>
      <c r="L369" s="106">
        <f t="shared" si="21"/>
        <v>1147.5</v>
      </c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>
        <v>191.25</v>
      </c>
      <c r="AM369" s="106"/>
      <c r="AN369" s="106">
        <v>229.5</v>
      </c>
      <c r="AO369" s="104"/>
      <c r="AP369" s="104">
        <f t="shared" si="18"/>
        <v>420.75</v>
      </c>
      <c r="AQ369" s="106">
        <f t="shared" si="19"/>
        <v>854.25</v>
      </c>
      <c r="AR369" s="77"/>
      <c r="AS369" s="78"/>
      <c r="AT369" s="80"/>
      <c r="AU369" s="11"/>
      <c r="AV369" s="80"/>
      <c r="AW369" s="80"/>
      <c r="AX369" s="80"/>
      <c r="AY369" s="80"/>
      <c r="AZ369" s="80"/>
      <c r="BA369" s="80"/>
      <c r="BB369" s="80"/>
      <c r="BC369" s="80"/>
      <c r="BD369" s="80"/>
      <c r="BE369" s="80"/>
      <c r="BF369" s="80"/>
      <c r="BG369" s="80"/>
      <c r="BH369" s="80"/>
    </row>
    <row r="370" spans="1:60" ht="49.5" customHeight="1" x14ac:dyDescent="0.2">
      <c r="A370" s="79" t="s">
        <v>1238</v>
      </c>
      <c r="B370" s="79" t="s">
        <v>351</v>
      </c>
      <c r="C370" s="79" t="s">
        <v>601</v>
      </c>
      <c r="D370" s="86" t="s">
        <v>227</v>
      </c>
      <c r="E370" s="86" t="s">
        <v>1239</v>
      </c>
      <c r="F370" s="86" t="s">
        <v>1215</v>
      </c>
      <c r="G370" s="79" t="s">
        <v>51</v>
      </c>
      <c r="H370" s="86"/>
      <c r="I370" s="122">
        <v>43899</v>
      </c>
      <c r="J370" s="106">
        <v>1275</v>
      </c>
      <c r="K370" s="106">
        <f t="shared" si="20"/>
        <v>127.5</v>
      </c>
      <c r="L370" s="106">
        <f t="shared" si="21"/>
        <v>1147.5</v>
      </c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>
        <v>191.25</v>
      </c>
      <c r="AM370" s="106"/>
      <c r="AN370" s="106">
        <v>229.5</v>
      </c>
      <c r="AO370" s="104"/>
      <c r="AP370" s="104">
        <f t="shared" si="18"/>
        <v>420.75</v>
      </c>
      <c r="AQ370" s="106">
        <f t="shared" si="19"/>
        <v>854.25</v>
      </c>
      <c r="AR370" s="77"/>
      <c r="AS370" s="78"/>
      <c r="AT370" s="80"/>
      <c r="AU370" s="11"/>
      <c r="AV370" s="80"/>
      <c r="AW370" s="80"/>
      <c r="AX370" s="80"/>
      <c r="AY370" s="80"/>
      <c r="AZ370" s="80"/>
      <c r="BA370" s="80"/>
      <c r="BB370" s="80"/>
      <c r="BC370" s="80"/>
      <c r="BD370" s="80"/>
      <c r="BE370" s="80"/>
      <c r="BF370" s="80"/>
      <c r="BG370" s="80"/>
      <c r="BH370" s="80"/>
    </row>
    <row r="371" spans="1:60" ht="49.5" customHeight="1" x14ac:dyDescent="0.2">
      <c r="A371" s="79" t="s">
        <v>1240</v>
      </c>
      <c r="B371" s="79" t="s">
        <v>351</v>
      </c>
      <c r="C371" s="79" t="s">
        <v>601</v>
      </c>
      <c r="D371" s="86" t="s">
        <v>227</v>
      </c>
      <c r="E371" s="86" t="s">
        <v>1241</v>
      </c>
      <c r="F371" s="86" t="s">
        <v>1215</v>
      </c>
      <c r="G371" s="79" t="s">
        <v>51</v>
      </c>
      <c r="H371" s="86"/>
      <c r="I371" s="122">
        <v>43899</v>
      </c>
      <c r="J371" s="106">
        <v>1275</v>
      </c>
      <c r="K371" s="106">
        <f t="shared" si="20"/>
        <v>127.5</v>
      </c>
      <c r="L371" s="106">
        <f t="shared" si="21"/>
        <v>1147.5</v>
      </c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>
        <v>191.25</v>
      </c>
      <c r="AM371" s="106"/>
      <c r="AN371" s="106">
        <v>229.5</v>
      </c>
      <c r="AO371" s="104"/>
      <c r="AP371" s="104">
        <f t="shared" si="18"/>
        <v>420.75</v>
      </c>
      <c r="AQ371" s="106">
        <f t="shared" si="19"/>
        <v>854.25</v>
      </c>
      <c r="AR371" s="77"/>
      <c r="AS371" s="78"/>
      <c r="AT371" s="80"/>
      <c r="AU371" s="11"/>
      <c r="AV371" s="80"/>
      <c r="AW371" s="80"/>
      <c r="AX371" s="80"/>
      <c r="AY371" s="80"/>
      <c r="AZ371" s="80"/>
      <c r="BA371" s="80"/>
      <c r="BB371" s="80"/>
      <c r="BC371" s="80"/>
      <c r="BD371" s="80"/>
      <c r="BE371" s="80"/>
      <c r="BF371" s="80"/>
      <c r="BG371" s="80"/>
      <c r="BH371" s="80"/>
    </row>
    <row r="372" spans="1:60" ht="49.5" customHeight="1" x14ac:dyDescent="0.2">
      <c r="A372" s="79" t="s">
        <v>1242</v>
      </c>
      <c r="B372" s="79" t="s">
        <v>351</v>
      </c>
      <c r="C372" s="79" t="s">
        <v>601</v>
      </c>
      <c r="D372" s="86" t="s">
        <v>227</v>
      </c>
      <c r="E372" s="86" t="s">
        <v>1243</v>
      </c>
      <c r="F372" s="86" t="s">
        <v>1215</v>
      </c>
      <c r="G372" s="79" t="s">
        <v>51</v>
      </c>
      <c r="H372" s="86"/>
      <c r="I372" s="122">
        <v>43899</v>
      </c>
      <c r="J372" s="106">
        <v>1275</v>
      </c>
      <c r="K372" s="106">
        <f t="shared" si="20"/>
        <v>127.5</v>
      </c>
      <c r="L372" s="106">
        <f t="shared" si="21"/>
        <v>1147.5</v>
      </c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>
        <v>191.25</v>
      </c>
      <c r="AM372" s="106"/>
      <c r="AN372" s="106">
        <v>229.5</v>
      </c>
      <c r="AO372" s="104"/>
      <c r="AP372" s="104">
        <f t="shared" si="18"/>
        <v>420.75</v>
      </c>
      <c r="AQ372" s="106">
        <f t="shared" si="19"/>
        <v>854.25</v>
      </c>
      <c r="AR372" s="77"/>
      <c r="AS372" s="78"/>
      <c r="AT372" s="80"/>
      <c r="AU372" s="11"/>
      <c r="AV372" s="80"/>
      <c r="AW372" s="80"/>
      <c r="AX372" s="80"/>
      <c r="AY372" s="80"/>
      <c r="AZ372" s="80"/>
      <c r="BA372" s="80"/>
      <c r="BB372" s="80"/>
      <c r="BC372" s="80"/>
      <c r="BD372" s="80"/>
      <c r="BE372" s="80"/>
      <c r="BF372" s="80"/>
      <c r="BG372" s="80"/>
      <c r="BH372" s="80"/>
    </row>
    <row r="373" spans="1:60" ht="49.5" customHeight="1" x14ac:dyDescent="0.2">
      <c r="A373" s="79" t="s">
        <v>1244</v>
      </c>
      <c r="B373" s="79" t="s">
        <v>351</v>
      </c>
      <c r="C373" s="79" t="s">
        <v>601</v>
      </c>
      <c r="D373" s="86" t="s">
        <v>227</v>
      </c>
      <c r="E373" s="86" t="s">
        <v>1245</v>
      </c>
      <c r="F373" s="86" t="s">
        <v>1215</v>
      </c>
      <c r="G373" s="79" t="s">
        <v>51</v>
      </c>
      <c r="H373" s="86"/>
      <c r="I373" s="122">
        <v>43899</v>
      </c>
      <c r="J373" s="106">
        <v>1275</v>
      </c>
      <c r="K373" s="106">
        <f t="shared" si="20"/>
        <v>127.5</v>
      </c>
      <c r="L373" s="106">
        <f t="shared" si="21"/>
        <v>1147.5</v>
      </c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>
        <v>191.25</v>
      </c>
      <c r="AM373" s="106"/>
      <c r="AN373" s="106">
        <v>229.5</v>
      </c>
      <c r="AO373" s="104"/>
      <c r="AP373" s="104">
        <f t="shared" si="18"/>
        <v>420.75</v>
      </c>
      <c r="AQ373" s="106">
        <f t="shared" si="19"/>
        <v>854.25</v>
      </c>
      <c r="AR373" s="77"/>
      <c r="AS373" s="78"/>
      <c r="AT373" s="80"/>
      <c r="AU373" s="11"/>
      <c r="AV373" s="80"/>
      <c r="AW373" s="80"/>
      <c r="AX373" s="80"/>
      <c r="AY373" s="80"/>
      <c r="AZ373" s="80"/>
      <c r="BA373" s="80"/>
      <c r="BB373" s="80"/>
      <c r="BC373" s="80"/>
      <c r="BD373" s="80"/>
      <c r="BE373" s="80"/>
      <c r="BF373" s="80"/>
      <c r="BG373" s="80"/>
      <c r="BH373" s="80"/>
    </row>
    <row r="374" spans="1:60" ht="49.5" customHeight="1" x14ac:dyDescent="0.2">
      <c r="A374" s="79" t="s">
        <v>1246</v>
      </c>
      <c r="B374" s="79" t="s">
        <v>351</v>
      </c>
      <c r="C374" s="79" t="s">
        <v>601</v>
      </c>
      <c r="D374" s="86" t="s">
        <v>227</v>
      </c>
      <c r="E374" s="86" t="s">
        <v>1247</v>
      </c>
      <c r="F374" s="86" t="s">
        <v>1215</v>
      </c>
      <c r="G374" s="79" t="s">
        <v>51</v>
      </c>
      <c r="H374" s="86"/>
      <c r="I374" s="122">
        <v>43899</v>
      </c>
      <c r="J374" s="106">
        <v>1275</v>
      </c>
      <c r="K374" s="106">
        <f t="shared" si="20"/>
        <v>127.5</v>
      </c>
      <c r="L374" s="106">
        <f t="shared" si="21"/>
        <v>1147.5</v>
      </c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>
        <v>191.25</v>
      </c>
      <c r="AM374" s="106"/>
      <c r="AN374" s="106">
        <v>229.5</v>
      </c>
      <c r="AO374" s="104"/>
      <c r="AP374" s="104">
        <f t="shared" si="18"/>
        <v>420.75</v>
      </c>
      <c r="AQ374" s="106">
        <f t="shared" si="19"/>
        <v>854.25</v>
      </c>
      <c r="AR374" s="77"/>
      <c r="AS374" s="78"/>
      <c r="AT374" s="80"/>
      <c r="AU374" s="11"/>
      <c r="AV374" s="80"/>
      <c r="AW374" s="80"/>
      <c r="AX374" s="80"/>
      <c r="AY374" s="80"/>
      <c r="AZ374" s="80"/>
      <c r="BA374" s="80"/>
      <c r="BB374" s="80"/>
      <c r="BC374" s="80"/>
      <c r="BD374" s="80"/>
      <c r="BE374" s="80"/>
      <c r="BF374" s="80"/>
      <c r="BG374" s="80"/>
      <c r="BH374" s="80"/>
    </row>
    <row r="375" spans="1:60" ht="49.5" customHeight="1" x14ac:dyDescent="0.2">
      <c r="A375" s="79" t="s">
        <v>1248</v>
      </c>
      <c r="B375" s="79" t="s">
        <v>351</v>
      </c>
      <c r="C375" s="79" t="s">
        <v>601</v>
      </c>
      <c r="D375" s="86" t="s">
        <v>227</v>
      </c>
      <c r="E375" s="86" t="s">
        <v>1249</v>
      </c>
      <c r="F375" s="86" t="s">
        <v>1215</v>
      </c>
      <c r="G375" s="79" t="s">
        <v>51</v>
      </c>
      <c r="H375" s="86"/>
      <c r="I375" s="122">
        <v>43899</v>
      </c>
      <c r="J375" s="106">
        <v>1275</v>
      </c>
      <c r="K375" s="106">
        <f t="shared" si="20"/>
        <v>127.5</v>
      </c>
      <c r="L375" s="106">
        <f t="shared" si="21"/>
        <v>1147.5</v>
      </c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>
        <v>191.25</v>
      </c>
      <c r="AM375" s="106"/>
      <c r="AN375" s="106">
        <v>229.5</v>
      </c>
      <c r="AO375" s="104"/>
      <c r="AP375" s="104">
        <f t="shared" si="18"/>
        <v>420.75</v>
      </c>
      <c r="AQ375" s="106">
        <f t="shared" si="19"/>
        <v>854.25</v>
      </c>
      <c r="AR375" s="77"/>
      <c r="AS375" s="78"/>
      <c r="AT375" s="80"/>
      <c r="AU375" s="11"/>
      <c r="AV375" s="80"/>
      <c r="AW375" s="80"/>
      <c r="AX375" s="80"/>
      <c r="AY375" s="80"/>
      <c r="AZ375" s="80"/>
      <c r="BA375" s="80"/>
      <c r="BB375" s="80"/>
      <c r="BC375" s="80"/>
      <c r="BD375" s="80"/>
      <c r="BE375" s="80"/>
      <c r="BF375" s="80"/>
      <c r="BG375" s="80"/>
      <c r="BH375" s="80"/>
    </row>
    <row r="376" spans="1:60" ht="49.5" customHeight="1" x14ac:dyDescent="0.2">
      <c r="A376" s="79" t="s">
        <v>1250</v>
      </c>
      <c r="B376" s="79" t="s">
        <v>351</v>
      </c>
      <c r="C376" s="79" t="s">
        <v>601</v>
      </c>
      <c r="D376" s="86" t="s">
        <v>227</v>
      </c>
      <c r="E376" s="86" t="s">
        <v>1251</v>
      </c>
      <c r="F376" s="86" t="s">
        <v>1215</v>
      </c>
      <c r="G376" s="79" t="s">
        <v>51</v>
      </c>
      <c r="H376" s="86"/>
      <c r="I376" s="122">
        <v>43899</v>
      </c>
      <c r="J376" s="106">
        <v>1275</v>
      </c>
      <c r="K376" s="106">
        <f t="shared" si="20"/>
        <v>127.5</v>
      </c>
      <c r="L376" s="106">
        <f t="shared" si="21"/>
        <v>1147.5</v>
      </c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>
        <v>191.25</v>
      </c>
      <c r="AM376" s="106"/>
      <c r="AN376" s="106">
        <v>229.5</v>
      </c>
      <c r="AO376" s="104"/>
      <c r="AP376" s="104">
        <f t="shared" si="18"/>
        <v>420.75</v>
      </c>
      <c r="AQ376" s="106">
        <f t="shared" si="19"/>
        <v>854.25</v>
      </c>
      <c r="AR376" s="77"/>
      <c r="AS376" s="78"/>
      <c r="AT376" s="80"/>
      <c r="AU376" s="11"/>
      <c r="AV376" s="80"/>
      <c r="AW376" s="80"/>
      <c r="AX376" s="80"/>
      <c r="AY376" s="80"/>
      <c r="AZ376" s="80"/>
      <c r="BA376" s="80"/>
      <c r="BB376" s="80"/>
      <c r="BC376" s="80"/>
      <c r="BD376" s="80"/>
      <c r="BE376" s="80"/>
      <c r="BF376" s="80"/>
      <c r="BG376" s="80"/>
      <c r="BH376" s="80"/>
    </row>
    <row r="377" spans="1:60" ht="49.5" customHeight="1" x14ac:dyDescent="0.2">
      <c r="A377" s="79" t="s">
        <v>1252</v>
      </c>
      <c r="B377" s="79" t="s">
        <v>351</v>
      </c>
      <c r="C377" s="79" t="s">
        <v>601</v>
      </c>
      <c r="D377" s="86" t="s">
        <v>227</v>
      </c>
      <c r="E377" s="86" t="s">
        <v>1253</v>
      </c>
      <c r="F377" s="86" t="s">
        <v>1215</v>
      </c>
      <c r="G377" s="79" t="s">
        <v>51</v>
      </c>
      <c r="H377" s="86"/>
      <c r="I377" s="122">
        <v>43899</v>
      </c>
      <c r="J377" s="106">
        <v>1275</v>
      </c>
      <c r="K377" s="106">
        <f t="shared" si="20"/>
        <v>127.5</v>
      </c>
      <c r="L377" s="106">
        <f t="shared" si="21"/>
        <v>1147.5</v>
      </c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>
        <v>191.25</v>
      </c>
      <c r="AM377" s="106"/>
      <c r="AN377" s="106">
        <v>229.5</v>
      </c>
      <c r="AO377" s="104"/>
      <c r="AP377" s="104">
        <f t="shared" si="18"/>
        <v>420.75</v>
      </c>
      <c r="AQ377" s="106">
        <f t="shared" si="19"/>
        <v>854.25</v>
      </c>
      <c r="AR377" s="77"/>
      <c r="AS377" s="78"/>
      <c r="AT377" s="80"/>
      <c r="AU377" s="11"/>
      <c r="AV377" s="80"/>
      <c r="AW377" s="80"/>
      <c r="AX377" s="80"/>
      <c r="AY377" s="80"/>
      <c r="AZ377" s="80"/>
      <c r="BA377" s="80"/>
      <c r="BB377" s="80"/>
      <c r="BC377" s="80"/>
      <c r="BD377" s="80"/>
      <c r="BE377" s="80"/>
      <c r="BF377" s="80"/>
      <c r="BG377" s="80"/>
      <c r="BH377" s="80"/>
    </row>
    <row r="378" spans="1:60" ht="49.5" customHeight="1" x14ac:dyDescent="0.2">
      <c r="A378" s="79" t="s">
        <v>1254</v>
      </c>
      <c r="B378" s="79" t="s">
        <v>351</v>
      </c>
      <c r="C378" s="79" t="s">
        <v>601</v>
      </c>
      <c r="D378" s="86" t="s">
        <v>227</v>
      </c>
      <c r="E378" s="86" t="s">
        <v>1255</v>
      </c>
      <c r="F378" s="86" t="s">
        <v>1215</v>
      </c>
      <c r="G378" s="79" t="s">
        <v>51</v>
      </c>
      <c r="H378" s="86"/>
      <c r="I378" s="122">
        <v>43899</v>
      </c>
      <c r="J378" s="106">
        <v>1275</v>
      </c>
      <c r="K378" s="106">
        <f t="shared" si="20"/>
        <v>127.5</v>
      </c>
      <c r="L378" s="106">
        <f t="shared" si="21"/>
        <v>1147.5</v>
      </c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>
        <v>191.25</v>
      </c>
      <c r="AM378" s="106"/>
      <c r="AN378" s="106">
        <v>229.5</v>
      </c>
      <c r="AO378" s="104"/>
      <c r="AP378" s="104">
        <f t="shared" si="18"/>
        <v>420.75</v>
      </c>
      <c r="AQ378" s="106">
        <f t="shared" si="19"/>
        <v>854.25</v>
      </c>
      <c r="AR378" s="77"/>
      <c r="AS378" s="78"/>
      <c r="AT378" s="80"/>
      <c r="AU378" s="11"/>
      <c r="AV378" s="80"/>
      <c r="AW378" s="80"/>
      <c r="AX378" s="80"/>
      <c r="AY378" s="80"/>
      <c r="AZ378" s="80"/>
      <c r="BA378" s="80"/>
      <c r="BB378" s="80"/>
      <c r="BC378" s="80"/>
      <c r="BD378" s="80"/>
      <c r="BE378" s="80"/>
      <c r="BF378" s="80"/>
      <c r="BG378" s="80"/>
      <c r="BH378" s="80"/>
    </row>
    <row r="379" spans="1:60" ht="49.5" customHeight="1" x14ac:dyDescent="0.2">
      <c r="A379" s="79" t="s">
        <v>1256</v>
      </c>
      <c r="B379" s="79" t="s">
        <v>351</v>
      </c>
      <c r="C379" s="79" t="s">
        <v>601</v>
      </c>
      <c r="D379" s="86" t="s">
        <v>227</v>
      </c>
      <c r="E379" s="86" t="s">
        <v>1257</v>
      </c>
      <c r="F379" s="86" t="s">
        <v>1215</v>
      </c>
      <c r="G379" s="79" t="s">
        <v>51</v>
      </c>
      <c r="H379" s="86"/>
      <c r="I379" s="122">
        <v>43899</v>
      </c>
      <c r="J379" s="106">
        <v>1275</v>
      </c>
      <c r="K379" s="106">
        <f t="shared" si="20"/>
        <v>127.5</v>
      </c>
      <c r="L379" s="106">
        <f t="shared" si="21"/>
        <v>1147.5</v>
      </c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>
        <v>191.25</v>
      </c>
      <c r="AM379" s="106"/>
      <c r="AN379" s="106">
        <v>229.5</v>
      </c>
      <c r="AO379" s="104"/>
      <c r="AP379" s="104">
        <f t="shared" si="18"/>
        <v>420.75</v>
      </c>
      <c r="AQ379" s="106">
        <f t="shared" si="19"/>
        <v>854.25</v>
      </c>
      <c r="AR379" s="77"/>
      <c r="AS379" s="78"/>
      <c r="AT379" s="80"/>
      <c r="AU379" s="11"/>
      <c r="AV379" s="80"/>
      <c r="AW379" s="80"/>
      <c r="AX379" s="80"/>
      <c r="AY379" s="80"/>
      <c r="AZ379" s="80"/>
      <c r="BA379" s="80"/>
      <c r="BB379" s="80"/>
      <c r="BC379" s="80"/>
      <c r="BD379" s="80"/>
      <c r="BE379" s="80"/>
      <c r="BF379" s="80"/>
      <c r="BG379" s="80"/>
      <c r="BH379" s="80"/>
    </row>
    <row r="380" spans="1:60" ht="49.5" customHeight="1" x14ac:dyDescent="0.2">
      <c r="A380" s="79" t="s">
        <v>1258</v>
      </c>
      <c r="B380" s="79" t="s">
        <v>351</v>
      </c>
      <c r="C380" s="79" t="s">
        <v>601</v>
      </c>
      <c r="D380" s="86" t="s">
        <v>227</v>
      </c>
      <c r="E380" s="86" t="s">
        <v>1259</v>
      </c>
      <c r="F380" s="86" t="s">
        <v>1215</v>
      </c>
      <c r="G380" s="79" t="s">
        <v>51</v>
      </c>
      <c r="H380" s="86"/>
      <c r="I380" s="122">
        <v>43899</v>
      </c>
      <c r="J380" s="106">
        <v>1275</v>
      </c>
      <c r="K380" s="106">
        <f t="shared" si="20"/>
        <v>127.5</v>
      </c>
      <c r="L380" s="106">
        <f t="shared" si="21"/>
        <v>1147.5</v>
      </c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>
        <v>191.25</v>
      </c>
      <c r="AM380" s="106"/>
      <c r="AN380" s="106">
        <v>229.5</v>
      </c>
      <c r="AO380" s="104"/>
      <c r="AP380" s="104">
        <f t="shared" si="18"/>
        <v>420.75</v>
      </c>
      <c r="AQ380" s="106">
        <f t="shared" si="19"/>
        <v>854.25</v>
      </c>
      <c r="AR380" s="77"/>
      <c r="AS380" s="78"/>
      <c r="AT380" s="80"/>
      <c r="AU380" s="11"/>
      <c r="AV380" s="80"/>
      <c r="AW380" s="80"/>
      <c r="AX380" s="80"/>
      <c r="AY380" s="80"/>
      <c r="AZ380" s="80"/>
      <c r="BA380" s="80"/>
      <c r="BB380" s="80"/>
      <c r="BC380" s="80"/>
      <c r="BD380" s="80"/>
      <c r="BE380" s="80"/>
      <c r="BF380" s="80"/>
      <c r="BG380" s="80"/>
      <c r="BH380" s="80"/>
    </row>
    <row r="381" spans="1:60" ht="49.5" customHeight="1" x14ac:dyDescent="0.2">
      <c r="A381" s="79" t="s">
        <v>1260</v>
      </c>
      <c r="B381" s="79" t="s">
        <v>351</v>
      </c>
      <c r="C381" s="79" t="s">
        <v>601</v>
      </c>
      <c r="D381" s="86" t="s">
        <v>227</v>
      </c>
      <c r="E381" s="86" t="s">
        <v>1261</v>
      </c>
      <c r="F381" s="86" t="s">
        <v>1215</v>
      </c>
      <c r="G381" s="79" t="s">
        <v>51</v>
      </c>
      <c r="H381" s="86"/>
      <c r="I381" s="122">
        <v>43899</v>
      </c>
      <c r="J381" s="106">
        <v>1275</v>
      </c>
      <c r="K381" s="106">
        <f t="shared" si="20"/>
        <v>127.5</v>
      </c>
      <c r="L381" s="106">
        <f t="shared" si="21"/>
        <v>1147.5</v>
      </c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>
        <v>191.25</v>
      </c>
      <c r="AM381" s="106"/>
      <c r="AN381" s="106">
        <v>229.5</v>
      </c>
      <c r="AO381" s="104"/>
      <c r="AP381" s="104">
        <f t="shared" si="18"/>
        <v>420.75</v>
      </c>
      <c r="AQ381" s="106">
        <f t="shared" si="19"/>
        <v>854.25</v>
      </c>
      <c r="AR381" s="77"/>
      <c r="AS381" s="78"/>
      <c r="AT381" s="80"/>
      <c r="AU381" s="11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  <c r="BG381" s="80"/>
      <c r="BH381" s="80"/>
    </row>
    <row r="382" spans="1:60" ht="49.5" customHeight="1" x14ac:dyDescent="0.2">
      <c r="A382" s="79" t="s">
        <v>1262</v>
      </c>
      <c r="B382" s="79" t="s">
        <v>351</v>
      </c>
      <c r="C382" s="79" t="s">
        <v>601</v>
      </c>
      <c r="D382" s="86" t="s">
        <v>227</v>
      </c>
      <c r="E382" s="86" t="s">
        <v>1263</v>
      </c>
      <c r="F382" s="86" t="s">
        <v>1215</v>
      </c>
      <c r="G382" s="79" t="s">
        <v>51</v>
      </c>
      <c r="H382" s="86"/>
      <c r="I382" s="122">
        <v>43899</v>
      </c>
      <c r="J382" s="106">
        <v>1275</v>
      </c>
      <c r="K382" s="106">
        <f t="shared" si="20"/>
        <v>127.5</v>
      </c>
      <c r="L382" s="106">
        <f t="shared" si="21"/>
        <v>1147.5</v>
      </c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>
        <v>191.25</v>
      </c>
      <c r="AM382" s="106"/>
      <c r="AN382" s="106">
        <v>229.5</v>
      </c>
      <c r="AO382" s="104"/>
      <c r="AP382" s="104">
        <f t="shared" si="18"/>
        <v>420.75</v>
      </c>
      <c r="AQ382" s="106">
        <f t="shared" si="19"/>
        <v>854.25</v>
      </c>
      <c r="AR382" s="77"/>
      <c r="AS382" s="78"/>
      <c r="AT382" s="80"/>
      <c r="AU382" s="11"/>
      <c r="AV382" s="80"/>
      <c r="AW382" s="80"/>
      <c r="AX382" s="80"/>
      <c r="AY382" s="80"/>
      <c r="AZ382" s="80"/>
      <c r="BA382" s="80"/>
      <c r="BB382" s="80"/>
      <c r="BC382" s="80"/>
      <c r="BD382" s="80"/>
      <c r="BE382" s="80"/>
      <c r="BF382" s="80"/>
      <c r="BG382" s="80"/>
      <c r="BH382" s="80"/>
    </row>
    <row r="383" spans="1:60" ht="49.5" customHeight="1" x14ac:dyDescent="0.2">
      <c r="A383" s="79" t="s">
        <v>1264</v>
      </c>
      <c r="B383" s="79" t="s">
        <v>351</v>
      </c>
      <c r="C383" s="79" t="s">
        <v>601</v>
      </c>
      <c r="D383" s="86" t="s">
        <v>227</v>
      </c>
      <c r="E383" s="86" t="s">
        <v>1265</v>
      </c>
      <c r="F383" s="86" t="s">
        <v>1215</v>
      </c>
      <c r="G383" s="79" t="s">
        <v>51</v>
      </c>
      <c r="H383" s="86"/>
      <c r="I383" s="122">
        <v>43899</v>
      </c>
      <c r="J383" s="106">
        <v>1275</v>
      </c>
      <c r="K383" s="106">
        <f t="shared" si="20"/>
        <v>127.5</v>
      </c>
      <c r="L383" s="106">
        <f t="shared" si="21"/>
        <v>1147.5</v>
      </c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>
        <v>191.25</v>
      </c>
      <c r="AM383" s="106"/>
      <c r="AN383" s="106">
        <v>229.5</v>
      </c>
      <c r="AO383" s="104"/>
      <c r="AP383" s="104">
        <f t="shared" si="18"/>
        <v>420.75</v>
      </c>
      <c r="AQ383" s="106">
        <f t="shared" si="19"/>
        <v>854.25</v>
      </c>
      <c r="AR383" s="77"/>
      <c r="AS383" s="78"/>
      <c r="AT383" s="80"/>
      <c r="AU383" s="11"/>
      <c r="AV383" s="80"/>
      <c r="AW383" s="80"/>
      <c r="AX383" s="80"/>
      <c r="AY383" s="80"/>
      <c r="AZ383" s="80"/>
      <c r="BA383" s="80"/>
      <c r="BB383" s="80"/>
      <c r="BC383" s="80"/>
      <c r="BD383" s="80"/>
      <c r="BE383" s="80"/>
      <c r="BF383" s="80"/>
      <c r="BG383" s="80"/>
      <c r="BH383" s="80"/>
    </row>
    <row r="384" spans="1:60" ht="49.5" customHeight="1" x14ac:dyDescent="0.2">
      <c r="A384" s="79" t="s">
        <v>1266</v>
      </c>
      <c r="B384" s="79" t="s">
        <v>351</v>
      </c>
      <c r="C384" s="79" t="s">
        <v>601</v>
      </c>
      <c r="D384" s="86" t="s">
        <v>227</v>
      </c>
      <c r="E384" s="86" t="s">
        <v>1267</v>
      </c>
      <c r="F384" s="86" t="s">
        <v>1215</v>
      </c>
      <c r="G384" s="79" t="s">
        <v>51</v>
      </c>
      <c r="H384" s="86"/>
      <c r="I384" s="122">
        <v>43899</v>
      </c>
      <c r="J384" s="106">
        <v>1275</v>
      </c>
      <c r="K384" s="106">
        <f t="shared" si="20"/>
        <v>127.5</v>
      </c>
      <c r="L384" s="106">
        <f t="shared" si="21"/>
        <v>1147.5</v>
      </c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>
        <v>191.25</v>
      </c>
      <c r="AM384" s="106"/>
      <c r="AN384" s="106">
        <v>229.5</v>
      </c>
      <c r="AO384" s="104"/>
      <c r="AP384" s="104">
        <f t="shared" si="18"/>
        <v>420.75</v>
      </c>
      <c r="AQ384" s="106">
        <f t="shared" si="19"/>
        <v>854.25</v>
      </c>
      <c r="AR384" s="77"/>
      <c r="AS384" s="78"/>
      <c r="AT384" s="80"/>
      <c r="AU384" s="11"/>
      <c r="AV384" s="80"/>
      <c r="AW384" s="80"/>
      <c r="AX384" s="80"/>
      <c r="AY384" s="80"/>
      <c r="AZ384" s="80"/>
      <c r="BA384" s="80"/>
      <c r="BB384" s="80"/>
      <c r="BC384" s="80"/>
      <c r="BD384" s="80"/>
      <c r="BE384" s="80"/>
      <c r="BF384" s="80"/>
      <c r="BG384" s="80"/>
      <c r="BH384" s="80"/>
    </row>
    <row r="385" spans="1:60" ht="49.5" customHeight="1" x14ac:dyDescent="0.2">
      <c r="A385" s="79" t="s">
        <v>1268</v>
      </c>
      <c r="B385" s="79" t="s">
        <v>351</v>
      </c>
      <c r="C385" s="79" t="s">
        <v>601</v>
      </c>
      <c r="D385" s="86" t="s">
        <v>227</v>
      </c>
      <c r="E385" s="86" t="s">
        <v>1269</v>
      </c>
      <c r="F385" s="86" t="s">
        <v>1215</v>
      </c>
      <c r="G385" s="79" t="s">
        <v>51</v>
      </c>
      <c r="H385" s="86"/>
      <c r="I385" s="122">
        <v>43899</v>
      </c>
      <c r="J385" s="106">
        <v>1275</v>
      </c>
      <c r="K385" s="106">
        <f t="shared" si="20"/>
        <v>127.5</v>
      </c>
      <c r="L385" s="106">
        <f t="shared" si="21"/>
        <v>1147.5</v>
      </c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>
        <v>191.25</v>
      </c>
      <c r="AM385" s="106"/>
      <c r="AN385" s="106">
        <v>229.5</v>
      </c>
      <c r="AO385" s="104"/>
      <c r="AP385" s="104">
        <f t="shared" si="18"/>
        <v>420.75</v>
      </c>
      <c r="AQ385" s="106">
        <f t="shared" si="19"/>
        <v>854.25</v>
      </c>
      <c r="AR385" s="77"/>
      <c r="AS385" s="78"/>
      <c r="AT385" s="80"/>
      <c r="AU385" s="11"/>
      <c r="AV385" s="80"/>
      <c r="AW385" s="80"/>
      <c r="AX385" s="80"/>
      <c r="AY385" s="80"/>
      <c r="AZ385" s="80"/>
      <c r="BA385" s="80"/>
      <c r="BB385" s="80"/>
      <c r="BC385" s="80"/>
      <c r="BD385" s="80"/>
      <c r="BE385" s="80"/>
      <c r="BF385" s="80"/>
      <c r="BG385" s="80"/>
      <c r="BH385" s="80"/>
    </row>
    <row r="386" spans="1:60" ht="49.5" customHeight="1" x14ac:dyDescent="0.2">
      <c r="A386" s="79" t="s">
        <v>1270</v>
      </c>
      <c r="B386" s="79" t="s">
        <v>351</v>
      </c>
      <c r="C386" s="79" t="s">
        <v>601</v>
      </c>
      <c r="D386" s="86" t="s">
        <v>227</v>
      </c>
      <c r="E386" s="86" t="s">
        <v>1271</v>
      </c>
      <c r="F386" s="86" t="s">
        <v>1215</v>
      </c>
      <c r="G386" s="79" t="s">
        <v>51</v>
      </c>
      <c r="H386" s="86"/>
      <c r="I386" s="122">
        <v>43899</v>
      </c>
      <c r="J386" s="106">
        <v>1275</v>
      </c>
      <c r="K386" s="106">
        <f t="shared" si="20"/>
        <v>127.5</v>
      </c>
      <c r="L386" s="106">
        <f t="shared" si="21"/>
        <v>1147.5</v>
      </c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>
        <v>191.25</v>
      </c>
      <c r="AM386" s="106"/>
      <c r="AN386" s="106">
        <v>229.5</v>
      </c>
      <c r="AO386" s="104"/>
      <c r="AP386" s="104">
        <f t="shared" si="18"/>
        <v>420.75</v>
      </c>
      <c r="AQ386" s="106">
        <f t="shared" si="19"/>
        <v>854.25</v>
      </c>
      <c r="AR386" s="77"/>
      <c r="AS386" s="78"/>
      <c r="AT386" s="80"/>
      <c r="AU386" s="11"/>
      <c r="AV386" s="80"/>
      <c r="AW386" s="80"/>
      <c r="AX386" s="80"/>
      <c r="AY386" s="80"/>
      <c r="AZ386" s="80"/>
      <c r="BA386" s="80"/>
      <c r="BB386" s="80"/>
      <c r="BC386" s="80"/>
      <c r="BD386" s="80"/>
      <c r="BE386" s="80"/>
      <c r="BF386" s="80"/>
      <c r="BG386" s="80"/>
      <c r="BH386" s="80"/>
    </row>
    <row r="387" spans="1:60" ht="49.5" customHeight="1" x14ac:dyDescent="0.2">
      <c r="A387" s="79" t="s">
        <v>1272</v>
      </c>
      <c r="B387" s="79" t="s">
        <v>351</v>
      </c>
      <c r="C387" s="79" t="s">
        <v>601</v>
      </c>
      <c r="D387" s="86" t="s">
        <v>227</v>
      </c>
      <c r="E387" s="86" t="s">
        <v>1273</v>
      </c>
      <c r="F387" s="86" t="s">
        <v>1215</v>
      </c>
      <c r="G387" s="79" t="s">
        <v>51</v>
      </c>
      <c r="H387" s="86"/>
      <c r="I387" s="122">
        <v>43899</v>
      </c>
      <c r="J387" s="106">
        <v>1275</v>
      </c>
      <c r="K387" s="106">
        <f t="shared" si="20"/>
        <v>127.5</v>
      </c>
      <c r="L387" s="106">
        <f t="shared" si="21"/>
        <v>1147.5</v>
      </c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>
        <v>191.25</v>
      </c>
      <c r="AM387" s="106"/>
      <c r="AN387" s="106">
        <v>229.5</v>
      </c>
      <c r="AO387" s="104"/>
      <c r="AP387" s="104">
        <f t="shared" si="18"/>
        <v>420.75</v>
      </c>
      <c r="AQ387" s="106">
        <f t="shared" si="19"/>
        <v>854.25</v>
      </c>
      <c r="AR387" s="77"/>
      <c r="AS387" s="78"/>
      <c r="AT387" s="80"/>
      <c r="AU387" s="11"/>
      <c r="AV387" s="80"/>
      <c r="AW387" s="80"/>
      <c r="AX387" s="80"/>
      <c r="AY387" s="80"/>
      <c r="AZ387" s="80"/>
      <c r="BA387" s="80"/>
      <c r="BB387" s="80"/>
      <c r="BC387" s="80"/>
      <c r="BD387" s="80"/>
      <c r="BE387" s="80"/>
      <c r="BF387" s="80"/>
      <c r="BG387" s="80"/>
      <c r="BH387" s="80"/>
    </row>
    <row r="388" spans="1:60" ht="49.5" customHeight="1" x14ac:dyDescent="0.2">
      <c r="A388" s="79" t="s">
        <v>1274</v>
      </c>
      <c r="B388" s="79" t="s">
        <v>351</v>
      </c>
      <c r="C388" s="79" t="s">
        <v>601</v>
      </c>
      <c r="D388" s="86" t="s">
        <v>227</v>
      </c>
      <c r="E388" s="86" t="s">
        <v>1275</v>
      </c>
      <c r="F388" s="86" t="s">
        <v>1215</v>
      </c>
      <c r="G388" s="79" t="s">
        <v>51</v>
      </c>
      <c r="H388" s="86"/>
      <c r="I388" s="122">
        <v>43899</v>
      </c>
      <c r="J388" s="106">
        <v>1275</v>
      </c>
      <c r="K388" s="106">
        <f t="shared" si="20"/>
        <v>127.5</v>
      </c>
      <c r="L388" s="106">
        <f t="shared" si="21"/>
        <v>1147.5</v>
      </c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>
        <v>191.25</v>
      </c>
      <c r="AM388" s="106"/>
      <c r="AN388" s="106">
        <v>229.5</v>
      </c>
      <c r="AO388" s="104"/>
      <c r="AP388" s="104">
        <f t="shared" si="18"/>
        <v>420.75</v>
      </c>
      <c r="AQ388" s="106">
        <f t="shared" si="19"/>
        <v>854.25</v>
      </c>
      <c r="AR388" s="77"/>
      <c r="AS388" s="78"/>
      <c r="AT388" s="80"/>
      <c r="AU388" s="11"/>
      <c r="AV388" s="80"/>
      <c r="AW388" s="80"/>
      <c r="AX388" s="80"/>
      <c r="AY388" s="80"/>
      <c r="AZ388" s="80"/>
      <c r="BA388" s="80"/>
      <c r="BB388" s="80"/>
      <c r="BC388" s="80"/>
      <c r="BD388" s="80"/>
      <c r="BE388" s="80"/>
      <c r="BF388" s="80"/>
      <c r="BG388" s="80"/>
      <c r="BH388" s="80"/>
    </row>
    <row r="389" spans="1:60" ht="49.5" customHeight="1" x14ac:dyDescent="0.2">
      <c r="A389" s="79" t="s">
        <v>1276</v>
      </c>
      <c r="B389" s="79" t="s">
        <v>351</v>
      </c>
      <c r="C389" s="79" t="s">
        <v>601</v>
      </c>
      <c r="D389" s="86" t="s">
        <v>227</v>
      </c>
      <c r="E389" s="86" t="s">
        <v>1277</v>
      </c>
      <c r="F389" s="86" t="s">
        <v>1215</v>
      </c>
      <c r="G389" s="79" t="s">
        <v>51</v>
      </c>
      <c r="H389" s="86"/>
      <c r="I389" s="122">
        <v>43899</v>
      </c>
      <c r="J389" s="106">
        <v>1275</v>
      </c>
      <c r="K389" s="106">
        <f t="shared" si="20"/>
        <v>127.5</v>
      </c>
      <c r="L389" s="106">
        <f t="shared" si="21"/>
        <v>1147.5</v>
      </c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>
        <v>191.25</v>
      </c>
      <c r="AM389" s="106"/>
      <c r="AN389" s="106">
        <v>229.5</v>
      </c>
      <c r="AO389" s="104"/>
      <c r="AP389" s="104">
        <f t="shared" si="18"/>
        <v>420.75</v>
      </c>
      <c r="AQ389" s="106">
        <f t="shared" si="19"/>
        <v>854.25</v>
      </c>
      <c r="AR389" s="77"/>
      <c r="AS389" s="78"/>
      <c r="AT389" s="80"/>
      <c r="AU389" s="11"/>
      <c r="AV389" s="80"/>
      <c r="AW389" s="80"/>
      <c r="AX389" s="80"/>
      <c r="AY389" s="80"/>
      <c r="AZ389" s="80"/>
      <c r="BA389" s="80"/>
      <c r="BB389" s="80"/>
      <c r="BC389" s="80"/>
      <c r="BD389" s="80"/>
      <c r="BE389" s="80"/>
      <c r="BF389" s="80"/>
      <c r="BG389" s="80"/>
      <c r="BH389" s="80"/>
    </row>
    <row r="390" spans="1:60" ht="49.5" customHeight="1" x14ac:dyDescent="0.2">
      <c r="A390" s="79" t="s">
        <v>1278</v>
      </c>
      <c r="B390" s="79" t="s">
        <v>351</v>
      </c>
      <c r="C390" s="79" t="s">
        <v>601</v>
      </c>
      <c r="D390" s="86" t="s">
        <v>227</v>
      </c>
      <c r="E390" s="86" t="s">
        <v>1279</v>
      </c>
      <c r="F390" s="86" t="s">
        <v>1215</v>
      </c>
      <c r="G390" s="79" t="s">
        <v>51</v>
      </c>
      <c r="H390" s="86"/>
      <c r="I390" s="122">
        <v>43899</v>
      </c>
      <c r="J390" s="106">
        <v>1275</v>
      </c>
      <c r="K390" s="106">
        <f t="shared" si="20"/>
        <v>127.5</v>
      </c>
      <c r="L390" s="106">
        <f t="shared" si="21"/>
        <v>1147.5</v>
      </c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>
        <v>191.25</v>
      </c>
      <c r="AM390" s="106"/>
      <c r="AN390" s="106">
        <v>229.5</v>
      </c>
      <c r="AO390" s="104"/>
      <c r="AP390" s="104">
        <f t="shared" si="18"/>
        <v>420.75</v>
      </c>
      <c r="AQ390" s="106">
        <f t="shared" si="19"/>
        <v>854.25</v>
      </c>
      <c r="AR390" s="77"/>
      <c r="AS390" s="78"/>
      <c r="AT390" s="80"/>
      <c r="AU390" s="11"/>
      <c r="AV390" s="80"/>
      <c r="AW390" s="80"/>
      <c r="AX390" s="80"/>
      <c r="AY390" s="80"/>
      <c r="AZ390" s="80"/>
      <c r="BA390" s="80"/>
      <c r="BB390" s="80"/>
      <c r="BC390" s="80"/>
      <c r="BD390" s="80"/>
      <c r="BE390" s="80"/>
      <c r="BF390" s="80"/>
      <c r="BG390" s="80"/>
      <c r="BH390" s="80"/>
    </row>
    <row r="391" spans="1:60" ht="49.5" customHeight="1" x14ac:dyDescent="0.2">
      <c r="A391" s="79" t="s">
        <v>1280</v>
      </c>
      <c r="B391" s="79" t="s">
        <v>351</v>
      </c>
      <c r="C391" s="79" t="s">
        <v>601</v>
      </c>
      <c r="D391" s="86" t="s">
        <v>227</v>
      </c>
      <c r="E391" s="86" t="s">
        <v>1281</v>
      </c>
      <c r="F391" s="86" t="s">
        <v>1215</v>
      </c>
      <c r="G391" s="79" t="s">
        <v>51</v>
      </c>
      <c r="H391" s="86"/>
      <c r="I391" s="122">
        <v>43899</v>
      </c>
      <c r="J391" s="106">
        <v>1275</v>
      </c>
      <c r="K391" s="106">
        <f t="shared" si="20"/>
        <v>127.5</v>
      </c>
      <c r="L391" s="106">
        <f t="shared" si="21"/>
        <v>1147.5</v>
      </c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>
        <v>191.25</v>
      </c>
      <c r="AM391" s="106"/>
      <c r="AN391" s="106">
        <v>229.5</v>
      </c>
      <c r="AO391" s="104"/>
      <c r="AP391" s="104">
        <f t="shared" si="18"/>
        <v>420.75</v>
      </c>
      <c r="AQ391" s="106">
        <f t="shared" si="19"/>
        <v>854.25</v>
      </c>
      <c r="AR391" s="77"/>
      <c r="AS391" s="78"/>
      <c r="AT391" s="80"/>
      <c r="AU391" s="11"/>
      <c r="AV391" s="80"/>
      <c r="AW391" s="80"/>
      <c r="AX391" s="80"/>
      <c r="AY391" s="80"/>
      <c r="AZ391" s="80"/>
      <c r="BA391" s="80"/>
      <c r="BB391" s="80"/>
      <c r="BC391" s="80"/>
      <c r="BD391" s="80"/>
      <c r="BE391" s="80"/>
      <c r="BF391" s="80"/>
      <c r="BG391" s="80"/>
      <c r="BH391" s="80"/>
    </row>
    <row r="392" spans="1:60" ht="49.5" customHeight="1" x14ac:dyDescent="0.2">
      <c r="A392" s="79" t="s">
        <v>1282</v>
      </c>
      <c r="B392" s="79" t="s">
        <v>351</v>
      </c>
      <c r="C392" s="79" t="s">
        <v>601</v>
      </c>
      <c r="D392" s="86" t="s">
        <v>227</v>
      </c>
      <c r="E392" s="86" t="s">
        <v>1283</v>
      </c>
      <c r="F392" s="86" t="s">
        <v>1215</v>
      </c>
      <c r="G392" s="79" t="s">
        <v>51</v>
      </c>
      <c r="H392" s="86"/>
      <c r="I392" s="122">
        <v>43899</v>
      </c>
      <c r="J392" s="106">
        <v>1275</v>
      </c>
      <c r="K392" s="106">
        <f t="shared" si="20"/>
        <v>127.5</v>
      </c>
      <c r="L392" s="106">
        <f t="shared" si="21"/>
        <v>1147.5</v>
      </c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>
        <v>191.25</v>
      </c>
      <c r="AM392" s="106"/>
      <c r="AN392" s="106">
        <v>229.5</v>
      </c>
      <c r="AO392" s="104"/>
      <c r="AP392" s="104">
        <f t="shared" si="18"/>
        <v>420.75</v>
      </c>
      <c r="AQ392" s="106">
        <f t="shared" si="19"/>
        <v>854.25</v>
      </c>
      <c r="AR392" s="77"/>
      <c r="AS392" s="78"/>
      <c r="AT392" s="80"/>
      <c r="AU392" s="11"/>
      <c r="AV392" s="80"/>
      <c r="AW392" s="80"/>
      <c r="AX392" s="80"/>
      <c r="AY392" s="80"/>
      <c r="AZ392" s="80"/>
      <c r="BA392" s="80"/>
      <c r="BB392" s="80"/>
      <c r="BC392" s="80"/>
      <c r="BD392" s="80"/>
      <c r="BE392" s="80"/>
      <c r="BF392" s="80"/>
      <c r="BG392" s="80"/>
      <c r="BH392" s="80"/>
    </row>
    <row r="393" spans="1:60" ht="49.5" customHeight="1" x14ac:dyDescent="0.2">
      <c r="A393" s="79" t="s">
        <v>1284</v>
      </c>
      <c r="B393" s="79" t="s">
        <v>351</v>
      </c>
      <c r="C393" s="79" t="s">
        <v>601</v>
      </c>
      <c r="D393" s="86" t="s">
        <v>227</v>
      </c>
      <c r="E393" s="86" t="s">
        <v>1285</v>
      </c>
      <c r="F393" s="86" t="s">
        <v>1215</v>
      </c>
      <c r="G393" s="79" t="s">
        <v>51</v>
      </c>
      <c r="H393" s="86"/>
      <c r="I393" s="122">
        <v>43899</v>
      </c>
      <c r="J393" s="106">
        <v>1275</v>
      </c>
      <c r="K393" s="106">
        <f t="shared" si="20"/>
        <v>127.5</v>
      </c>
      <c r="L393" s="106">
        <f t="shared" si="21"/>
        <v>1147.5</v>
      </c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>
        <v>191.25</v>
      </c>
      <c r="AM393" s="106"/>
      <c r="AN393" s="106">
        <v>229.5</v>
      </c>
      <c r="AO393" s="104"/>
      <c r="AP393" s="104">
        <f t="shared" si="18"/>
        <v>420.75</v>
      </c>
      <c r="AQ393" s="106">
        <f t="shared" si="19"/>
        <v>854.25</v>
      </c>
      <c r="AR393" s="77"/>
      <c r="AS393" s="78"/>
      <c r="AT393" s="80"/>
      <c r="AU393" s="11"/>
      <c r="AV393" s="80"/>
      <c r="AW393" s="80"/>
      <c r="AX393" s="80"/>
      <c r="AY393" s="80"/>
      <c r="AZ393" s="80"/>
      <c r="BA393" s="80"/>
      <c r="BB393" s="80"/>
      <c r="BC393" s="80"/>
      <c r="BD393" s="80"/>
      <c r="BE393" s="80"/>
      <c r="BF393" s="80"/>
      <c r="BG393" s="80"/>
      <c r="BH393" s="80"/>
    </row>
    <row r="394" spans="1:60" ht="49.5" customHeight="1" x14ac:dyDescent="0.2">
      <c r="A394" s="79" t="s">
        <v>1286</v>
      </c>
      <c r="B394" s="79" t="s">
        <v>351</v>
      </c>
      <c r="C394" s="79" t="s">
        <v>601</v>
      </c>
      <c r="D394" s="86" t="s">
        <v>227</v>
      </c>
      <c r="E394" s="86" t="s">
        <v>1287</v>
      </c>
      <c r="F394" s="86" t="s">
        <v>1215</v>
      </c>
      <c r="G394" s="79" t="s">
        <v>51</v>
      </c>
      <c r="H394" s="86"/>
      <c r="I394" s="122">
        <v>43899</v>
      </c>
      <c r="J394" s="106">
        <v>1275</v>
      </c>
      <c r="K394" s="106">
        <f t="shared" si="20"/>
        <v>127.5</v>
      </c>
      <c r="L394" s="106">
        <f t="shared" si="21"/>
        <v>1147.5</v>
      </c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>
        <v>191.25</v>
      </c>
      <c r="AM394" s="106"/>
      <c r="AN394" s="106">
        <v>229.5</v>
      </c>
      <c r="AO394" s="104"/>
      <c r="AP394" s="104">
        <f t="shared" si="18"/>
        <v>420.75</v>
      </c>
      <c r="AQ394" s="106">
        <f t="shared" si="19"/>
        <v>854.25</v>
      </c>
      <c r="AR394" s="77"/>
      <c r="AS394" s="78"/>
      <c r="AT394" s="80"/>
      <c r="AU394" s="11"/>
      <c r="AV394" s="80"/>
      <c r="AW394" s="80"/>
      <c r="AX394" s="80"/>
      <c r="AY394" s="80"/>
      <c r="AZ394" s="80"/>
      <c r="BA394" s="80"/>
      <c r="BB394" s="80"/>
      <c r="BC394" s="80"/>
      <c r="BD394" s="80"/>
      <c r="BE394" s="80"/>
      <c r="BF394" s="80"/>
      <c r="BG394" s="80"/>
      <c r="BH394" s="80"/>
    </row>
    <row r="395" spans="1:60" ht="49.5" customHeight="1" x14ac:dyDescent="0.2">
      <c r="A395" s="79" t="s">
        <v>1288</v>
      </c>
      <c r="B395" s="79" t="s">
        <v>351</v>
      </c>
      <c r="C395" s="79" t="s">
        <v>601</v>
      </c>
      <c r="D395" s="86" t="s">
        <v>227</v>
      </c>
      <c r="E395" s="86" t="s">
        <v>1289</v>
      </c>
      <c r="F395" s="86" t="s">
        <v>1215</v>
      </c>
      <c r="G395" s="79" t="s">
        <v>51</v>
      </c>
      <c r="H395" s="86"/>
      <c r="I395" s="122">
        <v>43899</v>
      </c>
      <c r="J395" s="106">
        <v>1275</v>
      </c>
      <c r="K395" s="106">
        <f t="shared" si="20"/>
        <v>127.5</v>
      </c>
      <c r="L395" s="106">
        <f t="shared" si="21"/>
        <v>1147.5</v>
      </c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>
        <v>191.25</v>
      </c>
      <c r="AM395" s="106"/>
      <c r="AN395" s="106">
        <v>229.5</v>
      </c>
      <c r="AO395" s="104"/>
      <c r="AP395" s="104">
        <f t="shared" si="18"/>
        <v>420.75</v>
      </c>
      <c r="AQ395" s="106">
        <f t="shared" si="19"/>
        <v>854.25</v>
      </c>
      <c r="AR395" s="77"/>
      <c r="AS395" s="78"/>
      <c r="AT395" s="80"/>
      <c r="AU395" s="11"/>
      <c r="AV395" s="80"/>
      <c r="AW395" s="80"/>
      <c r="AX395" s="80"/>
      <c r="AY395" s="80"/>
      <c r="AZ395" s="80"/>
      <c r="BA395" s="80"/>
      <c r="BB395" s="80"/>
      <c r="BC395" s="80"/>
      <c r="BD395" s="80"/>
      <c r="BE395" s="80"/>
      <c r="BF395" s="80"/>
      <c r="BG395" s="80"/>
      <c r="BH395" s="80"/>
    </row>
    <row r="396" spans="1:60" ht="49.5" customHeight="1" x14ac:dyDescent="0.2">
      <c r="A396" s="79" t="s">
        <v>1290</v>
      </c>
      <c r="B396" s="79" t="s">
        <v>351</v>
      </c>
      <c r="C396" s="79" t="s">
        <v>601</v>
      </c>
      <c r="D396" s="86" t="s">
        <v>227</v>
      </c>
      <c r="E396" s="86" t="s">
        <v>1291</v>
      </c>
      <c r="F396" s="86" t="s">
        <v>1215</v>
      </c>
      <c r="G396" s="79" t="s">
        <v>51</v>
      </c>
      <c r="H396" s="86"/>
      <c r="I396" s="122">
        <v>43899</v>
      </c>
      <c r="J396" s="106">
        <v>1275</v>
      </c>
      <c r="K396" s="106">
        <f t="shared" si="20"/>
        <v>127.5</v>
      </c>
      <c r="L396" s="106">
        <f t="shared" si="21"/>
        <v>1147.5</v>
      </c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>
        <v>191.25</v>
      </c>
      <c r="AM396" s="106"/>
      <c r="AN396" s="106">
        <v>229.5</v>
      </c>
      <c r="AO396" s="104"/>
      <c r="AP396" s="104">
        <f t="shared" si="18"/>
        <v>420.75</v>
      </c>
      <c r="AQ396" s="106">
        <f t="shared" si="19"/>
        <v>854.25</v>
      </c>
      <c r="AR396" s="77"/>
      <c r="AS396" s="78"/>
      <c r="AT396" s="80"/>
      <c r="AU396" s="11"/>
      <c r="AV396" s="80"/>
      <c r="AW396" s="80"/>
      <c r="AX396" s="80"/>
      <c r="AY396" s="80"/>
      <c r="AZ396" s="80"/>
      <c r="BA396" s="80"/>
      <c r="BB396" s="80"/>
      <c r="BC396" s="80"/>
      <c r="BD396" s="80"/>
      <c r="BE396" s="80"/>
      <c r="BF396" s="80"/>
      <c r="BG396" s="80"/>
      <c r="BH396" s="80"/>
    </row>
    <row r="397" spans="1:60" ht="49.5" customHeight="1" x14ac:dyDescent="0.2">
      <c r="A397" s="79" t="s">
        <v>1292</v>
      </c>
      <c r="B397" s="79" t="s">
        <v>351</v>
      </c>
      <c r="C397" s="79" t="s">
        <v>601</v>
      </c>
      <c r="D397" s="86" t="s">
        <v>227</v>
      </c>
      <c r="E397" s="86" t="s">
        <v>1293</v>
      </c>
      <c r="F397" s="86" t="s">
        <v>1215</v>
      </c>
      <c r="G397" s="79" t="s">
        <v>51</v>
      </c>
      <c r="H397" s="86"/>
      <c r="I397" s="122">
        <v>43899</v>
      </c>
      <c r="J397" s="106">
        <v>1275</v>
      </c>
      <c r="K397" s="106">
        <f t="shared" si="20"/>
        <v>127.5</v>
      </c>
      <c r="L397" s="106">
        <f t="shared" si="21"/>
        <v>1147.5</v>
      </c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>
        <v>191.25</v>
      </c>
      <c r="AM397" s="106"/>
      <c r="AN397" s="106">
        <v>229.5</v>
      </c>
      <c r="AO397" s="104"/>
      <c r="AP397" s="104">
        <f t="shared" si="18"/>
        <v>420.75</v>
      </c>
      <c r="AQ397" s="106">
        <f t="shared" si="19"/>
        <v>854.25</v>
      </c>
      <c r="AR397" s="77"/>
      <c r="AS397" s="78"/>
      <c r="AT397" s="80"/>
      <c r="AU397" s="11"/>
      <c r="AV397" s="80"/>
      <c r="AW397" s="80"/>
      <c r="AX397" s="80"/>
      <c r="AY397" s="80"/>
      <c r="AZ397" s="80"/>
      <c r="BA397" s="80"/>
      <c r="BB397" s="80"/>
      <c r="BC397" s="80"/>
      <c r="BD397" s="80"/>
      <c r="BE397" s="80"/>
      <c r="BF397" s="80"/>
      <c r="BG397" s="80"/>
      <c r="BH397" s="80"/>
    </row>
    <row r="398" spans="1:60" ht="49.5" customHeight="1" x14ac:dyDescent="0.2">
      <c r="A398" s="79" t="s">
        <v>1294</v>
      </c>
      <c r="B398" s="79" t="s">
        <v>351</v>
      </c>
      <c r="C398" s="79" t="s">
        <v>601</v>
      </c>
      <c r="D398" s="86" t="s">
        <v>227</v>
      </c>
      <c r="E398" s="86" t="s">
        <v>1295</v>
      </c>
      <c r="F398" s="86" t="s">
        <v>1215</v>
      </c>
      <c r="G398" s="79" t="s">
        <v>51</v>
      </c>
      <c r="H398" s="86"/>
      <c r="I398" s="122">
        <v>43899</v>
      </c>
      <c r="J398" s="106">
        <v>1275</v>
      </c>
      <c r="K398" s="106">
        <f t="shared" si="20"/>
        <v>127.5</v>
      </c>
      <c r="L398" s="106">
        <f t="shared" si="21"/>
        <v>1147.5</v>
      </c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>
        <v>191.25</v>
      </c>
      <c r="AM398" s="106"/>
      <c r="AN398" s="106">
        <v>229.5</v>
      </c>
      <c r="AO398" s="104"/>
      <c r="AP398" s="104">
        <f t="shared" si="18"/>
        <v>420.75</v>
      </c>
      <c r="AQ398" s="106">
        <f t="shared" si="19"/>
        <v>854.25</v>
      </c>
      <c r="AR398" s="77"/>
      <c r="AS398" s="78"/>
      <c r="AT398" s="80"/>
      <c r="AU398" s="11"/>
      <c r="AV398" s="80"/>
      <c r="AW398" s="80"/>
      <c r="AX398" s="80"/>
      <c r="AY398" s="80"/>
      <c r="AZ398" s="80"/>
      <c r="BA398" s="80"/>
      <c r="BB398" s="80"/>
      <c r="BC398" s="80"/>
      <c r="BD398" s="80"/>
      <c r="BE398" s="80"/>
      <c r="BF398" s="80"/>
      <c r="BG398" s="80"/>
      <c r="BH398" s="80"/>
    </row>
    <row r="399" spans="1:60" ht="49.5" customHeight="1" x14ac:dyDescent="0.2">
      <c r="A399" s="79" t="s">
        <v>1296</v>
      </c>
      <c r="B399" s="79" t="s">
        <v>351</v>
      </c>
      <c r="C399" s="79" t="s">
        <v>601</v>
      </c>
      <c r="D399" s="86" t="s">
        <v>227</v>
      </c>
      <c r="E399" s="86" t="s">
        <v>1297</v>
      </c>
      <c r="F399" s="86" t="s">
        <v>1215</v>
      </c>
      <c r="G399" s="79" t="s">
        <v>51</v>
      </c>
      <c r="H399" s="86"/>
      <c r="I399" s="122">
        <v>43899</v>
      </c>
      <c r="J399" s="106">
        <v>1275</v>
      </c>
      <c r="K399" s="106">
        <f t="shared" si="20"/>
        <v>127.5</v>
      </c>
      <c r="L399" s="106">
        <f t="shared" si="21"/>
        <v>1147.5</v>
      </c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>
        <v>191.25</v>
      </c>
      <c r="AM399" s="106"/>
      <c r="AN399" s="106">
        <v>229.5</v>
      </c>
      <c r="AO399" s="104"/>
      <c r="AP399" s="104">
        <f t="shared" si="18"/>
        <v>420.75</v>
      </c>
      <c r="AQ399" s="106">
        <f t="shared" si="19"/>
        <v>854.25</v>
      </c>
      <c r="AR399" s="77"/>
      <c r="AS399" s="78"/>
      <c r="AT399" s="80"/>
      <c r="AU399" s="11"/>
      <c r="AV399" s="80"/>
      <c r="AW399" s="80"/>
      <c r="AX399" s="80"/>
      <c r="AY399" s="80"/>
      <c r="AZ399" s="80"/>
      <c r="BA399" s="80"/>
      <c r="BB399" s="80"/>
      <c r="BC399" s="80"/>
      <c r="BD399" s="80"/>
      <c r="BE399" s="80"/>
      <c r="BF399" s="80"/>
      <c r="BG399" s="80"/>
      <c r="BH399" s="80"/>
    </row>
    <row r="400" spans="1:60" ht="49.5" customHeight="1" x14ac:dyDescent="0.2">
      <c r="A400" s="79" t="s">
        <v>1298</v>
      </c>
      <c r="B400" s="79" t="s">
        <v>351</v>
      </c>
      <c r="C400" s="79" t="s">
        <v>601</v>
      </c>
      <c r="D400" s="86" t="s">
        <v>227</v>
      </c>
      <c r="E400" s="86" t="s">
        <v>1299</v>
      </c>
      <c r="F400" s="86" t="s">
        <v>1215</v>
      </c>
      <c r="G400" s="79" t="s">
        <v>51</v>
      </c>
      <c r="H400" s="86"/>
      <c r="I400" s="122">
        <v>43899</v>
      </c>
      <c r="J400" s="106">
        <v>1275</v>
      </c>
      <c r="K400" s="106">
        <f t="shared" si="20"/>
        <v>127.5</v>
      </c>
      <c r="L400" s="106">
        <f t="shared" si="21"/>
        <v>1147.5</v>
      </c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>
        <v>191.25</v>
      </c>
      <c r="AM400" s="106"/>
      <c r="AN400" s="106">
        <v>229.5</v>
      </c>
      <c r="AO400" s="104"/>
      <c r="AP400" s="104">
        <f t="shared" si="18"/>
        <v>420.75</v>
      </c>
      <c r="AQ400" s="106">
        <f t="shared" si="19"/>
        <v>854.25</v>
      </c>
      <c r="AR400" s="77"/>
      <c r="AS400" s="78"/>
      <c r="AT400" s="80"/>
      <c r="AU400" s="11"/>
      <c r="AV400" s="80"/>
      <c r="AW400" s="80"/>
      <c r="AX400" s="80"/>
      <c r="AY400" s="80"/>
      <c r="AZ400" s="80"/>
      <c r="BA400" s="80"/>
      <c r="BB400" s="80"/>
      <c r="BC400" s="80"/>
      <c r="BD400" s="80"/>
      <c r="BE400" s="80"/>
      <c r="BF400" s="80"/>
      <c r="BG400" s="80"/>
      <c r="BH400" s="80"/>
    </row>
    <row r="401" spans="1:60" ht="49.5" customHeight="1" x14ac:dyDescent="0.2">
      <c r="A401" s="79" t="s">
        <v>1300</v>
      </c>
      <c r="B401" s="79" t="s">
        <v>351</v>
      </c>
      <c r="C401" s="79" t="s">
        <v>601</v>
      </c>
      <c r="D401" s="86" t="s">
        <v>227</v>
      </c>
      <c r="E401" s="86" t="s">
        <v>1301</v>
      </c>
      <c r="F401" s="86" t="s">
        <v>1215</v>
      </c>
      <c r="G401" s="79" t="s">
        <v>51</v>
      </c>
      <c r="H401" s="86"/>
      <c r="I401" s="122">
        <v>43899</v>
      </c>
      <c r="J401" s="106">
        <v>1275</v>
      </c>
      <c r="K401" s="106">
        <f t="shared" si="20"/>
        <v>127.5</v>
      </c>
      <c r="L401" s="106">
        <f t="shared" si="21"/>
        <v>1147.5</v>
      </c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>
        <v>191.25</v>
      </c>
      <c r="AM401" s="106"/>
      <c r="AN401" s="106">
        <v>229.5</v>
      </c>
      <c r="AO401" s="104"/>
      <c r="AP401" s="104">
        <f t="shared" si="18"/>
        <v>420.75</v>
      </c>
      <c r="AQ401" s="106">
        <f t="shared" si="19"/>
        <v>854.25</v>
      </c>
      <c r="AR401" s="77"/>
      <c r="AS401" s="78"/>
      <c r="AT401" s="80"/>
      <c r="AU401" s="11"/>
      <c r="AV401" s="80"/>
      <c r="AW401" s="80"/>
      <c r="AX401" s="80"/>
      <c r="AY401" s="80"/>
      <c r="AZ401" s="80"/>
      <c r="BA401" s="80"/>
      <c r="BB401" s="80"/>
      <c r="BC401" s="80"/>
      <c r="BD401" s="80"/>
      <c r="BE401" s="80"/>
      <c r="BF401" s="80"/>
      <c r="BG401" s="80"/>
      <c r="BH401" s="80"/>
    </row>
    <row r="402" spans="1:60" ht="49.5" customHeight="1" x14ac:dyDescent="0.2">
      <c r="A402" s="79" t="s">
        <v>1302</v>
      </c>
      <c r="B402" s="79" t="s">
        <v>351</v>
      </c>
      <c r="C402" s="79" t="s">
        <v>601</v>
      </c>
      <c r="D402" s="86" t="s">
        <v>227</v>
      </c>
      <c r="E402" s="86" t="s">
        <v>1303</v>
      </c>
      <c r="F402" s="86" t="s">
        <v>1215</v>
      </c>
      <c r="G402" s="79" t="s">
        <v>51</v>
      </c>
      <c r="H402" s="86"/>
      <c r="I402" s="122">
        <v>43899</v>
      </c>
      <c r="J402" s="106">
        <v>1275</v>
      </c>
      <c r="K402" s="106">
        <f t="shared" si="20"/>
        <v>127.5</v>
      </c>
      <c r="L402" s="106">
        <f t="shared" si="21"/>
        <v>1147.5</v>
      </c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>
        <v>191.25</v>
      </c>
      <c r="AM402" s="106"/>
      <c r="AN402" s="106">
        <v>229.5</v>
      </c>
      <c r="AO402" s="104"/>
      <c r="AP402" s="104">
        <f t="shared" si="18"/>
        <v>420.75</v>
      </c>
      <c r="AQ402" s="106">
        <f t="shared" si="19"/>
        <v>854.25</v>
      </c>
      <c r="AR402" s="77"/>
      <c r="AS402" s="78"/>
      <c r="AT402" s="80"/>
      <c r="AU402" s="11"/>
      <c r="AV402" s="80"/>
      <c r="AW402" s="80"/>
      <c r="AX402" s="80"/>
      <c r="AY402" s="80"/>
      <c r="AZ402" s="80"/>
      <c r="BA402" s="80"/>
      <c r="BB402" s="80"/>
      <c r="BC402" s="80"/>
      <c r="BD402" s="80"/>
      <c r="BE402" s="80"/>
      <c r="BF402" s="80"/>
      <c r="BG402" s="80"/>
      <c r="BH402" s="80"/>
    </row>
    <row r="403" spans="1:60" ht="49.5" customHeight="1" x14ac:dyDescent="0.2">
      <c r="A403" s="79" t="s">
        <v>1304</v>
      </c>
      <c r="B403" s="79" t="s">
        <v>351</v>
      </c>
      <c r="C403" s="79" t="s">
        <v>601</v>
      </c>
      <c r="D403" s="86" t="s">
        <v>227</v>
      </c>
      <c r="E403" s="86" t="s">
        <v>1305</v>
      </c>
      <c r="F403" s="86" t="s">
        <v>1215</v>
      </c>
      <c r="G403" s="79" t="s">
        <v>51</v>
      </c>
      <c r="H403" s="86"/>
      <c r="I403" s="122">
        <v>43899</v>
      </c>
      <c r="J403" s="106">
        <v>1275</v>
      </c>
      <c r="K403" s="106">
        <f t="shared" si="20"/>
        <v>127.5</v>
      </c>
      <c r="L403" s="106">
        <f t="shared" si="21"/>
        <v>1147.5</v>
      </c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>
        <v>191.25</v>
      </c>
      <c r="AM403" s="106"/>
      <c r="AN403" s="106">
        <v>229.5</v>
      </c>
      <c r="AO403" s="104"/>
      <c r="AP403" s="104">
        <f t="shared" si="18"/>
        <v>420.75</v>
      </c>
      <c r="AQ403" s="106">
        <f t="shared" si="19"/>
        <v>854.25</v>
      </c>
      <c r="AR403" s="77"/>
      <c r="AS403" s="78"/>
      <c r="AT403" s="80"/>
      <c r="AU403" s="11"/>
      <c r="AV403" s="80"/>
      <c r="AW403" s="80"/>
      <c r="AX403" s="80"/>
      <c r="AY403" s="80"/>
      <c r="AZ403" s="80"/>
      <c r="BA403" s="80"/>
      <c r="BB403" s="80"/>
      <c r="BC403" s="80"/>
      <c r="BD403" s="80"/>
      <c r="BE403" s="80"/>
      <c r="BF403" s="80"/>
      <c r="BG403" s="80"/>
      <c r="BH403" s="80"/>
    </row>
    <row r="404" spans="1:60" ht="49.5" customHeight="1" x14ac:dyDescent="0.2">
      <c r="A404" s="79" t="s">
        <v>1306</v>
      </c>
      <c r="B404" s="79" t="s">
        <v>351</v>
      </c>
      <c r="C404" s="79" t="s">
        <v>601</v>
      </c>
      <c r="D404" s="86" t="s">
        <v>227</v>
      </c>
      <c r="E404" s="86" t="s">
        <v>1307</v>
      </c>
      <c r="F404" s="86" t="s">
        <v>1215</v>
      </c>
      <c r="G404" s="79" t="s">
        <v>51</v>
      </c>
      <c r="H404" s="86"/>
      <c r="I404" s="122">
        <v>43899</v>
      </c>
      <c r="J404" s="106">
        <v>1275</v>
      </c>
      <c r="K404" s="106">
        <f t="shared" si="20"/>
        <v>127.5</v>
      </c>
      <c r="L404" s="106">
        <f t="shared" si="21"/>
        <v>1147.5</v>
      </c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>
        <v>191.25</v>
      </c>
      <c r="AM404" s="106"/>
      <c r="AN404" s="106">
        <v>229.5</v>
      </c>
      <c r="AO404" s="104"/>
      <c r="AP404" s="104">
        <f t="shared" si="18"/>
        <v>420.75</v>
      </c>
      <c r="AQ404" s="106">
        <f t="shared" si="19"/>
        <v>854.25</v>
      </c>
      <c r="AR404" s="77"/>
      <c r="AS404" s="78"/>
      <c r="AT404" s="80"/>
      <c r="AU404" s="11"/>
      <c r="AV404" s="80"/>
      <c r="AW404" s="80"/>
      <c r="AX404" s="80"/>
      <c r="AY404" s="80"/>
      <c r="AZ404" s="80"/>
      <c r="BA404" s="80"/>
      <c r="BB404" s="80"/>
      <c r="BC404" s="80"/>
      <c r="BD404" s="80"/>
      <c r="BE404" s="80"/>
      <c r="BF404" s="80"/>
      <c r="BG404" s="80"/>
      <c r="BH404" s="80"/>
    </row>
    <row r="405" spans="1:60" ht="49.5" customHeight="1" x14ac:dyDescent="0.2">
      <c r="A405" s="79" t="s">
        <v>1308</v>
      </c>
      <c r="B405" s="79" t="s">
        <v>351</v>
      </c>
      <c r="C405" s="79" t="s">
        <v>601</v>
      </c>
      <c r="D405" s="86" t="s">
        <v>227</v>
      </c>
      <c r="E405" s="86" t="s">
        <v>1309</v>
      </c>
      <c r="F405" s="86" t="s">
        <v>1215</v>
      </c>
      <c r="G405" s="79" t="s">
        <v>51</v>
      </c>
      <c r="H405" s="86"/>
      <c r="I405" s="122">
        <v>43899</v>
      </c>
      <c r="J405" s="106">
        <v>1275</v>
      </c>
      <c r="K405" s="106">
        <f t="shared" si="20"/>
        <v>127.5</v>
      </c>
      <c r="L405" s="106">
        <f t="shared" si="21"/>
        <v>1147.5</v>
      </c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>
        <v>191.25</v>
      </c>
      <c r="AM405" s="106"/>
      <c r="AN405" s="106">
        <v>229.5</v>
      </c>
      <c r="AO405" s="104"/>
      <c r="AP405" s="104">
        <f t="shared" si="18"/>
        <v>420.75</v>
      </c>
      <c r="AQ405" s="106">
        <f t="shared" si="19"/>
        <v>854.25</v>
      </c>
      <c r="AR405" s="77"/>
      <c r="AS405" s="78"/>
      <c r="AT405" s="80"/>
      <c r="AU405" s="11"/>
      <c r="AV405" s="80"/>
      <c r="AW405" s="80"/>
      <c r="AX405" s="80"/>
      <c r="AY405" s="80"/>
      <c r="AZ405" s="80"/>
      <c r="BA405" s="80"/>
      <c r="BB405" s="80"/>
      <c r="BC405" s="80"/>
      <c r="BD405" s="80"/>
      <c r="BE405" s="80"/>
      <c r="BF405" s="80"/>
      <c r="BG405" s="80"/>
      <c r="BH405" s="80"/>
    </row>
    <row r="406" spans="1:60" ht="49.5" customHeight="1" x14ac:dyDescent="0.2">
      <c r="A406" s="79" t="s">
        <v>1310</v>
      </c>
      <c r="B406" s="79" t="s">
        <v>351</v>
      </c>
      <c r="C406" s="79" t="s">
        <v>601</v>
      </c>
      <c r="D406" s="86" t="s">
        <v>227</v>
      </c>
      <c r="E406" s="86" t="s">
        <v>1311</v>
      </c>
      <c r="F406" s="86" t="s">
        <v>1215</v>
      </c>
      <c r="G406" s="79" t="s">
        <v>51</v>
      </c>
      <c r="H406" s="86"/>
      <c r="I406" s="122">
        <v>43899</v>
      </c>
      <c r="J406" s="106">
        <v>1275</v>
      </c>
      <c r="K406" s="106">
        <f t="shared" si="20"/>
        <v>127.5</v>
      </c>
      <c r="L406" s="106">
        <f t="shared" si="21"/>
        <v>1147.5</v>
      </c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>
        <v>191.25</v>
      </c>
      <c r="AM406" s="106"/>
      <c r="AN406" s="106">
        <v>229.5</v>
      </c>
      <c r="AO406" s="104"/>
      <c r="AP406" s="104">
        <f t="shared" si="18"/>
        <v>420.75</v>
      </c>
      <c r="AQ406" s="106">
        <f t="shared" si="19"/>
        <v>854.25</v>
      </c>
      <c r="AR406" s="77"/>
      <c r="AS406" s="78"/>
      <c r="AT406" s="80"/>
      <c r="AU406" s="11"/>
      <c r="AV406" s="80"/>
      <c r="AW406" s="80"/>
      <c r="AX406" s="80"/>
      <c r="AY406" s="80"/>
      <c r="AZ406" s="80"/>
      <c r="BA406" s="80"/>
      <c r="BB406" s="80"/>
      <c r="BC406" s="80"/>
      <c r="BD406" s="80"/>
      <c r="BE406" s="80"/>
      <c r="BF406" s="80"/>
      <c r="BG406" s="80"/>
      <c r="BH406" s="80"/>
    </row>
    <row r="407" spans="1:60" ht="49.5" customHeight="1" x14ac:dyDescent="0.2">
      <c r="A407" s="79" t="s">
        <v>1312</v>
      </c>
      <c r="B407" s="79" t="s">
        <v>351</v>
      </c>
      <c r="C407" s="79" t="s">
        <v>601</v>
      </c>
      <c r="D407" s="86" t="s">
        <v>227</v>
      </c>
      <c r="E407" s="86" t="s">
        <v>1313</v>
      </c>
      <c r="F407" s="86" t="s">
        <v>1215</v>
      </c>
      <c r="G407" s="79" t="s">
        <v>51</v>
      </c>
      <c r="H407" s="86"/>
      <c r="I407" s="122">
        <v>43899</v>
      </c>
      <c r="J407" s="106">
        <v>1275</v>
      </c>
      <c r="K407" s="106">
        <f t="shared" si="20"/>
        <v>127.5</v>
      </c>
      <c r="L407" s="106">
        <f t="shared" si="21"/>
        <v>1147.5</v>
      </c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>
        <v>191.25</v>
      </c>
      <c r="AM407" s="106"/>
      <c r="AN407" s="106">
        <v>229.5</v>
      </c>
      <c r="AO407" s="104"/>
      <c r="AP407" s="104">
        <f t="shared" si="18"/>
        <v>420.75</v>
      </c>
      <c r="AQ407" s="106">
        <f t="shared" si="19"/>
        <v>854.25</v>
      </c>
      <c r="AR407" s="77"/>
      <c r="AS407" s="78"/>
      <c r="AT407" s="80"/>
      <c r="AU407" s="11"/>
      <c r="AV407" s="80"/>
      <c r="AW407" s="80"/>
      <c r="AX407" s="80"/>
      <c r="AY407" s="80"/>
      <c r="AZ407" s="80"/>
      <c r="BA407" s="80"/>
      <c r="BB407" s="80"/>
      <c r="BC407" s="80"/>
      <c r="BD407" s="80"/>
      <c r="BE407" s="80"/>
      <c r="BF407" s="80"/>
      <c r="BG407" s="80"/>
      <c r="BH407" s="80"/>
    </row>
    <row r="408" spans="1:60" ht="49.5" customHeight="1" x14ac:dyDescent="0.2">
      <c r="A408" s="79" t="s">
        <v>1314</v>
      </c>
      <c r="B408" s="79" t="s">
        <v>351</v>
      </c>
      <c r="C408" s="79" t="s">
        <v>601</v>
      </c>
      <c r="D408" s="86" t="s">
        <v>227</v>
      </c>
      <c r="E408" s="86" t="s">
        <v>1315</v>
      </c>
      <c r="F408" s="86" t="s">
        <v>1215</v>
      </c>
      <c r="G408" s="79" t="s">
        <v>51</v>
      </c>
      <c r="H408" s="86"/>
      <c r="I408" s="122">
        <v>43899</v>
      </c>
      <c r="J408" s="106">
        <v>1275</v>
      </c>
      <c r="K408" s="106">
        <f t="shared" si="20"/>
        <v>127.5</v>
      </c>
      <c r="L408" s="106">
        <f t="shared" si="21"/>
        <v>1147.5</v>
      </c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>
        <v>191.25</v>
      </c>
      <c r="AM408" s="106"/>
      <c r="AN408" s="106">
        <v>229.5</v>
      </c>
      <c r="AO408" s="104"/>
      <c r="AP408" s="104">
        <f t="shared" si="18"/>
        <v>420.75</v>
      </c>
      <c r="AQ408" s="106">
        <f t="shared" si="19"/>
        <v>854.25</v>
      </c>
      <c r="AR408" s="77"/>
      <c r="AS408" s="78"/>
      <c r="AT408" s="80"/>
      <c r="AU408" s="11"/>
      <c r="AV408" s="80"/>
      <c r="AW408" s="80"/>
      <c r="AX408" s="80"/>
      <c r="AY408" s="80"/>
      <c r="AZ408" s="80"/>
      <c r="BA408" s="80"/>
      <c r="BB408" s="80"/>
      <c r="BC408" s="80"/>
      <c r="BD408" s="80"/>
      <c r="BE408" s="80"/>
      <c r="BF408" s="80"/>
      <c r="BG408" s="80"/>
      <c r="BH408" s="80"/>
    </row>
    <row r="409" spans="1:60" ht="49.5" customHeight="1" x14ac:dyDescent="0.2">
      <c r="A409" s="79" t="s">
        <v>1316</v>
      </c>
      <c r="B409" s="79" t="s">
        <v>351</v>
      </c>
      <c r="C409" s="79" t="s">
        <v>601</v>
      </c>
      <c r="D409" s="86" t="s">
        <v>227</v>
      </c>
      <c r="E409" s="86" t="s">
        <v>1317</v>
      </c>
      <c r="F409" s="86" t="s">
        <v>1215</v>
      </c>
      <c r="G409" s="79" t="s">
        <v>51</v>
      </c>
      <c r="H409" s="86"/>
      <c r="I409" s="122">
        <v>43899</v>
      </c>
      <c r="J409" s="106">
        <v>1275</v>
      </c>
      <c r="K409" s="106">
        <f t="shared" si="20"/>
        <v>127.5</v>
      </c>
      <c r="L409" s="106">
        <f t="shared" si="21"/>
        <v>1147.5</v>
      </c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>
        <v>191.25</v>
      </c>
      <c r="AM409" s="106"/>
      <c r="AN409" s="106">
        <v>229.5</v>
      </c>
      <c r="AO409" s="104"/>
      <c r="AP409" s="104">
        <f t="shared" si="18"/>
        <v>420.75</v>
      </c>
      <c r="AQ409" s="106">
        <f t="shared" si="19"/>
        <v>854.25</v>
      </c>
      <c r="AR409" s="77"/>
      <c r="AS409" s="78"/>
      <c r="AT409" s="80"/>
      <c r="AU409" s="11"/>
      <c r="AV409" s="80"/>
      <c r="AW409" s="80"/>
      <c r="AX409" s="80"/>
      <c r="AY409" s="80"/>
      <c r="AZ409" s="80"/>
      <c r="BA409" s="80"/>
      <c r="BB409" s="80"/>
      <c r="BC409" s="80"/>
      <c r="BD409" s="80"/>
      <c r="BE409" s="80"/>
      <c r="BF409" s="80"/>
      <c r="BG409" s="80"/>
      <c r="BH409" s="80"/>
    </row>
    <row r="410" spans="1:60" ht="49.5" customHeight="1" x14ac:dyDescent="0.2">
      <c r="A410" s="79" t="s">
        <v>1318</v>
      </c>
      <c r="B410" s="79" t="s">
        <v>351</v>
      </c>
      <c r="C410" s="79" t="s">
        <v>601</v>
      </c>
      <c r="D410" s="86" t="s">
        <v>227</v>
      </c>
      <c r="E410" s="86" t="s">
        <v>1319</v>
      </c>
      <c r="F410" s="86" t="s">
        <v>1215</v>
      </c>
      <c r="G410" s="79" t="s">
        <v>51</v>
      </c>
      <c r="H410" s="86"/>
      <c r="I410" s="122">
        <v>43899</v>
      </c>
      <c r="J410" s="106">
        <v>1275</v>
      </c>
      <c r="K410" s="106">
        <f t="shared" si="20"/>
        <v>127.5</v>
      </c>
      <c r="L410" s="106">
        <f t="shared" si="21"/>
        <v>1147.5</v>
      </c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>
        <v>191.25</v>
      </c>
      <c r="AM410" s="106"/>
      <c r="AN410" s="106">
        <v>229.5</v>
      </c>
      <c r="AO410" s="104"/>
      <c r="AP410" s="104">
        <f t="shared" si="18"/>
        <v>420.75</v>
      </c>
      <c r="AQ410" s="106">
        <f t="shared" si="19"/>
        <v>854.25</v>
      </c>
      <c r="AR410" s="77"/>
      <c r="AS410" s="78"/>
      <c r="AT410" s="80"/>
      <c r="AU410" s="11"/>
      <c r="AV410" s="80"/>
      <c r="AW410" s="80"/>
      <c r="AX410" s="80"/>
      <c r="AY410" s="80"/>
      <c r="AZ410" s="80"/>
      <c r="BA410" s="80"/>
      <c r="BB410" s="80"/>
      <c r="BC410" s="80"/>
      <c r="BD410" s="80"/>
      <c r="BE410" s="80"/>
      <c r="BF410" s="80"/>
      <c r="BG410" s="80"/>
      <c r="BH410" s="80"/>
    </row>
    <row r="411" spans="1:60" ht="49.5" customHeight="1" x14ac:dyDescent="0.2">
      <c r="A411" s="79" t="s">
        <v>1320</v>
      </c>
      <c r="B411" s="79" t="s">
        <v>351</v>
      </c>
      <c r="C411" s="79" t="s">
        <v>601</v>
      </c>
      <c r="D411" s="86" t="s">
        <v>227</v>
      </c>
      <c r="E411" s="86" t="s">
        <v>1321</v>
      </c>
      <c r="F411" s="86" t="s">
        <v>1215</v>
      </c>
      <c r="G411" s="79" t="s">
        <v>51</v>
      </c>
      <c r="H411" s="86"/>
      <c r="I411" s="122">
        <v>43899</v>
      </c>
      <c r="J411" s="106">
        <v>1275</v>
      </c>
      <c r="K411" s="106">
        <f t="shared" si="20"/>
        <v>127.5</v>
      </c>
      <c r="L411" s="106">
        <f t="shared" si="21"/>
        <v>1147.5</v>
      </c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>
        <v>191.25</v>
      </c>
      <c r="AM411" s="106"/>
      <c r="AN411" s="106">
        <v>229.5</v>
      </c>
      <c r="AO411" s="104"/>
      <c r="AP411" s="104">
        <f t="shared" si="18"/>
        <v>420.75</v>
      </c>
      <c r="AQ411" s="106">
        <f t="shared" si="19"/>
        <v>854.25</v>
      </c>
      <c r="AR411" s="77"/>
      <c r="AS411" s="78"/>
      <c r="AT411" s="80"/>
      <c r="AU411" s="11"/>
      <c r="AV411" s="80"/>
      <c r="AW411" s="80"/>
      <c r="AX411" s="80"/>
      <c r="AY411" s="80"/>
      <c r="AZ411" s="80"/>
      <c r="BA411" s="80"/>
      <c r="BB411" s="80"/>
      <c r="BC411" s="80"/>
      <c r="BD411" s="80"/>
      <c r="BE411" s="80"/>
      <c r="BF411" s="80"/>
      <c r="BG411" s="80"/>
      <c r="BH411" s="80"/>
    </row>
    <row r="412" spans="1:60" ht="49.5" customHeight="1" x14ac:dyDescent="0.2">
      <c r="A412" s="79" t="s">
        <v>1322</v>
      </c>
      <c r="B412" s="79" t="s">
        <v>351</v>
      </c>
      <c r="C412" s="79" t="s">
        <v>601</v>
      </c>
      <c r="D412" s="86" t="s">
        <v>227</v>
      </c>
      <c r="E412" s="86" t="s">
        <v>1323</v>
      </c>
      <c r="F412" s="86" t="s">
        <v>1215</v>
      </c>
      <c r="G412" s="79" t="s">
        <v>51</v>
      </c>
      <c r="H412" s="86"/>
      <c r="I412" s="122">
        <v>43899</v>
      </c>
      <c r="J412" s="106">
        <v>1275</v>
      </c>
      <c r="K412" s="106">
        <f t="shared" si="20"/>
        <v>127.5</v>
      </c>
      <c r="L412" s="106">
        <f t="shared" si="21"/>
        <v>1147.5</v>
      </c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>
        <v>191.25</v>
      </c>
      <c r="AM412" s="106"/>
      <c r="AN412" s="106">
        <v>229.5</v>
      </c>
      <c r="AO412" s="104"/>
      <c r="AP412" s="104">
        <f t="shared" si="18"/>
        <v>420.75</v>
      </c>
      <c r="AQ412" s="106">
        <f t="shared" si="19"/>
        <v>854.25</v>
      </c>
      <c r="AR412" s="77"/>
      <c r="AS412" s="78"/>
      <c r="AT412" s="80"/>
      <c r="AU412" s="11"/>
      <c r="AV412" s="80"/>
      <c r="AW412" s="80"/>
      <c r="AX412" s="80"/>
      <c r="AY412" s="80"/>
      <c r="AZ412" s="80"/>
      <c r="BA412" s="80"/>
      <c r="BB412" s="80"/>
      <c r="BC412" s="80"/>
      <c r="BD412" s="80"/>
      <c r="BE412" s="80"/>
      <c r="BF412" s="80"/>
      <c r="BG412" s="80"/>
      <c r="BH412" s="80"/>
    </row>
    <row r="413" spans="1:60" ht="49.5" customHeight="1" x14ac:dyDescent="0.2">
      <c r="A413" s="79" t="s">
        <v>1324</v>
      </c>
      <c r="B413" s="79" t="s">
        <v>351</v>
      </c>
      <c r="C413" s="79" t="s">
        <v>601</v>
      </c>
      <c r="D413" s="86" t="s">
        <v>227</v>
      </c>
      <c r="E413" s="86" t="s">
        <v>1325</v>
      </c>
      <c r="F413" s="86" t="s">
        <v>1215</v>
      </c>
      <c r="G413" s="79" t="s">
        <v>51</v>
      </c>
      <c r="H413" s="86"/>
      <c r="I413" s="122">
        <v>43899</v>
      </c>
      <c r="J413" s="106">
        <v>1275</v>
      </c>
      <c r="K413" s="106">
        <f t="shared" si="20"/>
        <v>127.5</v>
      </c>
      <c r="L413" s="106">
        <f t="shared" si="21"/>
        <v>1147.5</v>
      </c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>
        <v>191.25</v>
      </c>
      <c r="AM413" s="106"/>
      <c r="AN413" s="106">
        <v>229.5</v>
      </c>
      <c r="AO413" s="104"/>
      <c r="AP413" s="104">
        <f t="shared" si="18"/>
        <v>420.75</v>
      </c>
      <c r="AQ413" s="106">
        <f t="shared" si="19"/>
        <v>854.25</v>
      </c>
      <c r="AR413" s="77"/>
      <c r="AS413" s="78"/>
      <c r="AT413" s="80"/>
      <c r="AU413" s="11"/>
      <c r="AV413" s="80"/>
      <c r="AW413" s="80"/>
      <c r="AX413" s="80"/>
      <c r="AY413" s="80"/>
      <c r="AZ413" s="80"/>
      <c r="BA413" s="80"/>
      <c r="BB413" s="80"/>
      <c r="BC413" s="80"/>
      <c r="BD413" s="80"/>
      <c r="BE413" s="80"/>
      <c r="BF413" s="80"/>
      <c r="BG413" s="80"/>
      <c r="BH413" s="80"/>
    </row>
    <row r="414" spans="1:60" ht="49.5" customHeight="1" x14ac:dyDescent="0.2">
      <c r="A414" s="79" t="s">
        <v>1326</v>
      </c>
      <c r="B414" s="79" t="s">
        <v>351</v>
      </c>
      <c r="C414" s="79" t="s">
        <v>601</v>
      </c>
      <c r="D414" s="86" t="s">
        <v>227</v>
      </c>
      <c r="E414" s="86" t="s">
        <v>1327</v>
      </c>
      <c r="F414" s="86" t="s">
        <v>1215</v>
      </c>
      <c r="G414" s="79" t="s">
        <v>51</v>
      </c>
      <c r="H414" s="86"/>
      <c r="I414" s="122">
        <v>43899</v>
      </c>
      <c r="J414" s="106">
        <v>1275</v>
      </c>
      <c r="K414" s="106">
        <f t="shared" si="20"/>
        <v>127.5</v>
      </c>
      <c r="L414" s="106">
        <f t="shared" si="21"/>
        <v>1147.5</v>
      </c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>
        <v>191.25</v>
      </c>
      <c r="AM414" s="106"/>
      <c r="AN414" s="106">
        <v>229.5</v>
      </c>
      <c r="AO414" s="104"/>
      <c r="AP414" s="104">
        <f t="shared" si="18"/>
        <v>420.75</v>
      </c>
      <c r="AQ414" s="106">
        <f t="shared" si="19"/>
        <v>854.25</v>
      </c>
      <c r="AR414" s="77"/>
      <c r="AS414" s="78"/>
      <c r="AT414" s="80"/>
      <c r="AU414" s="11"/>
      <c r="AV414" s="80"/>
      <c r="AW414" s="80"/>
      <c r="AX414" s="80"/>
      <c r="AY414" s="80"/>
      <c r="AZ414" s="80"/>
      <c r="BA414" s="80"/>
      <c r="BB414" s="80"/>
      <c r="BC414" s="80"/>
      <c r="BD414" s="80"/>
      <c r="BE414" s="80"/>
      <c r="BF414" s="80"/>
      <c r="BG414" s="80"/>
      <c r="BH414" s="80"/>
    </row>
    <row r="415" spans="1:60" ht="49.5" customHeight="1" x14ac:dyDescent="0.2">
      <c r="A415" s="79" t="s">
        <v>1328</v>
      </c>
      <c r="B415" s="79" t="s">
        <v>351</v>
      </c>
      <c r="C415" s="79" t="s">
        <v>601</v>
      </c>
      <c r="D415" s="86" t="s">
        <v>227</v>
      </c>
      <c r="E415" s="86" t="s">
        <v>1329</v>
      </c>
      <c r="F415" s="86" t="s">
        <v>1215</v>
      </c>
      <c r="G415" s="79" t="s">
        <v>51</v>
      </c>
      <c r="H415" s="86"/>
      <c r="I415" s="122">
        <v>43899</v>
      </c>
      <c r="J415" s="106">
        <v>1275</v>
      </c>
      <c r="K415" s="106">
        <f t="shared" si="20"/>
        <v>127.5</v>
      </c>
      <c r="L415" s="106">
        <f t="shared" si="21"/>
        <v>1147.5</v>
      </c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>
        <v>191.25</v>
      </c>
      <c r="AM415" s="106"/>
      <c r="AN415" s="106">
        <v>229.5</v>
      </c>
      <c r="AO415" s="104"/>
      <c r="AP415" s="104">
        <f t="shared" si="18"/>
        <v>420.75</v>
      </c>
      <c r="AQ415" s="106">
        <f t="shared" si="19"/>
        <v>854.25</v>
      </c>
      <c r="AR415" s="77"/>
      <c r="AS415" s="78"/>
      <c r="AT415" s="80"/>
      <c r="AU415" s="11"/>
      <c r="AV415" s="80"/>
      <c r="AW415" s="80"/>
      <c r="AX415" s="80"/>
      <c r="AY415" s="80"/>
      <c r="AZ415" s="80"/>
      <c r="BA415" s="80"/>
      <c r="BB415" s="80"/>
      <c r="BC415" s="80"/>
      <c r="BD415" s="80"/>
      <c r="BE415" s="80"/>
      <c r="BF415" s="80"/>
      <c r="BG415" s="80"/>
      <c r="BH415" s="80"/>
    </row>
    <row r="416" spans="1:60" ht="49.5" customHeight="1" x14ac:dyDescent="0.2">
      <c r="A416" s="79" t="s">
        <v>1330</v>
      </c>
      <c r="B416" s="79" t="s">
        <v>351</v>
      </c>
      <c r="C416" s="79" t="s">
        <v>601</v>
      </c>
      <c r="D416" s="86" t="s">
        <v>227</v>
      </c>
      <c r="E416" s="86" t="s">
        <v>1331</v>
      </c>
      <c r="F416" s="86" t="s">
        <v>1215</v>
      </c>
      <c r="G416" s="79" t="s">
        <v>51</v>
      </c>
      <c r="H416" s="86"/>
      <c r="I416" s="122">
        <v>43899</v>
      </c>
      <c r="J416" s="106">
        <v>1275</v>
      </c>
      <c r="K416" s="106">
        <f t="shared" si="20"/>
        <v>127.5</v>
      </c>
      <c r="L416" s="106">
        <f t="shared" si="21"/>
        <v>1147.5</v>
      </c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>
        <v>191.25</v>
      </c>
      <c r="AM416" s="106"/>
      <c r="AN416" s="106">
        <v>229.5</v>
      </c>
      <c r="AO416" s="104"/>
      <c r="AP416" s="104">
        <f t="shared" si="18"/>
        <v>420.75</v>
      </c>
      <c r="AQ416" s="106">
        <f t="shared" si="19"/>
        <v>854.25</v>
      </c>
      <c r="AR416" s="77"/>
      <c r="AS416" s="78"/>
      <c r="AT416" s="80"/>
      <c r="AU416" s="11"/>
      <c r="AV416" s="80"/>
      <c r="AW416" s="80"/>
      <c r="AX416" s="80"/>
      <c r="AY416" s="80"/>
      <c r="AZ416" s="80"/>
      <c r="BA416" s="80"/>
      <c r="BB416" s="80"/>
      <c r="BC416" s="80"/>
      <c r="BD416" s="80"/>
      <c r="BE416" s="80"/>
      <c r="BF416" s="80"/>
      <c r="BG416" s="80"/>
      <c r="BH416" s="80"/>
    </row>
    <row r="417" spans="1:60" ht="49.5" customHeight="1" x14ac:dyDescent="0.2">
      <c r="A417" s="79" t="s">
        <v>1332</v>
      </c>
      <c r="B417" s="79" t="s">
        <v>351</v>
      </c>
      <c r="C417" s="79" t="s">
        <v>601</v>
      </c>
      <c r="D417" s="86" t="s">
        <v>227</v>
      </c>
      <c r="E417" s="86" t="s">
        <v>1333</v>
      </c>
      <c r="F417" s="86" t="s">
        <v>1215</v>
      </c>
      <c r="G417" s="79" t="s">
        <v>51</v>
      </c>
      <c r="H417" s="86"/>
      <c r="I417" s="122">
        <v>43899</v>
      </c>
      <c r="J417" s="106">
        <v>1275</v>
      </c>
      <c r="K417" s="106">
        <f t="shared" si="20"/>
        <v>127.5</v>
      </c>
      <c r="L417" s="106">
        <f t="shared" si="21"/>
        <v>1147.5</v>
      </c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>
        <v>191.25</v>
      </c>
      <c r="AM417" s="106"/>
      <c r="AN417" s="106">
        <v>229.5</v>
      </c>
      <c r="AO417" s="104"/>
      <c r="AP417" s="104">
        <f t="shared" si="18"/>
        <v>420.75</v>
      </c>
      <c r="AQ417" s="106">
        <f t="shared" si="19"/>
        <v>854.25</v>
      </c>
      <c r="AR417" s="77"/>
      <c r="AS417" s="78"/>
      <c r="AT417" s="80"/>
      <c r="AU417" s="11"/>
      <c r="AV417" s="80"/>
      <c r="AW417" s="80"/>
      <c r="AX417" s="80"/>
      <c r="AY417" s="80"/>
      <c r="AZ417" s="80"/>
      <c r="BA417" s="80"/>
      <c r="BB417" s="80"/>
      <c r="BC417" s="80"/>
      <c r="BD417" s="80"/>
      <c r="BE417" s="80"/>
      <c r="BF417" s="80"/>
      <c r="BG417" s="80"/>
      <c r="BH417" s="80"/>
    </row>
    <row r="418" spans="1:60" ht="49.5" customHeight="1" x14ac:dyDescent="0.2">
      <c r="A418" s="126" t="s">
        <v>1334</v>
      </c>
      <c r="B418" s="79" t="s">
        <v>351</v>
      </c>
      <c r="C418" s="79" t="s">
        <v>1202</v>
      </c>
      <c r="D418" s="86" t="s">
        <v>227</v>
      </c>
      <c r="E418" s="86" t="s">
        <v>1335</v>
      </c>
      <c r="F418" s="86" t="s">
        <v>1336</v>
      </c>
      <c r="G418" s="79" t="s">
        <v>51</v>
      </c>
      <c r="H418" s="86"/>
      <c r="I418" s="122">
        <v>44375</v>
      </c>
      <c r="J418" s="106">
        <v>1390</v>
      </c>
      <c r="K418" s="106">
        <f t="shared" si="20"/>
        <v>139</v>
      </c>
      <c r="L418" s="106">
        <f t="shared" si="21"/>
        <v>1251</v>
      </c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>
        <v>0</v>
      </c>
      <c r="AM418" s="106"/>
      <c r="AN418" s="106">
        <v>125.1</v>
      </c>
      <c r="AO418" s="104"/>
      <c r="AP418" s="104">
        <f t="shared" si="18"/>
        <v>125.1</v>
      </c>
      <c r="AQ418" s="106">
        <f t="shared" si="19"/>
        <v>1264.9000000000001</v>
      </c>
      <c r="AR418" s="77"/>
      <c r="AS418" s="78"/>
      <c r="AT418" s="81"/>
      <c r="AU418" s="11"/>
      <c r="AV418" s="81"/>
      <c r="AW418" s="81"/>
      <c r="AX418" s="81"/>
      <c r="AY418" s="81"/>
      <c r="AZ418" s="81"/>
      <c r="BA418" s="81"/>
      <c r="BB418" s="81"/>
      <c r="BC418" s="81"/>
      <c r="BD418" s="81"/>
      <c r="BE418" s="81"/>
      <c r="BF418" s="81"/>
      <c r="BG418" s="81"/>
      <c r="BH418" s="81"/>
    </row>
    <row r="419" spans="1:60" ht="49.5" customHeight="1" x14ac:dyDescent="0.2">
      <c r="A419" s="126" t="s">
        <v>1337</v>
      </c>
      <c r="B419" s="79" t="s">
        <v>351</v>
      </c>
      <c r="C419" s="79" t="s">
        <v>1202</v>
      </c>
      <c r="D419" s="86" t="s">
        <v>227</v>
      </c>
      <c r="E419" s="86" t="s">
        <v>1338</v>
      </c>
      <c r="F419" s="86" t="s">
        <v>1336</v>
      </c>
      <c r="G419" s="79" t="s">
        <v>51</v>
      </c>
      <c r="H419" s="86"/>
      <c r="I419" s="122">
        <v>44375</v>
      </c>
      <c r="J419" s="106">
        <v>1390</v>
      </c>
      <c r="K419" s="106">
        <f t="shared" si="20"/>
        <v>139</v>
      </c>
      <c r="L419" s="106">
        <f t="shared" si="21"/>
        <v>1251</v>
      </c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>
        <v>0</v>
      </c>
      <c r="AM419" s="106"/>
      <c r="AN419" s="106">
        <v>125.1</v>
      </c>
      <c r="AO419" s="104"/>
      <c r="AP419" s="104">
        <f t="shared" si="18"/>
        <v>125.1</v>
      </c>
      <c r="AQ419" s="106">
        <f t="shared" si="19"/>
        <v>1264.9000000000001</v>
      </c>
      <c r="AR419" s="77"/>
      <c r="AS419" s="78"/>
      <c r="AT419" s="81"/>
      <c r="AU419" s="11"/>
      <c r="AV419" s="81"/>
      <c r="AW419" s="81"/>
      <c r="AX419" s="81"/>
      <c r="AY419" s="81"/>
      <c r="AZ419" s="81"/>
      <c r="BA419" s="81"/>
      <c r="BB419" s="81"/>
      <c r="BC419" s="81"/>
      <c r="BD419" s="81"/>
      <c r="BE419" s="81"/>
      <c r="BF419" s="81"/>
      <c r="BG419" s="81"/>
      <c r="BH419" s="81"/>
    </row>
    <row r="420" spans="1:60" ht="49.5" customHeight="1" x14ac:dyDescent="0.2">
      <c r="A420" s="126" t="s">
        <v>2480</v>
      </c>
      <c r="B420" s="79" t="s">
        <v>1210</v>
      </c>
      <c r="C420" s="79" t="s">
        <v>1208</v>
      </c>
      <c r="D420" s="86" t="s">
        <v>651</v>
      </c>
      <c r="E420" s="86" t="s">
        <v>2485</v>
      </c>
      <c r="F420" s="86" t="s">
        <v>2666</v>
      </c>
      <c r="G420" s="79" t="s">
        <v>51</v>
      </c>
      <c r="H420" s="86"/>
      <c r="I420" s="122">
        <v>44561</v>
      </c>
      <c r="J420" s="106">
        <v>2260</v>
      </c>
      <c r="K420" s="106">
        <f t="shared" ref="K420:K483" si="23">+J420*0.1</f>
        <v>226</v>
      </c>
      <c r="L420" s="106">
        <f t="shared" ref="L420:L483" si="24">+J420-K420</f>
        <v>2034</v>
      </c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>
        <v>0</v>
      </c>
      <c r="AM420" s="106"/>
      <c r="AN420" s="106">
        <v>0</v>
      </c>
      <c r="AO420" s="104"/>
      <c r="AP420" s="104">
        <f t="shared" ref="AP420:AP483" si="25">SUM(M420:AO420)</f>
        <v>0</v>
      </c>
      <c r="AQ420" s="106">
        <f t="shared" ref="AQ420:AQ483" si="26">J420-AP420</f>
        <v>2260</v>
      </c>
      <c r="AR420" s="77"/>
      <c r="AS420" s="78"/>
      <c r="AT420" s="81"/>
      <c r="AU420" s="11"/>
      <c r="AV420" s="81"/>
      <c r="AW420" s="81"/>
      <c r="AX420" s="81"/>
      <c r="AY420" s="81"/>
      <c r="AZ420" s="81"/>
      <c r="BA420" s="81"/>
      <c r="BB420" s="81"/>
      <c r="BC420" s="81"/>
      <c r="BD420" s="81"/>
      <c r="BE420" s="81"/>
      <c r="BF420" s="81"/>
      <c r="BG420" s="81"/>
      <c r="BH420" s="81"/>
    </row>
    <row r="421" spans="1:60" ht="49.5" customHeight="1" x14ac:dyDescent="0.2">
      <c r="A421" s="126" t="s">
        <v>2486</v>
      </c>
      <c r="B421" s="79" t="s">
        <v>351</v>
      </c>
      <c r="C421" s="79" t="s">
        <v>601</v>
      </c>
      <c r="D421" s="86" t="s">
        <v>227</v>
      </c>
      <c r="E421" s="86" t="s">
        <v>2487</v>
      </c>
      <c r="F421" s="86" t="s">
        <v>2488</v>
      </c>
      <c r="G421" s="79" t="s">
        <v>51</v>
      </c>
      <c r="H421" s="172" t="s">
        <v>207</v>
      </c>
      <c r="I421" s="122">
        <v>44805</v>
      </c>
      <c r="J421" s="106">
        <v>1008</v>
      </c>
      <c r="K421" s="106">
        <f t="shared" si="23"/>
        <v>100.80000000000001</v>
      </c>
      <c r="L421" s="106">
        <f t="shared" si="24"/>
        <v>907.2</v>
      </c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>
        <v>0</v>
      </c>
      <c r="AO421" s="127"/>
      <c r="AP421" s="104">
        <f t="shared" si="25"/>
        <v>0</v>
      </c>
      <c r="AQ421" s="106">
        <f t="shared" si="26"/>
        <v>1008</v>
      </c>
      <c r="AR421" s="77"/>
      <c r="AS421" s="78"/>
      <c r="AT421" s="81"/>
      <c r="AU421" s="11"/>
      <c r="AV421" s="81"/>
      <c r="AW421" s="81"/>
      <c r="AX421" s="81"/>
      <c r="AY421" s="81"/>
      <c r="AZ421" s="81"/>
      <c r="BA421" s="81"/>
      <c r="BB421" s="81"/>
      <c r="BC421" s="81"/>
      <c r="BD421" s="81"/>
      <c r="BE421" s="81"/>
      <c r="BF421" s="81"/>
      <c r="BG421" s="81"/>
      <c r="BH421" s="81"/>
    </row>
    <row r="422" spans="1:60" ht="49.5" customHeight="1" x14ac:dyDescent="0.2">
      <c r="A422" s="126" t="s">
        <v>2489</v>
      </c>
      <c r="B422" s="79" t="s">
        <v>351</v>
      </c>
      <c r="C422" s="79" t="s">
        <v>601</v>
      </c>
      <c r="D422" s="86" t="s">
        <v>227</v>
      </c>
      <c r="E422" s="86" t="s">
        <v>2562</v>
      </c>
      <c r="F422" s="86" t="s">
        <v>2488</v>
      </c>
      <c r="G422" s="79" t="s">
        <v>51</v>
      </c>
      <c r="H422" s="172" t="s">
        <v>207</v>
      </c>
      <c r="I422" s="122">
        <v>44805</v>
      </c>
      <c r="J422" s="106">
        <v>1008</v>
      </c>
      <c r="K422" s="106">
        <f t="shared" si="23"/>
        <v>100.80000000000001</v>
      </c>
      <c r="L422" s="106">
        <f t="shared" si="24"/>
        <v>907.2</v>
      </c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>
        <v>0</v>
      </c>
      <c r="AO422" s="127"/>
      <c r="AP422" s="104">
        <f t="shared" si="25"/>
        <v>0</v>
      </c>
      <c r="AQ422" s="106">
        <f t="shared" si="26"/>
        <v>1008</v>
      </c>
      <c r="AR422" s="77"/>
      <c r="AS422" s="78"/>
      <c r="AT422" s="81"/>
      <c r="AU422" s="11"/>
      <c r="AV422" s="81"/>
      <c r="AW422" s="81"/>
      <c r="AX422" s="81"/>
      <c r="AY422" s="81"/>
      <c r="AZ422" s="81"/>
      <c r="BA422" s="81"/>
      <c r="BB422" s="81"/>
      <c r="BC422" s="81"/>
      <c r="BD422" s="81"/>
      <c r="BE422" s="81"/>
      <c r="BF422" s="81"/>
      <c r="BG422" s="81"/>
      <c r="BH422" s="81"/>
    </row>
    <row r="423" spans="1:60" ht="49.5" customHeight="1" x14ac:dyDescent="0.2">
      <c r="A423" s="126" t="s">
        <v>2490</v>
      </c>
      <c r="B423" s="79" t="s">
        <v>351</v>
      </c>
      <c r="C423" s="79" t="s">
        <v>601</v>
      </c>
      <c r="D423" s="86" t="s">
        <v>227</v>
      </c>
      <c r="E423" s="86" t="s">
        <v>2563</v>
      </c>
      <c r="F423" s="86" t="s">
        <v>2488</v>
      </c>
      <c r="G423" s="79" t="s">
        <v>51</v>
      </c>
      <c r="H423" s="172" t="s">
        <v>207</v>
      </c>
      <c r="I423" s="122">
        <v>44805</v>
      </c>
      <c r="J423" s="106">
        <v>1008</v>
      </c>
      <c r="K423" s="106">
        <f t="shared" si="23"/>
        <v>100.80000000000001</v>
      </c>
      <c r="L423" s="106">
        <f t="shared" si="24"/>
        <v>907.2</v>
      </c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>
        <v>0</v>
      </c>
      <c r="AO423" s="127"/>
      <c r="AP423" s="104">
        <f t="shared" si="25"/>
        <v>0</v>
      </c>
      <c r="AQ423" s="106">
        <f t="shared" si="26"/>
        <v>1008</v>
      </c>
      <c r="AR423" s="77"/>
      <c r="AS423" s="78"/>
      <c r="AT423" s="81"/>
      <c r="AU423" s="11"/>
      <c r="AV423" s="81"/>
      <c r="AW423" s="81"/>
      <c r="AX423" s="81"/>
      <c r="AY423" s="81"/>
      <c r="AZ423" s="81"/>
      <c r="BA423" s="81"/>
      <c r="BB423" s="81"/>
      <c r="BC423" s="81"/>
      <c r="BD423" s="81"/>
      <c r="BE423" s="81"/>
      <c r="BF423" s="81"/>
      <c r="BG423" s="81"/>
      <c r="BH423" s="81"/>
    </row>
    <row r="424" spans="1:60" ht="49.5" customHeight="1" x14ac:dyDescent="0.2">
      <c r="A424" s="126" t="s">
        <v>2491</v>
      </c>
      <c r="B424" s="79" t="s">
        <v>351</v>
      </c>
      <c r="C424" s="79" t="s">
        <v>601</v>
      </c>
      <c r="D424" s="86" t="s">
        <v>227</v>
      </c>
      <c r="E424" s="86" t="s">
        <v>2564</v>
      </c>
      <c r="F424" s="86" t="s">
        <v>2488</v>
      </c>
      <c r="G424" s="79" t="s">
        <v>51</v>
      </c>
      <c r="H424" s="172" t="s">
        <v>207</v>
      </c>
      <c r="I424" s="122">
        <v>44805</v>
      </c>
      <c r="J424" s="106">
        <v>1008</v>
      </c>
      <c r="K424" s="106">
        <f t="shared" si="23"/>
        <v>100.80000000000001</v>
      </c>
      <c r="L424" s="106">
        <f t="shared" si="24"/>
        <v>907.2</v>
      </c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>
        <v>0</v>
      </c>
      <c r="AO424" s="127"/>
      <c r="AP424" s="104">
        <f t="shared" si="25"/>
        <v>0</v>
      </c>
      <c r="AQ424" s="106">
        <f t="shared" si="26"/>
        <v>1008</v>
      </c>
      <c r="AR424" s="77"/>
      <c r="AS424" s="78"/>
      <c r="AT424" s="81"/>
      <c r="AU424" s="11"/>
      <c r="AV424" s="81"/>
      <c r="AW424" s="81"/>
      <c r="AX424" s="81"/>
      <c r="AY424" s="81"/>
      <c r="AZ424" s="81"/>
      <c r="BA424" s="81"/>
      <c r="BB424" s="81"/>
      <c r="BC424" s="81"/>
      <c r="BD424" s="81"/>
      <c r="BE424" s="81"/>
      <c r="BF424" s="81"/>
      <c r="BG424" s="81"/>
      <c r="BH424" s="81"/>
    </row>
    <row r="425" spans="1:60" ht="49.5" customHeight="1" x14ac:dyDescent="0.2">
      <c r="A425" s="126" t="s">
        <v>2492</v>
      </c>
      <c r="B425" s="79" t="s">
        <v>351</v>
      </c>
      <c r="C425" s="79" t="s">
        <v>601</v>
      </c>
      <c r="D425" s="86" t="s">
        <v>227</v>
      </c>
      <c r="E425" s="86" t="s">
        <v>2565</v>
      </c>
      <c r="F425" s="86" t="s">
        <v>2488</v>
      </c>
      <c r="G425" s="79" t="s">
        <v>51</v>
      </c>
      <c r="H425" s="172" t="s">
        <v>207</v>
      </c>
      <c r="I425" s="122">
        <v>44805</v>
      </c>
      <c r="J425" s="106">
        <v>1008</v>
      </c>
      <c r="K425" s="106">
        <f t="shared" si="23"/>
        <v>100.80000000000001</v>
      </c>
      <c r="L425" s="106">
        <f t="shared" si="24"/>
        <v>907.2</v>
      </c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>
        <v>0</v>
      </c>
      <c r="AO425" s="127"/>
      <c r="AP425" s="104">
        <f t="shared" si="25"/>
        <v>0</v>
      </c>
      <c r="AQ425" s="106">
        <f t="shared" si="26"/>
        <v>1008</v>
      </c>
      <c r="AR425" s="77"/>
      <c r="AS425" s="78"/>
      <c r="AT425" s="81"/>
      <c r="AU425" s="11"/>
      <c r="AV425" s="81"/>
      <c r="AW425" s="81"/>
      <c r="AX425" s="81"/>
      <c r="AY425" s="81"/>
      <c r="AZ425" s="81"/>
      <c r="BA425" s="81"/>
      <c r="BB425" s="81"/>
      <c r="BC425" s="81"/>
      <c r="BD425" s="81"/>
      <c r="BE425" s="81"/>
      <c r="BF425" s="81"/>
      <c r="BG425" s="81"/>
      <c r="BH425" s="81"/>
    </row>
    <row r="426" spans="1:60" ht="49.5" customHeight="1" x14ac:dyDescent="0.2">
      <c r="A426" s="126" t="s">
        <v>2493</v>
      </c>
      <c r="B426" s="79" t="s">
        <v>351</v>
      </c>
      <c r="C426" s="79" t="s">
        <v>601</v>
      </c>
      <c r="D426" s="86" t="s">
        <v>227</v>
      </c>
      <c r="E426" s="86" t="s">
        <v>2566</v>
      </c>
      <c r="F426" s="86" t="s">
        <v>2488</v>
      </c>
      <c r="G426" s="79" t="s">
        <v>51</v>
      </c>
      <c r="H426" s="172" t="s">
        <v>207</v>
      </c>
      <c r="I426" s="122">
        <v>44805</v>
      </c>
      <c r="J426" s="106">
        <v>1008</v>
      </c>
      <c r="K426" s="106">
        <f t="shared" si="23"/>
        <v>100.80000000000001</v>
      </c>
      <c r="L426" s="106">
        <f t="shared" si="24"/>
        <v>907.2</v>
      </c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>
        <v>0</v>
      </c>
      <c r="AO426" s="127"/>
      <c r="AP426" s="104">
        <f t="shared" si="25"/>
        <v>0</v>
      </c>
      <c r="AQ426" s="106">
        <f t="shared" si="26"/>
        <v>1008</v>
      </c>
      <c r="AR426" s="77"/>
      <c r="AS426" s="78"/>
      <c r="AT426" s="81"/>
      <c r="AU426" s="11"/>
      <c r="AV426" s="81"/>
      <c r="AW426" s="81"/>
      <c r="AX426" s="81"/>
      <c r="AY426" s="81"/>
      <c r="AZ426" s="81"/>
      <c r="BA426" s="81"/>
      <c r="BB426" s="81"/>
      <c r="BC426" s="81"/>
      <c r="BD426" s="81"/>
      <c r="BE426" s="81"/>
      <c r="BF426" s="81"/>
      <c r="BG426" s="81"/>
      <c r="BH426" s="81"/>
    </row>
    <row r="427" spans="1:60" ht="49.5" customHeight="1" x14ac:dyDescent="0.2">
      <c r="A427" s="126" t="s">
        <v>2494</v>
      </c>
      <c r="B427" s="79" t="s">
        <v>351</v>
      </c>
      <c r="C427" s="79" t="s">
        <v>601</v>
      </c>
      <c r="D427" s="86" t="s">
        <v>227</v>
      </c>
      <c r="E427" s="86" t="s">
        <v>2567</v>
      </c>
      <c r="F427" s="86" t="s">
        <v>2488</v>
      </c>
      <c r="G427" s="79" t="s">
        <v>51</v>
      </c>
      <c r="H427" s="172" t="s">
        <v>207</v>
      </c>
      <c r="I427" s="122">
        <v>44805</v>
      </c>
      <c r="J427" s="106">
        <v>1008</v>
      </c>
      <c r="K427" s="106">
        <f t="shared" si="23"/>
        <v>100.80000000000001</v>
      </c>
      <c r="L427" s="106">
        <f t="shared" si="24"/>
        <v>907.2</v>
      </c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>
        <v>0</v>
      </c>
      <c r="AO427" s="127"/>
      <c r="AP427" s="104">
        <f t="shared" si="25"/>
        <v>0</v>
      </c>
      <c r="AQ427" s="106">
        <f t="shared" si="26"/>
        <v>1008</v>
      </c>
      <c r="AR427" s="77"/>
      <c r="AS427" s="78"/>
      <c r="AT427" s="81"/>
      <c r="AU427" s="11"/>
      <c r="AV427" s="81"/>
      <c r="AW427" s="81"/>
      <c r="AX427" s="81"/>
      <c r="AY427" s="81"/>
      <c r="AZ427" s="81"/>
      <c r="BA427" s="81"/>
      <c r="BB427" s="81"/>
      <c r="BC427" s="81"/>
      <c r="BD427" s="81"/>
      <c r="BE427" s="81"/>
      <c r="BF427" s="81"/>
      <c r="BG427" s="81"/>
      <c r="BH427" s="81"/>
    </row>
    <row r="428" spans="1:60" ht="49.5" customHeight="1" x14ac:dyDescent="0.2">
      <c r="A428" s="126" t="s">
        <v>2495</v>
      </c>
      <c r="B428" s="79" t="s">
        <v>351</v>
      </c>
      <c r="C428" s="79" t="s">
        <v>601</v>
      </c>
      <c r="D428" s="86" t="s">
        <v>227</v>
      </c>
      <c r="E428" s="86" t="s">
        <v>2568</v>
      </c>
      <c r="F428" s="86" t="s">
        <v>2488</v>
      </c>
      <c r="G428" s="79" t="s">
        <v>51</v>
      </c>
      <c r="H428" s="172" t="s">
        <v>207</v>
      </c>
      <c r="I428" s="122">
        <v>44805</v>
      </c>
      <c r="J428" s="106">
        <v>1008</v>
      </c>
      <c r="K428" s="106">
        <f t="shared" si="23"/>
        <v>100.80000000000001</v>
      </c>
      <c r="L428" s="106">
        <f t="shared" si="24"/>
        <v>907.2</v>
      </c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>
        <v>0</v>
      </c>
      <c r="AO428" s="127"/>
      <c r="AP428" s="104">
        <f t="shared" si="25"/>
        <v>0</v>
      </c>
      <c r="AQ428" s="106">
        <f t="shared" si="26"/>
        <v>1008</v>
      </c>
      <c r="AR428" s="77"/>
      <c r="AS428" s="78"/>
      <c r="AT428" s="81"/>
      <c r="AU428" s="11"/>
      <c r="AV428" s="81"/>
      <c r="AW428" s="81"/>
      <c r="AX428" s="81"/>
      <c r="AY428" s="81"/>
      <c r="AZ428" s="81"/>
      <c r="BA428" s="81"/>
      <c r="BB428" s="81"/>
      <c r="BC428" s="81"/>
      <c r="BD428" s="81"/>
      <c r="BE428" s="81"/>
      <c r="BF428" s="81"/>
      <c r="BG428" s="81"/>
      <c r="BH428" s="81"/>
    </row>
    <row r="429" spans="1:60" ht="49.5" customHeight="1" x14ac:dyDescent="0.2">
      <c r="A429" s="126" t="s">
        <v>2496</v>
      </c>
      <c r="B429" s="79" t="s">
        <v>351</v>
      </c>
      <c r="C429" s="79" t="s">
        <v>601</v>
      </c>
      <c r="D429" s="86" t="s">
        <v>227</v>
      </c>
      <c r="E429" s="86" t="s">
        <v>2569</v>
      </c>
      <c r="F429" s="86" t="s">
        <v>2488</v>
      </c>
      <c r="G429" s="79" t="s">
        <v>51</v>
      </c>
      <c r="H429" s="172" t="s">
        <v>207</v>
      </c>
      <c r="I429" s="122">
        <v>44805</v>
      </c>
      <c r="J429" s="106">
        <v>1008</v>
      </c>
      <c r="K429" s="106">
        <f t="shared" si="23"/>
        <v>100.80000000000001</v>
      </c>
      <c r="L429" s="106">
        <f t="shared" si="24"/>
        <v>907.2</v>
      </c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>
        <v>0</v>
      </c>
      <c r="AO429" s="127"/>
      <c r="AP429" s="104">
        <f t="shared" si="25"/>
        <v>0</v>
      </c>
      <c r="AQ429" s="106">
        <f t="shared" si="26"/>
        <v>1008</v>
      </c>
      <c r="AR429" s="77"/>
      <c r="AS429" s="78"/>
      <c r="AT429" s="81"/>
      <c r="AU429" s="11"/>
      <c r="AV429" s="81"/>
      <c r="AW429" s="81"/>
      <c r="AX429" s="81"/>
      <c r="AY429" s="81"/>
      <c r="AZ429" s="81"/>
      <c r="BA429" s="81"/>
      <c r="BB429" s="81"/>
      <c r="BC429" s="81"/>
      <c r="BD429" s="81"/>
      <c r="BE429" s="81"/>
      <c r="BF429" s="81"/>
      <c r="BG429" s="81"/>
      <c r="BH429" s="81"/>
    </row>
    <row r="430" spans="1:60" ht="49.5" customHeight="1" x14ac:dyDescent="0.2">
      <c r="A430" s="126" t="s">
        <v>2497</v>
      </c>
      <c r="B430" s="79" t="s">
        <v>351</v>
      </c>
      <c r="C430" s="79" t="s">
        <v>601</v>
      </c>
      <c r="D430" s="86" t="s">
        <v>227</v>
      </c>
      <c r="E430" s="86" t="s">
        <v>2570</v>
      </c>
      <c r="F430" s="86" t="s">
        <v>2488</v>
      </c>
      <c r="G430" s="79" t="s">
        <v>51</v>
      </c>
      <c r="H430" s="172" t="s">
        <v>207</v>
      </c>
      <c r="I430" s="122">
        <v>44805</v>
      </c>
      <c r="J430" s="106">
        <v>1008</v>
      </c>
      <c r="K430" s="106">
        <f t="shared" si="23"/>
        <v>100.80000000000001</v>
      </c>
      <c r="L430" s="106">
        <f t="shared" si="24"/>
        <v>907.2</v>
      </c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>
        <v>0</v>
      </c>
      <c r="AO430" s="127"/>
      <c r="AP430" s="104">
        <f t="shared" si="25"/>
        <v>0</v>
      </c>
      <c r="AQ430" s="106">
        <f t="shared" si="26"/>
        <v>1008</v>
      </c>
      <c r="AR430" s="77"/>
      <c r="AS430" s="78"/>
      <c r="AT430" s="81"/>
      <c r="AU430" s="11"/>
      <c r="AV430" s="81"/>
      <c r="AW430" s="81"/>
      <c r="AX430" s="81"/>
      <c r="AY430" s="81"/>
      <c r="AZ430" s="81"/>
      <c r="BA430" s="81"/>
      <c r="BB430" s="81"/>
      <c r="BC430" s="81"/>
      <c r="BD430" s="81"/>
      <c r="BE430" s="81"/>
      <c r="BF430" s="81"/>
      <c r="BG430" s="81"/>
      <c r="BH430" s="81"/>
    </row>
    <row r="431" spans="1:60" ht="49.5" customHeight="1" x14ac:dyDescent="0.2">
      <c r="A431" s="126" t="s">
        <v>2498</v>
      </c>
      <c r="B431" s="79" t="s">
        <v>351</v>
      </c>
      <c r="C431" s="79" t="s">
        <v>601</v>
      </c>
      <c r="D431" s="86" t="s">
        <v>227</v>
      </c>
      <c r="E431" s="86" t="s">
        <v>2571</v>
      </c>
      <c r="F431" s="86" t="s">
        <v>2488</v>
      </c>
      <c r="G431" s="79" t="s">
        <v>51</v>
      </c>
      <c r="H431" s="172" t="s">
        <v>207</v>
      </c>
      <c r="I431" s="122">
        <v>44805</v>
      </c>
      <c r="J431" s="106">
        <v>1008</v>
      </c>
      <c r="K431" s="106">
        <f t="shared" si="23"/>
        <v>100.80000000000001</v>
      </c>
      <c r="L431" s="106">
        <f t="shared" si="24"/>
        <v>907.2</v>
      </c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>
        <v>0</v>
      </c>
      <c r="AO431" s="127"/>
      <c r="AP431" s="104">
        <f t="shared" si="25"/>
        <v>0</v>
      </c>
      <c r="AQ431" s="106">
        <f t="shared" si="26"/>
        <v>1008</v>
      </c>
      <c r="AR431" s="77"/>
      <c r="AS431" s="78"/>
      <c r="AT431" s="81"/>
      <c r="AU431" s="11"/>
      <c r="AV431" s="81"/>
      <c r="AW431" s="81"/>
      <c r="AX431" s="81"/>
      <c r="AY431" s="81"/>
      <c r="AZ431" s="81"/>
      <c r="BA431" s="81"/>
      <c r="BB431" s="81"/>
      <c r="BC431" s="81"/>
      <c r="BD431" s="81"/>
      <c r="BE431" s="81"/>
      <c r="BF431" s="81"/>
      <c r="BG431" s="81"/>
      <c r="BH431" s="81"/>
    </row>
    <row r="432" spans="1:60" ht="49.5" customHeight="1" x14ac:dyDescent="0.2">
      <c r="A432" s="126" t="s">
        <v>2499</v>
      </c>
      <c r="B432" s="79" t="s">
        <v>351</v>
      </c>
      <c r="C432" s="79" t="s">
        <v>601</v>
      </c>
      <c r="D432" s="86" t="s">
        <v>227</v>
      </c>
      <c r="E432" s="86" t="s">
        <v>2572</v>
      </c>
      <c r="F432" s="86" t="s">
        <v>2488</v>
      </c>
      <c r="G432" s="79" t="s">
        <v>51</v>
      </c>
      <c r="H432" s="172" t="s">
        <v>207</v>
      </c>
      <c r="I432" s="122">
        <v>44805</v>
      </c>
      <c r="J432" s="106">
        <v>1008</v>
      </c>
      <c r="K432" s="106">
        <f t="shared" si="23"/>
        <v>100.80000000000001</v>
      </c>
      <c r="L432" s="106">
        <f t="shared" si="24"/>
        <v>907.2</v>
      </c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>
        <v>0</v>
      </c>
      <c r="AO432" s="127"/>
      <c r="AP432" s="104">
        <f t="shared" si="25"/>
        <v>0</v>
      </c>
      <c r="AQ432" s="106">
        <f t="shared" si="26"/>
        <v>1008</v>
      </c>
      <c r="AR432" s="77"/>
      <c r="AS432" s="78"/>
      <c r="AT432" s="81"/>
      <c r="AU432" s="11"/>
      <c r="AV432" s="81"/>
      <c r="AW432" s="81"/>
      <c r="AX432" s="81"/>
      <c r="AY432" s="81"/>
      <c r="AZ432" s="81"/>
      <c r="BA432" s="81"/>
      <c r="BB432" s="81"/>
      <c r="BC432" s="81"/>
      <c r="BD432" s="81"/>
      <c r="BE432" s="81"/>
      <c r="BF432" s="81"/>
      <c r="BG432" s="81"/>
      <c r="BH432" s="81"/>
    </row>
    <row r="433" spans="1:60" ht="49.5" customHeight="1" x14ac:dyDescent="0.2">
      <c r="A433" s="126" t="s">
        <v>2500</v>
      </c>
      <c r="B433" s="79" t="s">
        <v>351</v>
      </c>
      <c r="C433" s="79" t="s">
        <v>601</v>
      </c>
      <c r="D433" s="86" t="s">
        <v>227</v>
      </c>
      <c r="E433" s="86" t="s">
        <v>2573</v>
      </c>
      <c r="F433" s="86" t="s">
        <v>2488</v>
      </c>
      <c r="G433" s="79" t="s">
        <v>51</v>
      </c>
      <c r="H433" s="172" t="s">
        <v>207</v>
      </c>
      <c r="I433" s="122">
        <v>44805</v>
      </c>
      <c r="J433" s="106">
        <v>1008</v>
      </c>
      <c r="K433" s="106">
        <f t="shared" si="23"/>
        <v>100.80000000000001</v>
      </c>
      <c r="L433" s="106">
        <f t="shared" si="24"/>
        <v>907.2</v>
      </c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>
        <v>0</v>
      </c>
      <c r="AO433" s="127"/>
      <c r="AP433" s="104">
        <f t="shared" si="25"/>
        <v>0</v>
      </c>
      <c r="AQ433" s="106">
        <f t="shared" si="26"/>
        <v>1008</v>
      </c>
      <c r="AR433" s="77"/>
      <c r="AS433" s="78"/>
      <c r="AT433" s="81"/>
      <c r="AU433" s="11"/>
      <c r="AV433" s="81"/>
      <c r="AW433" s="81"/>
      <c r="AX433" s="81"/>
      <c r="AY433" s="81"/>
      <c r="AZ433" s="81"/>
      <c r="BA433" s="81"/>
      <c r="BB433" s="81"/>
      <c r="BC433" s="81"/>
      <c r="BD433" s="81"/>
      <c r="BE433" s="81"/>
      <c r="BF433" s="81"/>
      <c r="BG433" s="81"/>
      <c r="BH433" s="81"/>
    </row>
    <row r="434" spans="1:60" ht="49.5" customHeight="1" x14ac:dyDescent="0.2">
      <c r="A434" s="126" t="s">
        <v>2501</v>
      </c>
      <c r="B434" s="79" t="s">
        <v>351</v>
      </c>
      <c r="C434" s="79" t="s">
        <v>601</v>
      </c>
      <c r="D434" s="86" t="s">
        <v>227</v>
      </c>
      <c r="E434" s="86" t="s">
        <v>2574</v>
      </c>
      <c r="F434" s="86" t="s">
        <v>2488</v>
      </c>
      <c r="G434" s="79" t="s">
        <v>51</v>
      </c>
      <c r="H434" s="172" t="s">
        <v>207</v>
      </c>
      <c r="I434" s="122">
        <v>44805</v>
      </c>
      <c r="J434" s="106">
        <v>1008</v>
      </c>
      <c r="K434" s="106">
        <f t="shared" si="23"/>
        <v>100.80000000000001</v>
      </c>
      <c r="L434" s="106">
        <f t="shared" si="24"/>
        <v>907.2</v>
      </c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>
        <v>0</v>
      </c>
      <c r="AO434" s="127"/>
      <c r="AP434" s="104">
        <f t="shared" si="25"/>
        <v>0</v>
      </c>
      <c r="AQ434" s="106">
        <f t="shared" si="26"/>
        <v>1008</v>
      </c>
      <c r="AR434" s="77"/>
      <c r="AS434" s="78"/>
      <c r="AT434" s="81"/>
      <c r="AU434" s="11"/>
      <c r="AV434" s="81"/>
      <c r="AW434" s="81"/>
      <c r="AX434" s="81"/>
      <c r="AY434" s="81"/>
      <c r="AZ434" s="81"/>
      <c r="BA434" s="81"/>
      <c r="BB434" s="81"/>
      <c r="BC434" s="81"/>
      <c r="BD434" s="81"/>
      <c r="BE434" s="81"/>
      <c r="BF434" s="81"/>
      <c r="BG434" s="81"/>
      <c r="BH434" s="81"/>
    </row>
    <row r="435" spans="1:60" ht="49.5" customHeight="1" x14ac:dyDescent="0.2">
      <c r="A435" s="126" t="s">
        <v>2502</v>
      </c>
      <c r="B435" s="79" t="s">
        <v>351</v>
      </c>
      <c r="C435" s="79" t="s">
        <v>601</v>
      </c>
      <c r="D435" s="86" t="s">
        <v>227</v>
      </c>
      <c r="E435" s="86" t="s">
        <v>2575</v>
      </c>
      <c r="F435" s="86" t="s">
        <v>2488</v>
      </c>
      <c r="G435" s="79" t="s">
        <v>51</v>
      </c>
      <c r="H435" s="172" t="s">
        <v>207</v>
      </c>
      <c r="I435" s="122">
        <v>44805</v>
      </c>
      <c r="J435" s="106">
        <v>1008</v>
      </c>
      <c r="K435" s="106">
        <f t="shared" si="23"/>
        <v>100.80000000000001</v>
      </c>
      <c r="L435" s="106">
        <f t="shared" si="24"/>
        <v>907.2</v>
      </c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>
        <v>0</v>
      </c>
      <c r="AO435" s="127"/>
      <c r="AP435" s="104">
        <f t="shared" si="25"/>
        <v>0</v>
      </c>
      <c r="AQ435" s="106">
        <f t="shared" si="26"/>
        <v>1008</v>
      </c>
      <c r="AR435" s="77"/>
      <c r="AS435" s="78"/>
      <c r="AT435" s="81"/>
      <c r="AU435" s="11"/>
      <c r="AV435" s="81"/>
      <c r="AW435" s="81"/>
      <c r="AX435" s="81"/>
      <c r="AY435" s="81"/>
      <c r="AZ435" s="81"/>
      <c r="BA435" s="81"/>
      <c r="BB435" s="81"/>
      <c r="BC435" s="81"/>
      <c r="BD435" s="81"/>
      <c r="BE435" s="81"/>
      <c r="BF435" s="81"/>
      <c r="BG435" s="81"/>
      <c r="BH435" s="81"/>
    </row>
    <row r="436" spans="1:60" ht="49.5" customHeight="1" x14ac:dyDescent="0.2">
      <c r="A436" s="126" t="s">
        <v>2503</v>
      </c>
      <c r="B436" s="79" t="s">
        <v>351</v>
      </c>
      <c r="C436" s="79" t="s">
        <v>601</v>
      </c>
      <c r="D436" s="86" t="s">
        <v>227</v>
      </c>
      <c r="E436" s="86" t="s">
        <v>2576</v>
      </c>
      <c r="F436" s="86" t="s">
        <v>2488</v>
      </c>
      <c r="G436" s="79" t="s">
        <v>51</v>
      </c>
      <c r="H436" s="172" t="s">
        <v>207</v>
      </c>
      <c r="I436" s="122">
        <v>44805</v>
      </c>
      <c r="J436" s="106">
        <v>1008</v>
      </c>
      <c r="K436" s="106">
        <f t="shared" si="23"/>
        <v>100.80000000000001</v>
      </c>
      <c r="L436" s="106">
        <f t="shared" si="24"/>
        <v>907.2</v>
      </c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>
        <v>0</v>
      </c>
      <c r="AO436" s="127"/>
      <c r="AP436" s="104">
        <f t="shared" si="25"/>
        <v>0</v>
      </c>
      <c r="AQ436" s="106">
        <f t="shared" si="26"/>
        <v>1008</v>
      </c>
      <c r="AR436" s="77"/>
      <c r="AS436" s="78"/>
      <c r="AT436" s="81"/>
      <c r="AU436" s="11"/>
      <c r="AV436" s="81"/>
      <c r="AW436" s="81"/>
      <c r="AX436" s="81"/>
      <c r="AY436" s="81"/>
      <c r="AZ436" s="81"/>
      <c r="BA436" s="81"/>
      <c r="BB436" s="81"/>
      <c r="BC436" s="81"/>
      <c r="BD436" s="81"/>
      <c r="BE436" s="81"/>
      <c r="BF436" s="81"/>
      <c r="BG436" s="81"/>
      <c r="BH436" s="81"/>
    </row>
    <row r="437" spans="1:60" ht="49.5" customHeight="1" x14ac:dyDescent="0.2">
      <c r="A437" s="126" t="s">
        <v>2504</v>
      </c>
      <c r="B437" s="79" t="s">
        <v>351</v>
      </c>
      <c r="C437" s="79" t="s">
        <v>601</v>
      </c>
      <c r="D437" s="86" t="s">
        <v>227</v>
      </c>
      <c r="E437" s="86" t="s">
        <v>2577</v>
      </c>
      <c r="F437" s="86" t="s">
        <v>2488</v>
      </c>
      <c r="G437" s="79" t="s">
        <v>51</v>
      </c>
      <c r="H437" s="172" t="s">
        <v>207</v>
      </c>
      <c r="I437" s="122">
        <v>44805</v>
      </c>
      <c r="J437" s="106">
        <v>1008</v>
      </c>
      <c r="K437" s="106">
        <f t="shared" si="23"/>
        <v>100.80000000000001</v>
      </c>
      <c r="L437" s="106">
        <f t="shared" si="24"/>
        <v>907.2</v>
      </c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>
        <v>0</v>
      </c>
      <c r="AO437" s="127"/>
      <c r="AP437" s="104">
        <f t="shared" si="25"/>
        <v>0</v>
      </c>
      <c r="AQ437" s="106">
        <f t="shared" si="26"/>
        <v>1008</v>
      </c>
      <c r="AR437" s="77"/>
      <c r="AS437" s="78"/>
      <c r="AT437" s="81"/>
      <c r="AU437" s="11"/>
      <c r="AV437" s="81"/>
      <c r="AW437" s="81"/>
      <c r="AX437" s="81"/>
      <c r="AY437" s="81"/>
      <c r="AZ437" s="81"/>
      <c r="BA437" s="81"/>
      <c r="BB437" s="81"/>
      <c r="BC437" s="81"/>
      <c r="BD437" s="81"/>
      <c r="BE437" s="81"/>
      <c r="BF437" s="81"/>
      <c r="BG437" s="81"/>
      <c r="BH437" s="81"/>
    </row>
    <row r="438" spans="1:60" ht="49.5" customHeight="1" x14ac:dyDescent="0.2">
      <c r="A438" s="126" t="s">
        <v>2505</v>
      </c>
      <c r="B438" s="79" t="s">
        <v>351</v>
      </c>
      <c r="C438" s="79" t="s">
        <v>601</v>
      </c>
      <c r="D438" s="86" t="s">
        <v>227</v>
      </c>
      <c r="E438" s="86" t="s">
        <v>2578</v>
      </c>
      <c r="F438" s="86" t="s">
        <v>2488</v>
      </c>
      <c r="G438" s="79" t="s">
        <v>51</v>
      </c>
      <c r="H438" s="172" t="s">
        <v>207</v>
      </c>
      <c r="I438" s="122">
        <v>44805</v>
      </c>
      <c r="J438" s="106">
        <v>1008</v>
      </c>
      <c r="K438" s="106">
        <f t="shared" si="23"/>
        <v>100.80000000000001</v>
      </c>
      <c r="L438" s="106">
        <f t="shared" si="24"/>
        <v>907.2</v>
      </c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>
        <v>0</v>
      </c>
      <c r="AO438" s="127"/>
      <c r="AP438" s="104">
        <f t="shared" si="25"/>
        <v>0</v>
      </c>
      <c r="AQ438" s="106">
        <f t="shared" si="26"/>
        <v>1008</v>
      </c>
      <c r="AR438" s="77"/>
      <c r="AS438" s="78"/>
      <c r="AT438" s="81"/>
      <c r="AU438" s="11"/>
      <c r="AV438" s="81"/>
      <c r="AW438" s="81"/>
      <c r="AX438" s="81"/>
      <c r="AY438" s="81"/>
      <c r="AZ438" s="81"/>
      <c r="BA438" s="81"/>
      <c r="BB438" s="81"/>
      <c r="BC438" s="81"/>
      <c r="BD438" s="81"/>
      <c r="BE438" s="81"/>
      <c r="BF438" s="81"/>
      <c r="BG438" s="81"/>
      <c r="BH438" s="81"/>
    </row>
    <row r="439" spans="1:60" ht="49.5" customHeight="1" x14ac:dyDescent="0.2">
      <c r="A439" s="126" t="s">
        <v>2506</v>
      </c>
      <c r="B439" s="79" t="s">
        <v>351</v>
      </c>
      <c r="C439" s="79" t="s">
        <v>601</v>
      </c>
      <c r="D439" s="86" t="s">
        <v>227</v>
      </c>
      <c r="E439" s="86" t="s">
        <v>2579</v>
      </c>
      <c r="F439" s="86" t="s">
        <v>2488</v>
      </c>
      <c r="G439" s="79" t="s">
        <v>51</v>
      </c>
      <c r="H439" s="172" t="s">
        <v>207</v>
      </c>
      <c r="I439" s="122">
        <v>44805</v>
      </c>
      <c r="J439" s="106">
        <v>1008</v>
      </c>
      <c r="K439" s="106">
        <f t="shared" si="23"/>
        <v>100.80000000000001</v>
      </c>
      <c r="L439" s="106">
        <f t="shared" si="24"/>
        <v>907.2</v>
      </c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>
        <v>0</v>
      </c>
      <c r="AO439" s="127"/>
      <c r="AP439" s="104">
        <f t="shared" si="25"/>
        <v>0</v>
      </c>
      <c r="AQ439" s="106">
        <f t="shared" si="26"/>
        <v>1008</v>
      </c>
      <c r="AR439" s="77"/>
      <c r="AS439" s="78"/>
      <c r="AT439" s="81"/>
      <c r="AU439" s="11"/>
      <c r="AV439" s="81"/>
      <c r="AW439" s="81"/>
      <c r="AX439" s="81"/>
      <c r="AY439" s="81"/>
      <c r="AZ439" s="81"/>
      <c r="BA439" s="81"/>
      <c r="BB439" s="81"/>
      <c r="BC439" s="81"/>
      <c r="BD439" s="81"/>
      <c r="BE439" s="81"/>
      <c r="BF439" s="81"/>
      <c r="BG439" s="81"/>
      <c r="BH439" s="81"/>
    </row>
    <row r="440" spans="1:60" ht="49.5" customHeight="1" x14ac:dyDescent="0.2">
      <c r="A440" s="126" t="s">
        <v>2507</v>
      </c>
      <c r="B440" s="79" t="s">
        <v>351</v>
      </c>
      <c r="C440" s="79" t="s">
        <v>601</v>
      </c>
      <c r="D440" s="86" t="s">
        <v>227</v>
      </c>
      <c r="E440" s="86" t="s">
        <v>2580</v>
      </c>
      <c r="F440" s="86" t="s">
        <v>2488</v>
      </c>
      <c r="G440" s="79" t="s">
        <v>51</v>
      </c>
      <c r="H440" s="172" t="s">
        <v>207</v>
      </c>
      <c r="I440" s="122">
        <v>44805</v>
      </c>
      <c r="J440" s="106">
        <v>1008</v>
      </c>
      <c r="K440" s="106">
        <f t="shared" si="23"/>
        <v>100.80000000000001</v>
      </c>
      <c r="L440" s="106">
        <f t="shared" si="24"/>
        <v>907.2</v>
      </c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>
        <v>0</v>
      </c>
      <c r="AO440" s="127"/>
      <c r="AP440" s="104">
        <f t="shared" si="25"/>
        <v>0</v>
      </c>
      <c r="AQ440" s="106">
        <f t="shared" si="26"/>
        <v>1008</v>
      </c>
      <c r="AR440" s="77"/>
      <c r="AS440" s="78"/>
      <c r="AT440" s="81"/>
      <c r="AU440" s="11"/>
      <c r="AV440" s="81"/>
      <c r="AW440" s="81"/>
      <c r="AX440" s="81"/>
      <c r="AY440" s="81"/>
      <c r="AZ440" s="81"/>
      <c r="BA440" s="81"/>
      <c r="BB440" s="81"/>
      <c r="BC440" s="81"/>
      <c r="BD440" s="81"/>
      <c r="BE440" s="81"/>
      <c r="BF440" s="81"/>
      <c r="BG440" s="81"/>
      <c r="BH440" s="81"/>
    </row>
    <row r="441" spans="1:60" ht="49.5" customHeight="1" x14ac:dyDescent="0.2">
      <c r="A441" s="126" t="s">
        <v>2508</v>
      </c>
      <c r="B441" s="79" t="s">
        <v>351</v>
      </c>
      <c r="C441" s="79" t="s">
        <v>601</v>
      </c>
      <c r="D441" s="86" t="s">
        <v>227</v>
      </c>
      <c r="E441" s="86" t="s">
        <v>2581</v>
      </c>
      <c r="F441" s="86" t="s">
        <v>2488</v>
      </c>
      <c r="G441" s="79" t="s">
        <v>51</v>
      </c>
      <c r="H441" s="172" t="s">
        <v>207</v>
      </c>
      <c r="I441" s="122">
        <v>44805</v>
      </c>
      <c r="J441" s="106">
        <v>1008</v>
      </c>
      <c r="K441" s="106">
        <f t="shared" si="23"/>
        <v>100.80000000000001</v>
      </c>
      <c r="L441" s="106">
        <f t="shared" si="24"/>
        <v>907.2</v>
      </c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>
        <v>0</v>
      </c>
      <c r="AO441" s="127"/>
      <c r="AP441" s="104">
        <f t="shared" si="25"/>
        <v>0</v>
      </c>
      <c r="AQ441" s="106">
        <f t="shared" si="26"/>
        <v>1008</v>
      </c>
      <c r="AR441" s="77"/>
      <c r="AS441" s="78"/>
      <c r="AT441" s="81"/>
      <c r="AU441" s="11"/>
      <c r="AV441" s="81"/>
      <c r="AW441" s="81"/>
      <c r="AX441" s="81"/>
      <c r="AY441" s="81"/>
      <c r="AZ441" s="81"/>
      <c r="BA441" s="81"/>
      <c r="BB441" s="81"/>
      <c r="BC441" s="81"/>
      <c r="BD441" s="81"/>
      <c r="BE441" s="81"/>
      <c r="BF441" s="81"/>
      <c r="BG441" s="81"/>
      <c r="BH441" s="81"/>
    </row>
    <row r="442" spans="1:60" ht="49.5" customHeight="1" x14ac:dyDescent="0.2">
      <c r="A442" s="126" t="s">
        <v>2509</v>
      </c>
      <c r="B442" s="79" t="s">
        <v>351</v>
      </c>
      <c r="C442" s="79" t="s">
        <v>601</v>
      </c>
      <c r="D442" s="86" t="s">
        <v>227</v>
      </c>
      <c r="E442" s="86" t="s">
        <v>2582</v>
      </c>
      <c r="F442" s="86" t="s">
        <v>2488</v>
      </c>
      <c r="G442" s="79" t="s">
        <v>51</v>
      </c>
      <c r="H442" s="172" t="s">
        <v>207</v>
      </c>
      <c r="I442" s="122">
        <v>44805</v>
      </c>
      <c r="J442" s="106">
        <v>1008</v>
      </c>
      <c r="K442" s="106">
        <f t="shared" si="23"/>
        <v>100.80000000000001</v>
      </c>
      <c r="L442" s="106">
        <f t="shared" si="24"/>
        <v>907.2</v>
      </c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>
        <v>0</v>
      </c>
      <c r="AO442" s="127"/>
      <c r="AP442" s="104">
        <f t="shared" si="25"/>
        <v>0</v>
      </c>
      <c r="AQ442" s="106">
        <f t="shared" si="26"/>
        <v>1008</v>
      </c>
      <c r="AR442" s="77"/>
      <c r="AS442" s="78"/>
      <c r="AT442" s="81"/>
      <c r="AU442" s="11"/>
      <c r="AV442" s="81"/>
      <c r="AW442" s="81"/>
      <c r="AX442" s="81"/>
      <c r="AY442" s="81"/>
      <c r="AZ442" s="81"/>
      <c r="BA442" s="81"/>
      <c r="BB442" s="81"/>
      <c r="BC442" s="81"/>
      <c r="BD442" s="81"/>
      <c r="BE442" s="81"/>
      <c r="BF442" s="81"/>
      <c r="BG442" s="81"/>
      <c r="BH442" s="81"/>
    </row>
    <row r="443" spans="1:60" ht="49.5" customHeight="1" x14ac:dyDescent="0.2">
      <c r="A443" s="126" t="s">
        <v>2510</v>
      </c>
      <c r="B443" s="79" t="s">
        <v>351</v>
      </c>
      <c r="C443" s="79" t="s">
        <v>601</v>
      </c>
      <c r="D443" s="86" t="s">
        <v>227</v>
      </c>
      <c r="E443" s="86" t="s">
        <v>2583</v>
      </c>
      <c r="F443" s="86" t="s">
        <v>2488</v>
      </c>
      <c r="G443" s="79" t="s">
        <v>51</v>
      </c>
      <c r="H443" s="172" t="s">
        <v>207</v>
      </c>
      <c r="I443" s="122">
        <v>44805</v>
      </c>
      <c r="J443" s="106">
        <v>1008</v>
      </c>
      <c r="K443" s="106">
        <f t="shared" si="23"/>
        <v>100.80000000000001</v>
      </c>
      <c r="L443" s="106">
        <f t="shared" si="24"/>
        <v>907.2</v>
      </c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>
        <v>0</v>
      </c>
      <c r="AO443" s="127"/>
      <c r="AP443" s="104">
        <f t="shared" si="25"/>
        <v>0</v>
      </c>
      <c r="AQ443" s="106">
        <f t="shared" si="26"/>
        <v>1008</v>
      </c>
      <c r="AR443" s="77"/>
      <c r="AS443" s="78"/>
      <c r="AT443" s="81"/>
      <c r="AU443" s="11"/>
      <c r="AV443" s="81"/>
      <c r="AW443" s="81"/>
      <c r="AX443" s="81"/>
      <c r="AY443" s="81"/>
      <c r="AZ443" s="81"/>
      <c r="BA443" s="81"/>
      <c r="BB443" s="81"/>
      <c r="BC443" s="81"/>
      <c r="BD443" s="81"/>
      <c r="BE443" s="81"/>
      <c r="BF443" s="81"/>
      <c r="BG443" s="81"/>
      <c r="BH443" s="81"/>
    </row>
    <row r="444" spans="1:60" ht="49.5" customHeight="1" x14ac:dyDescent="0.2">
      <c r="A444" s="126" t="s">
        <v>2511</v>
      </c>
      <c r="B444" s="79" t="s">
        <v>351</v>
      </c>
      <c r="C444" s="79" t="s">
        <v>601</v>
      </c>
      <c r="D444" s="86" t="s">
        <v>227</v>
      </c>
      <c r="E444" s="86" t="s">
        <v>2584</v>
      </c>
      <c r="F444" s="86" t="s">
        <v>2488</v>
      </c>
      <c r="G444" s="79" t="s">
        <v>51</v>
      </c>
      <c r="H444" s="172" t="s">
        <v>207</v>
      </c>
      <c r="I444" s="122">
        <v>44805</v>
      </c>
      <c r="J444" s="106">
        <v>1008</v>
      </c>
      <c r="K444" s="106">
        <f t="shared" si="23"/>
        <v>100.80000000000001</v>
      </c>
      <c r="L444" s="106">
        <f t="shared" si="24"/>
        <v>907.2</v>
      </c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>
        <v>0</v>
      </c>
      <c r="AO444" s="127"/>
      <c r="AP444" s="104">
        <f t="shared" si="25"/>
        <v>0</v>
      </c>
      <c r="AQ444" s="106">
        <f t="shared" si="26"/>
        <v>1008</v>
      </c>
      <c r="AR444" s="77"/>
      <c r="AS444" s="78"/>
      <c r="AT444" s="81"/>
      <c r="AU444" s="11"/>
      <c r="AV444" s="81"/>
      <c r="AW444" s="81"/>
      <c r="AX444" s="81"/>
      <c r="AY444" s="81"/>
      <c r="AZ444" s="81"/>
      <c r="BA444" s="81"/>
      <c r="BB444" s="81"/>
      <c r="BC444" s="81"/>
      <c r="BD444" s="81"/>
      <c r="BE444" s="81"/>
      <c r="BF444" s="81"/>
      <c r="BG444" s="81"/>
      <c r="BH444" s="81"/>
    </row>
    <row r="445" spans="1:60" ht="49.5" customHeight="1" x14ac:dyDescent="0.2">
      <c r="A445" s="126" t="s">
        <v>2512</v>
      </c>
      <c r="B445" s="79" t="s">
        <v>351</v>
      </c>
      <c r="C445" s="79" t="s">
        <v>601</v>
      </c>
      <c r="D445" s="86" t="s">
        <v>227</v>
      </c>
      <c r="E445" s="86" t="s">
        <v>2585</v>
      </c>
      <c r="F445" s="86" t="s">
        <v>2488</v>
      </c>
      <c r="G445" s="79" t="s">
        <v>51</v>
      </c>
      <c r="H445" s="172" t="s">
        <v>207</v>
      </c>
      <c r="I445" s="122">
        <v>44805</v>
      </c>
      <c r="J445" s="106">
        <v>1008</v>
      </c>
      <c r="K445" s="106">
        <f t="shared" si="23"/>
        <v>100.80000000000001</v>
      </c>
      <c r="L445" s="106">
        <f t="shared" si="24"/>
        <v>907.2</v>
      </c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>
        <v>0</v>
      </c>
      <c r="AO445" s="127"/>
      <c r="AP445" s="104">
        <f t="shared" si="25"/>
        <v>0</v>
      </c>
      <c r="AQ445" s="106">
        <f t="shared" si="26"/>
        <v>1008</v>
      </c>
      <c r="AR445" s="77"/>
      <c r="AS445" s="78"/>
      <c r="AT445" s="81"/>
      <c r="AU445" s="11"/>
      <c r="AV445" s="81"/>
      <c r="AW445" s="81"/>
      <c r="AX445" s="81"/>
      <c r="AY445" s="81"/>
      <c r="AZ445" s="81"/>
      <c r="BA445" s="81"/>
      <c r="BB445" s="81"/>
      <c r="BC445" s="81"/>
      <c r="BD445" s="81"/>
      <c r="BE445" s="81"/>
      <c r="BF445" s="81"/>
      <c r="BG445" s="81"/>
      <c r="BH445" s="81"/>
    </row>
    <row r="446" spans="1:60" ht="49.5" customHeight="1" x14ac:dyDescent="0.2">
      <c r="A446" s="126" t="s">
        <v>2513</v>
      </c>
      <c r="B446" s="79" t="s">
        <v>351</v>
      </c>
      <c r="C446" s="79" t="s">
        <v>601</v>
      </c>
      <c r="D446" s="86" t="s">
        <v>227</v>
      </c>
      <c r="E446" s="86" t="s">
        <v>2586</v>
      </c>
      <c r="F446" s="86" t="s">
        <v>2488</v>
      </c>
      <c r="G446" s="79" t="s">
        <v>51</v>
      </c>
      <c r="H446" s="172" t="s">
        <v>207</v>
      </c>
      <c r="I446" s="122">
        <v>44805</v>
      </c>
      <c r="J446" s="106">
        <v>1008</v>
      </c>
      <c r="K446" s="106">
        <f t="shared" si="23"/>
        <v>100.80000000000001</v>
      </c>
      <c r="L446" s="106">
        <f t="shared" si="24"/>
        <v>907.2</v>
      </c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>
        <v>0</v>
      </c>
      <c r="AO446" s="127"/>
      <c r="AP446" s="104">
        <f t="shared" si="25"/>
        <v>0</v>
      </c>
      <c r="AQ446" s="106">
        <f t="shared" si="26"/>
        <v>1008</v>
      </c>
      <c r="AR446" s="77"/>
      <c r="AS446" s="78"/>
      <c r="AT446" s="81"/>
      <c r="AU446" s="11"/>
      <c r="AV446" s="81"/>
      <c r="AW446" s="81"/>
      <c r="AX446" s="81"/>
      <c r="AY446" s="81"/>
      <c r="AZ446" s="81"/>
      <c r="BA446" s="81"/>
      <c r="BB446" s="81"/>
      <c r="BC446" s="81"/>
      <c r="BD446" s="81"/>
      <c r="BE446" s="81"/>
      <c r="BF446" s="81"/>
      <c r="BG446" s="81"/>
      <c r="BH446" s="81"/>
    </row>
    <row r="447" spans="1:60" ht="49.5" customHeight="1" x14ac:dyDescent="0.2">
      <c r="A447" s="126" t="s">
        <v>2514</v>
      </c>
      <c r="B447" s="79" t="s">
        <v>351</v>
      </c>
      <c r="C447" s="79" t="s">
        <v>601</v>
      </c>
      <c r="D447" s="86" t="s">
        <v>227</v>
      </c>
      <c r="E447" s="86" t="s">
        <v>2587</v>
      </c>
      <c r="F447" s="86" t="s">
        <v>2488</v>
      </c>
      <c r="G447" s="79" t="s">
        <v>51</v>
      </c>
      <c r="H447" s="172" t="s">
        <v>207</v>
      </c>
      <c r="I447" s="122">
        <v>44805</v>
      </c>
      <c r="J447" s="106">
        <v>1008</v>
      </c>
      <c r="K447" s="106">
        <f t="shared" si="23"/>
        <v>100.80000000000001</v>
      </c>
      <c r="L447" s="106">
        <f t="shared" si="24"/>
        <v>907.2</v>
      </c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>
        <v>0</v>
      </c>
      <c r="AO447" s="127"/>
      <c r="AP447" s="104">
        <f t="shared" si="25"/>
        <v>0</v>
      </c>
      <c r="AQ447" s="106">
        <f t="shared" si="26"/>
        <v>1008</v>
      </c>
      <c r="AR447" s="77"/>
      <c r="AS447" s="78"/>
      <c r="AT447" s="81"/>
      <c r="AU447" s="11"/>
      <c r="AV447" s="81"/>
      <c r="AW447" s="81"/>
      <c r="AX447" s="81"/>
      <c r="AY447" s="81"/>
      <c r="AZ447" s="81"/>
      <c r="BA447" s="81"/>
      <c r="BB447" s="81"/>
      <c r="BC447" s="81"/>
      <c r="BD447" s="81"/>
      <c r="BE447" s="81"/>
      <c r="BF447" s="81"/>
      <c r="BG447" s="81"/>
      <c r="BH447" s="81"/>
    </row>
    <row r="448" spans="1:60" ht="49.5" customHeight="1" x14ac:dyDescent="0.2">
      <c r="A448" s="126" t="s">
        <v>2515</v>
      </c>
      <c r="B448" s="79" t="s">
        <v>351</v>
      </c>
      <c r="C448" s="79" t="s">
        <v>601</v>
      </c>
      <c r="D448" s="86" t="s">
        <v>227</v>
      </c>
      <c r="E448" s="86" t="s">
        <v>2588</v>
      </c>
      <c r="F448" s="86" t="s">
        <v>2488</v>
      </c>
      <c r="G448" s="79" t="s">
        <v>51</v>
      </c>
      <c r="H448" s="172" t="s">
        <v>207</v>
      </c>
      <c r="I448" s="122">
        <v>44805</v>
      </c>
      <c r="J448" s="106">
        <v>1008</v>
      </c>
      <c r="K448" s="106">
        <f t="shared" si="23"/>
        <v>100.80000000000001</v>
      </c>
      <c r="L448" s="106">
        <f t="shared" si="24"/>
        <v>907.2</v>
      </c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>
        <v>0</v>
      </c>
      <c r="AO448" s="127"/>
      <c r="AP448" s="104">
        <f t="shared" si="25"/>
        <v>0</v>
      </c>
      <c r="AQ448" s="106">
        <f t="shared" si="26"/>
        <v>1008</v>
      </c>
      <c r="AR448" s="77"/>
      <c r="AS448" s="78"/>
      <c r="AT448" s="81"/>
      <c r="AU448" s="11"/>
      <c r="AV448" s="81"/>
      <c r="AW448" s="81"/>
      <c r="AX448" s="81"/>
      <c r="AY448" s="81"/>
      <c r="AZ448" s="81"/>
      <c r="BA448" s="81"/>
      <c r="BB448" s="81"/>
      <c r="BC448" s="81"/>
      <c r="BD448" s="81"/>
      <c r="BE448" s="81"/>
      <c r="BF448" s="81"/>
      <c r="BG448" s="81"/>
      <c r="BH448" s="81"/>
    </row>
    <row r="449" spans="1:60" ht="49.5" customHeight="1" x14ac:dyDescent="0.2">
      <c r="A449" s="126" t="s">
        <v>2516</v>
      </c>
      <c r="B449" s="79" t="s">
        <v>351</v>
      </c>
      <c r="C449" s="79" t="s">
        <v>601</v>
      </c>
      <c r="D449" s="86" t="s">
        <v>227</v>
      </c>
      <c r="E449" s="86" t="s">
        <v>2589</v>
      </c>
      <c r="F449" s="86" t="s">
        <v>2488</v>
      </c>
      <c r="G449" s="79" t="s">
        <v>51</v>
      </c>
      <c r="H449" s="172" t="s">
        <v>207</v>
      </c>
      <c r="I449" s="122">
        <v>44805</v>
      </c>
      <c r="J449" s="106">
        <v>1008</v>
      </c>
      <c r="K449" s="106">
        <f t="shared" si="23"/>
        <v>100.80000000000001</v>
      </c>
      <c r="L449" s="106">
        <f t="shared" si="24"/>
        <v>907.2</v>
      </c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>
        <v>0</v>
      </c>
      <c r="AO449" s="127"/>
      <c r="AP449" s="104">
        <f t="shared" si="25"/>
        <v>0</v>
      </c>
      <c r="AQ449" s="106">
        <f t="shared" si="26"/>
        <v>1008</v>
      </c>
      <c r="AR449" s="77"/>
      <c r="AS449" s="78"/>
      <c r="AT449" s="81"/>
      <c r="AU449" s="11"/>
      <c r="AV449" s="81"/>
      <c r="AW449" s="81"/>
      <c r="AX449" s="81"/>
      <c r="AY449" s="81"/>
      <c r="AZ449" s="81"/>
      <c r="BA449" s="81"/>
      <c r="BB449" s="81"/>
      <c r="BC449" s="81"/>
      <c r="BD449" s="81"/>
      <c r="BE449" s="81"/>
      <c r="BF449" s="81"/>
      <c r="BG449" s="81"/>
      <c r="BH449" s="81"/>
    </row>
    <row r="450" spans="1:60" ht="49.5" customHeight="1" x14ac:dyDescent="0.2">
      <c r="A450" s="126" t="s">
        <v>2517</v>
      </c>
      <c r="B450" s="79" t="s">
        <v>351</v>
      </c>
      <c r="C450" s="79" t="s">
        <v>601</v>
      </c>
      <c r="D450" s="86" t="s">
        <v>227</v>
      </c>
      <c r="E450" s="86" t="s">
        <v>2590</v>
      </c>
      <c r="F450" s="86" t="s">
        <v>2488</v>
      </c>
      <c r="G450" s="79" t="s">
        <v>51</v>
      </c>
      <c r="H450" s="172" t="s">
        <v>207</v>
      </c>
      <c r="I450" s="122">
        <v>44805</v>
      </c>
      <c r="J450" s="106">
        <v>1008</v>
      </c>
      <c r="K450" s="106">
        <f t="shared" si="23"/>
        <v>100.80000000000001</v>
      </c>
      <c r="L450" s="106">
        <f t="shared" si="24"/>
        <v>907.2</v>
      </c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>
        <v>0</v>
      </c>
      <c r="AO450" s="127"/>
      <c r="AP450" s="104">
        <f t="shared" si="25"/>
        <v>0</v>
      </c>
      <c r="AQ450" s="106">
        <f t="shared" si="26"/>
        <v>1008</v>
      </c>
      <c r="AR450" s="77"/>
      <c r="AS450" s="78"/>
      <c r="AT450" s="81"/>
      <c r="AU450" s="11"/>
      <c r="AV450" s="81"/>
      <c r="AW450" s="81"/>
      <c r="AX450" s="81"/>
      <c r="AY450" s="81"/>
      <c r="AZ450" s="81"/>
      <c r="BA450" s="81"/>
      <c r="BB450" s="81"/>
      <c r="BC450" s="81"/>
      <c r="BD450" s="81"/>
      <c r="BE450" s="81"/>
      <c r="BF450" s="81"/>
      <c r="BG450" s="81"/>
      <c r="BH450" s="81"/>
    </row>
    <row r="451" spans="1:60" ht="49.5" customHeight="1" x14ac:dyDescent="0.2">
      <c r="A451" s="126" t="s">
        <v>2518</v>
      </c>
      <c r="B451" s="79" t="s">
        <v>351</v>
      </c>
      <c r="C451" s="79" t="s">
        <v>601</v>
      </c>
      <c r="D451" s="86" t="s">
        <v>227</v>
      </c>
      <c r="E451" s="86" t="s">
        <v>2591</v>
      </c>
      <c r="F451" s="86" t="s">
        <v>2488</v>
      </c>
      <c r="G451" s="79" t="s">
        <v>51</v>
      </c>
      <c r="H451" s="172" t="s">
        <v>207</v>
      </c>
      <c r="I451" s="122">
        <v>44805</v>
      </c>
      <c r="J451" s="106">
        <v>1008</v>
      </c>
      <c r="K451" s="106">
        <f t="shared" si="23"/>
        <v>100.80000000000001</v>
      </c>
      <c r="L451" s="106">
        <f t="shared" si="24"/>
        <v>907.2</v>
      </c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>
        <v>0</v>
      </c>
      <c r="AO451" s="127"/>
      <c r="AP451" s="104">
        <f t="shared" si="25"/>
        <v>0</v>
      </c>
      <c r="AQ451" s="106">
        <f t="shared" si="26"/>
        <v>1008</v>
      </c>
      <c r="AR451" s="77"/>
      <c r="AS451" s="78"/>
      <c r="AT451" s="81"/>
      <c r="AU451" s="11"/>
      <c r="AV451" s="81"/>
      <c r="AW451" s="81"/>
      <c r="AX451" s="81"/>
      <c r="AY451" s="81"/>
      <c r="AZ451" s="81"/>
      <c r="BA451" s="81"/>
      <c r="BB451" s="81"/>
      <c r="BC451" s="81"/>
      <c r="BD451" s="81"/>
      <c r="BE451" s="81"/>
      <c r="BF451" s="81"/>
      <c r="BG451" s="81"/>
      <c r="BH451" s="81"/>
    </row>
    <row r="452" spans="1:60" ht="49.5" customHeight="1" x14ac:dyDescent="0.2">
      <c r="A452" s="126" t="s">
        <v>2519</v>
      </c>
      <c r="B452" s="79" t="s">
        <v>351</v>
      </c>
      <c r="C452" s="79" t="s">
        <v>601</v>
      </c>
      <c r="D452" s="86" t="s">
        <v>227</v>
      </c>
      <c r="E452" s="86" t="s">
        <v>2592</v>
      </c>
      <c r="F452" s="86" t="s">
        <v>2488</v>
      </c>
      <c r="G452" s="79" t="s">
        <v>51</v>
      </c>
      <c r="H452" s="172" t="s">
        <v>207</v>
      </c>
      <c r="I452" s="122">
        <v>44805</v>
      </c>
      <c r="J452" s="106">
        <v>1008</v>
      </c>
      <c r="K452" s="106">
        <f t="shared" si="23"/>
        <v>100.80000000000001</v>
      </c>
      <c r="L452" s="106">
        <f t="shared" si="24"/>
        <v>907.2</v>
      </c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>
        <v>0</v>
      </c>
      <c r="AO452" s="127"/>
      <c r="AP452" s="104">
        <f t="shared" si="25"/>
        <v>0</v>
      </c>
      <c r="AQ452" s="106">
        <f t="shared" si="26"/>
        <v>1008</v>
      </c>
      <c r="AR452" s="77"/>
      <c r="AS452" s="78"/>
      <c r="AT452" s="81"/>
      <c r="AU452" s="11"/>
      <c r="AV452" s="81"/>
      <c r="AW452" s="81"/>
      <c r="AX452" s="81"/>
      <c r="AY452" s="81"/>
      <c r="AZ452" s="81"/>
      <c r="BA452" s="81"/>
      <c r="BB452" s="81"/>
      <c r="BC452" s="81"/>
      <c r="BD452" s="81"/>
      <c r="BE452" s="81"/>
      <c r="BF452" s="81"/>
      <c r="BG452" s="81"/>
      <c r="BH452" s="81"/>
    </row>
    <row r="453" spans="1:60" ht="49.5" customHeight="1" x14ac:dyDescent="0.2">
      <c r="A453" s="126" t="s">
        <v>2520</v>
      </c>
      <c r="B453" s="79" t="s">
        <v>351</v>
      </c>
      <c r="C453" s="79" t="s">
        <v>601</v>
      </c>
      <c r="D453" s="86" t="s">
        <v>227</v>
      </c>
      <c r="E453" s="86" t="s">
        <v>2593</v>
      </c>
      <c r="F453" s="86" t="s">
        <v>2488</v>
      </c>
      <c r="G453" s="79" t="s">
        <v>51</v>
      </c>
      <c r="H453" s="172" t="s">
        <v>207</v>
      </c>
      <c r="I453" s="122">
        <v>44805</v>
      </c>
      <c r="J453" s="106">
        <v>1008</v>
      </c>
      <c r="K453" s="106">
        <f t="shared" si="23"/>
        <v>100.80000000000001</v>
      </c>
      <c r="L453" s="106">
        <f t="shared" si="24"/>
        <v>907.2</v>
      </c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>
        <v>0</v>
      </c>
      <c r="AO453" s="127"/>
      <c r="AP453" s="104">
        <f t="shared" si="25"/>
        <v>0</v>
      </c>
      <c r="AQ453" s="106">
        <f t="shared" si="26"/>
        <v>1008</v>
      </c>
      <c r="AR453" s="77"/>
      <c r="AS453" s="78"/>
      <c r="AT453" s="81"/>
      <c r="AU453" s="11"/>
      <c r="AV453" s="81"/>
      <c r="AW453" s="81"/>
      <c r="AX453" s="81"/>
      <c r="AY453" s="81"/>
      <c r="AZ453" s="81"/>
      <c r="BA453" s="81"/>
      <c r="BB453" s="81"/>
      <c r="BC453" s="81"/>
      <c r="BD453" s="81"/>
      <c r="BE453" s="81"/>
      <c r="BF453" s="81"/>
      <c r="BG453" s="81"/>
      <c r="BH453" s="81"/>
    </row>
    <row r="454" spans="1:60" ht="49.5" customHeight="1" x14ac:dyDescent="0.2">
      <c r="A454" s="126" t="s">
        <v>2521</v>
      </c>
      <c r="B454" s="79" t="s">
        <v>351</v>
      </c>
      <c r="C454" s="79" t="s">
        <v>601</v>
      </c>
      <c r="D454" s="86" t="s">
        <v>227</v>
      </c>
      <c r="E454" s="86" t="s">
        <v>2594</v>
      </c>
      <c r="F454" s="86" t="s">
        <v>2488</v>
      </c>
      <c r="G454" s="79" t="s">
        <v>51</v>
      </c>
      <c r="H454" s="172" t="s">
        <v>207</v>
      </c>
      <c r="I454" s="122">
        <v>44805</v>
      </c>
      <c r="J454" s="106">
        <v>1008</v>
      </c>
      <c r="K454" s="106">
        <f t="shared" si="23"/>
        <v>100.80000000000001</v>
      </c>
      <c r="L454" s="106">
        <f t="shared" si="24"/>
        <v>907.2</v>
      </c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>
        <v>0</v>
      </c>
      <c r="AO454" s="127"/>
      <c r="AP454" s="104">
        <f t="shared" si="25"/>
        <v>0</v>
      </c>
      <c r="AQ454" s="106">
        <f t="shared" si="26"/>
        <v>1008</v>
      </c>
      <c r="AR454" s="77"/>
      <c r="AS454" s="78"/>
      <c r="AT454" s="81"/>
      <c r="AU454" s="11"/>
      <c r="AV454" s="81"/>
      <c r="AW454" s="81"/>
      <c r="AX454" s="81"/>
      <c r="AY454" s="81"/>
      <c r="AZ454" s="81"/>
      <c r="BA454" s="81"/>
      <c r="BB454" s="81"/>
      <c r="BC454" s="81"/>
      <c r="BD454" s="81"/>
      <c r="BE454" s="81"/>
      <c r="BF454" s="81"/>
      <c r="BG454" s="81"/>
      <c r="BH454" s="81"/>
    </row>
    <row r="455" spans="1:60" ht="49.5" customHeight="1" x14ac:dyDescent="0.2">
      <c r="A455" s="126" t="s">
        <v>2522</v>
      </c>
      <c r="B455" s="79" t="s">
        <v>351</v>
      </c>
      <c r="C455" s="79" t="s">
        <v>601</v>
      </c>
      <c r="D455" s="86" t="s">
        <v>227</v>
      </c>
      <c r="E455" s="86" t="s">
        <v>2595</v>
      </c>
      <c r="F455" s="86" t="s">
        <v>2488</v>
      </c>
      <c r="G455" s="79" t="s">
        <v>51</v>
      </c>
      <c r="H455" s="172" t="s">
        <v>207</v>
      </c>
      <c r="I455" s="122">
        <v>44805</v>
      </c>
      <c r="J455" s="106">
        <v>1008</v>
      </c>
      <c r="K455" s="106">
        <f t="shared" si="23"/>
        <v>100.80000000000001</v>
      </c>
      <c r="L455" s="106">
        <f t="shared" si="24"/>
        <v>907.2</v>
      </c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>
        <v>0</v>
      </c>
      <c r="AO455" s="127"/>
      <c r="AP455" s="104">
        <f t="shared" si="25"/>
        <v>0</v>
      </c>
      <c r="AQ455" s="106">
        <f t="shared" si="26"/>
        <v>1008</v>
      </c>
      <c r="AR455" s="77"/>
      <c r="AS455" s="78"/>
      <c r="AT455" s="81"/>
      <c r="AU455" s="11"/>
      <c r="AV455" s="81"/>
      <c r="AW455" s="81"/>
      <c r="AX455" s="81"/>
      <c r="AY455" s="81"/>
      <c r="AZ455" s="81"/>
      <c r="BA455" s="81"/>
      <c r="BB455" s="81"/>
      <c r="BC455" s="81"/>
      <c r="BD455" s="81"/>
      <c r="BE455" s="81"/>
      <c r="BF455" s="81"/>
      <c r="BG455" s="81"/>
      <c r="BH455" s="81"/>
    </row>
    <row r="456" spans="1:60" ht="49.5" customHeight="1" x14ac:dyDescent="0.2">
      <c r="A456" s="126" t="s">
        <v>2523</v>
      </c>
      <c r="B456" s="79" t="s">
        <v>351</v>
      </c>
      <c r="C456" s="79" t="s">
        <v>601</v>
      </c>
      <c r="D456" s="86" t="s">
        <v>227</v>
      </c>
      <c r="E456" s="86" t="s">
        <v>2596</v>
      </c>
      <c r="F456" s="86" t="s">
        <v>2488</v>
      </c>
      <c r="G456" s="79" t="s">
        <v>51</v>
      </c>
      <c r="H456" s="172" t="s">
        <v>207</v>
      </c>
      <c r="I456" s="122">
        <v>44805</v>
      </c>
      <c r="J456" s="106">
        <v>1008</v>
      </c>
      <c r="K456" s="106">
        <f t="shared" si="23"/>
        <v>100.80000000000001</v>
      </c>
      <c r="L456" s="106">
        <f t="shared" si="24"/>
        <v>907.2</v>
      </c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>
        <v>0</v>
      </c>
      <c r="AO456" s="127"/>
      <c r="AP456" s="104">
        <f t="shared" si="25"/>
        <v>0</v>
      </c>
      <c r="AQ456" s="106">
        <f t="shared" si="26"/>
        <v>1008</v>
      </c>
      <c r="AR456" s="77"/>
      <c r="AS456" s="78"/>
      <c r="AT456" s="81"/>
      <c r="AU456" s="11"/>
      <c r="AV456" s="81"/>
      <c r="AW456" s="81"/>
      <c r="AX456" s="81"/>
      <c r="AY456" s="81"/>
      <c r="AZ456" s="81"/>
      <c r="BA456" s="81"/>
      <c r="BB456" s="81"/>
      <c r="BC456" s="81"/>
      <c r="BD456" s="81"/>
      <c r="BE456" s="81"/>
      <c r="BF456" s="81"/>
      <c r="BG456" s="81"/>
      <c r="BH456" s="81"/>
    </row>
    <row r="457" spans="1:60" ht="49.5" customHeight="1" x14ac:dyDescent="0.2">
      <c r="A457" s="126" t="s">
        <v>2524</v>
      </c>
      <c r="B457" s="79" t="s">
        <v>351</v>
      </c>
      <c r="C457" s="79" t="s">
        <v>601</v>
      </c>
      <c r="D457" s="86" t="s">
        <v>227</v>
      </c>
      <c r="E457" s="86" t="s">
        <v>2597</v>
      </c>
      <c r="F457" s="86" t="s">
        <v>2488</v>
      </c>
      <c r="G457" s="79" t="s">
        <v>51</v>
      </c>
      <c r="H457" s="172" t="s">
        <v>207</v>
      </c>
      <c r="I457" s="122">
        <v>44805</v>
      </c>
      <c r="J457" s="106">
        <v>1008</v>
      </c>
      <c r="K457" s="106">
        <f t="shared" si="23"/>
        <v>100.80000000000001</v>
      </c>
      <c r="L457" s="106">
        <f t="shared" si="24"/>
        <v>907.2</v>
      </c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>
        <v>0</v>
      </c>
      <c r="AO457" s="127"/>
      <c r="AP457" s="104">
        <f t="shared" si="25"/>
        <v>0</v>
      </c>
      <c r="AQ457" s="106">
        <f t="shared" si="26"/>
        <v>1008</v>
      </c>
      <c r="AR457" s="77"/>
      <c r="AS457" s="78"/>
      <c r="AT457" s="81"/>
      <c r="AU457" s="11"/>
      <c r="AV457" s="81"/>
      <c r="AW457" s="81"/>
      <c r="AX457" s="81"/>
      <c r="AY457" s="81"/>
      <c r="AZ457" s="81"/>
      <c r="BA457" s="81"/>
      <c r="BB457" s="81"/>
      <c r="BC457" s="81"/>
      <c r="BD457" s="81"/>
      <c r="BE457" s="81"/>
      <c r="BF457" s="81"/>
      <c r="BG457" s="81"/>
      <c r="BH457" s="81"/>
    </row>
    <row r="458" spans="1:60" ht="49.5" customHeight="1" x14ac:dyDescent="0.2">
      <c r="A458" s="126" t="s">
        <v>2525</v>
      </c>
      <c r="B458" s="79" t="s">
        <v>351</v>
      </c>
      <c r="C458" s="79" t="s">
        <v>601</v>
      </c>
      <c r="D458" s="86" t="s">
        <v>227</v>
      </c>
      <c r="E458" s="86" t="s">
        <v>2598</v>
      </c>
      <c r="F458" s="86" t="s">
        <v>2488</v>
      </c>
      <c r="G458" s="79" t="s">
        <v>51</v>
      </c>
      <c r="H458" s="172" t="s">
        <v>207</v>
      </c>
      <c r="I458" s="122">
        <v>44805</v>
      </c>
      <c r="J458" s="106">
        <v>1008</v>
      </c>
      <c r="K458" s="106">
        <f t="shared" si="23"/>
        <v>100.80000000000001</v>
      </c>
      <c r="L458" s="106">
        <f t="shared" si="24"/>
        <v>907.2</v>
      </c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>
        <v>0</v>
      </c>
      <c r="AO458" s="127"/>
      <c r="AP458" s="104">
        <f t="shared" si="25"/>
        <v>0</v>
      </c>
      <c r="AQ458" s="106">
        <f t="shared" si="26"/>
        <v>1008</v>
      </c>
      <c r="AR458" s="77"/>
      <c r="AS458" s="78"/>
      <c r="AT458" s="81"/>
      <c r="AU458" s="11"/>
      <c r="AV458" s="81"/>
      <c r="AW458" s="81"/>
      <c r="AX458" s="81"/>
      <c r="AY458" s="81"/>
      <c r="AZ458" s="81"/>
      <c r="BA458" s="81"/>
      <c r="BB458" s="81"/>
      <c r="BC458" s="81"/>
      <c r="BD458" s="81"/>
      <c r="BE458" s="81"/>
      <c r="BF458" s="81"/>
      <c r="BG458" s="81"/>
      <c r="BH458" s="81"/>
    </row>
    <row r="459" spans="1:60" ht="49.5" customHeight="1" x14ac:dyDescent="0.2">
      <c r="A459" s="126" t="s">
        <v>2599</v>
      </c>
      <c r="B459" s="79" t="s">
        <v>351</v>
      </c>
      <c r="C459" s="79" t="s">
        <v>601</v>
      </c>
      <c r="D459" s="86" t="s">
        <v>227</v>
      </c>
      <c r="E459" s="86" t="s">
        <v>2600</v>
      </c>
      <c r="F459" s="86" t="s">
        <v>2488</v>
      </c>
      <c r="G459" s="79" t="s">
        <v>51</v>
      </c>
      <c r="H459" s="172" t="s">
        <v>207</v>
      </c>
      <c r="I459" s="122">
        <v>44805</v>
      </c>
      <c r="J459" s="106">
        <v>1008</v>
      </c>
      <c r="K459" s="106">
        <f t="shared" si="23"/>
        <v>100.80000000000001</v>
      </c>
      <c r="L459" s="106">
        <f t="shared" si="24"/>
        <v>907.2</v>
      </c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>
        <v>0</v>
      </c>
      <c r="AO459" s="127"/>
      <c r="AP459" s="104">
        <f t="shared" si="25"/>
        <v>0</v>
      </c>
      <c r="AQ459" s="106">
        <f t="shared" si="26"/>
        <v>1008</v>
      </c>
      <c r="AR459" s="77"/>
      <c r="AS459" s="78"/>
      <c r="AT459" s="81"/>
      <c r="AU459" s="11"/>
      <c r="AV459" s="81"/>
      <c r="AW459" s="81"/>
      <c r="AX459" s="81"/>
      <c r="AY459" s="81"/>
      <c r="AZ459" s="81"/>
      <c r="BA459" s="81"/>
      <c r="BB459" s="81"/>
      <c r="BC459" s="81"/>
      <c r="BD459" s="81"/>
      <c r="BE459" s="81"/>
      <c r="BF459" s="81"/>
      <c r="BG459" s="81"/>
      <c r="BH459" s="81"/>
    </row>
    <row r="460" spans="1:60" ht="49.5" customHeight="1" x14ac:dyDescent="0.2">
      <c r="A460" s="126" t="s">
        <v>2526</v>
      </c>
      <c r="B460" s="79" t="s">
        <v>351</v>
      </c>
      <c r="C460" s="79" t="s">
        <v>601</v>
      </c>
      <c r="D460" s="86" t="s">
        <v>227</v>
      </c>
      <c r="E460" s="86" t="s">
        <v>2601</v>
      </c>
      <c r="F460" s="86" t="s">
        <v>2488</v>
      </c>
      <c r="G460" s="79" t="s">
        <v>51</v>
      </c>
      <c r="H460" s="172" t="s">
        <v>207</v>
      </c>
      <c r="I460" s="122">
        <v>44805</v>
      </c>
      <c r="J460" s="106">
        <v>1008</v>
      </c>
      <c r="K460" s="106">
        <f t="shared" si="23"/>
        <v>100.80000000000001</v>
      </c>
      <c r="L460" s="106">
        <f t="shared" si="24"/>
        <v>907.2</v>
      </c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>
        <v>0</v>
      </c>
      <c r="AO460" s="127"/>
      <c r="AP460" s="104">
        <f t="shared" si="25"/>
        <v>0</v>
      </c>
      <c r="AQ460" s="106">
        <f t="shared" si="26"/>
        <v>1008</v>
      </c>
      <c r="AR460" s="77"/>
      <c r="AS460" s="78"/>
      <c r="AT460" s="81"/>
      <c r="AU460" s="11"/>
      <c r="AV460" s="81"/>
      <c r="AW460" s="81"/>
      <c r="AX460" s="81"/>
      <c r="AY460" s="81"/>
      <c r="AZ460" s="81"/>
      <c r="BA460" s="81"/>
      <c r="BB460" s="81"/>
      <c r="BC460" s="81"/>
      <c r="BD460" s="81"/>
      <c r="BE460" s="81"/>
      <c r="BF460" s="81"/>
      <c r="BG460" s="81"/>
      <c r="BH460" s="81"/>
    </row>
    <row r="461" spans="1:60" ht="49.5" customHeight="1" x14ac:dyDescent="0.2">
      <c r="A461" s="126" t="s">
        <v>2527</v>
      </c>
      <c r="B461" s="79" t="s">
        <v>351</v>
      </c>
      <c r="C461" s="79" t="s">
        <v>601</v>
      </c>
      <c r="D461" s="86" t="s">
        <v>227</v>
      </c>
      <c r="E461" s="86" t="s">
        <v>2602</v>
      </c>
      <c r="F461" s="86" t="s">
        <v>2488</v>
      </c>
      <c r="G461" s="79" t="s">
        <v>51</v>
      </c>
      <c r="H461" s="172" t="s">
        <v>207</v>
      </c>
      <c r="I461" s="122">
        <v>44805</v>
      </c>
      <c r="J461" s="106">
        <v>1008</v>
      </c>
      <c r="K461" s="106">
        <f t="shared" si="23"/>
        <v>100.80000000000001</v>
      </c>
      <c r="L461" s="106">
        <f t="shared" si="24"/>
        <v>907.2</v>
      </c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>
        <v>0</v>
      </c>
      <c r="AO461" s="127"/>
      <c r="AP461" s="104">
        <f t="shared" si="25"/>
        <v>0</v>
      </c>
      <c r="AQ461" s="106">
        <f t="shared" si="26"/>
        <v>1008</v>
      </c>
      <c r="AR461" s="77"/>
      <c r="AS461" s="78"/>
      <c r="AT461" s="81"/>
      <c r="AU461" s="11"/>
      <c r="AV461" s="81"/>
      <c r="AW461" s="81"/>
      <c r="AX461" s="81"/>
      <c r="AY461" s="81"/>
      <c r="AZ461" s="81"/>
      <c r="BA461" s="81"/>
      <c r="BB461" s="81"/>
      <c r="BC461" s="81"/>
      <c r="BD461" s="81"/>
      <c r="BE461" s="81"/>
      <c r="BF461" s="81"/>
      <c r="BG461" s="81"/>
      <c r="BH461" s="81"/>
    </row>
    <row r="462" spans="1:60" ht="49.5" customHeight="1" x14ac:dyDescent="0.2">
      <c r="A462" s="126" t="s">
        <v>2528</v>
      </c>
      <c r="B462" s="79" t="s">
        <v>351</v>
      </c>
      <c r="C462" s="79" t="s">
        <v>601</v>
      </c>
      <c r="D462" s="86" t="s">
        <v>227</v>
      </c>
      <c r="E462" s="86" t="s">
        <v>2603</v>
      </c>
      <c r="F462" s="86" t="s">
        <v>2488</v>
      </c>
      <c r="G462" s="79" t="s">
        <v>51</v>
      </c>
      <c r="H462" s="172" t="s">
        <v>207</v>
      </c>
      <c r="I462" s="122">
        <v>44805</v>
      </c>
      <c r="J462" s="106">
        <v>1008</v>
      </c>
      <c r="K462" s="106">
        <f t="shared" si="23"/>
        <v>100.80000000000001</v>
      </c>
      <c r="L462" s="106">
        <f t="shared" si="24"/>
        <v>907.2</v>
      </c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>
        <v>0</v>
      </c>
      <c r="AO462" s="127"/>
      <c r="AP462" s="104">
        <f t="shared" si="25"/>
        <v>0</v>
      </c>
      <c r="AQ462" s="106">
        <f t="shared" si="26"/>
        <v>1008</v>
      </c>
      <c r="AR462" s="77"/>
      <c r="AS462" s="78"/>
      <c r="AT462" s="81"/>
      <c r="AU462" s="11"/>
      <c r="AV462" s="81"/>
      <c r="AW462" s="81"/>
      <c r="AX462" s="81"/>
      <c r="AY462" s="81"/>
      <c r="AZ462" s="81"/>
      <c r="BA462" s="81"/>
      <c r="BB462" s="81"/>
      <c r="BC462" s="81"/>
      <c r="BD462" s="81"/>
      <c r="BE462" s="81"/>
      <c r="BF462" s="81"/>
      <c r="BG462" s="81"/>
      <c r="BH462" s="81"/>
    </row>
    <row r="463" spans="1:60" ht="49.5" customHeight="1" x14ac:dyDescent="0.2">
      <c r="A463" s="126" t="s">
        <v>2529</v>
      </c>
      <c r="B463" s="79" t="s">
        <v>351</v>
      </c>
      <c r="C463" s="79" t="s">
        <v>601</v>
      </c>
      <c r="D463" s="86" t="s">
        <v>227</v>
      </c>
      <c r="E463" s="86" t="s">
        <v>2604</v>
      </c>
      <c r="F463" s="86" t="s">
        <v>2488</v>
      </c>
      <c r="G463" s="79" t="s">
        <v>51</v>
      </c>
      <c r="H463" s="172" t="s">
        <v>207</v>
      </c>
      <c r="I463" s="122">
        <v>44805</v>
      </c>
      <c r="J463" s="106">
        <v>1008</v>
      </c>
      <c r="K463" s="106">
        <f t="shared" si="23"/>
        <v>100.80000000000001</v>
      </c>
      <c r="L463" s="106">
        <f t="shared" si="24"/>
        <v>907.2</v>
      </c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>
        <v>0</v>
      </c>
      <c r="AO463" s="127"/>
      <c r="AP463" s="104">
        <f t="shared" si="25"/>
        <v>0</v>
      </c>
      <c r="AQ463" s="106">
        <f t="shared" si="26"/>
        <v>1008</v>
      </c>
      <c r="AR463" s="77"/>
      <c r="AS463" s="78"/>
      <c r="AT463" s="81"/>
      <c r="AU463" s="11"/>
      <c r="AV463" s="81"/>
      <c r="AW463" s="81"/>
      <c r="AX463" s="81"/>
      <c r="AY463" s="81"/>
      <c r="AZ463" s="81"/>
      <c r="BA463" s="81"/>
      <c r="BB463" s="81"/>
      <c r="BC463" s="81"/>
      <c r="BD463" s="81"/>
      <c r="BE463" s="81"/>
      <c r="BF463" s="81"/>
      <c r="BG463" s="81"/>
      <c r="BH463" s="81"/>
    </row>
    <row r="464" spans="1:60" ht="49.5" customHeight="1" x14ac:dyDescent="0.2">
      <c r="A464" s="126" t="s">
        <v>2530</v>
      </c>
      <c r="B464" s="79" t="s">
        <v>351</v>
      </c>
      <c r="C464" s="79" t="s">
        <v>601</v>
      </c>
      <c r="D464" s="86" t="s">
        <v>227</v>
      </c>
      <c r="E464" s="86" t="s">
        <v>2605</v>
      </c>
      <c r="F464" s="86" t="s">
        <v>2488</v>
      </c>
      <c r="G464" s="79" t="s">
        <v>51</v>
      </c>
      <c r="H464" s="172" t="s">
        <v>207</v>
      </c>
      <c r="I464" s="122">
        <v>44805</v>
      </c>
      <c r="J464" s="106">
        <v>1008</v>
      </c>
      <c r="K464" s="106">
        <f t="shared" si="23"/>
        <v>100.80000000000001</v>
      </c>
      <c r="L464" s="106">
        <f t="shared" si="24"/>
        <v>907.2</v>
      </c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>
        <v>0</v>
      </c>
      <c r="AO464" s="127"/>
      <c r="AP464" s="104">
        <f t="shared" si="25"/>
        <v>0</v>
      </c>
      <c r="AQ464" s="106">
        <f t="shared" si="26"/>
        <v>1008</v>
      </c>
      <c r="AR464" s="77"/>
      <c r="AS464" s="78"/>
      <c r="AT464" s="81"/>
      <c r="AU464" s="11"/>
      <c r="AV464" s="81"/>
      <c r="AW464" s="81"/>
      <c r="AX464" s="81"/>
      <c r="AY464" s="81"/>
      <c r="AZ464" s="81"/>
      <c r="BA464" s="81"/>
      <c r="BB464" s="81"/>
      <c r="BC464" s="81"/>
      <c r="BD464" s="81"/>
      <c r="BE464" s="81"/>
      <c r="BF464" s="81"/>
      <c r="BG464" s="81"/>
      <c r="BH464" s="81"/>
    </row>
    <row r="465" spans="1:60" ht="49.5" customHeight="1" x14ac:dyDescent="0.2">
      <c r="A465" s="126" t="s">
        <v>2531</v>
      </c>
      <c r="B465" s="79" t="s">
        <v>351</v>
      </c>
      <c r="C465" s="79" t="s">
        <v>601</v>
      </c>
      <c r="D465" s="86" t="s">
        <v>227</v>
      </c>
      <c r="E465" s="86" t="s">
        <v>2606</v>
      </c>
      <c r="F465" s="86" t="s">
        <v>2488</v>
      </c>
      <c r="G465" s="79" t="s">
        <v>51</v>
      </c>
      <c r="H465" s="172" t="s">
        <v>207</v>
      </c>
      <c r="I465" s="122">
        <v>44805</v>
      </c>
      <c r="J465" s="106">
        <v>1008</v>
      </c>
      <c r="K465" s="106">
        <f t="shared" si="23"/>
        <v>100.80000000000001</v>
      </c>
      <c r="L465" s="106">
        <f t="shared" si="24"/>
        <v>907.2</v>
      </c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>
        <v>0</v>
      </c>
      <c r="AO465" s="127"/>
      <c r="AP465" s="104">
        <f t="shared" si="25"/>
        <v>0</v>
      </c>
      <c r="AQ465" s="106">
        <f t="shared" si="26"/>
        <v>1008</v>
      </c>
      <c r="AR465" s="77"/>
      <c r="AS465" s="78"/>
      <c r="AT465" s="81"/>
      <c r="AU465" s="11"/>
      <c r="AV465" s="81"/>
      <c r="AW465" s="81"/>
      <c r="AX465" s="81"/>
      <c r="AY465" s="81"/>
      <c r="AZ465" s="81"/>
      <c r="BA465" s="81"/>
      <c r="BB465" s="81"/>
      <c r="BC465" s="81"/>
      <c r="BD465" s="81"/>
      <c r="BE465" s="81"/>
      <c r="BF465" s="81"/>
      <c r="BG465" s="81"/>
      <c r="BH465" s="81"/>
    </row>
    <row r="466" spans="1:60" ht="49.5" customHeight="1" x14ac:dyDescent="0.2">
      <c r="A466" s="126" t="s">
        <v>2532</v>
      </c>
      <c r="B466" s="79" t="s">
        <v>351</v>
      </c>
      <c r="C466" s="79" t="s">
        <v>601</v>
      </c>
      <c r="D466" s="86" t="s">
        <v>227</v>
      </c>
      <c r="E466" s="86" t="s">
        <v>2607</v>
      </c>
      <c r="F466" s="86" t="s">
        <v>2488</v>
      </c>
      <c r="G466" s="79" t="s">
        <v>51</v>
      </c>
      <c r="H466" s="172" t="s">
        <v>207</v>
      </c>
      <c r="I466" s="122">
        <v>44805</v>
      </c>
      <c r="J466" s="106">
        <v>1008</v>
      </c>
      <c r="K466" s="106">
        <f t="shared" si="23"/>
        <v>100.80000000000001</v>
      </c>
      <c r="L466" s="106">
        <f t="shared" si="24"/>
        <v>907.2</v>
      </c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>
        <v>0</v>
      </c>
      <c r="AO466" s="127"/>
      <c r="AP466" s="104">
        <f t="shared" si="25"/>
        <v>0</v>
      </c>
      <c r="AQ466" s="106">
        <f t="shared" si="26"/>
        <v>1008</v>
      </c>
      <c r="AR466" s="77"/>
      <c r="AS466" s="78"/>
      <c r="AT466" s="81"/>
      <c r="AU466" s="11"/>
      <c r="AV466" s="81"/>
      <c r="AW466" s="81"/>
      <c r="AX466" s="81"/>
      <c r="AY466" s="81"/>
      <c r="AZ466" s="81"/>
      <c r="BA466" s="81"/>
      <c r="BB466" s="81"/>
      <c r="BC466" s="81"/>
      <c r="BD466" s="81"/>
      <c r="BE466" s="81"/>
      <c r="BF466" s="81"/>
      <c r="BG466" s="81"/>
      <c r="BH466" s="81"/>
    </row>
    <row r="467" spans="1:60" ht="49.5" customHeight="1" x14ac:dyDescent="0.2">
      <c r="A467" s="126" t="s">
        <v>2533</v>
      </c>
      <c r="B467" s="79" t="s">
        <v>351</v>
      </c>
      <c r="C467" s="79" t="s">
        <v>601</v>
      </c>
      <c r="D467" s="86" t="s">
        <v>227</v>
      </c>
      <c r="E467" s="86" t="s">
        <v>2608</v>
      </c>
      <c r="F467" s="86" t="s">
        <v>2488</v>
      </c>
      <c r="G467" s="79" t="s">
        <v>51</v>
      </c>
      <c r="H467" s="172" t="s">
        <v>207</v>
      </c>
      <c r="I467" s="122">
        <v>44805</v>
      </c>
      <c r="J467" s="106">
        <v>1008</v>
      </c>
      <c r="K467" s="106">
        <f t="shared" si="23"/>
        <v>100.80000000000001</v>
      </c>
      <c r="L467" s="106">
        <f t="shared" si="24"/>
        <v>907.2</v>
      </c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>
        <v>0</v>
      </c>
      <c r="AO467" s="127"/>
      <c r="AP467" s="104">
        <f t="shared" si="25"/>
        <v>0</v>
      </c>
      <c r="AQ467" s="106">
        <f t="shared" si="26"/>
        <v>1008</v>
      </c>
      <c r="AR467" s="77"/>
      <c r="AS467" s="78"/>
      <c r="AT467" s="81"/>
      <c r="AU467" s="11"/>
      <c r="AV467" s="81"/>
      <c r="AW467" s="81"/>
      <c r="AX467" s="81"/>
      <c r="AY467" s="81"/>
      <c r="AZ467" s="81"/>
      <c r="BA467" s="81"/>
      <c r="BB467" s="81"/>
      <c r="BC467" s="81"/>
      <c r="BD467" s="81"/>
      <c r="BE467" s="81"/>
      <c r="BF467" s="81"/>
      <c r="BG467" s="81"/>
      <c r="BH467" s="81"/>
    </row>
    <row r="468" spans="1:60" ht="49.5" customHeight="1" x14ac:dyDescent="0.2">
      <c r="A468" s="126" t="s">
        <v>2534</v>
      </c>
      <c r="B468" s="79" t="s">
        <v>351</v>
      </c>
      <c r="C468" s="79" t="s">
        <v>601</v>
      </c>
      <c r="D468" s="86" t="s">
        <v>227</v>
      </c>
      <c r="E468" s="86" t="s">
        <v>2609</v>
      </c>
      <c r="F468" s="86" t="s">
        <v>2488</v>
      </c>
      <c r="G468" s="79" t="s">
        <v>51</v>
      </c>
      <c r="H468" s="172" t="s">
        <v>207</v>
      </c>
      <c r="I468" s="122">
        <v>44805</v>
      </c>
      <c r="J468" s="106">
        <v>1008</v>
      </c>
      <c r="K468" s="106">
        <f t="shared" si="23"/>
        <v>100.80000000000001</v>
      </c>
      <c r="L468" s="106">
        <f t="shared" si="24"/>
        <v>907.2</v>
      </c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>
        <v>0</v>
      </c>
      <c r="AO468" s="127"/>
      <c r="AP468" s="104">
        <f t="shared" si="25"/>
        <v>0</v>
      </c>
      <c r="AQ468" s="106">
        <f t="shared" si="26"/>
        <v>1008</v>
      </c>
      <c r="AR468" s="77"/>
      <c r="AS468" s="78"/>
      <c r="AT468" s="81"/>
      <c r="AU468" s="11"/>
      <c r="AV468" s="81"/>
      <c r="AW468" s="81"/>
      <c r="AX468" s="81"/>
      <c r="AY468" s="81"/>
      <c r="AZ468" s="81"/>
      <c r="BA468" s="81"/>
      <c r="BB468" s="81"/>
      <c r="BC468" s="81"/>
      <c r="BD468" s="81"/>
      <c r="BE468" s="81"/>
      <c r="BF468" s="81"/>
      <c r="BG468" s="81"/>
      <c r="BH468" s="81"/>
    </row>
    <row r="469" spans="1:60" ht="49.5" customHeight="1" x14ac:dyDescent="0.2">
      <c r="A469" s="126" t="s">
        <v>2535</v>
      </c>
      <c r="B469" s="79" t="s">
        <v>351</v>
      </c>
      <c r="C469" s="79" t="s">
        <v>601</v>
      </c>
      <c r="D469" s="86" t="s">
        <v>227</v>
      </c>
      <c r="E469" s="86" t="s">
        <v>2610</v>
      </c>
      <c r="F469" s="86" t="s">
        <v>2488</v>
      </c>
      <c r="G469" s="79" t="s">
        <v>51</v>
      </c>
      <c r="H469" s="172" t="s">
        <v>207</v>
      </c>
      <c r="I469" s="122">
        <v>44805</v>
      </c>
      <c r="J469" s="106">
        <v>1008</v>
      </c>
      <c r="K469" s="106">
        <f t="shared" si="23"/>
        <v>100.80000000000001</v>
      </c>
      <c r="L469" s="106">
        <f t="shared" si="24"/>
        <v>907.2</v>
      </c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>
        <v>0</v>
      </c>
      <c r="AO469" s="127"/>
      <c r="AP469" s="104">
        <f t="shared" si="25"/>
        <v>0</v>
      </c>
      <c r="AQ469" s="106">
        <f t="shared" si="26"/>
        <v>1008</v>
      </c>
      <c r="AR469" s="77"/>
      <c r="AS469" s="78"/>
      <c r="AT469" s="81"/>
      <c r="AU469" s="11"/>
      <c r="AV469" s="81"/>
      <c r="AW469" s="81"/>
      <c r="AX469" s="81"/>
      <c r="AY469" s="81"/>
      <c r="AZ469" s="81"/>
      <c r="BA469" s="81"/>
      <c r="BB469" s="81"/>
      <c r="BC469" s="81"/>
      <c r="BD469" s="81"/>
      <c r="BE469" s="81"/>
      <c r="BF469" s="81"/>
      <c r="BG469" s="81"/>
      <c r="BH469" s="81"/>
    </row>
    <row r="470" spans="1:60" ht="49.5" customHeight="1" x14ac:dyDescent="0.2">
      <c r="A470" s="126" t="s">
        <v>2536</v>
      </c>
      <c r="B470" s="79" t="s">
        <v>351</v>
      </c>
      <c r="C470" s="79" t="s">
        <v>601</v>
      </c>
      <c r="D470" s="86" t="s">
        <v>227</v>
      </c>
      <c r="E470" s="86" t="s">
        <v>2605</v>
      </c>
      <c r="F470" s="86" t="s">
        <v>2488</v>
      </c>
      <c r="G470" s="79" t="s">
        <v>51</v>
      </c>
      <c r="H470" s="172" t="s">
        <v>207</v>
      </c>
      <c r="I470" s="122">
        <v>44805</v>
      </c>
      <c r="J470" s="106">
        <v>1008</v>
      </c>
      <c r="K470" s="106">
        <f t="shared" si="23"/>
        <v>100.80000000000001</v>
      </c>
      <c r="L470" s="106">
        <f t="shared" si="24"/>
        <v>907.2</v>
      </c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>
        <v>0</v>
      </c>
      <c r="AO470" s="127"/>
      <c r="AP470" s="104">
        <f t="shared" si="25"/>
        <v>0</v>
      </c>
      <c r="AQ470" s="106">
        <f t="shared" si="26"/>
        <v>1008</v>
      </c>
      <c r="AR470" s="77"/>
      <c r="AS470" s="78"/>
      <c r="AT470" s="81"/>
      <c r="AU470" s="11"/>
      <c r="AV470" s="81"/>
      <c r="AW470" s="81"/>
      <c r="AX470" s="81"/>
      <c r="AY470" s="81"/>
      <c r="AZ470" s="81"/>
      <c r="BA470" s="81"/>
      <c r="BB470" s="81"/>
      <c r="BC470" s="81"/>
      <c r="BD470" s="81"/>
      <c r="BE470" s="81"/>
      <c r="BF470" s="81"/>
      <c r="BG470" s="81"/>
      <c r="BH470" s="81"/>
    </row>
    <row r="471" spans="1:60" ht="49.5" customHeight="1" x14ac:dyDescent="0.2">
      <c r="A471" s="126" t="s">
        <v>2537</v>
      </c>
      <c r="B471" s="79" t="s">
        <v>351</v>
      </c>
      <c r="C471" s="79" t="s">
        <v>601</v>
      </c>
      <c r="D471" s="86" t="s">
        <v>227</v>
      </c>
      <c r="E471" s="86" t="s">
        <v>2611</v>
      </c>
      <c r="F471" s="86" t="s">
        <v>2488</v>
      </c>
      <c r="G471" s="79" t="s">
        <v>51</v>
      </c>
      <c r="H471" s="172" t="s">
        <v>207</v>
      </c>
      <c r="I471" s="122">
        <v>44805</v>
      </c>
      <c r="J471" s="106">
        <v>1008</v>
      </c>
      <c r="K471" s="106">
        <f t="shared" si="23"/>
        <v>100.80000000000001</v>
      </c>
      <c r="L471" s="106">
        <f t="shared" si="24"/>
        <v>907.2</v>
      </c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>
        <v>0</v>
      </c>
      <c r="AO471" s="127"/>
      <c r="AP471" s="104">
        <f t="shared" si="25"/>
        <v>0</v>
      </c>
      <c r="AQ471" s="106">
        <f t="shared" si="26"/>
        <v>1008</v>
      </c>
      <c r="AR471" s="77"/>
      <c r="AS471" s="78"/>
      <c r="AT471" s="81"/>
      <c r="AU471" s="11"/>
      <c r="AV471" s="81"/>
      <c r="AW471" s="81"/>
      <c r="AX471" s="81"/>
      <c r="AY471" s="81"/>
      <c r="AZ471" s="81"/>
      <c r="BA471" s="81"/>
      <c r="BB471" s="81"/>
      <c r="BC471" s="81"/>
      <c r="BD471" s="81"/>
      <c r="BE471" s="81"/>
      <c r="BF471" s="81"/>
      <c r="BG471" s="81"/>
      <c r="BH471" s="81"/>
    </row>
    <row r="472" spans="1:60" ht="49.5" customHeight="1" x14ac:dyDescent="0.2">
      <c r="A472" s="126" t="s">
        <v>2538</v>
      </c>
      <c r="B472" s="79" t="s">
        <v>351</v>
      </c>
      <c r="C472" s="79" t="s">
        <v>601</v>
      </c>
      <c r="D472" s="86" t="s">
        <v>227</v>
      </c>
      <c r="E472" s="86" t="s">
        <v>2612</v>
      </c>
      <c r="F472" s="86" t="s">
        <v>2488</v>
      </c>
      <c r="G472" s="79" t="s">
        <v>51</v>
      </c>
      <c r="H472" s="172" t="s">
        <v>207</v>
      </c>
      <c r="I472" s="122">
        <v>44805</v>
      </c>
      <c r="J472" s="106">
        <v>1008</v>
      </c>
      <c r="K472" s="106">
        <f t="shared" si="23"/>
        <v>100.80000000000001</v>
      </c>
      <c r="L472" s="106">
        <f t="shared" si="24"/>
        <v>907.2</v>
      </c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>
        <v>0</v>
      </c>
      <c r="AO472" s="127"/>
      <c r="AP472" s="104">
        <f t="shared" si="25"/>
        <v>0</v>
      </c>
      <c r="AQ472" s="106">
        <f t="shared" si="26"/>
        <v>1008</v>
      </c>
      <c r="AR472" s="77"/>
      <c r="AS472" s="78"/>
      <c r="AT472" s="81"/>
      <c r="AU472" s="11"/>
      <c r="AV472" s="81"/>
      <c r="AW472" s="81"/>
      <c r="AX472" s="81"/>
      <c r="AY472" s="81"/>
      <c r="AZ472" s="81"/>
      <c r="BA472" s="81"/>
      <c r="BB472" s="81"/>
      <c r="BC472" s="81"/>
      <c r="BD472" s="81"/>
      <c r="BE472" s="81"/>
      <c r="BF472" s="81"/>
      <c r="BG472" s="81"/>
      <c r="BH472" s="81"/>
    </row>
    <row r="473" spans="1:60" ht="49.5" customHeight="1" x14ac:dyDescent="0.2">
      <c r="A473" s="126" t="s">
        <v>2539</v>
      </c>
      <c r="B473" s="79" t="s">
        <v>351</v>
      </c>
      <c r="C473" s="79" t="s">
        <v>601</v>
      </c>
      <c r="D473" s="86" t="s">
        <v>227</v>
      </c>
      <c r="E473" s="86" t="s">
        <v>2613</v>
      </c>
      <c r="F473" s="86" t="s">
        <v>2488</v>
      </c>
      <c r="G473" s="79" t="s">
        <v>51</v>
      </c>
      <c r="H473" s="172" t="s">
        <v>207</v>
      </c>
      <c r="I473" s="122">
        <v>44805</v>
      </c>
      <c r="J473" s="106">
        <v>1008</v>
      </c>
      <c r="K473" s="106">
        <f t="shared" si="23"/>
        <v>100.80000000000001</v>
      </c>
      <c r="L473" s="106">
        <f t="shared" si="24"/>
        <v>907.2</v>
      </c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>
        <v>0</v>
      </c>
      <c r="AO473" s="127"/>
      <c r="AP473" s="104">
        <f t="shared" si="25"/>
        <v>0</v>
      </c>
      <c r="AQ473" s="106">
        <f t="shared" si="26"/>
        <v>1008</v>
      </c>
      <c r="AR473" s="77"/>
      <c r="AS473" s="78"/>
      <c r="AT473" s="81"/>
      <c r="AU473" s="11"/>
      <c r="AV473" s="81"/>
      <c r="AW473" s="81"/>
      <c r="AX473" s="81"/>
      <c r="AY473" s="81"/>
      <c r="AZ473" s="81"/>
      <c r="BA473" s="81"/>
      <c r="BB473" s="81"/>
      <c r="BC473" s="81"/>
      <c r="BD473" s="81"/>
      <c r="BE473" s="81"/>
      <c r="BF473" s="81"/>
      <c r="BG473" s="81"/>
      <c r="BH473" s="81"/>
    </row>
    <row r="474" spans="1:60" ht="49.5" customHeight="1" x14ac:dyDescent="0.2">
      <c r="A474" s="126" t="s">
        <v>2540</v>
      </c>
      <c r="B474" s="79" t="s">
        <v>351</v>
      </c>
      <c r="C474" s="79" t="s">
        <v>601</v>
      </c>
      <c r="D474" s="86" t="s">
        <v>227</v>
      </c>
      <c r="E474" s="86" t="s">
        <v>2614</v>
      </c>
      <c r="F474" s="86" t="s">
        <v>2488</v>
      </c>
      <c r="G474" s="79" t="s">
        <v>51</v>
      </c>
      <c r="H474" s="172" t="s">
        <v>207</v>
      </c>
      <c r="I474" s="122">
        <v>44805</v>
      </c>
      <c r="J474" s="106">
        <v>1008</v>
      </c>
      <c r="K474" s="106">
        <f t="shared" si="23"/>
        <v>100.80000000000001</v>
      </c>
      <c r="L474" s="106">
        <f t="shared" si="24"/>
        <v>907.2</v>
      </c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>
        <v>0</v>
      </c>
      <c r="AO474" s="127"/>
      <c r="AP474" s="104">
        <f t="shared" si="25"/>
        <v>0</v>
      </c>
      <c r="AQ474" s="106">
        <f t="shared" si="26"/>
        <v>1008</v>
      </c>
      <c r="AR474" s="77"/>
      <c r="AS474" s="78"/>
      <c r="AT474" s="81"/>
      <c r="AU474" s="11"/>
      <c r="AV474" s="81"/>
      <c r="AW474" s="81"/>
      <c r="AX474" s="81"/>
      <c r="AY474" s="81"/>
      <c r="AZ474" s="81"/>
      <c r="BA474" s="81"/>
      <c r="BB474" s="81"/>
      <c r="BC474" s="81"/>
      <c r="BD474" s="81"/>
      <c r="BE474" s="81"/>
      <c r="BF474" s="81"/>
      <c r="BG474" s="81"/>
      <c r="BH474" s="81"/>
    </row>
    <row r="475" spans="1:60" ht="49.5" customHeight="1" x14ac:dyDescent="0.2">
      <c r="A475" s="126" t="s">
        <v>2541</v>
      </c>
      <c r="B475" s="79" t="s">
        <v>351</v>
      </c>
      <c r="C475" s="79" t="s">
        <v>601</v>
      </c>
      <c r="D475" s="86" t="s">
        <v>227</v>
      </c>
      <c r="E475" s="86" t="s">
        <v>2615</v>
      </c>
      <c r="F475" s="86" t="s">
        <v>2488</v>
      </c>
      <c r="G475" s="79" t="s">
        <v>51</v>
      </c>
      <c r="H475" s="172" t="s">
        <v>207</v>
      </c>
      <c r="I475" s="122">
        <v>44805</v>
      </c>
      <c r="J475" s="106">
        <v>1008</v>
      </c>
      <c r="K475" s="106">
        <f t="shared" si="23"/>
        <v>100.80000000000001</v>
      </c>
      <c r="L475" s="106">
        <f t="shared" si="24"/>
        <v>907.2</v>
      </c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>
        <v>0</v>
      </c>
      <c r="AO475" s="127"/>
      <c r="AP475" s="104">
        <f t="shared" si="25"/>
        <v>0</v>
      </c>
      <c r="AQ475" s="106">
        <f t="shared" si="26"/>
        <v>1008</v>
      </c>
      <c r="AR475" s="77"/>
      <c r="AS475" s="78"/>
      <c r="AT475" s="81"/>
      <c r="AU475" s="11"/>
      <c r="AV475" s="81"/>
      <c r="AW475" s="81"/>
      <c r="AX475" s="81"/>
      <c r="AY475" s="81"/>
      <c r="AZ475" s="81"/>
      <c r="BA475" s="81"/>
      <c r="BB475" s="81"/>
      <c r="BC475" s="81"/>
      <c r="BD475" s="81"/>
      <c r="BE475" s="81"/>
      <c r="BF475" s="81"/>
      <c r="BG475" s="81"/>
      <c r="BH475" s="81"/>
    </row>
    <row r="476" spans="1:60" ht="49.5" customHeight="1" x14ac:dyDescent="0.2">
      <c r="A476" s="126" t="s">
        <v>2542</v>
      </c>
      <c r="B476" s="79" t="s">
        <v>351</v>
      </c>
      <c r="C476" s="79" t="s">
        <v>601</v>
      </c>
      <c r="D476" s="86" t="s">
        <v>227</v>
      </c>
      <c r="E476" s="86" t="s">
        <v>2616</v>
      </c>
      <c r="F476" s="86" t="s">
        <v>2488</v>
      </c>
      <c r="G476" s="79" t="s">
        <v>51</v>
      </c>
      <c r="H476" s="172" t="s">
        <v>207</v>
      </c>
      <c r="I476" s="122">
        <v>44805</v>
      </c>
      <c r="J476" s="106">
        <v>1008</v>
      </c>
      <c r="K476" s="106">
        <f t="shared" si="23"/>
        <v>100.80000000000001</v>
      </c>
      <c r="L476" s="106">
        <f t="shared" si="24"/>
        <v>907.2</v>
      </c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>
        <v>0</v>
      </c>
      <c r="AO476" s="127"/>
      <c r="AP476" s="104">
        <f t="shared" si="25"/>
        <v>0</v>
      </c>
      <c r="AQ476" s="106">
        <f t="shared" si="26"/>
        <v>1008</v>
      </c>
      <c r="AR476" s="77"/>
      <c r="AS476" s="78"/>
      <c r="AT476" s="81"/>
      <c r="AU476" s="11"/>
      <c r="AV476" s="81"/>
      <c r="AW476" s="81"/>
      <c r="AX476" s="81"/>
      <c r="AY476" s="81"/>
      <c r="AZ476" s="81"/>
      <c r="BA476" s="81"/>
      <c r="BB476" s="81"/>
      <c r="BC476" s="81"/>
      <c r="BD476" s="81"/>
      <c r="BE476" s="81"/>
      <c r="BF476" s="81"/>
      <c r="BG476" s="81"/>
      <c r="BH476" s="81"/>
    </row>
    <row r="477" spans="1:60" ht="49.5" customHeight="1" x14ac:dyDescent="0.2">
      <c r="A477" s="126" t="s">
        <v>2543</v>
      </c>
      <c r="B477" s="79" t="s">
        <v>351</v>
      </c>
      <c r="C477" s="79" t="s">
        <v>601</v>
      </c>
      <c r="D477" s="86" t="s">
        <v>227</v>
      </c>
      <c r="E477" s="86" t="s">
        <v>2617</v>
      </c>
      <c r="F477" s="86" t="s">
        <v>2488</v>
      </c>
      <c r="G477" s="79" t="s">
        <v>51</v>
      </c>
      <c r="H477" s="172" t="s">
        <v>207</v>
      </c>
      <c r="I477" s="122">
        <v>44805</v>
      </c>
      <c r="J477" s="106">
        <v>1008</v>
      </c>
      <c r="K477" s="106">
        <f t="shared" si="23"/>
        <v>100.80000000000001</v>
      </c>
      <c r="L477" s="106">
        <f t="shared" si="24"/>
        <v>907.2</v>
      </c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>
        <v>0</v>
      </c>
      <c r="AO477" s="127"/>
      <c r="AP477" s="104">
        <f t="shared" si="25"/>
        <v>0</v>
      </c>
      <c r="AQ477" s="106">
        <f t="shared" si="26"/>
        <v>1008</v>
      </c>
      <c r="AR477" s="77"/>
      <c r="AS477" s="78"/>
      <c r="AT477" s="81"/>
      <c r="AU477" s="11"/>
      <c r="AV477" s="81"/>
      <c r="AW477" s="81"/>
      <c r="AX477" s="81"/>
      <c r="AY477" s="81"/>
      <c r="AZ477" s="81"/>
      <c r="BA477" s="81"/>
      <c r="BB477" s="81"/>
      <c r="BC477" s="81"/>
      <c r="BD477" s="81"/>
      <c r="BE477" s="81"/>
      <c r="BF477" s="81"/>
      <c r="BG477" s="81"/>
      <c r="BH477" s="81"/>
    </row>
    <row r="478" spans="1:60" ht="49.5" customHeight="1" x14ac:dyDescent="0.2">
      <c r="A478" s="126" t="s">
        <v>2544</v>
      </c>
      <c r="B478" s="79" t="s">
        <v>351</v>
      </c>
      <c r="C478" s="79" t="s">
        <v>601</v>
      </c>
      <c r="D478" s="86" t="s">
        <v>227</v>
      </c>
      <c r="E478" s="86" t="s">
        <v>2618</v>
      </c>
      <c r="F478" s="86" t="s">
        <v>2488</v>
      </c>
      <c r="G478" s="79" t="s">
        <v>51</v>
      </c>
      <c r="H478" s="172" t="s">
        <v>207</v>
      </c>
      <c r="I478" s="122">
        <v>44805</v>
      </c>
      <c r="J478" s="106">
        <v>1008</v>
      </c>
      <c r="K478" s="106">
        <f t="shared" si="23"/>
        <v>100.80000000000001</v>
      </c>
      <c r="L478" s="106">
        <f t="shared" si="24"/>
        <v>907.2</v>
      </c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>
        <v>0</v>
      </c>
      <c r="AO478" s="127"/>
      <c r="AP478" s="104">
        <f t="shared" si="25"/>
        <v>0</v>
      </c>
      <c r="AQ478" s="106">
        <f t="shared" si="26"/>
        <v>1008</v>
      </c>
      <c r="AR478" s="77"/>
      <c r="AS478" s="78"/>
      <c r="AT478" s="81"/>
      <c r="AU478" s="11"/>
      <c r="AV478" s="81"/>
      <c r="AW478" s="81"/>
      <c r="AX478" s="81"/>
      <c r="AY478" s="81"/>
      <c r="AZ478" s="81"/>
      <c r="BA478" s="81"/>
      <c r="BB478" s="81"/>
      <c r="BC478" s="81"/>
      <c r="BD478" s="81"/>
      <c r="BE478" s="81"/>
      <c r="BF478" s="81"/>
      <c r="BG478" s="81"/>
      <c r="BH478" s="81"/>
    </row>
    <row r="479" spans="1:60" ht="49.5" customHeight="1" x14ac:dyDescent="0.2">
      <c r="A479" s="126" t="s">
        <v>2545</v>
      </c>
      <c r="B479" s="79" t="s">
        <v>351</v>
      </c>
      <c r="C479" s="79" t="s">
        <v>601</v>
      </c>
      <c r="D479" s="86" t="s">
        <v>227</v>
      </c>
      <c r="E479" s="86" t="s">
        <v>2619</v>
      </c>
      <c r="F479" s="86" t="s">
        <v>2488</v>
      </c>
      <c r="G479" s="79" t="s">
        <v>51</v>
      </c>
      <c r="H479" s="172" t="s">
        <v>207</v>
      </c>
      <c r="I479" s="122">
        <v>44805</v>
      </c>
      <c r="J479" s="106">
        <v>1008</v>
      </c>
      <c r="K479" s="106">
        <f t="shared" si="23"/>
        <v>100.80000000000001</v>
      </c>
      <c r="L479" s="106">
        <f t="shared" si="24"/>
        <v>907.2</v>
      </c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>
        <v>0</v>
      </c>
      <c r="AO479" s="127"/>
      <c r="AP479" s="104">
        <f t="shared" si="25"/>
        <v>0</v>
      </c>
      <c r="AQ479" s="106">
        <f t="shared" si="26"/>
        <v>1008</v>
      </c>
      <c r="AR479" s="77"/>
      <c r="AS479" s="78"/>
      <c r="AT479" s="81"/>
      <c r="AU479" s="11"/>
      <c r="AV479" s="81"/>
      <c r="AW479" s="81"/>
      <c r="AX479" s="81"/>
      <c r="AY479" s="81"/>
      <c r="AZ479" s="81"/>
      <c r="BA479" s="81"/>
      <c r="BB479" s="81"/>
      <c r="BC479" s="81"/>
      <c r="BD479" s="81"/>
      <c r="BE479" s="81"/>
      <c r="BF479" s="81"/>
      <c r="BG479" s="81"/>
      <c r="BH479" s="81"/>
    </row>
    <row r="480" spans="1:60" ht="49.5" customHeight="1" x14ac:dyDescent="0.2">
      <c r="A480" s="126" t="s">
        <v>2546</v>
      </c>
      <c r="B480" s="79" t="s">
        <v>351</v>
      </c>
      <c r="C480" s="79" t="s">
        <v>601</v>
      </c>
      <c r="D480" s="86" t="s">
        <v>227</v>
      </c>
      <c r="E480" s="86" t="s">
        <v>2620</v>
      </c>
      <c r="F480" s="86" t="s">
        <v>2488</v>
      </c>
      <c r="G480" s="79" t="s">
        <v>51</v>
      </c>
      <c r="H480" s="172" t="s">
        <v>207</v>
      </c>
      <c r="I480" s="122">
        <v>44805</v>
      </c>
      <c r="J480" s="106">
        <v>1008</v>
      </c>
      <c r="K480" s="106">
        <f t="shared" si="23"/>
        <v>100.80000000000001</v>
      </c>
      <c r="L480" s="106">
        <f t="shared" si="24"/>
        <v>907.2</v>
      </c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>
        <v>0</v>
      </c>
      <c r="AO480" s="127"/>
      <c r="AP480" s="104">
        <f t="shared" si="25"/>
        <v>0</v>
      </c>
      <c r="AQ480" s="106">
        <f t="shared" si="26"/>
        <v>1008</v>
      </c>
      <c r="AR480" s="77"/>
      <c r="AS480" s="78"/>
      <c r="AT480" s="81"/>
      <c r="AU480" s="11"/>
      <c r="AV480" s="81"/>
      <c r="AW480" s="81"/>
      <c r="AX480" s="81"/>
      <c r="AY480" s="81"/>
      <c r="AZ480" s="81"/>
      <c r="BA480" s="81"/>
      <c r="BB480" s="81"/>
      <c r="BC480" s="81"/>
      <c r="BD480" s="81"/>
      <c r="BE480" s="81"/>
      <c r="BF480" s="81"/>
      <c r="BG480" s="81"/>
      <c r="BH480" s="81"/>
    </row>
    <row r="481" spans="1:60" ht="49.5" customHeight="1" x14ac:dyDescent="0.2">
      <c r="A481" s="126" t="s">
        <v>2547</v>
      </c>
      <c r="B481" s="79" t="s">
        <v>351</v>
      </c>
      <c r="C481" s="79" t="s">
        <v>601</v>
      </c>
      <c r="D481" s="86" t="s">
        <v>227</v>
      </c>
      <c r="E481" s="86" t="s">
        <v>2621</v>
      </c>
      <c r="F481" s="86" t="s">
        <v>2488</v>
      </c>
      <c r="G481" s="79" t="s">
        <v>51</v>
      </c>
      <c r="H481" s="172" t="s">
        <v>207</v>
      </c>
      <c r="I481" s="122">
        <v>44805</v>
      </c>
      <c r="J481" s="106">
        <v>1008</v>
      </c>
      <c r="K481" s="106">
        <f t="shared" si="23"/>
        <v>100.80000000000001</v>
      </c>
      <c r="L481" s="106">
        <f t="shared" si="24"/>
        <v>907.2</v>
      </c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>
        <v>0</v>
      </c>
      <c r="AO481" s="127"/>
      <c r="AP481" s="104">
        <f t="shared" si="25"/>
        <v>0</v>
      </c>
      <c r="AQ481" s="106">
        <f t="shared" si="26"/>
        <v>1008</v>
      </c>
      <c r="AR481" s="77"/>
      <c r="AS481" s="78"/>
      <c r="AT481" s="81"/>
      <c r="AU481" s="11"/>
      <c r="AV481" s="81"/>
      <c r="AW481" s="81"/>
      <c r="AX481" s="81"/>
      <c r="AY481" s="81"/>
      <c r="AZ481" s="81"/>
      <c r="BA481" s="81"/>
      <c r="BB481" s="81"/>
      <c r="BC481" s="81"/>
      <c r="BD481" s="81"/>
      <c r="BE481" s="81"/>
      <c r="BF481" s="81"/>
      <c r="BG481" s="81"/>
      <c r="BH481" s="81"/>
    </row>
    <row r="482" spans="1:60" ht="49.5" customHeight="1" x14ac:dyDescent="0.2">
      <c r="A482" s="126" t="s">
        <v>2548</v>
      </c>
      <c r="B482" s="79" t="s">
        <v>351</v>
      </c>
      <c r="C482" s="79" t="s">
        <v>601</v>
      </c>
      <c r="D482" s="86" t="s">
        <v>227</v>
      </c>
      <c r="E482" s="86" t="s">
        <v>2622</v>
      </c>
      <c r="F482" s="86" t="s">
        <v>2488</v>
      </c>
      <c r="G482" s="79" t="s">
        <v>51</v>
      </c>
      <c r="H482" s="172" t="s">
        <v>207</v>
      </c>
      <c r="I482" s="122">
        <v>44805</v>
      </c>
      <c r="J482" s="106">
        <v>1008</v>
      </c>
      <c r="K482" s="106">
        <f t="shared" si="23"/>
        <v>100.80000000000001</v>
      </c>
      <c r="L482" s="106">
        <f t="shared" si="24"/>
        <v>907.2</v>
      </c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>
        <v>0</v>
      </c>
      <c r="AO482" s="127"/>
      <c r="AP482" s="104">
        <f t="shared" si="25"/>
        <v>0</v>
      </c>
      <c r="AQ482" s="106">
        <f t="shared" si="26"/>
        <v>1008</v>
      </c>
      <c r="AR482" s="77"/>
      <c r="AS482" s="78"/>
      <c r="AT482" s="81"/>
      <c r="AU482" s="11"/>
      <c r="AV482" s="81"/>
      <c r="AW482" s="81"/>
      <c r="AX482" s="81"/>
      <c r="AY482" s="81"/>
      <c r="AZ482" s="81"/>
      <c r="BA482" s="81"/>
      <c r="BB482" s="81"/>
      <c r="BC482" s="81"/>
      <c r="BD482" s="81"/>
      <c r="BE482" s="81"/>
      <c r="BF482" s="81"/>
      <c r="BG482" s="81"/>
      <c r="BH482" s="81"/>
    </row>
    <row r="483" spans="1:60" ht="49.5" customHeight="1" x14ac:dyDescent="0.2">
      <c r="A483" s="126" t="s">
        <v>2549</v>
      </c>
      <c r="B483" s="79" t="s">
        <v>351</v>
      </c>
      <c r="C483" s="79" t="s">
        <v>601</v>
      </c>
      <c r="D483" s="86" t="s">
        <v>227</v>
      </c>
      <c r="E483" s="86" t="s">
        <v>2623</v>
      </c>
      <c r="F483" s="86" t="s">
        <v>2488</v>
      </c>
      <c r="G483" s="79" t="s">
        <v>51</v>
      </c>
      <c r="H483" s="172" t="s">
        <v>207</v>
      </c>
      <c r="I483" s="122">
        <v>44805</v>
      </c>
      <c r="J483" s="106">
        <v>1008</v>
      </c>
      <c r="K483" s="106">
        <f t="shared" si="23"/>
        <v>100.80000000000001</v>
      </c>
      <c r="L483" s="106">
        <f t="shared" si="24"/>
        <v>907.2</v>
      </c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>
        <v>0</v>
      </c>
      <c r="AO483" s="127"/>
      <c r="AP483" s="104">
        <f t="shared" si="25"/>
        <v>0</v>
      </c>
      <c r="AQ483" s="106">
        <f t="shared" si="26"/>
        <v>1008</v>
      </c>
      <c r="AR483" s="77"/>
      <c r="AS483" s="78"/>
      <c r="AT483" s="81"/>
      <c r="AU483" s="11"/>
      <c r="AV483" s="81"/>
      <c r="AW483" s="81"/>
      <c r="AX483" s="81"/>
      <c r="AY483" s="81"/>
      <c r="AZ483" s="81"/>
      <c r="BA483" s="81"/>
      <c r="BB483" s="81"/>
      <c r="BC483" s="81"/>
      <c r="BD483" s="81"/>
      <c r="BE483" s="81"/>
      <c r="BF483" s="81"/>
      <c r="BG483" s="81"/>
      <c r="BH483" s="81"/>
    </row>
    <row r="484" spans="1:60" ht="49.5" customHeight="1" x14ac:dyDescent="0.2">
      <c r="A484" s="126" t="s">
        <v>2550</v>
      </c>
      <c r="B484" s="79" t="s">
        <v>351</v>
      </c>
      <c r="C484" s="79" t="s">
        <v>601</v>
      </c>
      <c r="D484" s="86" t="s">
        <v>227</v>
      </c>
      <c r="E484" s="86" t="s">
        <v>2624</v>
      </c>
      <c r="F484" s="86" t="s">
        <v>2488</v>
      </c>
      <c r="G484" s="79" t="s">
        <v>51</v>
      </c>
      <c r="H484" s="172" t="s">
        <v>207</v>
      </c>
      <c r="I484" s="122">
        <v>44805</v>
      </c>
      <c r="J484" s="106">
        <v>1008</v>
      </c>
      <c r="K484" s="106">
        <f t="shared" ref="K484:K549" si="27">+J484*0.1</f>
        <v>100.80000000000001</v>
      </c>
      <c r="L484" s="106">
        <f t="shared" ref="L484:L549" si="28">+J484-K484</f>
        <v>907.2</v>
      </c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>
        <v>0</v>
      </c>
      <c r="AO484" s="127"/>
      <c r="AP484" s="104">
        <f t="shared" ref="AP484:AP545" si="29">SUM(M484:AO484)</f>
        <v>0</v>
      </c>
      <c r="AQ484" s="106">
        <f t="shared" ref="AQ484:AQ545" si="30">J484-AP484</f>
        <v>1008</v>
      </c>
      <c r="AR484" s="77"/>
      <c r="AS484" s="78"/>
      <c r="AT484" s="81"/>
      <c r="AU484" s="11"/>
      <c r="AV484" s="81"/>
      <c r="AW484" s="81"/>
      <c r="AX484" s="81"/>
      <c r="AY484" s="81"/>
      <c r="AZ484" s="81"/>
      <c r="BA484" s="81"/>
      <c r="BB484" s="81"/>
      <c r="BC484" s="81"/>
      <c r="BD484" s="81"/>
      <c r="BE484" s="81"/>
      <c r="BF484" s="81"/>
      <c r="BG484" s="81"/>
      <c r="BH484" s="81"/>
    </row>
    <row r="485" spans="1:60" ht="49.5" customHeight="1" x14ac:dyDescent="0.2">
      <c r="A485" s="126" t="s">
        <v>2551</v>
      </c>
      <c r="B485" s="79" t="s">
        <v>351</v>
      </c>
      <c r="C485" s="79" t="s">
        <v>601</v>
      </c>
      <c r="D485" s="86" t="s">
        <v>227</v>
      </c>
      <c r="E485" s="86" t="s">
        <v>2625</v>
      </c>
      <c r="F485" s="86" t="s">
        <v>2488</v>
      </c>
      <c r="G485" s="79" t="s">
        <v>51</v>
      </c>
      <c r="H485" s="172" t="s">
        <v>207</v>
      </c>
      <c r="I485" s="122">
        <v>44805</v>
      </c>
      <c r="J485" s="106">
        <v>1008</v>
      </c>
      <c r="K485" s="106">
        <f t="shared" si="27"/>
        <v>100.80000000000001</v>
      </c>
      <c r="L485" s="106">
        <f t="shared" si="28"/>
        <v>907.2</v>
      </c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>
        <v>0</v>
      </c>
      <c r="AO485" s="127"/>
      <c r="AP485" s="104">
        <f t="shared" si="29"/>
        <v>0</v>
      </c>
      <c r="AQ485" s="106">
        <f t="shared" si="30"/>
        <v>1008</v>
      </c>
      <c r="AR485" s="77"/>
      <c r="AS485" s="78"/>
      <c r="AT485" s="81"/>
      <c r="AU485" s="11"/>
      <c r="AV485" s="81"/>
      <c r="AW485" s="81"/>
      <c r="AX485" s="81"/>
      <c r="AY485" s="81"/>
      <c r="AZ485" s="81"/>
      <c r="BA485" s="81"/>
      <c r="BB485" s="81"/>
      <c r="BC485" s="81"/>
      <c r="BD485" s="81"/>
      <c r="BE485" s="81"/>
      <c r="BF485" s="81"/>
      <c r="BG485" s="81"/>
      <c r="BH485" s="81"/>
    </row>
    <row r="486" spans="1:60" ht="49.5" customHeight="1" x14ac:dyDescent="0.2">
      <c r="A486" s="126" t="s">
        <v>2552</v>
      </c>
      <c r="B486" s="79" t="s">
        <v>351</v>
      </c>
      <c r="C486" s="79" t="s">
        <v>601</v>
      </c>
      <c r="D486" s="86" t="s">
        <v>227</v>
      </c>
      <c r="E486" s="86" t="s">
        <v>2626</v>
      </c>
      <c r="F486" s="86" t="s">
        <v>2488</v>
      </c>
      <c r="G486" s="79" t="s">
        <v>51</v>
      </c>
      <c r="H486" s="172" t="s">
        <v>207</v>
      </c>
      <c r="I486" s="122">
        <v>44805</v>
      </c>
      <c r="J486" s="106">
        <v>1008</v>
      </c>
      <c r="K486" s="106">
        <f t="shared" si="27"/>
        <v>100.80000000000001</v>
      </c>
      <c r="L486" s="106">
        <f t="shared" si="28"/>
        <v>907.2</v>
      </c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>
        <v>0</v>
      </c>
      <c r="AO486" s="127"/>
      <c r="AP486" s="104">
        <f t="shared" si="29"/>
        <v>0</v>
      </c>
      <c r="AQ486" s="106">
        <f t="shared" si="30"/>
        <v>1008</v>
      </c>
      <c r="AR486" s="77"/>
      <c r="AS486" s="78"/>
      <c r="AT486" s="81"/>
      <c r="AU486" s="11"/>
      <c r="AV486" s="81"/>
      <c r="AW486" s="81"/>
      <c r="AX486" s="81"/>
      <c r="AY486" s="81"/>
      <c r="AZ486" s="81"/>
      <c r="BA486" s="81"/>
      <c r="BB486" s="81"/>
      <c r="BC486" s="81"/>
      <c r="BD486" s="81"/>
      <c r="BE486" s="81"/>
      <c r="BF486" s="81"/>
      <c r="BG486" s="81"/>
      <c r="BH486" s="81"/>
    </row>
    <row r="487" spans="1:60" ht="49.5" customHeight="1" x14ac:dyDescent="0.2">
      <c r="A487" s="126" t="s">
        <v>2553</v>
      </c>
      <c r="B487" s="79" t="s">
        <v>351</v>
      </c>
      <c r="C487" s="79" t="s">
        <v>601</v>
      </c>
      <c r="D487" s="86" t="s">
        <v>227</v>
      </c>
      <c r="E487" s="86" t="s">
        <v>2627</v>
      </c>
      <c r="F487" s="86" t="s">
        <v>2488</v>
      </c>
      <c r="G487" s="79" t="s">
        <v>51</v>
      </c>
      <c r="H487" s="172" t="s">
        <v>207</v>
      </c>
      <c r="I487" s="122">
        <v>44805</v>
      </c>
      <c r="J487" s="106">
        <v>1008</v>
      </c>
      <c r="K487" s="106">
        <f t="shared" si="27"/>
        <v>100.80000000000001</v>
      </c>
      <c r="L487" s="106">
        <f t="shared" si="28"/>
        <v>907.2</v>
      </c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>
        <v>0</v>
      </c>
      <c r="AO487" s="127"/>
      <c r="AP487" s="104">
        <f t="shared" si="29"/>
        <v>0</v>
      </c>
      <c r="AQ487" s="106">
        <f t="shared" si="30"/>
        <v>1008</v>
      </c>
      <c r="AR487" s="77"/>
      <c r="AS487" s="78"/>
      <c r="AT487" s="81"/>
      <c r="AU487" s="11"/>
      <c r="AV487" s="81"/>
      <c r="AW487" s="81"/>
      <c r="AX487" s="81"/>
      <c r="AY487" s="81"/>
      <c r="AZ487" s="81"/>
      <c r="BA487" s="81"/>
      <c r="BB487" s="81"/>
      <c r="BC487" s="81"/>
      <c r="BD487" s="81"/>
      <c r="BE487" s="81"/>
      <c r="BF487" s="81"/>
      <c r="BG487" s="81"/>
      <c r="BH487" s="81"/>
    </row>
    <row r="488" spans="1:60" ht="49.5" customHeight="1" x14ac:dyDescent="0.2">
      <c r="A488" s="126" t="s">
        <v>2554</v>
      </c>
      <c r="B488" s="79" t="s">
        <v>351</v>
      </c>
      <c r="C488" s="79" t="s">
        <v>601</v>
      </c>
      <c r="D488" s="86" t="s">
        <v>227</v>
      </c>
      <c r="E488" s="86" t="s">
        <v>2628</v>
      </c>
      <c r="F488" s="86" t="s">
        <v>2488</v>
      </c>
      <c r="G488" s="79" t="s">
        <v>51</v>
      </c>
      <c r="H488" s="172" t="s">
        <v>207</v>
      </c>
      <c r="I488" s="122">
        <v>44805</v>
      </c>
      <c r="J488" s="106">
        <v>1008</v>
      </c>
      <c r="K488" s="106">
        <f t="shared" si="27"/>
        <v>100.80000000000001</v>
      </c>
      <c r="L488" s="106">
        <f t="shared" si="28"/>
        <v>907.2</v>
      </c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>
        <v>0</v>
      </c>
      <c r="AO488" s="127"/>
      <c r="AP488" s="104">
        <f t="shared" si="29"/>
        <v>0</v>
      </c>
      <c r="AQ488" s="106">
        <f t="shared" si="30"/>
        <v>1008</v>
      </c>
      <c r="AR488" s="77"/>
      <c r="AS488" s="78"/>
      <c r="AT488" s="81"/>
      <c r="AU488" s="11"/>
      <c r="AV488" s="81"/>
      <c r="AW488" s="81"/>
      <c r="AX488" s="81"/>
      <c r="AY488" s="81"/>
      <c r="AZ488" s="81"/>
      <c r="BA488" s="81"/>
      <c r="BB488" s="81"/>
      <c r="BC488" s="81"/>
      <c r="BD488" s="81"/>
      <c r="BE488" s="81"/>
      <c r="BF488" s="81"/>
      <c r="BG488" s="81"/>
      <c r="BH488" s="81"/>
    </row>
    <row r="489" spans="1:60" ht="49.5" customHeight="1" x14ac:dyDescent="0.2">
      <c r="A489" s="126" t="s">
        <v>2555</v>
      </c>
      <c r="B489" s="79" t="s">
        <v>351</v>
      </c>
      <c r="C489" s="79" t="s">
        <v>601</v>
      </c>
      <c r="D489" s="86" t="s">
        <v>227</v>
      </c>
      <c r="E489" s="86" t="s">
        <v>2629</v>
      </c>
      <c r="F489" s="86" t="s">
        <v>2488</v>
      </c>
      <c r="G489" s="79" t="s">
        <v>51</v>
      </c>
      <c r="H489" s="172" t="s">
        <v>207</v>
      </c>
      <c r="I489" s="122">
        <v>44805</v>
      </c>
      <c r="J489" s="106">
        <v>1008</v>
      </c>
      <c r="K489" s="106">
        <f t="shared" si="27"/>
        <v>100.80000000000001</v>
      </c>
      <c r="L489" s="106">
        <f t="shared" si="28"/>
        <v>907.2</v>
      </c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>
        <v>0</v>
      </c>
      <c r="AO489" s="127"/>
      <c r="AP489" s="104">
        <f t="shared" si="29"/>
        <v>0</v>
      </c>
      <c r="AQ489" s="106">
        <f t="shared" si="30"/>
        <v>1008</v>
      </c>
      <c r="AR489" s="77"/>
      <c r="AS489" s="78"/>
      <c r="AT489" s="81"/>
      <c r="AU489" s="11"/>
      <c r="AV489" s="81"/>
      <c r="AW489" s="81"/>
      <c r="AX489" s="81"/>
      <c r="AY489" s="81"/>
      <c r="AZ489" s="81"/>
      <c r="BA489" s="81"/>
      <c r="BB489" s="81"/>
      <c r="BC489" s="81"/>
      <c r="BD489" s="81"/>
      <c r="BE489" s="81"/>
      <c r="BF489" s="81"/>
      <c r="BG489" s="81"/>
      <c r="BH489" s="81"/>
    </row>
    <row r="490" spans="1:60" ht="49.5" customHeight="1" x14ac:dyDescent="0.2">
      <c r="A490" s="126" t="s">
        <v>2556</v>
      </c>
      <c r="B490" s="79" t="s">
        <v>351</v>
      </c>
      <c r="C490" s="79" t="s">
        <v>601</v>
      </c>
      <c r="D490" s="86" t="s">
        <v>227</v>
      </c>
      <c r="E490" s="86" t="s">
        <v>2630</v>
      </c>
      <c r="F490" s="86" t="s">
        <v>2488</v>
      </c>
      <c r="G490" s="79" t="s">
        <v>51</v>
      </c>
      <c r="H490" s="172" t="s">
        <v>207</v>
      </c>
      <c r="I490" s="122">
        <v>44805</v>
      </c>
      <c r="J490" s="106">
        <v>1008</v>
      </c>
      <c r="K490" s="106">
        <f t="shared" si="27"/>
        <v>100.80000000000001</v>
      </c>
      <c r="L490" s="106">
        <f t="shared" si="28"/>
        <v>907.2</v>
      </c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>
        <v>0</v>
      </c>
      <c r="AO490" s="127"/>
      <c r="AP490" s="104">
        <f t="shared" si="29"/>
        <v>0</v>
      </c>
      <c r="AQ490" s="106">
        <f t="shared" si="30"/>
        <v>1008</v>
      </c>
      <c r="AR490" s="77"/>
      <c r="AS490" s="78"/>
      <c r="AT490" s="81"/>
      <c r="AU490" s="11"/>
      <c r="AV490" s="81"/>
      <c r="AW490" s="81"/>
      <c r="AX490" s="81"/>
      <c r="AY490" s="81"/>
      <c r="AZ490" s="81"/>
      <c r="BA490" s="81"/>
      <c r="BB490" s="81"/>
      <c r="BC490" s="81"/>
      <c r="BD490" s="81"/>
      <c r="BE490" s="81"/>
      <c r="BF490" s="81"/>
      <c r="BG490" s="81"/>
      <c r="BH490" s="81"/>
    </row>
    <row r="491" spans="1:60" ht="49.5" customHeight="1" x14ac:dyDescent="0.2">
      <c r="A491" s="126" t="s">
        <v>2557</v>
      </c>
      <c r="B491" s="79" t="s">
        <v>351</v>
      </c>
      <c r="C491" s="79" t="s">
        <v>601</v>
      </c>
      <c r="D491" s="86" t="s">
        <v>227</v>
      </c>
      <c r="E491" s="86" t="s">
        <v>2631</v>
      </c>
      <c r="F491" s="86" t="s">
        <v>2488</v>
      </c>
      <c r="G491" s="79" t="s">
        <v>51</v>
      </c>
      <c r="H491" s="172" t="s">
        <v>207</v>
      </c>
      <c r="I491" s="122">
        <v>44805</v>
      </c>
      <c r="J491" s="106">
        <v>1008</v>
      </c>
      <c r="K491" s="106">
        <f t="shared" si="27"/>
        <v>100.80000000000001</v>
      </c>
      <c r="L491" s="106">
        <f t="shared" si="28"/>
        <v>907.2</v>
      </c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>
        <v>0</v>
      </c>
      <c r="AO491" s="127"/>
      <c r="AP491" s="104">
        <f t="shared" si="29"/>
        <v>0</v>
      </c>
      <c r="AQ491" s="106">
        <f t="shared" si="30"/>
        <v>1008</v>
      </c>
      <c r="AR491" s="77"/>
      <c r="AS491" s="78"/>
      <c r="AT491" s="81"/>
      <c r="AU491" s="11"/>
      <c r="AV491" s="81"/>
      <c r="AW491" s="81"/>
      <c r="AX491" s="81"/>
      <c r="AY491" s="81"/>
      <c r="AZ491" s="81"/>
      <c r="BA491" s="81"/>
      <c r="BB491" s="81"/>
      <c r="BC491" s="81"/>
      <c r="BD491" s="81"/>
      <c r="BE491" s="81"/>
      <c r="BF491" s="81"/>
      <c r="BG491" s="81"/>
      <c r="BH491" s="81"/>
    </row>
    <row r="492" spans="1:60" ht="49.5" customHeight="1" x14ac:dyDescent="0.2">
      <c r="A492" s="126" t="s">
        <v>2558</v>
      </c>
      <c r="B492" s="79" t="s">
        <v>351</v>
      </c>
      <c r="C492" s="79" t="s">
        <v>601</v>
      </c>
      <c r="D492" s="86" t="s">
        <v>227</v>
      </c>
      <c r="E492" s="86" t="s">
        <v>2632</v>
      </c>
      <c r="F492" s="86" t="s">
        <v>2488</v>
      </c>
      <c r="G492" s="79" t="s">
        <v>51</v>
      </c>
      <c r="H492" s="172" t="s">
        <v>207</v>
      </c>
      <c r="I492" s="122">
        <v>44805</v>
      </c>
      <c r="J492" s="106">
        <v>1008</v>
      </c>
      <c r="K492" s="106">
        <f t="shared" si="27"/>
        <v>100.80000000000001</v>
      </c>
      <c r="L492" s="106">
        <f t="shared" si="28"/>
        <v>907.2</v>
      </c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>
        <v>0</v>
      </c>
      <c r="AO492" s="127"/>
      <c r="AP492" s="104">
        <f t="shared" si="29"/>
        <v>0</v>
      </c>
      <c r="AQ492" s="106">
        <f t="shared" si="30"/>
        <v>1008</v>
      </c>
      <c r="AR492" s="77"/>
      <c r="AS492" s="78"/>
      <c r="AT492" s="81"/>
      <c r="AU492" s="11"/>
      <c r="AV492" s="81"/>
      <c r="AW492" s="81"/>
      <c r="AX492" s="81"/>
      <c r="AY492" s="81"/>
      <c r="AZ492" s="81"/>
      <c r="BA492" s="81"/>
      <c r="BB492" s="81"/>
      <c r="BC492" s="81"/>
      <c r="BD492" s="81"/>
      <c r="BE492" s="81"/>
      <c r="BF492" s="81"/>
      <c r="BG492" s="81"/>
      <c r="BH492" s="81"/>
    </row>
    <row r="493" spans="1:60" ht="49.5" customHeight="1" x14ac:dyDescent="0.2">
      <c r="A493" s="126" t="s">
        <v>2559</v>
      </c>
      <c r="B493" s="79" t="s">
        <v>351</v>
      </c>
      <c r="C493" s="79" t="s">
        <v>601</v>
      </c>
      <c r="D493" s="86" t="s">
        <v>227</v>
      </c>
      <c r="E493" s="86" t="s">
        <v>2633</v>
      </c>
      <c r="F493" s="86" t="s">
        <v>2488</v>
      </c>
      <c r="G493" s="79" t="s">
        <v>51</v>
      </c>
      <c r="H493" s="172" t="s">
        <v>207</v>
      </c>
      <c r="I493" s="122">
        <v>44805</v>
      </c>
      <c r="J493" s="106">
        <v>1008</v>
      </c>
      <c r="K493" s="106">
        <f t="shared" si="27"/>
        <v>100.80000000000001</v>
      </c>
      <c r="L493" s="106">
        <f t="shared" si="28"/>
        <v>907.2</v>
      </c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>
        <v>0</v>
      </c>
      <c r="AO493" s="127"/>
      <c r="AP493" s="104">
        <f t="shared" si="29"/>
        <v>0</v>
      </c>
      <c r="AQ493" s="106">
        <f t="shared" si="30"/>
        <v>1008</v>
      </c>
      <c r="AR493" s="77"/>
      <c r="AS493" s="78"/>
      <c r="AT493" s="81"/>
      <c r="AU493" s="11"/>
      <c r="AV493" s="81"/>
      <c r="AW493" s="81"/>
      <c r="AX493" s="81"/>
      <c r="AY493" s="81"/>
      <c r="AZ493" s="81"/>
      <c r="BA493" s="81"/>
      <c r="BB493" s="81"/>
      <c r="BC493" s="81"/>
      <c r="BD493" s="81"/>
      <c r="BE493" s="81"/>
      <c r="BF493" s="81"/>
      <c r="BG493" s="81"/>
      <c r="BH493" s="81"/>
    </row>
    <row r="494" spans="1:60" ht="49.5" customHeight="1" x14ac:dyDescent="0.2">
      <c r="A494" s="126" t="s">
        <v>2560</v>
      </c>
      <c r="B494" s="79" t="s">
        <v>351</v>
      </c>
      <c r="C494" s="79" t="s">
        <v>601</v>
      </c>
      <c r="D494" s="86" t="s">
        <v>227</v>
      </c>
      <c r="E494" s="86" t="s">
        <v>2634</v>
      </c>
      <c r="F494" s="86" t="s">
        <v>2488</v>
      </c>
      <c r="G494" s="79" t="s">
        <v>51</v>
      </c>
      <c r="H494" s="172" t="s">
        <v>207</v>
      </c>
      <c r="I494" s="122">
        <v>44805</v>
      </c>
      <c r="J494" s="106">
        <v>1008</v>
      </c>
      <c r="K494" s="106">
        <f t="shared" si="27"/>
        <v>100.80000000000001</v>
      </c>
      <c r="L494" s="106">
        <f t="shared" si="28"/>
        <v>907.2</v>
      </c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>
        <v>0</v>
      </c>
      <c r="AO494" s="127"/>
      <c r="AP494" s="104">
        <f t="shared" si="29"/>
        <v>0</v>
      </c>
      <c r="AQ494" s="106">
        <f t="shared" si="30"/>
        <v>1008</v>
      </c>
      <c r="AR494" s="77"/>
      <c r="AS494" s="78"/>
      <c r="AT494" s="81"/>
      <c r="AU494" s="11"/>
      <c r="AV494" s="81"/>
      <c r="AW494" s="81"/>
      <c r="AX494" s="81"/>
      <c r="AY494" s="81"/>
      <c r="AZ494" s="81"/>
      <c r="BA494" s="81"/>
      <c r="BB494" s="81"/>
      <c r="BC494" s="81"/>
      <c r="BD494" s="81"/>
      <c r="BE494" s="81"/>
      <c r="BF494" s="81"/>
      <c r="BG494" s="81"/>
      <c r="BH494" s="81"/>
    </row>
    <row r="495" spans="1:60" ht="49.5" customHeight="1" x14ac:dyDescent="0.2">
      <c r="A495" s="126" t="s">
        <v>2561</v>
      </c>
      <c r="B495" s="79" t="s">
        <v>351</v>
      </c>
      <c r="C495" s="79" t="s">
        <v>601</v>
      </c>
      <c r="D495" s="86" t="s">
        <v>227</v>
      </c>
      <c r="E495" s="86" t="s">
        <v>2635</v>
      </c>
      <c r="F495" s="86" t="s">
        <v>2488</v>
      </c>
      <c r="G495" s="79" t="s">
        <v>51</v>
      </c>
      <c r="H495" s="172" t="s">
        <v>207</v>
      </c>
      <c r="I495" s="122">
        <v>44805</v>
      </c>
      <c r="J495" s="106">
        <v>1008</v>
      </c>
      <c r="K495" s="106">
        <f t="shared" si="27"/>
        <v>100.80000000000001</v>
      </c>
      <c r="L495" s="106">
        <f t="shared" si="28"/>
        <v>907.2</v>
      </c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>
        <v>0</v>
      </c>
      <c r="AO495" s="127"/>
      <c r="AP495" s="104">
        <f t="shared" si="29"/>
        <v>0</v>
      </c>
      <c r="AQ495" s="106">
        <f t="shared" si="30"/>
        <v>1008</v>
      </c>
      <c r="AR495" s="77"/>
      <c r="AS495" s="78"/>
      <c r="AT495" s="81"/>
      <c r="AU495" s="11"/>
      <c r="AV495" s="81"/>
      <c r="AW495" s="81"/>
      <c r="AX495" s="81"/>
      <c r="AY495" s="81"/>
      <c r="AZ495" s="81"/>
      <c r="BA495" s="81"/>
      <c r="BB495" s="81"/>
      <c r="BC495" s="81"/>
      <c r="BD495" s="81"/>
      <c r="BE495" s="81"/>
      <c r="BF495" s="81"/>
      <c r="BG495" s="81"/>
      <c r="BH495" s="81"/>
    </row>
    <row r="496" spans="1:60" ht="49.5" customHeight="1" x14ac:dyDescent="0.2">
      <c r="A496" s="126" t="s">
        <v>2636</v>
      </c>
      <c r="B496" s="79" t="s">
        <v>351</v>
      </c>
      <c r="C496" s="79" t="s">
        <v>601</v>
      </c>
      <c r="D496" s="86" t="s">
        <v>227</v>
      </c>
      <c r="E496" s="86" t="s">
        <v>2637</v>
      </c>
      <c r="F496" s="86" t="s">
        <v>2488</v>
      </c>
      <c r="G496" s="79" t="s">
        <v>51</v>
      </c>
      <c r="H496" s="172" t="s">
        <v>207</v>
      </c>
      <c r="I496" s="122">
        <v>44805</v>
      </c>
      <c r="J496" s="106">
        <v>1008</v>
      </c>
      <c r="K496" s="106">
        <f t="shared" si="27"/>
        <v>100.80000000000001</v>
      </c>
      <c r="L496" s="106">
        <f t="shared" si="28"/>
        <v>907.2</v>
      </c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>
        <v>0</v>
      </c>
      <c r="AO496" s="127"/>
      <c r="AP496" s="104">
        <f t="shared" si="29"/>
        <v>0</v>
      </c>
      <c r="AQ496" s="106">
        <f t="shared" si="30"/>
        <v>1008</v>
      </c>
      <c r="AR496" s="77"/>
      <c r="AS496" s="78"/>
      <c r="AT496" s="81"/>
      <c r="AU496" s="11"/>
      <c r="AV496" s="81"/>
      <c r="AW496" s="81"/>
      <c r="AX496" s="81"/>
      <c r="AY496" s="81"/>
      <c r="AZ496" s="81"/>
      <c r="BA496" s="81"/>
      <c r="BB496" s="81"/>
      <c r="BC496" s="81"/>
      <c r="BD496" s="81"/>
      <c r="BE496" s="81"/>
      <c r="BF496" s="81"/>
      <c r="BG496" s="81"/>
      <c r="BH496" s="81"/>
    </row>
    <row r="497" spans="1:60" ht="49.5" customHeight="1" x14ac:dyDescent="0.2">
      <c r="A497" s="126" t="s">
        <v>2638</v>
      </c>
      <c r="B497" s="79" t="s">
        <v>351</v>
      </c>
      <c r="C497" s="79" t="s">
        <v>601</v>
      </c>
      <c r="D497" s="86" t="s">
        <v>227</v>
      </c>
      <c r="E497" s="86" t="s">
        <v>2639</v>
      </c>
      <c r="F497" s="86" t="s">
        <v>2488</v>
      </c>
      <c r="G497" s="79" t="s">
        <v>51</v>
      </c>
      <c r="H497" s="172" t="s">
        <v>207</v>
      </c>
      <c r="I497" s="122">
        <v>44805</v>
      </c>
      <c r="J497" s="106">
        <v>1008</v>
      </c>
      <c r="K497" s="106">
        <f t="shared" si="27"/>
        <v>100.80000000000001</v>
      </c>
      <c r="L497" s="106">
        <f t="shared" si="28"/>
        <v>907.2</v>
      </c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>
        <v>0</v>
      </c>
      <c r="AO497" s="127"/>
      <c r="AP497" s="104">
        <f t="shared" si="29"/>
        <v>0</v>
      </c>
      <c r="AQ497" s="106">
        <f t="shared" si="30"/>
        <v>1008</v>
      </c>
      <c r="AR497" s="77"/>
      <c r="AS497" s="78"/>
      <c r="AT497" s="81"/>
      <c r="AU497" s="11"/>
      <c r="AV497" s="81"/>
      <c r="AW497" s="81"/>
      <c r="AX497" s="81"/>
      <c r="AY497" s="81"/>
      <c r="AZ497" s="81"/>
      <c r="BA497" s="81"/>
      <c r="BB497" s="81"/>
      <c r="BC497" s="81"/>
      <c r="BD497" s="81"/>
      <c r="BE497" s="81"/>
      <c r="BF497" s="81"/>
      <c r="BG497" s="81"/>
      <c r="BH497" s="81"/>
    </row>
    <row r="498" spans="1:60" ht="49.5" customHeight="1" x14ac:dyDescent="0.2">
      <c r="A498" s="126" t="s">
        <v>2640</v>
      </c>
      <c r="B498" s="79" t="s">
        <v>351</v>
      </c>
      <c r="C498" s="79" t="s">
        <v>601</v>
      </c>
      <c r="D498" s="86" t="s">
        <v>227</v>
      </c>
      <c r="E498" s="86" t="s">
        <v>2641</v>
      </c>
      <c r="F498" s="86" t="s">
        <v>2488</v>
      </c>
      <c r="G498" s="79" t="s">
        <v>51</v>
      </c>
      <c r="H498" s="172" t="s">
        <v>207</v>
      </c>
      <c r="I498" s="122">
        <v>44805</v>
      </c>
      <c r="J498" s="106">
        <v>1008</v>
      </c>
      <c r="K498" s="106">
        <f t="shared" si="27"/>
        <v>100.80000000000001</v>
      </c>
      <c r="L498" s="106">
        <f t="shared" si="28"/>
        <v>907.2</v>
      </c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>
        <v>0</v>
      </c>
      <c r="AO498" s="127"/>
      <c r="AP498" s="104">
        <f t="shared" si="29"/>
        <v>0</v>
      </c>
      <c r="AQ498" s="106">
        <f t="shared" si="30"/>
        <v>1008</v>
      </c>
      <c r="AR498" s="77"/>
      <c r="AS498" s="78"/>
      <c r="AT498" s="81"/>
      <c r="AU498" s="11"/>
      <c r="AV498" s="81"/>
      <c r="AW498" s="81"/>
      <c r="AX498" s="81"/>
      <c r="AY498" s="81"/>
      <c r="AZ498" s="81"/>
      <c r="BA498" s="81"/>
      <c r="BB498" s="81"/>
      <c r="BC498" s="81"/>
      <c r="BD498" s="81"/>
      <c r="BE498" s="81"/>
      <c r="BF498" s="81"/>
      <c r="BG498" s="81"/>
      <c r="BH498" s="81"/>
    </row>
    <row r="499" spans="1:60" ht="49.5" customHeight="1" x14ac:dyDescent="0.2">
      <c r="A499" s="126" t="s">
        <v>2642</v>
      </c>
      <c r="B499" s="79" t="s">
        <v>351</v>
      </c>
      <c r="C499" s="79" t="s">
        <v>601</v>
      </c>
      <c r="D499" s="86" t="s">
        <v>227</v>
      </c>
      <c r="E499" s="86" t="s">
        <v>2643</v>
      </c>
      <c r="F499" s="86" t="s">
        <v>2488</v>
      </c>
      <c r="G499" s="79" t="s">
        <v>51</v>
      </c>
      <c r="H499" s="172" t="s">
        <v>207</v>
      </c>
      <c r="I499" s="122">
        <v>44805</v>
      </c>
      <c r="J499" s="106">
        <v>1008</v>
      </c>
      <c r="K499" s="106">
        <f t="shared" si="27"/>
        <v>100.80000000000001</v>
      </c>
      <c r="L499" s="106">
        <f t="shared" si="28"/>
        <v>907.2</v>
      </c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>
        <v>0</v>
      </c>
      <c r="AO499" s="127"/>
      <c r="AP499" s="104">
        <f t="shared" si="29"/>
        <v>0</v>
      </c>
      <c r="AQ499" s="106">
        <f t="shared" si="30"/>
        <v>1008</v>
      </c>
      <c r="AR499" s="77"/>
      <c r="AS499" s="78"/>
      <c r="AT499" s="81"/>
      <c r="AU499" s="11"/>
      <c r="AV499" s="81"/>
      <c r="AW499" s="81"/>
      <c r="AX499" s="81"/>
      <c r="AY499" s="81"/>
      <c r="AZ499" s="81"/>
      <c r="BA499" s="81"/>
      <c r="BB499" s="81"/>
      <c r="BC499" s="81"/>
      <c r="BD499" s="81"/>
      <c r="BE499" s="81"/>
      <c r="BF499" s="81"/>
      <c r="BG499" s="81"/>
      <c r="BH499" s="81"/>
    </row>
    <row r="500" spans="1:60" ht="49.5" customHeight="1" x14ac:dyDescent="0.2">
      <c r="A500" s="126" t="s">
        <v>2644</v>
      </c>
      <c r="B500" s="79" t="s">
        <v>351</v>
      </c>
      <c r="C500" s="79" t="s">
        <v>601</v>
      </c>
      <c r="D500" s="86" t="s">
        <v>227</v>
      </c>
      <c r="E500" s="86" t="s">
        <v>2645</v>
      </c>
      <c r="F500" s="86" t="s">
        <v>2488</v>
      </c>
      <c r="G500" s="79" t="s">
        <v>51</v>
      </c>
      <c r="H500" s="172" t="s">
        <v>207</v>
      </c>
      <c r="I500" s="122">
        <v>44805</v>
      </c>
      <c r="J500" s="106">
        <v>1008</v>
      </c>
      <c r="K500" s="106">
        <f t="shared" si="27"/>
        <v>100.80000000000001</v>
      </c>
      <c r="L500" s="106">
        <f t="shared" si="28"/>
        <v>907.2</v>
      </c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>
        <v>0</v>
      </c>
      <c r="AO500" s="127"/>
      <c r="AP500" s="104">
        <f t="shared" si="29"/>
        <v>0</v>
      </c>
      <c r="AQ500" s="106">
        <f t="shared" si="30"/>
        <v>1008</v>
      </c>
      <c r="AR500" s="77"/>
      <c r="AS500" s="78"/>
      <c r="AT500" s="81"/>
      <c r="AU500" s="11"/>
      <c r="AV500" s="81"/>
      <c r="AW500" s="81"/>
      <c r="AX500" s="81"/>
      <c r="AY500" s="81"/>
      <c r="AZ500" s="81"/>
      <c r="BA500" s="81"/>
      <c r="BB500" s="81"/>
      <c r="BC500" s="81"/>
      <c r="BD500" s="81"/>
      <c r="BE500" s="81"/>
      <c r="BF500" s="81"/>
      <c r="BG500" s="81"/>
      <c r="BH500" s="81"/>
    </row>
    <row r="501" spans="1:60" ht="49.5" customHeight="1" x14ac:dyDescent="0.2">
      <c r="A501" s="126" t="s">
        <v>2646</v>
      </c>
      <c r="B501" s="79" t="s">
        <v>351</v>
      </c>
      <c r="C501" s="79" t="s">
        <v>601</v>
      </c>
      <c r="D501" s="86" t="s">
        <v>227</v>
      </c>
      <c r="E501" s="86" t="s">
        <v>2647</v>
      </c>
      <c r="F501" s="86" t="s">
        <v>2488</v>
      </c>
      <c r="G501" s="79" t="s">
        <v>51</v>
      </c>
      <c r="H501" s="172" t="s">
        <v>207</v>
      </c>
      <c r="I501" s="122">
        <v>44805</v>
      </c>
      <c r="J501" s="106">
        <v>1008</v>
      </c>
      <c r="K501" s="106">
        <f t="shared" si="27"/>
        <v>100.80000000000001</v>
      </c>
      <c r="L501" s="106">
        <f t="shared" si="28"/>
        <v>907.2</v>
      </c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>
        <v>0</v>
      </c>
      <c r="AO501" s="127"/>
      <c r="AP501" s="104">
        <f t="shared" si="29"/>
        <v>0</v>
      </c>
      <c r="AQ501" s="106">
        <f t="shared" si="30"/>
        <v>1008</v>
      </c>
      <c r="AR501" s="77"/>
      <c r="AS501" s="78"/>
      <c r="AT501" s="81"/>
      <c r="AU501" s="11"/>
      <c r="AV501" s="81"/>
      <c r="AW501" s="81"/>
      <c r="AX501" s="81"/>
      <c r="AY501" s="81"/>
      <c r="AZ501" s="81"/>
      <c r="BA501" s="81"/>
      <c r="BB501" s="81"/>
      <c r="BC501" s="81"/>
      <c r="BD501" s="81"/>
      <c r="BE501" s="81"/>
      <c r="BF501" s="81"/>
      <c r="BG501" s="81"/>
      <c r="BH501" s="81"/>
    </row>
    <row r="502" spans="1:60" ht="49.5" customHeight="1" x14ac:dyDescent="0.2">
      <c r="A502" s="126" t="s">
        <v>2648</v>
      </c>
      <c r="B502" s="79" t="s">
        <v>351</v>
      </c>
      <c r="C502" s="79" t="s">
        <v>601</v>
      </c>
      <c r="D502" s="86" t="s">
        <v>227</v>
      </c>
      <c r="E502" s="86" t="s">
        <v>2649</v>
      </c>
      <c r="F502" s="86" t="s">
        <v>2488</v>
      </c>
      <c r="G502" s="79" t="s">
        <v>51</v>
      </c>
      <c r="H502" s="172" t="s">
        <v>207</v>
      </c>
      <c r="I502" s="122">
        <v>44805</v>
      </c>
      <c r="J502" s="106">
        <v>1008</v>
      </c>
      <c r="K502" s="106">
        <f t="shared" si="27"/>
        <v>100.80000000000001</v>
      </c>
      <c r="L502" s="106">
        <f t="shared" si="28"/>
        <v>907.2</v>
      </c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>
        <v>0</v>
      </c>
      <c r="AO502" s="127"/>
      <c r="AP502" s="104">
        <f t="shared" si="29"/>
        <v>0</v>
      </c>
      <c r="AQ502" s="106">
        <f t="shared" si="30"/>
        <v>1008</v>
      </c>
      <c r="AR502" s="77"/>
      <c r="AS502" s="78"/>
      <c r="AT502" s="81"/>
      <c r="AU502" s="11"/>
      <c r="AV502" s="81"/>
      <c r="AW502" s="81"/>
      <c r="AX502" s="81"/>
      <c r="AY502" s="81"/>
      <c r="AZ502" s="81"/>
      <c r="BA502" s="81"/>
      <c r="BB502" s="81"/>
      <c r="BC502" s="81"/>
      <c r="BD502" s="81"/>
      <c r="BE502" s="81"/>
      <c r="BF502" s="81"/>
      <c r="BG502" s="81"/>
      <c r="BH502" s="81"/>
    </row>
    <row r="503" spans="1:60" ht="49.5" customHeight="1" x14ac:dyDescent="0.2">
      <c r="A503" s="126" t="s">
        <v>2650</v>
      </c>
      <c r="B503" s="79" t="s">
        <v>351</v>
      </c>
      <c r="C503" s="79" t="s">
        <v>601</v>
      </c>
      <c r="D503" s="86" t="s">
        <v>227</v>
      </c>
      <c r="E503" s="86" t="s">
        <v>2651</v>
      </c>
      <c r="F503" s="86" t="s">
        <v>2488</v>
      </c>
      <c r="G503" s="79" t="s">
        <v>51</v>
      </c>
      <c r="H503" s="172" t="s">
        <v>207</v>
      </c>
      <c r="I503" s="122">
        <v>44805</v>
      </c>
      <c r="J503" s="106">
        <v>1008</v>
      </c>
      <c r="K503" s="106">
        <f t="shared" si="27"/>
        <v>100.80000000000001</v>
      </c>
      <c r="L503" s="106">
        <f t="shared" si="28"/>
        <v>907.2</v>
      </c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>
        <v>0</v>
      </c>
      <c r="AO503" s="127"/>
      <c r="AP503" s="104">
        <f t="shared" si="29"/>
        <v>0</v>
      </c>
      <c r="AQ503" s="106">
        <f t="shared" si="30"/>
        <v>1008</v>
      </c>
      <c r="AR503" s="77"/>
      <c r="AS503" s="78"/>
      <c r="AT503" s="81"/>
      <c r="AU503" s="11"/>
      <c r="AV503" s="81"/>
      <c r="AW503" s="81"/>
      <c r="AX503" s="81"/>
      <c r="AY503" s="81"/>
      <c r="AZ503" s="81"/>
      <c r="BA503" s="81"/>
      <c r="BB503" s="81"/>
      <c r="BC503" s="81"/>
      <c r="BD503" s="81"/>
      <c r="BE503" s="81"/>
      <c r="BF503" s="81"/>
      <c r="BG503" s="81"/>
      <c r="BH503" s="81"/>
    </row>
    <row r="504" spans="1:60" ht="49.5" customHeight="1" x14ac:dyDescent="0.2">
      <c r="A504" s="126" t="s">
        <v>2652</v>
      </c>
      <c r="B504" s="79" t="s">
        <v>351</v>
      </c>
      <c r="C504" s="79" t="s">
        <v>601</v>
      </c>
      <c r="D504" s="86" t="s">
        <v>227</v>
      </c>
      <c r="E504" s="86" t="s">
        <v>2653</v>
      </c>
      <c r="F504" s="86" t="s">
        <v>2488</v>
      </c>
      <c r="G504" s="79" t="s">
        <v>51</v>
      </c>
      <c r="H504" s="172" t="s">
        <v>207</v>
      </c>
      <c r="I504" s="122">
        <v>44805</v>
      </c>
      <c r="J504" s="106">
        <v>1008</v>
      </c>
      <c r="K504" s="106">
        <f t="shared" si="27"/>
        <v>100.80000000000001</v>
      </c>
      <c r="L504" s="106">
        <f t="shared" si="28"/>
        <v>907.2</v>
      </c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>
        <v>0</v>
      </c>
      <c r="AO504" s="127"/>
      <c r="AP504" s="104">
        <f t="shared" si="29"/>
        <v>0</v>
      </c>
      <c r="AQ504" s="106">
        <f t="shared" si="30"/>
        <v>1008</v>
      </c>
      <c r="AR504" s="77"/>
      <c r="AS504" s="78"/>
      <c r="AT504" s="81"/>
      <c r="AU504" s="11"/>
      <c r="AV504" s="81"/>
      <c r="AW504" s="81"/>
      <c r="AX504" s="81"/>
      <c r="AY504" s="81"/>
      <c r="AZ504" s="81"/>
      <c r="BA504" s="81"/>
      <c r="BB504" s="81"/>
      <c r="BC504" s="81"/>
      <c r="BD504" s="81"/>
      <c r="BE504" s="81"/>
      <c r="BF504" s="81"/>
      <c r="BG504" s="81"/>
      <c r="BH504" s="81"/>
    </row>
    <row r="505" spans="1:60" ht="49.5" customHeight="1" x14ac:dyDescent="0.2">
      <c r="A505" s="126" t="s">
        <v>2654</v>
      </c>
      <c r="B505" s="79" t="s">
        <v>351</v>
      </c>
      <c r="C505" s="79" t="s">
        <v>601</v>
      </c>
      <c r="D505" s="86" t="s">
        <v>227</v>
      </c>
      <c r="E505" s="86" t="s">
        <v>2655</v>
      </c>
      <c r="F505" s="86" t="s">
        <v>2488</v>
      </c>
      <c r="G505" s="79" t="s">
        <v>51</v>
      </c>
      <c r="H505" s="172" t="s">
        <v>207</v>
      </c>
      <c r="I505" s="122">
        <v>44805</v>
      </c>
      <c r="J505" s="106">
        <v>1008</v>
      </c>
      <c r="K505" s="106">
        <f t="shared" si="27"/>
        <v>100.80000000000001</v>
      </c>
      <c r="L505" s="106">
        <f t="shared" si="28"/>
        <v>907.2</v>
      </c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>
        <v>0</v>
      </c>
      <c r="AO505" s="127"/>
      <c r="AP505" s="104">
        <f t="shared" si="29"/>
        <v>0</v>
      </c>
      <c r="AQ505" s="106">
        <f t="shared" si="30"/>
        <v>1008</v>
      </c>
      <c r="AR505" s="77"/>
      <c r="AS505" s="78"/>
      <c r="AT505" s="81"/>
      <c r="AU505" s="11"/>
      <c r="AV505" s="81"/>
      <c r="AW505" s="81"/>
      <c r="AX505" s="81"/>
      <c r="AY505" s="81"/>
      <c r="AZ505" s="81"/>
      <c r="BA505" s="81"/>
      <c r="BB505" s="81"/>
      <c r="BC505" s="81"/>
      <c r="BD505" s="81"/>
      <c r="BE505" s="81"/>
      <c r="BF505" s="81"/>
      <c r="BG505" s="81"/>
      <c r="BH505" s="81"/>
    </row>
    <row r="506" spans="1:60" ht="49.5" customHeight="1" x14ac:dyDescent="0.2">
      <c r="A506" s="126" t="s">
        <v>2656</v>
      </c>
      <c r="B506" s="79" t="s">
        <v>351</v>
      </c>
      <c r="C506" s="79" t="s">
        <v>601</v>
      </c>
      <c r="D506" s="86" t="s">
        <v>227</v>
      </c>
      <c r="E506" s="86" t="s">
        <v>2657</v>
      </c>
      <c r="F506" s="86" t="s">
        <v>2488</v>
      </c>
      <c r="G506" s="79" t="s">
        <v>51</v>
      </c>
      <c r="H506" s="172" t="s">
        <v>207</v>
      </c>
      <c r="I506" s="122">
        <v>44805</v>
      </c>
      <c r="J506" s="106">
        <v>1008</v>
      </c>
      <c r="K506" s="106">
        <f t="shared" si="27"/>
        <v>100.80000000000001</v>
      </c>
      <c r="L506" s="106">
        <f t="shared" si="28"/>
        <v>907.2</v>
      </c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>
        <v>0</v>
      </c>
      <c r="AO506" s="127"/>
      <c r="AP506" s="104">
        <f t="shared" si="29"/>
        <v>0</v>
      </c>
      <c r="AQ506" s="106">
        <f t="shared" si="30"/>
        <v>1008</v>
      </c>
      <c r="AR506" s="77"/>
      <c r="AS506" s="78"/>
      <c r="AT506" s="81"/>
      <c r="AU506" s="11"/>
      <c r="AV506" s="81"/>
      <c r="AW506" s="81"/>
      <c r="AX506" s="81"/>
      <c r="AY506" s="81"/>
      <c r="AZ506" s="81"/>
      <c r="BA506" s="81"/>
      <c r="BB506" s="81"/>
      <c r="BC506" s="81"/>
      <c r="BD506" s="81"/>
      <c r="BE506" s="81"/>
      <c r="BF506" s="81"/>
      <c r="BG506" s="81"/>
      <c r="BH506" s="81"/>
    </row>
    <row r="507" spans="1:60" ht="49.5" customHeight="1" x14ac:dyDescent="0.2">
      <c r="A507" s="126" t="s">
        <v>2658</v>
      </c>
      <c r="B507" s="79" t="s">
        <v>351</v>
      </c>
      <c r="C507" s="79" t="s">
        <v>601</v>
      </c>
      <c r="D507" s="86" t="s">
        <v>227</v>
      </c>
      <c r="E507" s="86" t="s">
        <v>2659</v>
      </c>
      <c r="F507" s="86" t="s">
        <v>2488</v>
      </c>
      <c r="G507" s="79" t="s">
        <v>51</v>
      </c>
      <c r="H507" s="172" t="s">
        <v>207</v>
      </c>
      <c r="I507" s="122">
        <v>44805</v>
      </c>
      <c r="J507" s="106">
        <v>1008</v>
      </c>
      <c r="K507" s="106">
        <f t="shared" si="27"/>
        <v>100.80000000000001</v>
      </c>
      <c r="L507" s="106">
        <f t="shared" si="28"/>
        <v>907.2</v>
      </c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>
        <v>0</v>
      </c>
      <c r="AO507" s="127"/>
      <c r="AP507" s="104">
        <f t="shared" si="29"/>
        <v>0</v>
      </c>
      <c r="AQ507" s="106">
        <f t="shared" si="30"/>
        <v>1008</v>
      </c>
      <c r="AR507" s="77"/>
      <c r="AS507" s="78"/>
      <c r="AT507" s="81"/>
      <c r="AU507" s="11"/>
      <c r="AV507" s="81"/>
      <c r="AW507" s="81"/>
      <c r="AX507" s="81"/>
      <c r="AY507" s="81"/>
      <c r="AZ507" s="81"/>
      <c r="BA507" s="81"/>
      <c r="BB507" s="81"/>
      <c r="BC507" s="81"/>
      <c r="BD507" s="81"/>
      <c r="BE507" s="81"/>
      <c r="BF507" s="81"/>
      <c r="BG507" s="81"/>
      <c r="BH507" s="81"/>
    </row>
    <row r="508" spans="1:60" ht="49.5" customHeight="1" x14ac:dyDescent="0.2">
      <c r="A508" s="126" t="s">
        <v>2660</v>
      </c>
      <c r="B508" s="79" t="s">
        <v>351</v>
      </c>
      <c r="C508" s="79" t="s">
        <v>601</v>
      </c>
      <c r="D508" s="86" t="s">
        <v>227</v>
      </c>
      <c r="E508" s="86" t="s">
        <v>2661</v>
      </c>
      <c r="F508" s="86" t="s">
        <v>2488</v>
      </c>
      <c r="G508" s="79" t="s">
        <v>51</v>
      </c>
      <c r="H508" s="172" t="s">
        <v>207</v>
      </c>
      <c r="I508" s="122">
        <v>44805</v>
      </c>
      <c r="J508" s="106">
        <v>1008</v>
      </c>
      <c r="K508" s="106">
        <f t="shared" si="27"/>
        <v>100.80000000000001</v>
      </c>
      <c r="L508" s="106">
        <f t="shared" si="28"/>
        <v>907.2</v>
      </c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>
        <v>0</v>
      </c>
      <c r="AO508" s="127"/>
      <c r="AP508" s="104">
        <f t="shared" si="29"/>
        <v>0</v>
      </c>
      <c r="AQ508" s="106">
        <f t="shared" si="30"/>
        <v>1008</v>
      </c>
      <c r="AR508" s="77"/>
      <c r="AS508" s="78"/>
      <c r="AT508" s="81"/>
      <c r="AU508" s="11"/>
      <c r="AV508" s="81"/>
      <c r="AW508" s="81"/>
      <c r="AX508" s="81"/>
      <c r="AY508" s="81"/>
      <c r="AZ508" s="81"/>
      <c r="BA508" s="81"/>
      <c r="BB508" s="81"/>
      <c r="BC508" s="81"/>
      <c r="BD508" s="81"/>
      <c r="BE508" s="81"/>
      <c r="BF508" s="81"/>
      <c r="BG508" s="81"/>
      <c r="BH508" s="81"/>
    </row>
    <row r="509" spans="1:60" ht="49.5" customHeight="1" x14ac:dyDescent="0.2">
      <c r="A509" s="126" t="s">
        <v>2662</v>
      </c>
      <c r="B509" s="79" t="s">
        <v>351</v>
      </c>
      <c r="C509" s="79" t="s">
        <v>601</v>
      </c>
      <c r="D509" s="86" t="s">
        <v>227</v>
      </c>
      <c r="E509" s="86" t="s">
        <v>2663</v>
      </c>
      <c r="F509" s="86" t="s">
        <v>2488</v>
      </c>
      <c r="G509" s="79" t="s">
        <v>51</v>
      </c>
      <c r="H509" s="172" t="s">
        <v>207</v>
      </c>
      <c r="I509" s="122">
        <v>44805</v>
      </c>
      <c r="J509" s="106">
        <v>1008</v>
      </c>
      <c r="K509" s="106">
        <f t="shared" si="27"/>
        <v>100.80000000000001</v>
      </c>
      <c r="L509" s="106">
        <f t="shared" si="28"/>
        <v>907.2</v>
      </c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>
        <v>0</v>
      </c>
      <c r="AO509" s="127"/>
      <c r="AP509" s="104">
        <f t="shared" si="29"/>
        <v>0</v>
      </c>
      <c r="AQ509" s="106">
        <f t="shared" si="30"/>
        <v>1008</v>
      </c>
      <c r="AR509" s="77"/>
      <c r="AS509" s="78"/>
      <c r="AT509" s="81"/>
      <c r="AU509" s="11"/>
      <c r="AV509" s="81"/>
      <c r="AW509" s="81"/>
      <c r="AX509" s="81"/>
      <c r="AY509" s="81"/>
      <c r="AZ509" s="81"/>
      <c r="BA509" s="81"/>
      <c r="BB509" s="81"/>
      <c r="BC509" s="81"/>
      <c r="BD509" s="81"/>
      <c r="BE509" s="81"/>
      <c r="BF509" s="81"/>
      <c r="BG509" s="81"/>
      <c r="BH509" s="81"/>
    </row>
    <row r="510" spans="1:60" ht="49.5" customHeight="1" x14ac:dyDescent="0.2">
      <c r="A510" s="126" t="s">
        <v>2664</v>
      </c>
      <c r="B510" s="79" t="s">
        <v>351</v>
      </c>
      <c r="C510" s="79" t="s">
        <v>601</v>
      </c>
      <c r="D510" s="86" t="s">
        <v>227</v>
      </c>
      <c r="E510" s="86" t="s">
        <v>2665</v>
      </c>
      <c r="F510" s="86" t="s">
        <v>2488</v>
      </c>
      <c r="G510" s="79" t="s">
        <v>51</v>
      </c>
      <c r="H510" s="172" t="s">
        <v>207</v>
      </c>
      <c r="I510" s="122">
        <v>44805</v>
      </c>
      <c r="J510" s="106">
        <v>1008</v>
      </c>
      <c r="K510" s="106">
        <f t="shared" si="27"/>
        <v>100.80000000000001</v>
      </c>
      <c r="L510" s="106">
        <f t="shared" si="28"/>
        <v>907.2</v>
      </c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>
        <v>0</v>
      </c>
      <c r="AO510" s="127"/>
      <c r="AP510" s="104">
        <f t="shared" si="29"/>
        <v>0</v>
      </c>
      <c r="AQ510" s="106">
        <f t="shared" si="30"/>
        <v>1008</v>
      </c>
      <c r="AR510" s="77"/>
      <c r="AS510" s="78"/>
      <c r="AT510" s="81"/>
      <c r="AU510" s="11"/>
      <c r="AV510" s="81"/>
      <c r="AW510" s="81"/>
      <c r="AX510" s="81"/>
      <c r="AY510" s="81"/>
      <c r="AZ510" s="81"/>
      <c r="BA510" s="81"/>
      <c r="BB510" s="81"/>
      <c r="BC510" s="81"/>
      <c r="BD510" s="81"/>
      <c r="BE510" s="81"/>
      <c r="BF510" s="81"/>
      <c r="BG510" s="81"/>
      <c r="BH510" s="81"/>
    </row>
    <row r="511" spans="1:60" ht="49.5" customHeight="1" x14ac:dyDescent="0.2">
      <c r="A511" s="126" t="s">
        <v>2667</v>
      </c>
      <c r="B511" s="79" t="s">
        <v>344</v>
      </c>
      <c r="C511" s="79" t="s">
        <v>601</v>
      </c>
      <c r="D511" s="86" t="s">
        <v>227</v>
      </c>
      <c r="E511" s="86" t="s">
        <v>2702</v>
      </c>
      <c r="F511" s="86" t="s">
        <v>2737</v>
      </c>
      <c r="G511" s="79" t="s">
        <v>51</v>
      </c>
      <c r="H511" s="172" t="s">
        <v>207</v>
      </c>
      <c r="I511" s="122">
        <v>44841</v>
      </c>
      <c r="J511" s="106">
        <v>969</v>
      </c>
      <c r="K511" s="106">
        <f t="shared" si="27"/>
        <v>96.9</v>
      </c>
      <c r="L511" s="106">
        <f t="shared" si="28"/>
        <v>872.1</v>
      </c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>
        <v>0</v>
      </c>
      <c r="AO511" s="127"/>
      <c r="AP511" s="104">
        <f t="shared" si="29"/>
        <v>0</v>
      </c>
      <c r="AQ511" s="106">
        <f t="shared" si="30"/>
        <v>969</v>
      </c>
      <c r="AR511" s="77"/>
      <c r="AS511" s="78"/>
      <c r="AT511" s="81"/>
      <c r="AU511" s="11"/>
      <c r="AV511" s="81"/>
      <c r="AW511" s="81"/>
      <c r="AX511" s="81"/>
      <c r="AY511" s="81"/>
      <c r="AZ511" s="81"/>
      <c r="BA511" s="81"/>
      <c r="BB511" s="81"/>
      <c r="BC511" s="81"/>
      <c r="BD511" s="81"/>
      <c r="BE511" s="81"/>
      <c r="BF511" s="81"/>
      <c r="BG511" s="81"/>
      <c r="BH511" s="81"/>
    </row>
    <row r="512" spans="1:60" ht="49.5" customHeight="1" x14ac:dyDescent="0.2">
      <c r="A512" s="126" t="s">
        <v>2668</v>
      </c>
      <c r="B512" s="79" t="s">
        <v>344</v>
      </c>
      <c r="C512" s="79" t="s">
        <v>601</v>
      </c>
      <c r="D512" s="86" t="s">
        <v>227</v>
      </c>
      <c r="E512" s="86" t="s">
        <v>2703</v>
      </c>
      <c r="F512" s="86" t="s">
        <v>2737</v>
      </c>
      <c r="G512" s="79" t="s">
        <v>51</v>
      </c>
      <c r="H512" s="172" t="s">
        <v>207</v>
      </c>
      <c r="I512" s="122">
        <v>44841</v>
      </c>
      <c r="J512" s="106">
        <v>969</v>
      </c>
      <c r="K512" s="106">
        <f t="shared" si="27"/>
        <v>96.9</v>
      </c>
      <c r="L512" s="106">
        <f t="shared" si="28"/>
        <v>872.1</v>
      </c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>
        <v>0</v>
      </c>
      <c r="AO512" s="127"/>
      <c r="AP512" s="104">
        <f t="shared" si="29"/>
        <v>0</v>
      </c>
      <c r="AQ512" s="106">
        <f t="shared" si="30"/>
        <v>969</v>
      </c>
      <c r="AR512" s="77"/>
      <c r="AS512" s="78"/>
      <c r="AT512" s="81"/>
      <c r="AU512" s="11"/>
      <c r="AV512" s="81"/>
      <c r="AW512" s="81"/>
      <c r="AX512" s="81"/>
      <c r="AY512" s="81"/>
      <c r="AZ512" s="81"/>
      <c r="BA512" s="81"/>
      <c r="BB512" s="81"/>
      <c r="BC512" s="81"/>
      <c r="BD512" s="81"/>
      <c r="BE512" s="81"/>
      <c r="BF512" s="81"/>
      <c r="BG512" s="81"/>
      <c r="BH512" s="81"/>
    </row>
    <row r="513" spans="1:60" ht="49.5" customHeight="1" x14ac:dyDescent="0.2">
      <c r="A513" s="126" t="s">
        <v>2669</v>
      </c>
      <c r="B513" s="79" t="s">
        <v>344</v>
      </c>
      <c r="C513" s="79" t="s">
        <v>601</v>
      </c>
      <c r="D513" s="86" t="s">
        <v>227</v>
      </c>
      <c r="E513" s="86" t="s">
        <v>2704</v>
      </c>
      <c r="F513" s="86" t="s">
        <v>2737</v>
      </c>
      <c r="G513" s="79" t="s">
        <v>51</v>
      </c>
      <c r="H513" s="172" t="s">
        <v>207</v>
      </c>
      <c r="I513" s="122">
        <v>44841</v>
      </c>
      <c r="J513" s="106">
        <v>969</v>
      </c>
      <c r="K513" s="106">
        <f t="shared" si="27"/>
        <v>96.9</v>
      </c>
      <c r="L513" s="106">
        <f t="shared" si="28"/>
        <v>872.1</v>
      </c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>
        <v>0</v>
      </c>
      <c r="AO513" s="127"/>
      <c r="AP513" s="104">
        <f t="shared" si="29"/>
        <v>0</v>
      </c>
      <c r="AQ513" s="106">
        <f t="shared" si="30"/>
        <v>969</v>
      </c>
      <c r="AR513" s="77"/>
      <c r="AS513" s="78"/>
      <c r="AT513" s="81"/>
      <c r="AU513" s="11"/>
      <c r="AV513" s="81"/>
      <c r="AW513" s="81"/>
      <c r="AX513" s="81"/>
      <c r="AY513" s="81"/>
      <c r="AZ513" s="81"/>
      <c r="BA513" s="81"/>
      <c r="BB513" s="81"/>
      <c r="BC513" s="81"/>
      <c r="BD513" s="81"/>
      <c r="BE513" s="81"/>
      <c r="BF513" s="81"/>
      <c r="BG513" s="81"/>
      <c r="BH513" s="81"/>
    </row>
    <row r="514" spans="1:60" ht="49.5" customHeight="1" x14ac:dyDescent="0.2">
      <c r="A514" s="126" t="s">
        <v>2670</v>
      </c>
      <c r="B514" s="79" t="s">
        <v>344</v>
      </c>
      <c r="C514" s="79" t="s">
        <v>601</v>
      </c>
      <c r="D514" s="86" t="s">
        <v>227</v>
      </c>
      <c r="E514" s="86" t="s">
        <v>2705</v>
      </c>
      <c r="F514" s="86" t="s">
        <v>2737</v>
      </c>
      <c r="G514" s="79" t="s">
        <v>51</v>
      </c>
      <c r="H514" s="172" t="s">
        <v>207</v>
      </c>
      <c r="I514" s="122">
        <v>44841</v>
      </c>
      <c r="J514" s="106">
        <v>969</v>
      </c>
      <c r="K514" s="106">
        <f t="shared" si="27"/>
        <v>96.9</v>
      </c>
      <c r="L514" s="106">
        <f t="shared" si="28"/>
        <v>872.1</v>
      </c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>
        <v>0</v>
      </c>
      <c r="AO514" s="127"/>
      <c r="AP514" s="104">
        <f t="shared" si="29"/>
        <v>0</v>
      </c>
      <c r="AQ514" s="106">
        <f t="shared" si="30"/>
        <v>969</v>
      </c>
      <c r="AR514" s="77"/>
      <c r="AS514" s="78"/>
      <c r="AT514" s="81"/>
      <c r="AU514" s="11"/>
      <c r="AV514" s="81"/>
      <c r="AW514" s="81"/>
      <c r="AX514" s="81"/>
      <c r="AY514" s="81"/>
      <c r="AZ514" s="81"/>
      <c r="BA514" s="81"/>
      <c r="BB514" s="81"/>
      <c r="BC514" s="81"/>
      <c r="BD514" s="81"/>
      <c r="BE514" s="81"/>
      <c r="BF514" s="81"/>
      <c r="BG514" s="81"/>
      <c r="BH514" s="81"/>
    </row>
    <row r="515" spans="1:60" ht="49.5" customHeight="1" x14ac:dyDescent="0.2">
      <c r="A515" s="126" t="s">
        <v>2671</v>
      </c>
      <c r="B515" s="79" t="s">
        <v>344</v>
      </c>
      <c r="C515" s="79" t="s">
        <v>601</v>
      </c>
      <c r="D515" s="86" t="s">
        <v>227</v>
      </c>
      <c r="E515" s="86" t="s">
        <v>2706</v>
      </c>
      <c r="F515" s="86" t="s">
        <v>2737</v>
      </c>
      <c r="G515" s="79" t="s">
        <v>51</v>
      </c>
      <c r="H515" s="172" t="s">
        <v>207</v>
      </c>
      <c r="I515" s="122">
        <v>44841</v>
      </c>
      <c r="J515" s="106">
        <v>969</v>
      </c>
      <c r="K515" s="106">
        <f t="shared" si="27"/>
        <v>96.9</v>
      </c>
      <c r="L515" s="106">
        <f t="shared" si="28"/>
        <v>872.1</v>
      </c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>
        <v>0</v>
      </c>
      <c r="AO515" s="127"/>
      <c r="AP515" s="104">
        <f t="shared" si="29"/>
        <v>0</v>
      </c>
      <c r="AQ515" s="106">
        <f t="shared" si="30"/>
        <v>969</v>
      </c>
      <c r="AR515" s="77"/>
      <c r="AS515" s="78"/>
      <c r="AT515" s="81"/>
      <c r="AU515" s="11"/>
      <c r="AV515" s="81"/>
      <c r="AW515" s="81"/>
      <c r="AX515" s="81"/>
      <c r="AY515" s="81"/>
      <c r="AZ515" s="81"/>
      <c r="BA515" s="81"/>
      <c r="BB515" s="81"/>
      <c r="BC515" s="81"/>
      <c r="BD515" s="81"/>
      <c r="BE515" s="81"/>
      <c r="BF515" s="81"/>
      <c r="BG515" s="81"/>
      <c r="BH515" s="81"/>
    </row>
    <row r="516" spans="1:60" ht="49.5" customHeight="1" x14ac:dyDescent="0.2">
      <c r="A516" s="126" t="s">
        <v>2672</v>
      </c>
      <c r="B516" s="79" t="s">
        <v>344</v>
      </c>
      <c r="C516" s="79" t="s">
        <v>601</v>
      </c>
      <c r="D516" s="86" t="s">
        <v>227</v>
      </c>
      <c r="E516" s="86" t="s">
        <v>2707</v>
      </c>
      <c r="F516" s="86" t="s">
        <v>2737</v>
      </c>
      <c r="G516" s="79" t="s">
        <v>51</v>
      </c>
      <c r="H516" s="172" t="s">
        <v>207</v>
      </c>
      <c r="I516" s="122">
        <v>44841</v>
      </c>
      <c r="J516" s="106">
        <v>969</v>
      </c>
      <c r="K516" s="106">
        <f t="shared" si="27"/>
        <v>96.9</v>
      </c>
      <c r="L516" s="106">
        <f t="shared" si="28"/>
        <v>872.1</v>
      </c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>
        <v>0</v>
      </c>
      <c r="AO516" s="127"/>
      <c r="AP516" s="104">
        <f t="shared" si="29"/>
        <v>0</v>
      </c>
      <c r="AQ516" s="106">
        <f t="shared" si="30"/>
        <v>969</v>
      </c>
      <c r="AR516" s="77"/>
      <c r="AS516" s="78"/>
      <c r="AT516" s="81"/>
      <c r="AU516" s="11"/>
      <c r="AV516" s="81"/>
      <c r="AW516" s="81"/>
      <c r="AX516" s="81"/>
      <c r="AY516" s="81"/>
      <c r="AZ516" s="81"/>
      <c r="BA516" s="81"/>
      <c r="BB516" s="81"/>
      <c r="BC516" s="81"/>
      <c r="BD516" s="81"/>
      <c r="BE516" s="81"/>
      <c r="BF516" s="81"/>
      <c r="BG516" s="81"/>
      <c r="BH516" s="81"/>
    </row>
    <row r="517" spans="1:60" ht="49.5" customHeight="1" x14ac:dyDescent="0.2">
      <c r="A517" s="126" t="s">
        <v>2673</v>
      </c>
      <c r="B517" s="79" t="s">
        <v>344</v>
      </c>
      <c r="C517" s="79" t="s">
        <v>601</v>
      </c>
      <c r="D517" s="86" t="s">
        <v>227</v>
      </c>
      <c r="E517" s="86" t="s">
        <v>2708</v>
      </c>
      <c r="F517" s="86" t="s">
        <v>2737</v>
      </c>
      <c r="G517" s="79" t="s">
        <v>51</v>
      </c>
      <c r="H517" s="172" t="s">
        <v>207</v>
      </c>
      <c r="I517" s="122">
        <v>44841</v>
      </c>
      <c r="J517" s="106">
        <v>969</v>
      </c>
      <c r="K517" s="106">
        <f t="shared" si="27"/>
        <v>96.9</v>
      </c>
      <c r="L517" s="106">
        <f t="shared" si="28"/>
        <v>872.1</v>
      </c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>
        <v>0</v>
      </c>
      <c r="AO517" s="127"/>
      <c r="AP517" s="104">
        <f t="shared" si="29"/>
        <v>0</v>
      </c>
      <c r="AQ517" s="106">
        <f t="shared" si="30"/>
        <v>969</v>
      </c>
      <c r="AR517" s="77"/>
      <c r="AS517" s="78"/>
      <c r="AT517" s="81"/>
      <c r="AU517" s="11"/>
      <c r="AV517" s="81"/>
      <c r="AW517" s="81"/>
      <c r="AX517" s="81"/>
      <c r="AY517" s="81"/>
      <c r="AZ517" s="81"/>
      <c r="BA517" s="81"/>
      <c r="BB517" s="81"/>
      <c r="BC517" s="81"/>
      <c r="BD517" s="81"/>
      <c r="BE517" s="81"/>
      <c r="BF517" s="81"/>
      <c r="BG517" s="81"/>
      <c r="BH517" s="81"/>
    </row>
    <row r="518" spans="1:60" ht="49.5" customHeight="1" x14ac:dyDescent="0.2">
      <c r="A518" s="126" t="s">
        <v>2674</v>
      </c>
      <c r="B518" s="79" t="s">
        <v>344</v>
      </c>
      <c r="C518" s="79" t="s">
        <v>601</v>
      </c>
      <c r="D518" s="86" t="s">
        <v>227</v>
      </c>
      <c r="E518" s="86" t="s">
        <v>2709</v>
      </c>
      <c r="F518" s="86" t="s">
        <v>2737</v>
      </c>
      <c r="G518" s="79" t="s">
        <v>51</v>
      </c>
      <c r="H518" s="172" t="s">
        <v>207</v>
      </c>
      <c r="I518" s="122">
        <v>44841</v>
      </c>
      <c r="J518" s="106">
        <v>969</v>
      </c>
      <c r="K518" s="106">
        <f t="shared" si="27"/>
        <v>96.9</v>
      </c>
      <c r="L518" s="106">
        <f t="shared" si="28"/>
        <v>872.1</v>
      </c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>
        <v>0</v>
      </c>
      <c r="AO518" s="127"/>
      <c r="AP518" s="104">
        <f t="shared" si="29"/>
        <v>0</v>
      </c>
      <c r="AQ518" s="106">
        <f t="shared" si="30"/>
        <v>969</v>
      </c>
      <c r="AR518" s="77"/>
      <c r="AS518" s="78"/>
      <c r="AT518" s="81"/>
      <c r="AU518" s="11"/>
      <c r="AV518" s="81"/>
      <c r="AW518" s="81"/>
      <c r="AX518" s="81"/>
      <c r="AY518" s="81"/>
      <c r="AZ518" s="81"/>
      <c r="BA518" s="81"/>
      <c r="BB518" s="81"/>
      <c r="BC518" s="81"/>
      <c r="BD518" s="81"/>
      <c r="BE518" s="81"/>
      <c r="BF518" s="81"/>
      <c r="BG518" s="81"/>
      <c r="BH518" s="81"/>
    </row>
    <row r="519" spans="1:60" ht="49.5" customHeight="1" x14ac:dyDescent="0.2">
      <c r="A519" s="126" t="s">
        <v>2675</v>
      </c>
      <c r="B519" s="79" t="s">
        <v>344</v>
      </c>
      <c r="C519" s="79" t="s">
        <v>601</v>
      </c>
      <c r="D519" s="86" t="s">
        <v>227</v>
      </c>
      <c r="E519" s="86" t="s">
        <v>2710</v>
      </c>
      <c r="F519" s="86" t="s">
        <v>2737</v>
      </c>
      <c r="G519" s="79" t="s">
        <v>51</v>
      </c>
      <c r="H519" s="172" t="s">
        <v>207</v>
      </c>
      <c r="I519" s="122">
        <v>44841</v>
      </c>
      <c r="J519" s="106">
        <v>969</v>
      </c>
      <c r="K519" s="106">
        <f t="shared" si="27"/>
        <v>96.9</v>
      </c>
      <c r="L519" s="106">
        <f t="shared" si="28"/>
        <v>872.1</v>
      </c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>
        <v>0</v>
      </c>
      <c r="AO519" s="127"/>
      <c r="AP519" s="104">
        <f t="shared" si="29"/>
        <v>0</v>
      </c>
      <c r="AQ519" s="106">
        <f t="shared" si="30"/>
        <v>969</v>
      </c>
      <c r="AR519" s="77"/>
      <c r="AS519" s="78"/>
      <c r="AT519" s="81"/>
      <c r="AU519" s="11"/>
      <c r="AV519" s="81"/>
      <c r="AW519" s="81"/>
      <c r="AX519" s="81"/>
      <c r="AY519" s="81"/>
      <c r="AZ519" s="81"/>
      <c r="BA519" s="81"/>
      <c r="BB519" s="81"/>
      <c r="BC519" s="81"/>
      <c r="BD519" s="81"/>
      <c r="BE519" s="81"/>
      <c r="BF519" s="81"/>
      <c r="BG519" s="81"/>
      <c r="BH519" s="81"/>
    </row>
    <row r="520" spans="1:60" ht="49.5" customHeight="1" x14ac:dyDescent="0.2">
      <c r="A520" s="126" t="s">
        <v>2676</v>
      </c>
      <c r="B520" s="79" t="s">
        <v>344</v>
      </c>
      <c r="C520" s="79" t="s">
        <v>601</v>
      </c>
      <c r="D520" s="86" t="s">
        <v>227</v>
      </c>
      <c r="E520" s="86" t="s">
        <v>2711</v>
      </c>
      <c r="F520" s="86" t="s">
        <v>2737</v>
      </c>
      <c r="G520" s="79" t="s">
        <v>51</v>
      </c>
      <c r="H520" s="172" t="s">
        <v>207</v>
      </c>
      <c r="I520" s="122">
        <v>44841</v>
      </c>
      <c r="J520" s="106">
        <v>969</v>
      </c>
      <c r="K520" s="106">
        <f t="shared" si="27"/>
        <v>96.9</v>
      </c>
      <c r="L520" s="106">
        <f t="shared" si="28"/>
        <v>872.1</v>
      </c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>
        <v>0</v>
      </c>
      <c r="AO520" s="127"/>
      <c r="AP520" s="104">
        <f t="shared" si="29"/>
        <v>0</v>
      </c>
      <c r="AQ520" s="106">
        <f t="shared" si="30"/>
        <v>969</v>
      </c>
      <c r="AR520" s="77"/>
      <c r="AS520" s="78"/>
      <c r="AT520" s="81"/>
      <c r="AU520" s="11"/>
      <c r="AV520" s="81"/>
      <c r="AW520" s="81"/>
      <c r="AX520" s="81"/>
      <c r="AY520" s="81"/>
      <c r="AZ520" s="81"/>
      <c r="BA520" s="81"/>
      <c r="BB520" s="81"/>
      <c r="BC520" s="81"/>
      <c r="BD520" s="81"/>
      <c r="BE520" s="81"/>
      <c r="BF520" s="81"/>
      <c r="BG520" s="81"/>
      <c r="BH520" s="81"/>
    </row>
    <row r="521" spans="1:60" ht="49.5" customHeight="1" x14ac:dyDescent="0.2">
      <c r="A521" s="126" t="s">
        <v>2677</v>
      </c>
      <c r="B521" s="79" t="s">
        <v>344</v>
      </c>
      <c r="C521" s="79" t="s">
        <v>601</v>
      </c>
      <c r="D521" s="86" t="s">
        <v>227</v>
      </c>
      <c r="E521" s="86" t="s">
        <v>2712</v>
      </c>
      <c r="F521" s="86" t="s">
        <v>2737</v>
      </c>
      <c r="G521" s="79" t="s">
        <v>51</v>
      </c>
      <c r="H521" s="172" t="s">
        <v>207</v>
      </c>
      <c r="I521" s="122">
        <v>44841</v>
      </c>
      <c r="J521" s="106">
        <v>969</v>
      </c>
      <c r="K521" s="106">
        <f t="shared" si="27"/>
        <v>96.9</v>
      </c>
      <c r="L521" s="106">
        <f t="shared" si="28"/>
        <v>872.1</v>
      </c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>
        <v>0</v>
      </c>
      <c r="AO521" s="127"/>
      <c r="AP521" s="104">
        <f t="shared" si="29"/>
        <v>0</v>
      </c>
      <c r="AQ521" s="106">
        <f t="shared" si="30"/>
        <v>969</v>
      </c>
      <c r="AR521" s="77"/>
      <c r="AS521" s="78"/>
      <c r="AT521" s="81"/>
      <c r="AU521" s="11"/>
      <c r="AV521" s="81"/>
      <c r="AW521" s="81"/>
      <c r="AX521" s="81"/>
      <c r="AY521" s="81"/>
      <c r="AZ521" s="81"/>
      <c r="BA521" s="81"/>
      <c r="BB521" s="81"/>
      <c r="BC521" s="81"/>
      <c r="BD521" s="81"/>
      <c r="BE521" s="81"/>
      <c r="BF521" s="81"/>
      <c r="BG521" s="81"/>
      <c r="BH521" s="81"/>
    </row>
    <row r="522" spans="1:60" ht="49.5" customHeight="1" x14ac:dyDescent="0.2">
      <c r="A522" s="126" t="s">
        <v>2678</v>
      </c>
      <c r="B522" s="79" t="s">
        <v>344</v>
      </c>
      <c r="C522" s="79" t="s">
        <v>601</v>
      </c>
      <c r="D522" s="86" t="s">
        <v>227</v>
      </c>
      <c r="E522" s="86" t="s">
        <v>2713</v>
      </c>
      <c r="F522" s="86" t="s">
        <v>2737</v>
      </c>
      <c r="G522" s="79" t="s">
        <v>51</v>
      </c>
      <c r="H522" s="172" t="s">
        <v>207</v>
      </c>
      <c r="I522" s="122">
        <v>44841</v>
      </c>
      <c r="J522" s="106">
        <v>969</v>
      </c>
      <c r="K522" s="106">
        <f t="shared" si="27"/>
        <v>96.9</v>
      </c>
      <c r="L522" s="106">
        <f t="shared" si="28"/>
        <v>872.1</v>
      </c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>
        <v>0</v>
      </c>
      <c r="AO522" s="127"/>
      <c r="AP522" s="104">
        <f t="shared" si="29"/>
        <v>0</v>
      </c>
      <c r="AQ522" s="106">
        <f t="shared" si="30"/>
        <v>969</v>
      </c>
      <c r="AR522" s="77"/>
      <c r="AS522" s="78"/>
      <c r="AT522" s="81"/>
      <c r="AU522" s="11"/>
      <c r="AV522" s="81"/>
      <c r="AW522" s="81"/>
      <c r="AX522" s="81"/>
      <c r="AY522" s="81"/>
      <c r="AZ522" s="81"/>
      <c r="BA522" s="81"/>
      <c r="BB522" s="81"/>
      <c r="BC522" s="81"/>
      <c r="BD522" s="81"/>
      <c r="BE522" s="81"/>
      <c r="BF522" s="81"/>
      <c r="BG522" s="81"/>
      <c r="BH522" s="81"/>
    </row>
    <row r="523" spans="1:60" ht="49.5" customHeight="1" x14ac:dyDescent="0.2">
      <c r="A523" s="126" t="s">
        <v>2679</v>
      </c>
      <c r="B523" s="79" t="s">
        <v>344</v>
      </c>
      <c r="C523" s="79" t="s">
        <v>601</v>
      </c>
      <c r="D523" s="86" t="s">
        <v>227</v>
      </c>
      <c r="E523" s="86" t="s">
        <v>2714</v>
      </c>
      <c r="F523" s="86" t="s">
        <v>2737</v>
      </c>
      <c r="G523" s="79" t="s">
        <v>51</v>
      </c>
      <c r="H523" s="172" t="s">
        <v>207</v>
      </c>
      <c r="I523" s="122">
        <v>44841</v>
      </c>
      <c r="J523" s="106">
        <v>969</v>
      </c>
      <c r="K523" s="106">
        <f t="shared" si="27"/>
        <v>96.9</v>
      </c>
      <c r="L523" s="106">
        <f t="shared" si="28"/>
        <v>872.1</v>
      </c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>
        <v>0</v>
      </c>
      <c r="AO523" s="127"/>
      <c r="AP523" s="104">
        <f t="shared" si="29"/>
        <v>0</v>
      </c>
      <c r="AQ523" s="106">
        <f t="shared" si="30"/>
        <v>969</v>
      </c>
      <c r="AR523" s="77"/>
      <c r="AS523" s="78"/>
      <c r="AT523" s="81"/>
      <c r="AU523" s="11"/>
      <c r="AV523" s="81"/>
      <c r="AW523" s="81"/>
      <c r="AX523" s="81"/>
      <c r="AY523" s="81"/>
      <c r="AZ523" s="81"/>
      <c r="BA523" s="81"/>
      <c r="BB523" s="81"/>
      <c r="BC523" s="81"/>
      <c r="BD523" s="81"/>
      <c r="BE523" s="81"/>
      <c r="BF523" s="81"/>
      <c r="BG523" s="81"/>
      <c r="BH523" s="81"/>
    </row>
    <row r="524" spans="1:60" ht="49.5" customHeight="1" x14ac:dyDescent="0.2">
      <c r="A524" s="126" t="s">
        <v>2680</v>
      </c>
      <c r="B524" s="79" t="s">
        <v>344</v>
      </c>
      <c r="C524" s="79" t="s">
        <v>601</v>
      </c>
      <c r="D524" s="86" t="s">
        <v>227</v>
      </c>
      <c r="E524" s="86" t="s">
        <v>2715</v>
      </c>
      <c r="F524" s="86" t="s">
        <v>2737</v>
      </c>
      <c r="G524" s="79" t="s">
        <v>51</v>
      </c>
      <c r="H524" s="172" t="s">
        <v>207</v>
      </c>
      <c r="I524" s="122">
        <v>44841</v>
      </c>
      <c r="J524" s="106">
        <v>969</v>
      </c>
      <c r="K524" s="106">
        <f t="shared" si="27"/>
        <v>96.9</v>
      </c>
      <c r="L524" s="106">
        <f t="shared" si="28"/>
        <v>872.1</v>
      </c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>
        <v>0</v>
      </c>
      <c r="AO524" s="127"/>
      <c r="AP524" s="104">
        <f t="shared" si="29"/>
        <v>0</v>
      </c>
      <c r="AQ524" s="106">
        <f t="shared" si="30"/>
        <v>969</v>
      </c>
      <c r="AR524" s="77"/>
      <c r="AS524" s="78"/>
      <c r="AT524" s="81"/>
      <c r="AU524" s="11"/>
      <c r="AV524" s="81"/>
      <c r="AW524" s="81"/>
      <c r="AX524" s="81"/>
      <c r="AY524" s="81"/>
      <c r="AZ524" s="81"/>
      <c r="BA524" s="81"/>
      <c r="BB524" s="81"/>
      <c r="BC524" s="81"/>
      <c r="BD524" s="81"/>
      <c r="BE524" s="81"/>
      <c r="BF524" s="81"/>
      <c r="BG524" s="81"/>
      <c r="BH524" s="81"/>
    </row>
    <row r="525" spans="1:60" ht="49.5" customHeight="1" x14ac:dyDescent="0.2">
      <c r="A525" s="126" t="s">
        <v>2681</v>
      </c>
      <c r="B525" s="79" t="s">
        <v>344</v>
      </c>
      <c r="C525" s="79" t="s">
        <v>601</v>
      </c>
      <c r="D525" s="86" t="s">
        <v>227</v>
      </c>
      <c r="E525" s="86" t="s">
        <v>2716</v>
      </c>
      <c r="F525" s="86" t="s">
        <v>2737</v>
      </c>
      <c r="G525" s="79" t="s">
        <v>51</v>
      </c>
      <c r="H525" s="172" t="s">
        <v>207</v>
      </c>
      <c r="I525" s="122">
        <v>44841</v>
      </c>
      <c r="J525" s="106">
        <v>969</v>
      </c>
      <c r="K525" s="106">
        <f t="shared" si="27"/>
        <v>96.9</v>
      </c>
      <c r="L525" s="106">
        <f t="shared" si="28"/>
        <v>872.1</v>
      </c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>
        <v>0</v>
      </c>
      <c r="AO525" s="127"/>
      <c r="AP525" s="104">
        <f t="shared" si="29"/>
        <v>0</v>
      </c>
      <c r="AQ525" s="106">
        <f t="shared" si="30"/>
        <v>969</v>
      </c>
      <c r="AR525" s="77"/>
      <c r="AS525" s="78"/>
      <c r="AT525" s="81"/>
      <c r="AU525" s="11"/>
      <c r="AV525" s="81"/>
      <c r="AW525" s="81"/>
      <c r="AX525" s="81"/>
      <c r="AY525" s="81"/>
      <c r="AZ525" s="81"/>
      <c r="BA525" s="81"/>
      <c r="BB525" s="81"/>
      <c r="BC525" s="81"/>
      <c r="BD525" s="81"/>
      <c r="BE525" s="81"/>
      <c r="BF525" s="81"/>
      <c r="BG525" s="81"/>
      <c r="BH525" s="81"/>
    </row>
    <row r="526" spans="1:60" ht="49.5" customHeight="1" x14ac:dyDescent="0.2">
      <c r="A526" s="126" t="s">
        <v>2682</v>
      </c>
      <c r="B526" s="79" t="s">
        <v>344</v>
      </c>
      <c r="C526" s="79" t="s">
        <v>601</v>
      </c>
      <c r="D526" s="86" t="s">
        <v>227</v>
      </c>
      <c r="E526" s="86" t="s">
        <v>2717</v>
      </c>
      <c r="F526" s="86" t="s">
        <v>2737</v>
      </c>
      <c r="G526" s="79" t="s">
        <v>51</v>
      </c>
      <c r="H526" s="172" t="s">
        <v>207</v>
      </c>
      <c r="I526" s="122">
        <v>44841</v>
      </c>
      <c r="J526" s="106">
        <v>969</v>
      </c>
      <c r="K526" s="106">
        <f t="shared" si="27"/>
        <v>96.9</v>
      </c>
      <c r="L526" s="106">
        <f t="shared" si="28"/>
        <v>872.1</v>
      </c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>
        <v>0</v>
      </c>
      <c r="AO526" s="127"/>
      <c r="AP526" s="104">
        <f t="shared" si="29"/>
        <v>0</v>
      </c>
      <c r="AQ526" s="106">
        <f t="shared" si="30"/>
        <v>969</v>
      </c>
      <c r="AR526" s="77"/>
      <c r="AS526" s="78"/>
      <c r="AT526" s="81"/>
      <c r="AU526" s="11"/>
      <c r="AV526" s="81"/>
      <c r="AW526" s="81"/>
      <c r="AX526" s="81"/>
      <c r="AY526" s="81"/>
      <c r="AZ526" s="81"/>
      <c r="BA526" s="81"/>
      <c r="BB526" s="81"/>
      <c r="BC526" s="81"/>
      <c r="BD526" s="81"/>
      <c r="BE526" s="81"/>
      <c r="BF526" s="81"/>
      <c r="BG526" s="81"/>
      <c r="BH526" s="81"/>
    </row>
    <row r="527" spans="1:60" ht="49.5" customHeight="1" x14ac:dyDescent="0.2">
      <c r="A527" s="126" t="s">
        <v>2683</v>
      </c>
      <c r="B527" s="79" t="s">
        <v>344</v>
      </c>
      <c r="C527" s="79" t="s">
        <v>601</v>
      </c>
      <c r="D527" s="86" t="s">
        <v>227</v>
      </c>
      <c r="E527" s="86" t="s">
        <v>2718</v>
      </c>
      <c r="F527" s="86" t="s">
        <v>2737</v>
      </c>
      <c r="G527" s="79" t="s">
        <v>51</v>
      </c>
      <c r="H527" s="172" t="s">
        <v>207</v>
      </c>
      <c r="I527" s="122">
        <v>44841</v>
      </c>
      <c r="J527" s="106">
        <v>969</v>
      </c>
      <c r="K527" s="106">
        <f t="shared" si="27"/>
        <v>96.9</v>
      </c>
      <c r="L527" s="106">
        <f t="shared" si="28"/>
        <v>872.1</v>
      </c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>
        <v>0</v>
      </c>
      <c r="AO527" s="127"/>
      <c r="AP527" s="104">
        <f t="shared" si="29"/>
        <v>0</v>
      </c>
      <c r="AQ527" s="106">
        <f t="shared" si="30"/>
        <v>969</v>
      </c>
      <c r="AR527" s="77"/>
      <c r="AS527" s="78"/>
      <c r="AT527" s="81"/>
      <c r="AU527" s="11"/>
      <c r="AV527" s="81"/>
      <c r="AW527" s="81"/>
      <c r="AX527" s="81"/>
      <c r="AY527" s="81"/>
      <c r="AZ527" s="81"/>
      <c r="BA527" s="81"/>
      <c r="BB527" s="81"/>
      <c r="BC527" s="81"/>
      <c r="BD527" s="81"/>
      <c r="BE527" s="81"/>
      <c r="BF527" s="81"/>
      <c r="BG527" s="81"/>
      <c r="BH527" s="81"/>
    </row>
    <row r="528" spans="1:60" ht="49.5" customHeight="1" x14ac:dyDescent="0.2">
      <c r="A528" s="126" t="s">
        <v>2684</v>
      </c>
      <c r="B528" s="79" t="s">
        <v>344</v>
      </c>
      <c r="C528" s="79" t="s">
        <v>601</v>
      </c>
      <c r="D528" s="86" t="s">
        <v>227</v>
      </c>
      <c r="E528" s="86" t="s">
        <v>2719</v>
      </c>
      <c r="F528" s="86" t="s">
        <v>2737</v>
      </c>
      <c r="G528" s="79" t="s">
        <v>51</v>
      </c>
      <c r="H528" s="172" t="s">
        <v>207</v>
      </c>
      <c r="I528" s="122">
        <v>44841</v>
      </c>
      <c r="J528" s="106">
        <v>969</v>
      </c>
      <c r="K528" s="106">
        <f t="shared" si="27"/>
        <v>96.9</v>
      </c>
      <c r="L528" s="106">
        <f t="shared" si="28"/>
        <v>872.1</v>
      </c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>
        <v>0</v>
      </c>
      <c r="AO528" s="127"/>
      <c r="AP528" s="104">
        <f t="shared" si="29"/>
        <v>0</v>
      </c>
      <c r="AQ528" s="106">
        <f t="shared" si="30"/>
        <v>969</v>
      </c>
      <c r="AR528" s="77"/>
      <c r="AS528" s="78"/>
      <c r="AT528" s="81"/>
      <c r="AU528" s="11"/>
      <c r="AV528" s="81"/>
      <c r="AW528" s="81"/>
      <c r="AX528" s="81"/>
      <c r="AY528" s="81"/>
      <c r="AZ528" s="81"/>
      <c r="BA528" s="81"/>
      <c r="BB528" s="81"/>
      <c r="BC528" s="81"/>
      <c r="BD528" s="81"/>
      <c r="BE528" s="81"/>
      <c r="BF528" s="81"/>
      <c r="BG528" s="81"/>
      <c r="BH528" s="81"/>
    </row>
    <row r="529" spans="1:60" ht="49.5" customHeight="1" x14ac:dyDescent="0.2">
      <c r="A529" s="126" t="s">
        <v>2685</v>
      </c>
      <c r="B529" s="79" t="s">
        <v>344</v>
      </c>
      <c r="C529" s="79" t="s">
        <v>601</v>
      </c>
      <c r="D529" s="86" t="s">
        <v>227</v>
      </c>
      <c r="E529" s="86" t="s">
        <v>2720</v>
      </c>
      <c r="F529" s="86" t="s">
        <v>2737</v>
      </c>
      <c r="G529" s="79" t="s">
        <v>51</v>
      </c>
      <c r="H529" s="172" t="s">
        <v>207</v>
      </c>
      <c r="I529" s="122">
        <v>44841</v>
      </c>
      <c r="J529" s="106">
        <v>969</v>
      </c>
      <c r="K529" s="106">
        <f t="shared" si="27"/>
        <v>96.9</v>
      </c>
      <c r="L529" s="106">
        <f t="shared" si="28"/>
        <v>872.1</v>
      </c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>
        <v>0</v>
      </c>
      <c r="AO529" s="127"/>
      <c r="AP529" s="104">
        <f t="shared" si="29"/>
        <v>0</v>
      </c>
      <c r="AQ529" s="106">
        <f t="shared" si="30"/>
        <v>969</v>
      </c>
      <c r="AR529" s="77"/>
      <c r="AS529" s="78"/>
      <c r="AT529" s="81"/>
      <c r="AU529" s="11"/>
      <c r="AV529" s="81"/>
      <c r="AW529" s="81"/>
      <c r="AX529" s="81"/>
      <c r="AY529" s="81"/>
      <c r="AZ529" s="81"/>
      <c r="BA529" s="81"/>
      <c r="BB529" s="81"/>
      <c r="BC529" s="81"/>
      <c r="BD529" s="81"/>
      <c r="BE529" s="81"/>
      <c r="BF529" s="81"/>
      <c r="BG529" s="81"/>
      <c r="BH529" s="81"/>
    </row>
    <row r="530" spans="1:60" ht="49.5" customHeight="1" x14ac:dyDescent="0.2">
      <c r="A530" s="126" t="s">
        <v>2686</v>
      </c>
      <c r="B530" s="79" t="s">
        <v>344</v>
      </c>
      <c r="C530" s="79" t="s">
        <v>601</v>
      </c>
      <c r="D530" s="86" t="s">
        <v>227</v>
      </c>
      <c r="E530" s="86" t="s">
        <v>2721</v>
      </c>
      <c r="F530" s="86" t="s">
        <v>2737</v>
      </c>
      <c r="G530" s="79" t="s">
        <v>51</v>
      </c>
      <c r="H530" s="172" t="s">
        <v>207</v>
      </c>
      <c r="I530" s="122">
        <v>44841</v>
      </c>
      <c r="J530" s="106">
        <v>969</v>
      </c>
      <c r="K530" s="106">
        <f t="shared" si="27"/>
        <v>96.9</v>
      </c>
      <c r="L530" s="106">
        <f t="shared" si="28"/>
        <v>872.1</v>
      </c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>
        <v>0</v>
      </c>
      <c r="AO530" s="127"/>
      <c r="AP530" s="104">
        <f t="shared" si="29"/>
        <v>0</v>
      </c>
      <c r="AQ530" s="106">
        <f t="shared" si="30"/>
        <v>969</v>
      </c>
      <c r="AR530" s="77"/>
      <c r="AS530" s="78"/>
      <c r="AT530" s="81"/>
      <c r="AU530" s="11"/>
      <c r="AV530" s="81"/>
      <c r="AW530" s="81"/>
      <c r="AX530" s="81"/>
      <c r="AY530" s="81"/>
      <c r="AZ530" s="81"/>
      <c r="BA530" s="81"/>
      <c r="BB530" s="81"/>
      <c r="BC530" s="81"/>
      <c r="BD530" s="81"/>
      <c r="BE530" s="81"/>
      <c r="BF530" s="81"/>
      <c r="BG530" s="81"/>
      <c r="BH530" s="81"/>
    </row>
    <row r="531" spans="1:60" ht="49.5" customHeight="1" x14ac:dyDescent="0.2">
      <c r="A531" s="126" t="s">
        <v>2687</v>
      </c>
      <c r="B531" s="79" t="s">
        <v>344</v>
      </c>
      <c r="C531" s="79" t="s">
        <v>601</v>
      </c>
      <c r="D531" s="86" t="s">
        <v>227</v>
      </c>
      <c r="E531" s="86" t="s">
        <v>2722</v>
      </c>
      <c r="F531" s="86" t="s">
        <v>2737</v>
      </c>
      <c r="G531" s="79" t="s">
        <v>51</v>
      </c>
      <c r="H531" s="172" t="s">
        <v>207</v>
      </c>
      <c r="I531" s="122">
        <v>44841</v>
      </c>
      <c r="J531" s="106">
        <v>969</v>
      </c>
      <c r="K531" s="106">
        <f t="shared" si="27"/>
        <v>96.9</v>
      </c>
      <c r="L531" s="106">
        <f t="shared" si="28"/>
        <v>872.1</v>
      </c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>
        <v>0</v>
      </c>
      <c r="AO531" s="127"/>
      <c r="AP531" s="104">
        <f t="shared" si="29"/>
        <v>0</v>
      </c>
      <c r="AQ531" s="106">
        <f t="shared" si="30"/>
        <v>969</v>
      </c>
      <c r="AR531" s="77"/>
      <c r="AS531" s="78"/>
      <c r="AT531" s="81"/>
      <c r="AU531" s="11"/>
      <c r="AV531" s="81"/>
      <c r="AW531" s="81"/>
      <c r="AX531" s="81"/>
      <c r="AY531" s="81"/>
      <c r="AZ531" s="81"/>
      <c r="BA531" s="81"/>
      <c r="BB531" s="81"/>
      <c r="BC531" s="81"/>
      <c r="BD531" s="81"/>
      <c r="BE531" s="81"/>
      <c r="BF531" s="81"/>
      <c r="BG531" s="81"/>
      <c r="BH531" s="81"/>
    </row>
    <row r="532" spans="1:60" ht="49.5" customHeight="1" x14ac:dyDescent="0.2">
      <c r="A532" s="126" t="s">
        <v>2688</v>
      </c>
      <c r="B532" s="79" t="s">
        <v>344</v>
      </c>
      <c r="C532" s="79" t="s">
        <v>601</v>
      </c>
      <c r="D532" s="86" t="s">
        <v>227</v>
      </c>
      <c r="E532" s="86" t="s">
        <v>2723</v>
      </c>
      <c r="F532" s="86" t="s">
        <v>2737</v>
      </c>
      <c r="G532" s="79" t="s">
        <v>51</v>
      </c>
      <c r="H532" s="172" t="s">
        <v>207</v>
      </c>
      <c r="I532" s="122">
        <v>44841</v>
      </c>
      <c r="J532" s="106">
        <v>969</v>
      </c>
      <c r="K532" s="106">
        <f t="shared" si="27"/>
        <v>96.9</v>
      </c>
      <c r="L532" s="106">
        <f t="shared" si="28"/>
        <v>872.1</v>
      </c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>
        <v>0</v>
      </c>
      <c r="AO532" s="127"/>
      <c r="AP532" s="104">
        <f t="shared" si="29"/>
        <v>0</v>
      </c>
      <c r="AQ532" s="106">
        <f t="shared" si="30"/>
        <v>969</v>
      </c>
      <c r="AR532" s="77"/>
      <c r="AS532" s="78"/>
      <c r="AT532" s="81"/>
      <c r="AU532" s="11"/>
      <c r="AV532" s="81"/>
      <c r="AW532" s="81"/>
      <c r="AX532" s="81"/>
      <c r="AY532" s="81"/>
      <c r="AZ532" s="81"/>
      <c r="BA532" s="81"/>
      <c r="BB532" s="81"/>
      <c r="BC532" s="81"/>
      <c r="BD532" s="81"/>
      <c r="BE532" s="81"/>
      <c r="BF532" s="81"/>
      <c r="BG532" s="81"/>
      <c r="BH532" s="81"/>
    </row>
    <row r="533" spans="1:60" ht="49.5" customHeight="1" x14ac:dyDescent="0.2">
      <c r="A533" s="126" t="s">
        <v>2689</v>
      </c>
      <c r="B533" s="79" t="s">
        <v>344</v>
      </c>
      <c r="C533" s="79" t="s">
        <v>601</v>
      </c>
      <c r="D533" s="86" t="s">
        <v>227</v>
      </c>
      <c r="E533" s="86" t="s">
        <v>2724</v>
      </c>
      <c r="F533" s="86" t="s">
        <v>2737</v>
      </c>
      <c r="G533" s="79" t="s">
        <v>51</v>
      </c>
      <c r="H533" s="172" t="s">
        <v>207</v>
      </c>
      <c r="I533" s="122">
        <v>44841</v>
      </c>
      <c r="J533" s="106">
        <v>969</v>
      </c>
      <c r="K533" s="106">
        <f t="shared" si="27"/>
        <v>96.9</v>
      </c>
      <c r="L533" s="106">
        <f t="shared" si="28"/>
        <v>872.1</v>
      </c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>
        <v>0</v>
      </c>
      <c r="AO533" s="127"/>
      <c r="AP533" s="104">
        <f t="shared" si="29"/>
        <v>0</v>
      </c>
      <c r="AQ533" s="106">
        <f t="shared" si="30"/>
        <v>969</v>
      </c>
      <c r="AR533" s="77"/>
      <c r="AS533" s="78"/>
      <c r="AT533" s="81"/>
      <c r="AU533" s="11"/>
      <c r="AV533" s="81"/>
      <c r="AW533" s="81"/>
      <c r="AX533" s="81"/>
      <c r="AY533" s="81"/>
      <c r="AZ533" s="81"/>
      <c r="BA533" s="81"/>
      <c r="BB533" s="81"/>
      <c r="BC533" s="81"/>
      <c r="BD533" s="81"/>
      <c r="BE533" s="81"/>
      <c r="BF533" s="81"/>
      <c r="BG533" s="81"/>
      <c r="BH533" s="81"/>
    </row>
    <row r="534" spans="1:60" ht="49.5" customHeight="1" x14ac:dyDescent="0.2">
      <c r="A534" s="126" t="s">
        <v>2690</v>
      </c>
      <c r="B534" s="79" t="s">
        <v>344</v>
      </c>
      <c r="C534" s="79" t="s">
        <v>601</v>
      </c>
      <c r="D534" s="86" t="s">
        <v>227</v>
      </c>
      <c r="E534" s="86" t="s">
        <v>2725</v>
      </c>
      <c r="F534" s="86" t="s">
        <v>2737</v>
      </c>
      <c r="G534" s="79" t="s">
        <v>51</v>
      </c>
      <c r="H534" s="172" t="s">
        <v>207</v>
      </c>
      <c r="I534" s="122">
        <v>44841</v>
      </c>
      <c r="J534" s="106">
        <v>969</v>
      </c>
      <c r="K534" s="106">
        <f t="shared" si="27"/>
        <v>96.9</v>
      </c>
      <c r="L534" s="106">
        <f t="shared" si="28"/>
        <v>872.1</v>
      </c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>
        <v>0</v>
      </c>
      <c r="AO534" s="127"/>
      <c r="AP534" s="104">
        <f t="shared" si="29"/>
        <v>0</v>
      </c>
      <c r="AQ534" s="106">
        <f t="shared" si="30"/>
        <v>969</v>
      </c>
      <c r="AR534" s="77"/>
      <c r="AS534" s="78"/>
      <c r="AT534" s="81"/>
      <c r="AU534" s="11"/>
      <c r="AV534" s="81"/>
      <c r="AW534" s="81"/>
      <c r="AX534" s="81"/>
      <c r="AY534" s="81"/>
      <c r="AZ534" s="81"/>
      <c r="BA534" s="81"/>
      <c r="BB534" s="81"/>
      <c r="BC534" s="81"/>
      <c r="BD534" s="81"/>
      <c r="BE534" s="81"/>
      <c r="BF534" s="81"/>
      <c r="BG534" s="81"/>
      <c r="BH534" s="81"/>
    </row>
    <row r="535" spans="1:60" ht="49.5" customHeight="1" x14ac:dyDescent="0.2">
      <c r="A535" s="126" t="s">
        <v>2691</v>
      </c>
      <c r="B535" s="79" t="s">
        <v>344</v>
      </c>
      <c r="C535" s="79" t="s">
        <v>601</v>
      </c>
      <c r="D535" s="86" t="s">
        <v>227</v>
      </c>
      <c r="E535" s="86" t="s">
        <v>2726</v>
      </c>
      <c r="F535" s="86" t="s">
        <v>2737</v>
      </c>
      <c r="G535" s="79" t="s">
        <v>51</v>
      </c>
      <c r="H535" s="172" t="s">
        <v>207</v>
      </c>
      <c r="I535" s="122">
        <v>44841</v>
      </c>
      <c r="J535" s="106">
        <v>969</v>
      </c>
      <c r="K535" s="106">
        <f t="shared" si="27"/>
        <v>96.9</v>
      </c>
      <c r="L535" s="106">
        <f t="shared" si="28"/>
        <v>872.1</v>
      </c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>
        <v>0</v>
      </c>
      <c r="AO535" s="127"/>
      <c r="AP535" s="104">
        <f t="shared" si="29"/>
        <v>0</v>
      </c>
      <c r="AQ535" s="106">
        <f t="shared" si="30"/>
        <v>969</v>
      </c>
      <c r="AR535" s="77"/>
      <c r="AS535" s="78"/>
      <c r="AT535" s="81"/>
      <c r="AU535" s="11"/>
      <c r="AV535" s="81"/>
      <c r="AW535" s="81"/>
      <c r="AX535" s="81"/>
      <c r="AY535" s="81"/>
      <c r="AZ535" s="81"/>
      <c r="BA535" s="81"/>
      <c r="BB535" s="81"/>
      <c r="BC535" s="81"/>
      <c r="BD535" s="81"/>
      <c r="BE535" s="81"/>
      <c r="BF535" s="81"/>
      <c r="BG535" s="81"/>
      <c r="BH535" s="81"/>
    </row>
    <row r="536" spans="1:60" ht="49.5" customHeight="1" x14ac:dyDescent="0.2">
      <c r="A536" s="126" t="s">
        <v>2692</v>
      </c>
      <c r="B536" s="79" t="s">
        <v>344</v>
      </c>
      <c r="C536" s="79" t="s">
        <v>601</v>
      </c>
      <c r="D536" s="86" t="s">
        <v>227</v>
      </c>
      <c r="E536" s="86" t="s">
        <v>2727</v>
      </c>
      <c r="F536" s="86" t="s">
        <v>2737</v>
      </c>
      <c r="G536" s="79" t="s">
        <v>51</v>
      </c>
      <c r="H536" s="172" t="s">
        <v>207</v>
      </c>
      <c r="I536" s="122">
        <v>44841</v>
      </c>
      <c r="J536" s="106">
        <v>969</v>
      </c>
      <c r="K536" s="106">
        <f t="shared" si="27"/>
        <v>96.9</v>
      </c>
      <c r="L536" s="106">
        <f t="shared" si="28"/>
        <v>872.1</v>
      </c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>
        <v>0</v>
      </c>
      <c r="AO536" s="127"/>
      <c r="AP536" s="104">
        <f t="shared" si="29"/>
        <v>0</v>
      </c>
      <c r="AQ536" s="106">
        <f t="shared" si="30"/>
        <v>969</v>
      </c>
      <c r="AR536" s="77"/>
      <c r="AS536" s="78"/>
      <c r="AT536" s="81"/>
      <c r="AU536" s="11"/>
      <c r="AV536" s="81"/>
      <c r="AW536" s="81"/>
      <c r="AX536" s="81"/>
      <c r="AY536" s="81"/>
      <c r="AZ536" s="81"/>
      <c r="BA536" s="81"/>
      <c r="BB536" s="81"/>
      <c r="BC536" s="81"/>
      <c r="BD536" s="81"/>
      <c r="BE536" s="81"/>
      <c r="BF536" s="81"/>
      <c r="BG536" s="81"/>
      <c r="BH536" s="81"/>
    </row>
    <row r="537" spans="1:60" ht="49.5" customHeight="1" x14ac:dyDescent="0.2">
      <c r="A537" s="126" t="s">
        <v>2693</v>
      </c>
      <c r="B537" s="79" t="s">
        <v>344</v>
      </c>
      <c r="C537" s="79" t="s">
        <v>601</v>
      </c>
      <c r="D537" s="86" t="s">
        <v>227</v>
      </c>
      <c r="E537" s="86" t="s">
        <v>2728</v>
      </c>
      <c r="F537" s="86" t="s">
        <v>2737</v>
      </c>
      <c r="G537" s="79" t="s">
        <v>51</v>
      </c>
      <c r="H537" s="172" t="s">
        <v>207</v>
      </c>
      <c r="I537" s="122">
        <v>44841</v>
      </c>
      <c r="J537" s="106">
        <v>969</v>
      </c>
      <c r="K537" s="106">
        <f t="shared" si="27"/>
        <v>96.9</v>
      </c>
      <c r="L537" s="106">
        <f t="shared" si="28"/>
        <v>872.1</v>
      </c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>
        <v>0</v>
      </c>
      <c r="AO537" s="127"/>
      <c r="AP537" s="104">
        <f t="shared" si="29"/>
        <v>0</v>
      </c>
      <c r="AQ537" s="106">
        <f t="shared" si="30"/>
        <v>969</v>
      </c>
      <c r="AR537" s="77"/>
      <c r="AS537" s="78"/>
      <c r="AT537" s="81"/>
      <c r="AU537" s="11"/>
      <c r="AV537" s="81"/>
      <c r="AW537" s="81"/>
      <c r="AX537" s="81"/>
      <c r="AY537" s="81"/>
      <c r="AZ537" s="81"/>
      <c r="BA537" s="81"/>
      <c r="BB537" s="81"/>
      <c r="BC537" s="81"/>
      <c r="BD537" s="81"/>
      <c r="BE537" s="81"/>
      <c r="BF537" s="81"/>
      <c r="BG537" s="81"/>
      <c r="BH537" s="81"/>
    </row>
    <row r="538" spans="1:60" ht="49.5" customHeight="1" x14ac:dyDescent="0.2">
      <c r="A538" s="126" t="s">
        <v>2694</v>
      </c>
      <c r="B538" s="79" t="s">
        <v>344</v>
      </c>
      <c r="C538" s="79" t="s">
        <v>601</v>
      </c>
      <c r="D538" s="86" t="s">
        <v>227</v>
      </c>
      <c r="E538" s="86" t="s">
        <v>2729</v>
      </c>
      <c r="F538" s="86" t="s">
        <v>2737</v>
      </c>
      <c r="G538" s="79" t="s">
        <v>51</v>
      </c>
      <c r="H538" s="172" t="s">
        <v>207</v>
      </c>
      <c r="I538" s="122">
        <v>44841</v>
      </c>
      <c r="J538" s="106">
        <v>969</v>
      </c>
      <c r="K538" s="106">
        <f t="shared" si="27"/>
        <v>96.9</v>
      </c>
      <c r="L538" s="106">
        <f t="shared" si="28"/>
        <v>872.1</v>
      </c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>
        <v>0</v>
      </c>
      <c r="AO538" s="127"/>
      <c r="AP538" s="104">
        <f t="shared" si="29"/>
        <v>0</v>
      </c>
      <c r="AQ538" s="106">
        <f t="shared" si="30"/>
        <v>969</v>
      </c>
      <c r="AR538" s="77"/>
      <c r="AS538" s="78"/>
      <c r="AT538" s="81"/>
      <c r="AU538" s="11"/>
      <c r="AV538" s="81"/>
      <c r="AW538" s="81"/>
      <c r="AX538" s="81"/>
      <c r="AY538" s="81"/>
      <c r="AZ538" s="81"/>
      <c r="BA538" s="81"/>
      <c r="BB538" s="81"/>
      <c r="BC538" s="81"/>
      <c r="BD538" s="81"/>
      <c r="BE538" s="81"/>
      <c r="BF538" s="81"/>
      <c r="BG538" s="81"/>
      <c r="BH538" s="81"/>
    </row>
    <row r="539" spans="1:60" ht="49.5" customHeight="1" x14ac:dyDescent="0.2">
      <c r="A539" s="126" t="s">
        <v>2695</v>
      </c>
      <c r="B539" s="79" t="s">
        <v>344</v>
      </c>
      <c r="C539" s="79" t="s">
        <v>601</v>
      </c>
      <c r="D539" s="86" t="s">
        <v>227</v>
      </c>
      <c r="E539" s="86" t="s">
        <v>2730</v>
      </c>
      <c r="F539" s="86" t="s">
        <v>2737</v>
      </c>
      <c r="G539" s="79" t="s">
        <v>51</v>
      </c>
      <c r="H539" s="172" t="s">
        <v>207</v>
      </c>
      <c r="I539" s="122">
        <v>44841</v>
      </c>
      <c r="J539" s="106">
        <v>969</v>
      </c>
      <c r="K539" s="106">
        <f t="shared" si="27"/>
        <v>96.9</v>
      </c>
      <c r="L539" s="106">
        <f t="shared" si="28"/>
        <v>872.1</v>
      </c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>
        <v>0</v>
      </c>
      <c r="AO539" s="127"/>
      <c r="AP539" s="104">
        <f t="shared" si="29"/>
        <v>0</v>
      </c>
      <c r="AQ539" s="106">
        <f t="shared" si="30"/>
        <v>969</v>
      </c>
      <c r="AR539" s="77"/>
      <c r="AS539" s="78"/>
      <c r="AT539" s="81"/>
      <c r="AU539" s="11"/>
      <c r="AV539" s="81"/>
      <c r="AW539" s="81"/>
      <c r="AX539" s="81"/>
      <c r="AY539" s="81"/>
      <c r="AZ539" s="81"/>
      <c r="BA539" s="81"/>
      <c r="BB539" s="81"/>
      <c r="BC539" s="81"/>
      <c r="BD539" s="81"/>
      <c r="BE539" s="81"/>
      <c r="BF539" s="81"/>
      <c r="BG539" s="81"/>
      <c r="BH539" s="81"/>
    </row>
    <row r="540" spans="1:60" ht="49.5" customHeight="1" x14ac:dyDescent="0.2">
      <c r="A540" s="126" t="s">
        <v>2696</v>
      </c>
      <c r="B540" s="79" t="s">
        <v>344</v>
      </c>
      <c r="C540" s="79" t="s">
        <v>601</v>
      </c>
      <c r="D540" s="86" t="s">
        <v>227</v>
      </c>
      <c r="E540" s="86" t="s">
        <v>2731</v>
      </c>
      <c r="F540" s="86" t="s">
        <v>2737</v>
      </c>
      <c r="G540" s="79" t="s">
        <v>51</v>
      </c>
      <c r="H540" s="172" t="s">
        <v>207</v>
      </c>
      <c r="I540" s="122">
        <v>44841</v>
      </c>
      <c r="J540" s="106">
        <v>969</v>
      </c>
      <c r="K540" s="106">
        <f t="shared" si="27"/>
        <v>96.9</v>
      </c>
      <c r="L540" s="106">
        <f t="shared" si="28"/>
        <v>872.1</v>
      </c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>
        <v>0</v>
      </c>
      <c r="AO540" s="127"/>
      <c r="AP540" s="104">
        <f t="shared" si="29"/>
        <v>0</v>
      </c>
      <c r="AQ540" s="106">
        <f t="shared" si="30"/>
        <v>969</v>
      </c>
      <c r="AR540" s="77"/>
      <c r="AS540" s="78"/>
      <c r="AT540" s="81"/>
      <c r="AU540" s="11"/>
      <c r="AV540" s="81"/>
      <c r="AW540" s="81"/>
      <c r="AX540" s="81"/>
      <c r="AY540" s="81"/>
      <c r="AZ540" s="81"/>
      <c r="BA540" s="81"/>
      <c r="BB540" s="81"/>
      <c r="BC540" s="81"/>
      <c r="BD540" s="81"/>
      <c r="BE540" s="81"/>
      <c r="BF540" s="81"/>
      <c r="BG540" s="81"/>
      <c r="BH540" s="81"/>
    </row>
    <row r="541" spans="1:60" ht="49.5" customHeight="1" x14ac:dyDescent="0.2">
      <c r="A541" s="126" t="s">
        <v>2697</v>
      </c>
      <c r="B541" s="79" t="s">
        <v>344</v>
      </c>
      <c r="C541" s="79" t="s">
        <v>601</v>
      </c>
      <c r="D541" s="86" t="s">
        <v>227</v>
      </c>
      <c r="E541" s="86" t="s">
        <v>2732</v>
      </c>
      <c r="F541" s="86" t="s">
        <v>2737</v>
      </c>
      <c r="G541" s="79" t="s">
        <v>51</v>
      </c>
      <c r="H541" s="172" t="s">
        <v>207</v>
      </c>
      <c r="I541" s="122">
        <v>44841</v>
      </c>
      <c r="J541" s="106">
        <v>969</v>
      </c>
      <c r="K541" s="106">
        <f t="shared" si="27"/>
        <v>96.9</v>
      </c>
      <c r="L541" s="106">
        <f t="shared" si="28"/>
        <v>872.1</v>
      </c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>
        <v>0</v>
      </c>
      <c r="AO541" s="127"/>
      <c r="AP541" s="104">
        <f t="shared" si="29"/>
        <v>0</v>
      </c>
      <c r="AQ541" s="106">
        <f t="shared" si="30"/>
        <v>969</v>
      </c>
      <c r="AR541" s="77"/>
      <c r="AS541" s="78"/>
      <c r="AT541" s="81"/>
      <c r="AU541" s="11"/>
      <c r="AV541" s="81"/>
      <c r="AW541" s="81"/>
      <c r="AX541" s="81"/>
      <c r="AY541" s="81"/>
      <c r="AZ541" s="81"/>
      <c r="BA541" s="81"/>
      <c r="BB541" s="81"/>
      <c r="BC541" s="81"/>
      <c r="BD541" s="81"/>
      <c r="BE541" s="81"/>
      <c r="BF541" s="81"/>
      <c r="BG541" s="81"/>
      <c r="BH541" s="81"/>
    </row>
    <row r="542" spans="1:60" ht="49.5" customHeight="1" x14ac:dyDescent="0.2">
      <c r="A542" s="126" t="s">
        <v>2698</v>
      </c>
      <c r="B542" s="79" t="s">
        <v>344</v>
      </c>
      <c r="C542" s="79" t="s">
        <v>601</v>
      </c>
      <c r="D542" s="86" t="s">
        <v>227</v>
      </c>
      <c r="E542" s="86" t="s">
        <v>2733</v>
      </c>
      <c r="F542" s="86" t="s">
        <v>2737</v>
      </c>
      <c r="G542" s="79" t="s">
        <v>51</v>
      </c>
      <c r="H542" s="172" t="s">
        <v>207</v>
      </c>
      <c r="I542" s="122">
        <v>44841</v>
      </c>
      <c r="J542" s="106">
        <v>969</v>
      </c>
      <c r="K542" s="106">
        <f t="shared" si="27"/>
        <v>96.9</v>
      </c>
      <c r="L542" s="106">
        <f t="shared" si="28"/>
        <v>872.1</v>
      </c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>
        <v>0</v>
      </c>
      <c r="AO542" s="127"/>
      <c r="AP542" s="104">
        <f t="shared" si="29"/>
        <v>0</v>
      </c>
      <c r="AQ542" s="106">
        <f t="shared" si="30"/>
        <v>969</v>
      </c>
      <c r="AR542" s="77"/>
      <c r="AS542" s="78"/>
      <c r="AT542" s="81"/>
      <c r="AU542" s="11"/>
      <c r="AV542" s="81"/>
      <c r="AW542" s="81"/>
      <c r="AX542" s="81"/>
      <c r="AY542" s="81"/>
      <c r="AZ542" s="81"/>
      <c r="BA542" s="81"/>
      <c r="BB542" s="81"/>
      <c r="BC542" s="81"/>
      <c r="BD542" s="81"/>
      <c r="BE542" s="81"/>
      <c r="BF542" s="81"/>
      <c r="BG542" s="81"/>
      <c r="BH542" s="81"/>
    </row>
    <row r="543" spans="1:60" ht="49.5" customHeight="1" x14ac:dyDescent="0.2">
      <c r="A543" s="126" t="s">
        <v>2699</v>
      </c>
      <c r="B543" s="79" t="s">
        <v>344</v>
      </c>
      <c r="C543" s="79" t="s">
        <v>601</v>
      </c>
      <c r="D543" s="86" t="s">
        <v>227</v>
      </c>
      <c r="E543" s="86" t="s">
        <v>2734</v>
      </c>
      <c r="F543" s="86" t="s">
        <v>2737</v>
      </c>
      <c r="G543" s="79" t="s">
        <v>51</v>
      </c>
      <c r="H543" s="172" t="s">
        <v>207</v>
      </c>
      <c r="I543" s="122">
        <v>44841</v>
      </c>
      <c r="J543" s="106">
        <v>969</v>
      </c>
      <c r="K543" s="106">
        <f t="shared" si="27"/>
        <v>96.9</v>
      </c>
      <c r="L543" s="106">
        <f t="shared" si="28"/>
        <v>872.1</v>
      </c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>
        <v>0</v>
      </c>
      <c r="AO543" s="127"/>
      <c r="AP543" s="104">
        <f t="shared" si="29"/>
        <v>0</v>
      </c>
      <c r="AQ543" s="106">
        <f t="shared" si="30"/>
        <v>969</v>
      </c>
      <c r="AR543" s="77"/>
      <c r="AS543" s="78"/>
      <c r="AT543" s="81"/>
      <c r="AU543" s="11"/>
      <c r="AV543" s="81"/>
      <c r="AW543" s="81"/>
      <c r="AX543" s="81"/>
      <c r="AY543" s="81"/>
      <c r="AZ543" s="81"/>
      <c r="BA543" s="81"/>
      <c r="BB543" s="81"/>
      <c r="BC543" s="81"/>
      <c r="BD543" s="81"/>
      <c r="BE543" s="81"/>
      <c r="BF543" s="81"/>
      <c r="BG543" s="81"/>
      <c r="BH543" s="81"/>
    </row>
    <row r="544" spans="1:60" ht="49.5" customHeight="1" x14ac:dyDescent="0.2">
      <c r="A544" s="126" t="s">
        <v>2700</v>
      </c>
      <c r="B544" s="79" t="s">
        <v>344</v>
      </c>
      <c r="C544" s="79" t="s">
        <v>601</v>
      </c>
      <c r="D544" s="86" t="s">
        <v>227</v>
      </c>
      <c r="E544" s="86" t="s">
        <v>2735</v>
      </c>
      <c r="F544" s="86" t="s">
        <v>2737</v>
      </c>
      <c r="G544" s="79" t="s">
        <v>51</v>
      </c>
      <c r="H544" s="172" t="s">
        <v>207</v>
      </c>
      <c r="I544" s="122">
        <v>44841</v>
      </c>
      <c r="J544" s="106">
        <v>969</v>
      </c>
      <c r="K544" s="106">
        <f t="shared" si="27"/>
        <v>96.9</v>
      </c>
      <c r="L544" s="106">
        <f t="shared" si="28"/>
        <v>872.1</v>
      </c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>
        <v>0</v>
      </c>
      <c r="AO544" s="127"/>
      <c r="AP544" s="104">
        <f t="shared" si="29"/>
        <v>0</v>
      </c>
      <c r="AQ544" s="106">
        <f t="shared" si="30"/>
        <v>969</v>
      </c>
      <c r="AR544" s="77"/>
      <c r="AS544" s="78"/>
      <c r="AT544" s="81"/>
      <c r="AU544" s="11"/>
      <c r="AV544" s="81"/>
      <c r="AW544" s="81"/>
      <c r="AX544" s="81"/>
      <c r="AY544" s="81"/>
      <c r="AZ544" s="81"/>
      <c r="BA544" s="81"/>
      <c r="BB544" s="81"/>
      <c r="BC544" s="81"/>
      <c r="BD544" s="81"/>
      <c r="BE544" s="81"/>
      <c r="BF544" s="81"/>
      <c r="BG544" s="81"/>
      <c r="BH544" s="81"/>
    </row>
    <row r="545" spans="1:60" ht="49.5" customHeight="1" x14ac:dyDescent="0.2">
      <c r="A545" s="126" t="s">
        <v>2701</v>
      </c>
      <c r="B545" s="79" t="s">
        <v>344</v>
      </c>
      <c r="C545" s="79" t="s">
        <v>601</v>
      </c>
      <c r="D545" s="86" t="s">
        <v>227</v>
      </c>
      <c r="E545" s="86" t="s">
        <v>2736</v>
      </c>
      <c r="F545" s="86" t="s">
        <v>2737</v>
      </c>
      <c r="G545" s="79" t="s">
        <v>51</v>
      </c>
      <c r="H545" s="172" t="s">
        <v>207</v>
      </c>
      <c r="I545" s="122">
        <v>44841</v>
      </c>
      <c r="J545" s="106">
        <v>969</v>
      </c>
      <c r="K545" s="106">
        <f t="shared" si="27"/>
        <v>96.9</v>
      </c>
      <c r="L545" s="106">
        <f t="shared" si="28"/>
        <v>872.1</v>
      </c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>
        <v>0</v>
      </c>
      <c r="AO545" s="127"/>
      <c r="AP545" s="104">
        <f t="shared" si="29"/>
        <v>0</v>
      </c>
      <c r="AQ545" s="106">
        <f t="shared" si="30"/>
        <v>969</v>
      </c>
      <c r="AR545" s="77"/>
      <c r="AS545" s="78"/>
      <c r="AT545" s="81"/>
      <c r="AU545" s="11"/>
      <c r="AV545" s="81"/>
      <c r="AW545" s="81"/>
      <c r="AX545" s="81"/>
      <c r="AY545" s="81"/>
      <c r="AZ545" s="81"/>
      <c r="BA545" s="81"/>
      <c r="BB545" s="81"/>
      <c r="BC545" s="81"/>
      <c r="BD545" s="81"/>
      <c r="BE545" s="81"/>
      <c r="BF545" s="81"/>
      <c r="BG545" s="81"/>
      <c r="BH545" s="81"/>
    </row>
    <row r="546" spans="1:60" ht="49.5" customHeight="1" x14ac:dyDescent="0.2">
      <c r="A546" s="126" t="s">
        <v>2759</v>
      </c>
      <c r="B546" s="79" t="s">
        <v>344</v>
      </c>
      <c r="C546" s="79" t="s">
        <v>601</v>
      </c>
      <c r="D546" s="86" t="s">
        <v>227</v>
      </c>
      <c r="E546" s="86" t="s">
        <v>2761</v>
      </c>
      <c r="F546" s="86" t="s">
        <v>2762</v>
      </c>
      <c r="G546" s="79" t="s">
        <v>51</v>
      </c>
      <c r="H546" s="172" t="s">
        <v>207</v>
      </c>
      <c r="I546" s="122">
        <v>44838</v>
      </c>
      <c r="J546" s="106">
        <v>1295</v>
      </c>
      <c r="K546" s="106">
        <f t="shared" si="27"/>
        <v>129.5</v>
      </c>
      <c r="L546" s="106">
        <f t="shared" si="28"/>
        <v>1165.5</v>
      </c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27"/>
      <c r="AP546" s="127"/>
      <c r="AQ546" s="106"/>
      <c r="AR546" s="77"/>
      <c r="AS546" s="78"/>
      <c r="AT546" s="81"/>
      <c r="AU546" s="11"/>
      <c r="AV546" s="81"/>
      <c r="AW546" s="81"/>
      <c r="AX546" s="81"/>
      <c r="AY546" s="81"/>
      <c r="AZ546" s="81"/>
      <c r="BA546" s="81"/>
      <c r="BB546" s="81"/>
      <c r="BC546" s="81"/>
      <c r="BD546" s="81"/>
      <c r="BE546" s="81"/>
      <c r="BF546" s="81"/>
      <c r="BG546" s="81"/>
      <c r="BH546" s="81"/>
    </row>
    <row r="547" spans="1:60" ht="49.5" customHeight="1" x14ac:dyDescent="0.2">
      <c r="A547" s="126" t="s">
        <v>2760</v>
      </c>
      <c r="B547" s="79" t="s">
        <v>344</v>
      </c>
      <c r="C547" s="79" t="s">
        <v>601</v>
      </c>
      <c r="D547" s="86" t="s">
        <v>227</v>
      </c>
      <c r="E547" s="86" t="s">
        <v>2763</v>
      </c>
      <c r="F547" s="86" t="s">
        <v>2762</v>
      </c>
      <c r="G547" s="79" t="s">
        <v>51</v>
      </c>
      <c r="H547" s="172" t="s">
        <v>207</v>
      </c>
      <c r="I547" s="122">
        <v>44838</v>
      </c>
      <c r="J547" s="106">
        <v>1295</v>
      </c>
      <c r="K547" s="106">
        <f t="shared" si="27"/>
        <v>129.5</v>
      </c>
      <c r="L547" s="106">
        <f t="shared" si="28"/>
        <v>1165.5</v>
      </c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27"/>
      <c r="AP547" s="127"/>
      <c r="AQ547" s="106"/>
      <c r="AR547" s="77"/>
      <c r="AS547" s="78"/>
      <c r="AT547" s="81"/>
      <c r="AU547" s="11"/>
      <c r="AV547" s="81"/>
      <c r="AW547" s="81"/>
      <c r="AX547" s="81"/>
      <c r="AY547" s="81"/>
      <c r="AZ547" s="81"/>
      <c r="BA547" s="81"/>
      <c r="BB547" s="81"/>
      <c r="BC547" s="81"/>
      <c r="BD547" s="81"/>
      <c r="BE547" s="81"/>
      <c r="BF547" s="81"/>
      <c r="BG547" s="81"/>
      <c r="BH547" s="81"/>
    </row>
    <row r="548" spans="1:60" ht="49.5" customHeight="1" x14ac:dyDescent="0.2">
      <c r="A548" s="126" t="s">
        <v>2764</v>
      </c>
      <c r="B548" s="79" t="s">
        <v>2765</v>
      </c>
      <c r="C548" s="79" t="s">
        <v>601</v>
      </c>
      <c r="D548" s="86" t="s">
        <v>1470</v>
      </c>
      <c r="E548" s="86" t="s">
        <v>2767</v>
      </c>
      <c r="F548" s="86" t="s">
        <v>2769</v>
      </c>
      <c r="G548" s="79" t="s">
        <v>51</v>
      </c>
      <c r="H548" s="172" t="s">
        <v>207</v>
      </c>
      <c r="I548" s="122">
        <v>44838</v>
      </c>
      <c r="J548" s="106">
        <v>905</v>
      </c>
      <c r="K548" s="106">
        <f t="shared" si="27"/>
        <v>90.5</v>
      </c>
      <c r="L548" s="106">
        <f t="shared" si="28"/>
        <v>814.5</v>
      </c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27"/>
      <c r="AP548" s="127"/>
      <c r="AQ548" s="106"/>
      <c r="AR548" s="77"/>
      <c r="AS548" s="78"/>
      <c r="AT548" s="81"/>
      <c r="AU548" s="11"/>
      <c r="AV548" s="81"/>
      <c r="AW548" s="81"/>
      <c r="AX548" s="81"/>
      <c r="AY548" s="81"/>
      <c r="AZ548" s="81"/>
      <c r="BA548" s="81"/>
      <c r="BB548" s="81"/>
      <c r="BC548" s="81"/>
      <c r="BD548" s="81"/>
      <c r="BE548" s="81"/>
      <c r="BF548" s="81"/>
      <c r="BG548" s="81"/>
      <c r="BH548" s="81"/>
    </row>
    <row r="549" spans="1:60" ht="49.5" customHeight="1" x14ac:dyDescent="0.2">
      <c r="A549" s="126" t="s">
        <v>2766</v>
      </c>
      <c r="B549" s="79" t="s">
        <v>2765</v>
      </c>
      <c r="C549" s="79" t="s">
        <v>601</v>
      </c>
      <c r="D549" s="86" t="s">
        <v>1470</v>
      </c>
      <c r="E549" s="86" t="s">
        <v>2768</v>
      </c>
      <c r="F549" s="86" t="s">
        <v>2769</v>
      </c>
      <c r="G549" s="79" t="s">
        <v>51</v>
      </c>
      <c r="H549" s="172" t="s">
        <v>207</v>
      </c>
      <c r="I549" s="122">
        <v>44838</v>
      </c>
      <c r="J549" s="106">
        <v>905</v>
      </c>
      <c r="K549" s="106">
        <f t="shared" si="27"/>
        <v>90.5</v>
      </c>
      <c r="L549" s="106">
        <f t="shared" si="28"/>
        <v>814.5</v>
      </c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27"/>
      <c r="AP549" s="127"/>
      <c r="AQ549" s="106"/>
      <c r="AR549" s="77"/>
      <c r="AS549" s="78"/>
      <c r="AT549" s="81"/>
      <c r="AU549" s="11"/>
      <c r="AV549" s="81"/>
      <c r="AW549" s="81"/>
      <c r="AX549" s="81"/>
      <c r="AY549" s="81"/>
      <c r="AZ549" s="81"/>
      <c r="BA549" s="81"/>
      <c r="BB549" s="81"/>
      <c r="BC549" s="81"/>
      <c r="BD549" s="81"/>
      <c r="BE549" s="81"/>
      <c r="BF549" s="81"/>
      <c r="BG549" s="81"/>
      <c r="BH549" s="81"/>
    </row>
    <row r="550" spans="1:60" ht="82.5" customHeight="1" x14ac:dyDescent="0.2">
      <c r="A550" s="95" t="s">
        <v>1339</v>
      </c>
      <c r="B550" s="86" t="s">
        <v>1340</v>
      </c>
      <c r="C550" s="86" t="s">
        <v>368</v>
      </c>
      <c r="D550" s="94" t="s">
        <v>477</v>
      </c>
      <c r="E550" s="79" t="s">
        <v>1341</v>
      </c>
      <c r="F550" s="79" t="s">
        <v>1342</v>
      </c>
      <c r="G550" s="79" t="s">
        <v>51</v>
      </c>
      <c r="H550" s="86" t="s">
        <v>207</v>
      </c>
      <c r="I550" s="122">
        <v>43264</v>
      </c>
      <c r="J550" s="106">
        <v>16062.736000000001</v>
      </c>
      <c r="K550" s="106">
        <f t="shared" si="20"/>
        <v>1606.2736000000002</v>
      </c>
      <c r="L550" s="106">
        <f t="shared" si="21"/>
        <v>14456.4624</v>
      </c>
      <c r="M550" s="106">
        <v>0</v>
      </c>
      <c r="N550" s="106">
        <v>0</v>
      </c>
      <c r="O550" s="106">
        <v>0</v>
      </c>
      <c r="P550" s="106">
        <v>0</v>
      </c>
      <c r="Q550" s="106">
        <v>0</v>
      </c>
      <c r="R550" s="106">
        <v>0</v>
      </c>
      <c r="S550" s="106">
        <v>0</v>
      </c>
      <c r="T550" s="106">
        <v>0</v>
      </c>
      <c r="U550" s="106">
        <v>0</v>
      </c>
      <c r="V550" s="106">
        <v>0</v>
      </c>
      <c r="W550" s="106">
        <v>0</v>
      </c>
      <c r="X550" s="106">
        <v>0</v>
      </c>
      <c r="Y550" s="106">
        <v>0</v>
      </c>
      <c r="Z550" s="106">
        <v>0</v>
      </c>
      <c r="AA550" s="106">
        <v>0</v>
      </c>
      <c r="AB550" s="106">
        <v>0</v>
      </c>
      <c r="AC550" s="106">
        <v>0</v>
      </c>
      <c r="AD550" s="106">
        <v>0</v>
      </c>
      <c r="AE550" s="106">
        <v>0</v>
      </c>
      <c r="AF550" s="106">
        <v>0</v>
      </c>
      <c r="AG550" s="106">
        <v>0</v>
      </c>
      <c r="AH550" s="106">
        <v>0</v>
      </c>
      <c r="AI550" s="106">
        <v>0</v>
      </c>
      <c r="AJ550" s="106">
        <v>1686.59</v>
      </c>
      <c r="AK550" s="106">
        <v>2891.29</v>
      </c>
      <c r="AL550" s="106">
        <v>2891.29</v>
      </c>
      <c r="AM550" s="106"/>
      <c r="AN550" s="106">
        <v>2891.29</v>
      </c>
      <c r="AO550" s="104"/>
      <c r="AP550" s="104">
        <f t="shared" si="18"/>
        <v>10360.459999999999</v>
      </c>
      <c r="AQ550" s="106">
        <f t="shared" si="19"/>
        <v>5702.2760000000017</v>
      </c>
      <c r="AR550" s="77" t="s">
        <v>1343</v>
      </c>
      <c r="AS550" s="78" t="s">
        <v>480</v>
      </c>
      <c r="AT550" s="84"/>
      <c r="AU550" s="11">
        <f t="shared" ref="AU550:AU567" si="31">L550-AP550</f>
        <v>4096.0024000000012</v>
      </c>
      <c r="AV550" s="84"/>
      <c r="AW550" s="84"/>
      <c r="AX550" s="84"/>
      <c r="AY550" s="84"/>
      <c r="AZ550" s="84"/>
      <c r="BA550" s="84"/>
      <c r="BB550" s="84"/>
      <c r="BC550" s="84"/>
      <c r="BD550" s="84"/>
      <c r="BE550" s="84"/>
      <c r="BF550" s="84"/>
      <c r="BG550" s="84"/>
      <c r="BH550" s="84"/>
    </row>
    <row r="551" spans="1:60" ht="89.25" customHeight="1" x14ac:dyDescent="0.2">
      <c r="A551" s="95" t="s">
        <v>1344</v>
      </c>
      <c r="B551" s="86" t="s">
        <v>1340</v>
      </c>
      <c r="C551" s="86" t="s">
        <v>368</v>
      </c>
      <c r="D551" s="94" t="s">
        <v>477</v>
      </c>
      <c r="E551" s="79" t="s">
        <v>1345</v>
      </c>
      <c r="F551" s="79" t="s">
        <v>1342</v>
      </c>
      <c r="G551" s="79" t="s">
        <v>51</v>
      </c>
      <c r="H551" s="86" t="s">
        <v>207</v>
      </c>
      <c r="I551" s="122">
        <v>43264</v>
      </c>
      <c r="J551" s="106">
        <v>16062.736000000001</v>
      </c>
      <c r="K551" s="106">
        <f t="shared" si="20"/>
        <v>1606.2736000000002</v>
      </c>
      <c r="L551" s="106">
        <f t="shared" si="21"/>
        <v>14456.4624</v>
      </c>
      <c r="M551" s="106">
        <v>0</v>
      </c>
      <c r="N551" s="106">
        <v>0</v>
      </c>
      <c r="O551" s="106">
        <v>0</v>
      </c>
      <c r="P551" s="106">
        <v>0</v>
      </c>
      <c r="Q551" s="106">
        <v>0</v>
      </c>
      <c r="R551" s="106">
        <v>0</v>
      </c>
      <c r="S551" s="106">
        <v>0</v>
      </c>
      <c r="T551" s="106">
        <v>0</v>
      </c>
      <c r="U551" s="106">
        <v>0</v>
      </c>
      <c r="V551" s="106">
        <v>0</v>
      </c>
      <c r="W551" s="106">
        <v>0</v>
      </c>
      <c r="X551" s="106">
        <v>0</v>
      </c>
      <c r="Y551" s="106">
        <v>0</v>
      </c>
      <c r="Z551" s="106">
        <v>0</v>
      </c>
      <c r="AA551" s="106">
        <v>0</v>
      </c>
      <c r="AB551" s="106">
        <v>0</v>
      </c>
      <c r="AC551" s="106">
        <v>0</v>
      </c>
      <c r="AD551" s="106">
        <v>0</v>
      </c>
      <c r="AE551" s="106">
        <v>0</v>
      </c>
      <c r="AF551" s="106">
        <v>0</v>
      </c>
      <c r="AG551" s="106">
        <v>0</v>
      </c>
      <c r="AH551" s="106">
        <v>0</v>
      </c>
      <c r="AI551" s="106">
        <v>0</v>
      </c>
      <c r="AJ551" s="106">
        <v>1686.59</v>
      </c>
      <c r="AK551" s="106">
        <v>2891.29</v>
      </c>
      <c r="AL551" s="106">
        <v>2891.29</v>
      </c>
      <c r="AM551" s="106"/>
      <c r="AN551" s="106">
        <v>2891.29</v>
      </c>
      <c r="AO551" s="104"/>
      <c r="AP551" s="104">
        <f t="shared" si="18"/>
        <v>10360.459999999999</v>
      </c>
      <c r="AQ551" s="106">
        <f t="shared" si="19"/>
        <v>5702.2760000000017</v>
      </c>
      <c r="AR551" s="77" t="s">
        <v>1343</v>
      </c>
      <c r="AS551" s="78" t="s">
        <v>1346</v>
      </c>
      <c r="AT551" s="84"/>
      <c r="AU551" s="11">
        <f t="shared" si="31"/>
        <v>4096.0024000000012</v>
      </c>
      <c r="AV551" s="84"/>
      <c r="AW551" s="84"/>
      <c r="AX551" s="84"/>
      <c r="AY551" s="84"/>
      <c r="AZ551" s="84"/>
      <c r="BA551" s="84"/>
      <c r="BB551" s="84"/>
      <c r="BC551" s="84"/>
      <c r="BD551" s="84"/>
      <c r="BE551" s="84"/>
      <c r="BF551" s="84"/>
      <c r="BG551" s="84"/>
      <c r="BH551" s="84"/>
    </row>
    <row r="552" spans="1:60" ht="101.25" customHeight="1" x14ac:dyDescent="0.2">
      <c r="A552" s="95" t="s">
        <v>1347</v>
      </c>
      <c r="B552" s="86" t="s">
        <v>1340</v>
      </c>
      <c r="C552" s="86" t="s">
        <v>368</v>
      </c>
      <c r="D552" s="94" t="s">
        <v>477</v>
      </c>
      <c r="E552" s="79" t="s">
        <v>1348</v>
      </c>
      <c r="F552" s="79" t="s">
        <v>1342</v>
      </c>
      <c r="G552" s="79" t="s">
        <v>51</v>
      </c>
      <c r="H552" s="86" t="s">
        <v>207</v>
      </c>
      <c r="I552" s="122">
        <v>43264</v>
      </c>
      <c r="J552" s="106">
        <v>16062.736000000001</v>
      </c>
      <c r="K552" s="106">
        <f t="shared" si="20"/>
        <v>1606.2736000000002</v>
      </c>
      <c r="L552" s="106">
        <f t="shared" si="21"/>
        <v>14456.4624</v>
      </c>
      <c r="M552" s="106">
        <v>0</v>
      </c>
      <c r="N552" s="106">
        <v>0</v>
      </c>
      <c r="O552" s="106">
        <v>0</v>
      </c>
      <c r="P552" s="106">
        <v>0</v>
      </c>
      <c r="Q552" s="106">
        <v>0</v>
      </c>
      <c r="R552" s="106">
        <v>0</v>
      </c>
      <c r="S552" s="106">
        <v>0</v>
      </c>
      <c r="T552" s="106">
        <v>0</v>
      </c>
      <c r="U552" s="106">
        <v>0</v>
      </c>
      <c r="V552" s="106">
        <v>0</v>
      </c>
      <c r="W552" s="106">
        <v>0</v>
      </c>
      <c r="X552" s="106">
        <v>0</v>
      </c>
      <c r="Y552" s="106">
        <v>0</v>
      </c>
      <c r="Z552" s="106">
        <v>0</v>
      </c>
      <c r="AA552" s="106">
        <v>0</v>
      </c>
      <c r="AB552" s="106">
        <v>0</v>
      </c>
      <c r="AC552" s="106">
        <v>0</v>
      </c>
      <c r="AD552" s="106">
        <v>0</v>
      </c>
      <c r="AE552" s="106">
        <v>0</v>
      </c>
      <c r="AF552" s="106">
        <v>0</v>
      </c>
      <c r="AG552" s="106">
        <v>0</v>
      </c>
      <c r="AH552" s="106">
        <v>0</v>
      </c>
      <c r="AI552" s="106">
        <v>0</v>
      </c>
      <c r="AJ552" s="106">
        <v>1686.59</v>
      </c>
      <c r="AK552" s="106">
        <v>2891.29</v>
      </c>
      <c r="AL552" s="106">
        <v>2891.29</v>
      </c>
      <c r="AM552" s="106"/>
      <c r="AN552" s="106">
        <v>2891.29</v>
      </c>
      <c r="AO552" s="104"/>
      <c r="AP552" s="104">
        <f t="shared" si="18"/>
        <v>10360.459999999999</v>
      </c>
      <c r="AQ552" s="106">
        <f t="shared" si="19"/>
        <v>5702.2760000000017</v>
      </c>
      <c r="AR552" s="77" t="s">
        <v>1343</v>
      </c>
      <c r="AS552" s="78" t="s">
        <v>1349</v>
      </c>
      <c r="AT552" s="84"/>
      <c r="AU552" s="11">
        <f t="shared" si="31"/>
        <v>4096.0024000000012</v>
      </c>
      <c r="AV552" s="84"/>
      <c r="AW552" s="84"/>
      <c r="AX552" s="84"/>
      <c r="AY552" s="84"/>
      <c r="AZ552" s="84"/>
      <c r="BA552" s="84"/>
      <c r="BB552" s="84"/>
      <c r="BC552" s="84"/>
      <c r="BD552" s="84"/>
      <c r="BE552" s="84"/>
      <c r="BF552" s="84"/>
      <c r="BG552" s="84"/>
      <c r="BH552" s="84"/>
    </row>
    <row r="553" spans="1:60" ht="95.25" customHeight="1" x14ac:dyDescent="0.2">
      <c r="A553" s="95" t="s">
        <v>1350</v>
      </c>
      <c r="B553" s="86" t="s">
        <v>1340</v>
      </c>
      <c r="C553" s="86" t="s">
        <v>368</v>
      </c>
      <c r="D553" s="94" t="s">
        <v>477</v>
      </c>
      <c r="E553" s="79" t="s">
        <v>1351</v>
      </c>
      <c r="F553" s="79" t="s">
        <v>1342</v>
      </c>
      <c r="G553" s="79" t="s">
        <v>51</v>
      </c>
      <c r="H553" s="86" t="s">
        <v>207</v>
      </c>
      <c r="I553" s="122">
        <v>43264</v>
      </c>
      <c r="J553" s="106">
        <v>16062.736000000001</v>
      </c>
      <c r="K553" s="106">
        <f t="shared" si="20"/>
        <v>1606.2736000000002</v>
      </c>
      <c r="L553" s="106">
        <f t="shared" si="21"/>
        <v>14456.4624</v>
      </c>
      <c r="M553" s="106">
        <v>0</v>
      </c>
      <c r="N553" s="106">
        <v>0</v>
      </c>
      <c r="O553" s="106">
        <v>0</v>
      </c>
      <c r="P553" s="106">
        <v>0</v>
      </c>
      <c r="Q553" s="106">
        <v>0</v>
      </c>
      <c r="R553" s="106">
        <v>0</v>
      </c>
      <c r="S553" s="106">
        <v>0</v>
      </c>
      <c r="T553" s="106">
        <v>0</v>
      </c>
      <c r="U553" s="106">
        <v>0</v>
      </c>
      <c r="V553" s="106">
        <v>0</v>
      </c>
      <c r="W553" s="106">
        <v>0</v>
      </c>
      <c r="X553" s="106">
        <v>0</v>
      </c>
      <c r="Y553" s="106">
        <v>0</v>
      </c>
      <c r="Z553" s="106">
        <v>0</v>
      </c>
      <c r="AA553" s="106">
        <v>0</v>
      </c>
      <c r="AB553" s="106">
        <v>0</v>
      </c>
      <c r="AC553" s="106">
        <v>0</v>
      </c>
      <c r="AD553" s="106">
        <v>0</v>
      </c>
      <c r="AE553" s="106">
        <v>0</v>
      </c>
      <c r="AF553" s="106">
        <v>0</v>
      </c>
      <c r="AG553" s="106">
        <v>0</v>
      </c>
      <c r="AH553" s="106">
        <v>0</v>
      </c>
      <c r="AI553" s="106">
        <v>0</v>
      </c>
      <c r="AJ553" s="106">
        <v>1686.59</v>
      </c>
      <c r="AK553" s="106">
        <v>2891.29</v>
      </c>
      <c r="AL553" s="106">
        <v>2891.29</v>
      </c>
      <c r="AM553" s="106"/>
      <c r="AN553" s="106">
        <v>2891.29</v>
      </c>
      <c r="AO553" s="104"/>
      <c r="AP553" s="104">
        <f t="shared" si="18"/>
        <v>10360.459999999999</v>
      </c>
      <c r="AQ553" s="106">
        <f t="shared" si="19"/>
        <v>5702.2760000000017</v>
      </c>
      <c r="AR553" s="77" t="s">
        <v>1343</v>
      </c>
      <c r="AS553" s="78" t="s">
        <v>1352</v>
      </c>
      <c r="AT553" s="84"/>
      <c r="AU553" s="11">
        <f t="shared" si="31"/>
        <v>4096.0024000000012</v>
      </c>
      <c r="AV553" s="84"/>
      <c r="AW553" s="84"/>
      <c r="AX553" s="84"/>
      <c r="AY553" s="84"/>
      <c r="AZ553" s="84"/>
      <c r="BA553" s="84"/>
      <c r="BB553" s="84"/>
      <c r="BC553" s="84"/>
      <c r="BD553" s="84"/>
      <c r="BE553" s="84"/>
      <c r="BF553" s="84"/>
      <c r="BG553" s="84"/>
      <c r="BH553" s="84"/>
    </row>
    <row r="554" spans="1:60" ht="90.75" customHeight="1" x14ac:dyDescent="0.2">
      <c r="A554" s="95" t="s">
        <v>1353</v>
      </c>
      <c r="B554" s="86" t="s">
        <v>1340</v>
      </c>
      <c r="C554" s="86" t="s">
        <v>368</v>
      </c>
      <c r="D554" s="94" t="s">
        <v>477</v>
      </c>
      <c r="E554" s="79" t="s">
        <v>1354</v>
      </c>
      <c r="F554" s="79" t="s">
        <v>1342</v>
      </c>
      <c r="G554" s="79" t="s">
        <v>51</v>
      </c>
      <c r="H554" s="86" t="s">
        <v>207</v>
      </c>
      <c r="I554" s="122">
        <v>43264</v>
      </c>
      <c r="J554" s="106">
        <v>16062.736000000001</v>
      </c>
      <c r="K554" s="106">
        <f t="shared" si="20"/>
        <v>1606.2736000000002</v>
      </c>
      <c r="L554" s="106">
        <f t="shared" si="21"/>
        <v>14456.4624</v>
      </c>
      <c r="M554" s="106">
        <v>0</v>
      </c>
      <c r="N554" s="106">
        <v>0</v>
      </c>
      <c r="O554" s="106">
        <v>0</v>
      </c>
      <c r="P554" s="106">
        <v>0</v>
      </c>
      <c r="Q554" s="106">
        <v>0</v>
      </c>
      <c r="R554" s="106">
        <v>0</v>
      </c>
      <c r="S554" s="106">
        <v>0</v>
      </c>
      <c r="T554" s="106">
        <v>0</v>
      </c>
      <c r="U554" s="106">
        <v>0</v>
      </c>
      <c r="V554" s="106">
        <v>0</v>
      </c>
      <c r="W554" s="106">
        <v>0</v>
      </c>
      <c r="X554" s="106">
        <v>0</v>
      </c>
      <c r="Y554" s="106">
        <v>0</v>
      </c>
      <c r="Z554" s="106">
        <v>0</v>
      </c>
      <c r="AA554" s="106">
        <v>0</v>
      </c>
      <c r="AB554" s="106">
        <v>0</v>
      </c>
      <c r="AC554" s="106">
        <v>0</v>
      </c>
      <c r="AD554" s="106">
        <v>0</v>
      </c>
      <c r="AE554" s="106">
        <v>0</v>
      </c>
      <c r="AF554" s="106">
        <v>0</v>
      </c>
      <c r="AG554" s="106">
        <v>0</v>
      </c>
      <c r="AH554" s="106">
        <v>0</v>
      </c>
      <c r="AI554" s="106">
        <v>0</v>
      </c>
      <c r="AJ554" s="106">
        <v>1686.59</v>
      </c>
      <c r="AK554" s="106">
        <v>2891.29</v>
      </c>
      <c r="AL554" s="106">
        <v>2891.29</v>
      </c>
      <c r="AM554" s="106"/>
      <c r="AN554" s="106">
        <v>2891.29</v>
      </c>
      <c r="AO554" s="104"/>
      <c r="AP554" s="104">
        <f t="shared" si="18"/>
        <v>10360.459999999999</v>
      </c>
      <c r="AQ554" s="106">
        <f t="shared" si="19"/>
        <v>5702.2760000000017</v>
      </c>
      <c r="AR554" s="77" t="s">
        <v>1343</v>
      </c>
      <c r="AS554" s="78" t="s">
        <v>1355</v>
      </c>
      <c r="AT554" s="84"/>
      <c r="AU554" s="11">
        <f t="shared" si="31"/>
        <v>4096.0024000000012</v>
      </c>
      <c r="AV554" s="84"/>
      <c r="AW554" s="84"/>
      <c r="AX554" s="84"/>
      <c r="AY554" s="84"/>
      <c r="AZ554" s="84"/>
      <c r="BA554" s="84"/>
      <c r="BB554" s="84"/>
      <c r="BC554" s="84"/>
      <c r="BD554" s="84"/>
      <c r="BE554" s="84"/>
      <c r="BF554" s="84"/>
      <c r="BG554" s="84"/>
      <c r="BH554" s="84"/>
    </row>
    <row r="555" spans="1:60" ht="155.25" customHeight="1" x14ac:dyDescent="0.2">
      <c r="A555" s="95" t="s">
        <v>1356</v>
      </c>
      <c r="B555" s="86" t="s">
        <v>1357</v>
      </c>
      <c r="C555" s="86" t="s">
        <v>368</v>
      </c>
      <c r="D555" s="94" t="s">
        <v>227</v>
      </c>
      <c r="E555" s="79" t="s">
        <v>1358</v>
      </c>
      <c r="F555" s="79" t="s">
        <v>1359</v>
      </c>
      <c r="G555" s="79" t="s">
        <v>51</v>
      </c>
      <c r="H555" s="86" t="s">
        <v>92</v>
      </c>
      <c r="I555" s="122">
        <v>43700</v>
      </c>
      <c r="J555" s="106">
        <v>8588</v>
      </c>
      <c r="K555" s="106">
        <f t="shared" si="20"/>
        <v>858.80000000000007</v>
      </c>
      <c r="L555" s="106">
        <f t="shared" si="21"/>
        <v>7729.2</v>
      </c>
      <c r="M555" s="106">
        <v>0</v>
      </c>
      <c r="N555" s="106">
        <v>0</v>
      </c>
      <c r="O555" s="106">
        <v>0</v>
      </c>
      <c r="P555" s="106">
        <v>0</v>
      </c>
      <c r="Q555" s="106">
        <v>0</v>
      </c>
      <c r="R555" s="106">
        <v>0</v>
      </c>
      <c r="S555" s="106">
        <v>0</v>
      </c>
      <c r="T555" s="106">
        <v>0</v>
      </c>
      <c r="U555" s="106">
        <v>0</v>
      </c>
      <c r="V555" s="106">
        <v>0</v>
      </c>
      <c r="W555" s="106">
        <v>0</v>
      </c>
      <c r="X555" s="106">
        <v>0</v>
      </c>
      <c r="Y555" s="106">
        <v>0</v>
      </c>
      <c r="Z555" s="106">
        <v>0</v>
      </c>
      <c r="AA555" s="106">
        <v>0</v>
      </c>
      <c r="AB555" s="106">
        <v>0</v>
      </c>
      <c r="AC555" s="106">
        <v>0</v>
      </c>
      <c r="AD555" s="106">
        <v>0</v>
      </c>
      <c r="AE555" s="106">
        <v>0</v>
      </c>
      <c r="AF555" s="106">
        <v>0</v>
      </c>
      <c r="AG555" s="106">
        <v>0</v>
      </c>
      <c r="AH555" s="106">
        <v>0</v>
      </c>
      <c r="AI555" s="106">
        <v>0</v>
      </c>
      <c r="AJ555" s="106">
        <v>0</v>
      </c>
      <c r="AK555" s="106">
        <v>515.28</v>
      </c>
      <c r="AL555" s="106">
        <v>1545.84</v>
      </c>
      <c r="AM555" s="106"/>
      <c r="AN555" s="106">
        <v>1545.84</v>
      </c>
      <c r="AO555" s="104"/>
      <c r="AP555" s="104">
        <f t="shared" si="18"/>
        <v>3606.96</v>
      </c>
      <c r="AQ555" s="106">
        <f t="shared" si="19"/>
        <v>4981.04</v>
      </c>
      <c r="AR555" s="77"/>
      <c r="AS555" s="78"/>
      <c r="AT555" s="84"/>
      <c r="AU555" s="11">
        <f t="shared" si="31"/>
        <v>4122.24</v>
      </c>
      <c r="AV555" s="84"/>
      <c r="AW555" s="84"/>
      <c r="AX555" s="84"/>
      <c r="AY555" s="84"/>
      <c r="AZ555" s="84"/>
      <c r="BA555" s="84"/>
      <c r="BB555" s="84"/>
      <c r="BC555" s="84"/>
      <c r="BD555" s="84"/>
      <c r="BE555" s="84"/>
      <c r="BF555" s="84"/>
      <c r="BG555" s="84"/>
      <c r="BH555" s="84"/>
    </row>
    <row r="556" spans="1:60" ht="90.75" customHeight="1" x14ac:dyDescent="0.2">
      <c r="A556" s="95" t="s">
        <v>1360</v>
      </c>
      <c r="B556" s="86" t="s">
        <v>1357</v>
      </c>
      <c r="C556" s="86" t="s">
        <v>368</v>
      </c>
      <c r="D556" s="94" t="s">
        <v>227</v>
      </c>
      <c r="E556" s="79" t="s">
        <v>1361</v>
      </c>
      <c r="F556" s="79" t="s">
        <v>1359</v>
      </c>
      <c r="G556" s="79" t="s">
        <v>51</v>
      </c>
      <c r="H556" s="86" t="s">
        <v>92</v>
      </c>
      <c r="I556" s="122">
        <v>43700</v>
      </c>
      <c r="J556" s="106">
        <v>8588</v>
      </c>
      <c r="K556" s="106">
        <f t="shared" si="20"/>
        <v>858.80000000000007</v>
      </c>
      <c r="L556" s="106">
        <f t="shared" si="21"/>
        <v>7729.2</v>
      </c>
      <c r="M556" s="106">
        <v>0</v>
      </c>
      <c r="N556" s="106">
        <v>0</v>
      </c>
      <c r="O556" s="106">
        <v>0</v>
      </c>
      <c r="P556" s="106">
        <v>0</v>
      </c>
      <c r="Q556" s="106">
        <v>0</v>
      </c>
      <c r="R556" s="106">
        <v>0</v>
      </c>
      <c r="S556" s="106">
        <v>0</v>
      </c>
      <c r="T556" s="106">
        <v>0</v>
      </c>
      <c r="U556" s="106">
        <v>0</v>
      </c>
      <c r="V556" s="106">
        <v>0</v>
      </c>
      <c r="W556" s="106">
        <v>0</v>
      </c>
      <c r="X556" s="106">
        <v>0</v>
      </c>
      <c r="Y556" s="106">
        <v>0</v>
      </c>
      <c r="Z556" s="106">
        <v>0</v>
      </c>
      <c r="AA556" s="106">
        <v>0</v>
      </c>
      <c r="AB556" s="106">
        <v>0</v>
      </c>
      <c r="AC556" s="106">
        <v>0</v>
      </c>
      <c r="AD556" s="106">
        <v>0</v>
      </c>
      <c r="AE556" s="106">
        <v>0</v>
      </c>
      <c r="AF556" s="106">
        <v>0</v>
      </c>
      <c r="AG556" s="106">
        <v>0</v>
      </c>
      <c r="AH556" s="106">
        <v>0</v>
      </c>
      <c r="AI556" s="106">
        <v>0</v>
      </c>
      <c r="AJ556" s="106">
        <v>0</v>
      </c>
      <c r="AK556" s="106">
        <v>515.28</v>
      </c>
      <c r="AL556" s="106">
        <v>1545.84</v>
      </c>
      <c r="AM556" s="106"/>
      <c r="AN556" s="106">
        <v>1545.84</v>
      </c>
      <c r="AO556" s="104"/>
      <c r="AP556" s="104">
        <f t="shared" si="18"/>
        <v>3606.96</v>
      </c>
      <c r="AQ556" s="106">
        <f t="shared" si="19"/>
        <v>4981.04</v>
      </c>
      <c r="AR556" s="77"/>
      <c r="AS556" s="78"/>
      <c r="AT556" s="84"/>
      <c r="AU556" s="11">
        <f t="shared" si="31"/>
        <v>4122.24</v>
      </c>
      <c r="AV556" s="84"/>
      <c r="AW556" s="84"/>
      <c r="AX556" s="84"/>
      <c r="AY556" s="84"/>
      <c r="AZ556" s="84"/>
      <c r="BA556" s="84"/>
      <c r="BB556" s="84"/>
      <c r="BC556" s="84"/>
      <c r="BD556" s="84"/>
      <c r="BE556" s="84"/>
      <c r="BF556" s="84"/>
      <c r="BG556" s="84"/>
      <c r="BH556" s="84"/>
    </row>
    <row r="557" spans="1:60" ht="90.75" customHeight="1" x14ac:dyDescent="0.2">
      <c r="A557" s="95" t="s">
        <v>1362</v>
      </c>
      <c r="B557" s="86" t="s">
        <v>1357</v>
      </c>
      <c r="C557" s="86" t="s">
        <v>368</v>
      </c>
      <c r="D557" s="94" t="s">
        <v>227</v>
      </c>
      <c r="E557" s="79" t="s">
        <v>1363</v>
      </c>
      <c r="F557" s="79" t="s">
        <v>1359</v>
      </c>
      <c r="G557" s="79" t="s">
        <v>51</v>
      </c>
      <c r="H557" s="86" t="s">
        <v>92</v>
      </c>
      <c r="I557" s="122">
        <v>43700</v>
      </c>
      <c r="J557" s="106">
        <v>8588</v>
      </c>
      <c r="K557" s="106">
        <f t="shared" si="20"/>
        <v>858.80000000000007</v>
      </c>
      <c r="L557" s="106">
        <f t="shared" si="21"/>
        <v>7729.2</v>
      </c>
      <c r="M557" s="106">
        <v>0</v>
      </c>
      <c r="N557" s="106">
        <v>0</v>
      </c>
      <c r="O557" s="106">
        <v>0</v>
      </c>
      <c r="P557" s="106">
        <v>0</v>
      </c>
      <c r="Q557" s="106">
        <v>0</v>
      </c>
      <c r="R557" s="106">
        <v>0</v>
      </c>
      <c r="S557" s="106">
        <v>0</v>
      </c>
      <c r="T557" s="106">
        <v>0</v>
      </c>
      <c r="U557" s="106">
        <v>0</v>
      </c>
      <c r="V557" s="106">
        <v>0</v>
      </c>
      <c r="W557" s="106">
        <v>0</v>
      </c>
      <c r="X557" s="106">
        <v>0</v>
      </c>
      <c r="Y557" s="106">
        <v>0</v>
      </c>
      <c r="Z557" s="106">
        <v>0</v>
      </c>
      <c r="AA557" s="106">
        <v>0</v>
      </c>
      <c r="AB557" s="106">
        <v>0</v>
      </c>
      <c r="AC557" s="106">
        <v>0</v>
      </c>
      <c r="AD557" s="106">
        <v>0</v>
      </c>
      <c r="AE557" s="106">
        <v>0</v>
      </c>
      <c r="AF557" s="106">
        <v>0</v>
      </c>
      <c r="AG557" s="106">
        <v>0</v>
      </c>
      <c r="AH557" s="106">
        <v>0</v>
      </c>
      <c r="AI557" s="106">
        <v>0</v>
      </c>
      <c r="AJ557" s="106">
        <v>0</v>
      </c>
      <c r="AK557" s="106">
        <v>515.28</v>
      </c>
      <c r="AL557" s="106">
        <v>1545.84</v>
      </c>
      <c r="AM557" s="106"/>
      <c r="AN557" s="106">
        <v>1545.84</v>
      </c>
      <c r="AO557" s="104"/>
      <c r="AP557" s="104">
        <f t="shared" si="18"/>
        <v>3606.96</v>
      </c>
      <c r="AQ557" s="106">
        <f t="shared" si="19"/>
        <v>4981.04</v>
      </c>
      <c r="AR557" s="77"/>
      <c r="AS557" s="78"/>
      <c r="AT557" s="84"/>
      <c r="AU557" s="11">
        <f t="shared" si="31"/>
        <v>4122.24</v>
      </c>
      <c r="AV557" s="84"/>
      <c r="AW557" s="84"/>
      <c r="AX557" s="84"/>
      <c r="AY557" s="84"/>
      <c r="AZ557" s="84"/>
      <c r="BA557" s="84"/>
      <c r="BB557" s="84"/>
      <c r="BC557" s="84"/>
      <c r="BD557" s="84"/>
      <c r="BE557" s="84"/>
      <c r="BF557" s="84"/>
      <c r="BG557" s="84"/>
      <c r="BH557" s="84"/>
    </row>
    <row r="558" spans="1:60" ht="90.75" customHeight="1" x14ac:dyDescent="0.2">
      <c r="A558" s="95" t="s">
        <v>1364</v>
      </c>
      <c r="B558" s="86" t="s">
        <v>1357</v>
      </c>
      <c r="C558" s="86" t="s">
        <v>368</v>
      </c>
      <c r="D558" s="94" t="s">
        <v>227</v>
      </c>
      <c r="E558" s="79" t="s">
        <v>1365</v>
      </c>
      <c r="F558" s="79" t="s">
        <v>1359</v>
      </c>
      <c r="G558" s="79" t="s">
        <v>51</v>
      </c>
      <c r="H558" s="86" t="s">
        <v>92</v>
      </c>
      <c r="I558" s="122">
        <v>43700</v>
      </c>
      <c r="J558" s="106">
        <v>8588</v>
      </c>
      <c r="K558" s="106">
        <f t="shared" si="20"/>
        <v>858.80000000000007</v>
      </c>
      <c r="L558" s="106">
        <f t="shared" si="21"/>
        <v>7729.2</v>
      </c>
      <c r="M558" s="106">
        <v>0</v>
      </c>
      <c r="N558" s="106">
        <v>0</v>
      </c>
      <c r="O558" s="106">
        <v>0</v>
      </c>
      <c r="P558" s="106">
        <v>0</v>
      </c>
      <c r="Q558" s="106">
        <v>0</v>
      </c>
      <c r="R558" s="106">
        <v>0</v>
      </c>
      <c r="S558" s="106">
        <v>0</v>
      </c>
      <c r="T558" s="106">
        <v>0</v>
      </c>
      <c r="U558" s="106">
        <v>0</v>
      </c>
      <c r="V558" s="106">
        <v>0</v>
      </c>
      <c r="W558" s="106">
        <v>0</v>
      </c>
      <c r="X558" s="106">
        <v>0</v>
      </c>
      <c r="Y558" s="106">
        <v>0</v>
      </c>
      <c r="Z558" s="106">
        <v>0</v>
      </c>
      <c r="AA558" s="106">
        <v>0</v>
      </c>
      <c r="AB558" s="106">
        <v>0</v>
      </c>
      <c r="AC558" s="106">
        <v>0</v>
      </c>
      <c r="AD558" s="106">
        <v>0</v>
      </c>
      <c r="AE558" s="106">
        <v>0</v>
      </c>
      <c r="AF558" s="106">
        <v>0</v>
      </c>
      <c r="AG558" s="106">
        <v>0</v>
      </c>
      <c r="AH558" s="106">
        <v>0</v>
      </c>
      <c r="AI558" s="106">
        <v>0</v>
      </c>
      <c r="AJ558" s="106">
        <v>0</v>
      </c>
      <c r="AK558" s="106">
        <v>515.28</v>
      </c>
      <c r="AL558" s="106">
        <v>1545.84</v>
      </c>
      <c r="AM558" s="106"/>
      <c r="AN558" s="106">
        <v>1545.84</v>
      </c>
      <c r="AO558" s="104"/>
      <c r="AP558" s="104">
        <f t="shared" si="18"/>
        <v>3606.96</v>
      </c>
      <c r="AQ558" s="106">
        <f t="shared" si="19"/>
        <v>4981.04</v>
      </c>
      <c r="AR558" s="77"/>
      <c r="AS558" s="78"/>
      <c r="AT558" s="84"/>
      <c r="AU558" s="11">
        <f t="shared" si="31"/>
        <v>4122.24</v>
      </c>
      <c r="AV558" s="84"/>
      <c r="AW558" s="84"/>
      <c r="AX558" s="84"/>
      <c r="AY558" s="84"/>
      <c r="AZ558" s="84"/>
      <c r="BA558" s="84"/>
      <c r="BB558" s="84"/>
      <c r="BC558" s="84"/>
      <c r="BD558" s="84"/>
      <c r="BE558" s="84"/>
      <c r="BF558" s="84"/>
      <c r="BG558" s="84"/>
      <c r="BH558" s="84"/>
    </row>
    <row r="559" spans="1:60" ht="90.75" customHeight="1" x14ac:dyDescent="0.2">
      <c r="A559" s="95" t="s">
        <v>1366</v>
      </c>
      <c r="B559" s="86" t="s">
        <v>1357</v>
      </c>
      <c r="C559" s="86" t="s">
        <v>368</v>
      </c>
      <c r="D559" s="94" t="s">
        <v>227</v>
      </c>
      <c r="E559" s="79" t="s">
        <v>1367</v>
      </c>
      <c r="F559" s="79" t="s">
        <v>1359</v>
      </c>
      <c r="G559" s="79" t="s">
        <v>51</v>
      </c>
      <c r="H559" s="86" t="s">
        <v>92</v>
      </c>
      <c r="I559" s="122">
        <v>43700</v>
      </c>
      <c r="J559" s="106">
        <v>8588</v>
      </c>
      <c r="K559" s="106">
        <f t="shared" si="20"/>
        <v>858.80000000000007</v>
      </c>
      <c r="L559" s="106">
        <f t="shared" si="21"/>
        <v>7729.2</v>
      </c>
      <c r="M559" s="106">
        <v>0</v>
      </c>
      <c r="N559" s="106">
        <v>0</v>
      </c>
      <c r="O559" s="106">
        <v>0</v>
      </c>
      <c r="P559" s="106">
        <v>0</v>
      </c>
      <c r="Q559" s="106">
        <v>0</v>
      </c>
      <c r="R559" s="106">
        <v>0</v>
      </c>
      <c r="S559" s="106">
        <v>0</v>
      </c>
      <c r="T559" s="106">
        <v>0</v>
      </c>
      <c r="U559" s="106">
        <v>0</v>
      </c>
      <c r="V559" s="106">
        <v>0</v>
      </c>
      <c r="W559" s="106">
        <v>0</v>
      </c>
      <c r="X559" s="106">
        <v>0</v>
      </c>
      <c r="Y559" s="106">
        <v>0</v>
      </c>
      <c r="Z559" s="106">
        <v>0</v>
      </c>
      <c r="AA559" s="106">
        <v>0</v>
      </c>
      <c r="AB559" s="106">
        <v>0</v>
      </c>
      <c r="AC559" s="106">
        <v>0</v>
      </c>
      <c r="AD559" s="106">
        <v>0</v>
      </c>
      <c r="AE559" s="106">
        <v>0</v>
      </c>
      <c r="AF559" s="106">
        <v>0</v>
      </c>
      <c r="AG559" s="106">
        <v>0</v>
      </c>
      <c r="AH559" s="106">
        <v>0</v>
      </c>
      <c r="AI559" s="106">
        <v>0</v>
      </c>
      <c r="AJ559" s="106">
        <v>0</v>
      </c>
      <c r="AK559" s="106">
        <v>515.28</v>
      </c>
      <c r="AL559" s="106">
        <v>1545.84</v>
      </c>
      <c r="AM559" s="106"/>
      <c r="AN559" s="106">
        <v>1545.84</v>
      </c>
      <c r="AO559" s="104"/>
      <c r="AP559" s="104">
        <f t="shared" si="18"/>
        <v>3606.96</v>
      </c>
      <c r="AQ559" s="106">
        <f t="shared" si="19"/>
        <v>4981.04</v>
      </c>
      <c r="AR559" s="77"/>
      <c r="AS559" s="78"/>
      <c r="AT559" s="84"/>
      <c r="AU559" s="11">
        <f t="shared" si="31"/>
        <v>4122.24</v>
      </c>
      <c r="AV559" s="84"/>
      <c r="AW559" s="84"/>
      <c r="AX559" s="84"/>
      <c r="AY559" s="84"/>
      <c r="AZ559" s="84"/>
      <c r="BA559" s="84"/>
      <c r="BB559" s="84"/>
      <c r="BC559" s="84"/>
      <c r="BD559" s="84"/>
      <c r="BE559" s="84"/>
      <c r="BF559" s="84"/>
      <c r="BG559" s="84"/>
      <c r="BH559" s="84"/>
    </row>
    <row r="560" spans="1:60" ht="90.75" customHeight="1" x14ac:dyDescent="0.2">
      <c r="A560" s="95" t="s">
        <v>1368</v>
      </c>
      <c r="B560" s="86" t="s">
        <v>1357</v>
      </c>
      <c r="C560" s="86" t="s">
        <v>368</v>
      </c>
      <c r="D560" s="94" t="s">
        <v>227</v>
      </c>
      <c r="E560" s="79" t="s">
        <v>1369</v>
      </c>
      <c r="F560" s="79" t="s">
        <v>1359</v>
      </c>
      <c r="G560" s="79" t="s">
        <v>51</v>
      </c>
      <c r="H560" s="86" t="s">
        <v>92</v>
      </c>
      <c r="I560" s="122">
        <v>43700</v>
      </c>
      <c r="J560" s="106">
        <v>8588</v>
      </c>
      <c r="K560" s="106">
        <f t="shared" si="20"/>
        <v>858.80000000000007</v>
      </c>
      <c r="L560" s="106">
        <f t="shared" si="21"/>
        <v>7729.2</v>
      </c>
      <c r="M560" s="106">
        <v>0</v>
      </c>
      <c r="N560" s="106">
        <v>0</v>
      </c>
      <c r="O560" s="106">
        <v>0</v>
      </c>
      <c r="P560" s="106">
        <v>0</v>
      </c>
      <c r="Q560" s="106">
        <v>0</v>
      </c>
      <c r="R560" s="106">
        <v>0</v>
      </c>
      <c r="S560" s="106">
        <v>0</v>
      </c>
      <c r="T560" s="106">
        <v>0</v>
      </c>
      <c r="U560" s="106">
        <v>0</v>
      </c>
      <c r="V560" s="106">
        <v>0</v>
      </c>
      <c r="W560" s="106">
        <v>0</v>
      </c>
      <c r="X560" s="106">
        <v>0</v>
      </c>
      <c r="Y560" s="106">
        <v>0</v>
      </c>
      <c r="Z560" s="106">
        <v>0</v>
      </c>
      <c r="AA560" s="106">
        <v>0</v>
      </c>
      <c r="AB560" s="106">
        <v>0</v>
      </c>
      <c r="AC560" s="106">
        <v>0</v>
      </c>
      <c r="AD560" s="106">
        <v>0</v>
      </c>
      <c r="AE560" s="106">
        <v>0</v>
      </c>
      <c r="AF560" s="106">
        <v>0</v>
      </c>
      <c r="AG560" s="106">
        <v>0</v>
      </c>
      <c r="AH560" s="106">
        <v>0</v>
      </c>
      <c r="AI560" s="106">
        <v>0</v>
      </c>
      <c r="AJ560" s="106">
        <v>0</v>
      </c>
      <c r="AK560" s="106">
        <v>515.28</v>
      </c>
      <c r="AL560" s="106">
        <v>1545.84</v>
      </c>
      <c r="AM560" s="106"/>
      <c r="AN560" s="106">
        <v>1545.84</v>
      </c>
      <c r="AO560" s="104"/>
      <c r="AP560" s="104">
        <f t="shared" si="18"/>
        <v>3606.96</v>
      </c>
      <c r="AQ560" s="106">
        <f t="shared" si="19"/>
        <v>4981.04</v>
      </c>
      <c r="AR560" s="77"/>
      <c r="AS560" s="78"/>
      <c r="AT560" s="84"/>
      <c r="AU560" s="11">
        <f t="shared" si="31"/>
        <v>4122.24</v>
      </c>
      <c r="AV560" s="84"/>
      <c r="AW560" s="84"/>
      <c r="AX560" s="84"/>
      <c r="AY560" s="84"/>
      <c r="AZ560" s="84"/>
      <c r="BA560" s="84"/>
      <c r="BB560" s="84"/>
      <c r="BC560" s="84"/>
      <c r="BD560" s="84"/>
      <c r="BE560" s="84"/>
      <c r="BF560" s="84"/>
      <c r="BG560" s="84"/>
      <c r="BH560" s="84"/>
    </row>
    <row r="561" spans="1:60" ht="90.75" customHeight="1" x14ac:dyDescent="0.2">
      <c r="A561" s="95" t="s">
        <v>1370</v>
      </c>
      <c r="B561" s="86" t="s">
        <v>1357</v>
      </c>
      <c r="C561" s="86" t="s">
        <v>368</v>
      </c>
      <c r="D561" s="94" t="s">
        <v>227</v>
      </c>
      <c r="E561" s="79" t="s">
        <v>1371</v>
      </c>
      <c r="F561" s="79" t="s">
        <v>1359</v>
      </c>
      <c r="G561" s="79" t="s">
        <v>51</v>
      </c>
      <c r="H561" s="86" t="s">
        <v>92</v>
      </c>
      <c r="I561" s="122">
        <v>43700</v>
      </c>
      <c r="J561" s="106">
        <v>8588</v>
      </c>
      <c r="K561" s="106">
        <f t="shared" si="20"/>
        <v>858.80000000000007</v>
      </c>
      <c r="L561" s="106">
        <f t="shared" si="21"/>
        <v>7729.2</v>
      </c>
      <c r="M561" s="106">
        <v>0</v>
      </c>
      <c r="N561" s="106">
        <v>0</v>
      </c>
      <c r="O561" s="106">
        <v>0</v>
      </c>
      <c r="P561" s="106">
        <v>0</v>
      </c>
      <c r="Q561" s="106">
        <v>0</v>
      </c>
      <c r="R561" s="106">
        <v>0</v>
      </c>
      <c r="S561" s="106">
        <v>0</v>
      </c>
      <c r="T561" s="106">
        <v>0</v>
      </c>
      <c r="U561" s="106">
        <v>0</v>
      </c>
      <c r="V561" s="106">
        <v>0</v>
      </c>
      <c r="W561" s="106">
        <v>0</v>
      </c>
      <c r="X561" s="106">
        <v>0</v>
      </c>
      <c r="Y561" s="106">
        <v>0</v>
      </c>
      <c r="Z561" s="106">
        <v>0</v>
      </c>
      <c r="AA561" s="106">
        <v>0</v>
      </c>
      <c r="AB561" s="106">
        <v>0</v>
      </c>
      <c r="AC561" s="106">
        <v>0</v>
      </c>
      <c r="AD561" s="106">
        <v>0</v>
      </c>
      <c r="AE561" s="106">
        <v>0</v>
      </c>
      <c r="AF561" s="106">
        <v>0</v>
      </c>
      <c r="AG561" s="106">
        <v>0</v>
      </c>
      <c r="AH561" s="106">
        <v>0</v>
      </c>
      <c r="AI561" s="106">
        <v>0</v>
      </c>
      <c r="AJ561" s="106">
        <v>0</v>
      </c>
      <c r="AK561" s="106">
        <v>515.28</v>
      </c>
      <c r="AL561" s="106">
        <v>1545.84</v>
      </c>
      <c r="AM561" s="106"/>
      <c r="AN561" s="106">
        <v>1545.84</v>
      </c>
      <c r="AO561" s="104"/>
      <c r="AP561" s="104">
        <f t="shared" si="18"/>
        <v>3606.96</v>
      </c>
      <c r="AQ561" s="106">
        <f t="shared" si="19"/>
        <v>4981.04</v>
      </c>
      <c r="AR561" s="77"/>
      <c r="AS561" s="78"/>
      <c r="AT561" s="84"/>
      <c r="AU561" s="11">
        <f t="shared" si="31"/>
        <v>4122.24</v>
      </c>
      <c r="AV561" s="84"/>
      <c r="AW561" s="84"/>
      <c r="AX561" s="84"/>
      <c r="AY561" s="84"/>
      <c r="AZ561" s="84"/>
      <c r="BA561" s="84"/>
      <c r="BB561" s="84"/>
      <c r="BC561" s="84"/>
      <c r="BD561" s="84"/>
      <c r="BE561" s="84"/>
      <c r="BF561" s="84"/>
      <c r="BG561" s="84"/>
      <c r="BH561" s="84"/>
    </row>
    <row r="562" spans="1:60" ht="90.75" customHeight="1" x14ac:dyDescent="0.2">
      <c r="A562" s="95" t="s">
        <v>1372</v>
      </c>
      <c r="B562" s="86" t="s">
        <v>1357</v>
      </c>
      <c r="C562" s="86" t="s">
        <v>368</v>
      </c>
      <c r="D562" s="94" t="s">
        <v>227</v>
      </c>
      <c r="E562" s="79" t="s">
        <v>1373</v>
      </c>
      <c r="F562" s="79" t="s">
        <v>1359</v>
      </c>
      <c r="G562" s="79" t="s">
        <v>51</v>
      </c>
      <c r="H562" s="86" t="s">
        <v>92</v>
      </c>
      <c r="I562" s="122">
        <v>43700</v>
      </c>
      <c r="J562" s="106">
        <v>8588</v>
      </c>
      <c r="K562" s="106">
        <f t="shared" si="20"/>
        <v>858.80000000000007</v>
      </c>
      <c r="L562" s="106">
        <f t="shared" si="21"/>
        <v>7729.2</v>
      </c>
      <c r="M562" s="106">
        <v>0</v>
      </c>
      <c r="N562" s="106">
        <v>0</v>
      </c>
      <c r="O562" s="106">
        <v>0</v>
      </c>
      <c r="P562" s="106">
        <v>0</v>
      </c>
      <c r="Q562" s="106">
        <v>0</v>
      </c>
      <c r="R562" s="106">
        <v>0</v>
      </c>
      <c r="S562" s="106">
        <v>0</v>
      </c>
      <c r="T562" s="106">
        <v>0</v>
      </c>
      <c r="U562" s="106">
        <v>0</v>
      </c>
      <c r="V562" s="106">
        <v>0</v>
      </c>
      <c r="W562" s="106">
        <v>0</v>
      </c>
      <c r="X562" s="106">
        <v>0</v>
      </c>
      <c r="Y562" s="106">
        <v>0</v>
      </c>
      <c r="Z562" s="106">
        <v>0</v>
      </c>
      <c r="AA562" s="106">
        <v>0</v>
      </c>
      <c r="AB562" s="106">
        <v>0</v>
      </c>
      <c r="AC562" s="106">
        <v>0</v>
      </c>
      <c r="AD562" s="106">
        <v>0</v>
      </c>
      <c r="AE562" s="106">
        <v>0</v>
      </c>
      <c r="AF562" s="106">
        <v>0</v>
      </c>
      <c r="AG562" s="106">
        <v>0</v>
      </c>
      <c r="AH562" s="106">
        <v>0</v>
      </c>
      <c r="AI562" s="106">
        <v>0</v>
      </c>
      <c r="AJ562" s="106">
        <v>0</v>
      </c>
      <c r="AK562" s="106">
        <v>515.28</v>
      </c>
      <c r="AL562" s="106">
        <v>1545.84</v>
      </c>
      <c r="AM562" s="106"/>
      <c r="AN562" s="106">
        <v>1545.84</v>
      </c>
      <c r="AO562" s="104"/>
      <c r="AP562" s="104">
        <f t="shared" si="18"/>
        <v>3606.96</v>
      </c>
      <c r="AQ562" s="106">
        <f t="shared" si="19"/>
        <v>4981.04</v>
      </c>
      <c r="AR562" s="77"/>
      <c r="AS562" s="78"/>
      <c r="AT562" s="84"/>
      <c r="AU562" s="11">
        <f t="shared" si="31"/>
        <v>4122.24</v>
      </c>
      <c r="AV562" s="84"/>
      <c r="AW562" s="84"/>
      <c r="AX562" s="84"/>
      <c r="AY562" s="84"/>
      <c r="AZ562" s="84"/>
      <c r="BA562" s="84"/>
      <c r="BB562" s="84"/>
      <c r="BC562" s="84"/>
      <c r="BD562" s="84"/>
      <c r="BE562" s="84"/>
      <c r="BF562" s="84"/>
      <c r="BG562" s="84"/>
      <c r="BH562" s="84"/>
    </row>
    <row r="563" spans="1:60" ht="90.75" customHeight="1" x14ac:dyDescent="0.2">
      <c r="A563" s="95" t="s">
        <v>1374</v>
      </c>
      <c r="B563" s="86" t="s">
        <v>1375</v>
      </c>
      <c r="C563" s="86" t="s">
        <v>368</v>
      </c>
      <c r="D563" s="94" t="s">
        <v>227</v>
      </c>
      <c r="E563" s="79" t="s">
        <v>1376</v>
      </c>
      <c r="F563" s="79" t="s">
        <v>1377</v>
      </c>
      <c r="G563" s="79" t="s">
        <v>51</v>
      </c>
      <c r="H563" s="86"/>
      <c r="I563" s="122">
        <v>44255</v>
      </c>
      <c r="J563" s="106">
        <v>13560</v>
      </c>
      <c r="K563" s="106">
        <f t="shared" si="20"/>
        <v>1356</v>
      </c>
      <c r="L563" s="106">
        <f t="shared" si="21"/>
        <v>12204</v>
      </c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>
        <v>0</v>
      </c>
      <c r="AL563" s="106">
        <v>0</v>
      </c>
      <c r="AM563" s="106"/>
      <c r="AN563" s="106">
        <v>2034</v>
      </c>
      <c r="AO563" s="104"/>
      <c r="AP563" s="104">
        <f t="shared" si="18"/>
        <v>2034</v>
      </c>
      <c r="AQ563" s="106">
        <f t="shared" si="19"/>
        <v>11526</v>
      </c>
      <c r="AR563" s="77"/>
      <c r="AS563" s="78"/>
      <c r="AT563" s="84"/>
      <c r="AU563" s="11">
        <f t="shared" si="31"/>
        <v>10170</v>
      </c>
      <c r="AV563" s="84"/>
      <c r="AW563" s="84"/>
      <c r="AX563" s="84"/>
      <c r="AY563" s="84"/>
      <c r="AZ563" s="84"/>
      <c r="BA563" s="84"/>
      <c r="BB563" s="84"/>
      <c r="BC563" s="84"/>
      <c r="BD563" s="84"/>
      <c r="BE563" s="84"/>
      <c r="BF563" s="84"/>
      <c r="BG563" s="84"/>
      <c r="BH563" s="84"/>
    </row>
    <row r="564" spans="1:60" ht="49.5" customHeight="1" x14ac:dyDescent="0.2">
      <c r="A564" s="95" t="s">
        <v>1378</v>
      </c>
      <c r="B564" s="86" t="s">
        <v>1379</v>
      </c>
      <c r="C564" s="86" t="s">
        <v>573</v>
      </c>
      <c r="D564" s="86" t="s">
        <v>227</v>
      </c>
      <c r="E564" s="86" t="s">
        <v>1380</v>
      </c>
      <c r="F564" s="86" t="s">
        <v>1381</v>
      </c>
      <c r="G564" s="79" t="s">
        <v>51</v>
      </c>
      <c r="H564" s="86" t="s">
        <v>1382</v>
      </c>
      <c r="I564" s="122">
        <v>41244</v>
      </c>
      <c r="J564" s="106">
        <v>736.87</v>
      </c>
      <c r="K564" s="106">
        <f t="shared" si="20"/>
        <v>73.686999999999998</v>
      </c>
      <c r="L564" s="106">
        <f t="shared" si="21"/>
        <v>663.18299999999999</v>
      </c>
      <c r="M564" s="106">
        <v>0</v>
      </c>
      <c r="N564" s="106">
        <v>0</v>
      </c>
      <c r="O564" s="106">
        <v>0</v>
      </c>
      <c r="P564" s="106">
        <v>0</v>
      </c>
      <c r="Q564" s="106">
        <v>0</v>
      </c>
      <c r="R564" s="106">
        <v>0</v>
      </c>
      <c r="S564" s="106">
        <v>0</v>
      </c>
      <c r="T564" s="106">
        <v>0</v>
      </c>
      <c r="U564" s="106">
        <v>0</v>
      </c>
      <c r="V564" s="106">
        <v>0</v>
      </c>
      <c r="W564" s="106">
        <v>0</v>
      </c>
      <c r="X564" s="106">
        <v>0</v>
      </c>
      <c r="Y564" s="106">
        <v>0</v>
      </c>
      <c r="Z564" s="106">
        <v>0</v>
      </c>
      <c r="AA564" s="106">
        <v>0</v>
      </c>
      <c r="AB564" s="106">
        <v>0</v>
      </c>
      <c r="AC564" s="106">
        <v>132.63999999999999</v>
      </c>
      <c r="AD564" s="106">
        <v>132.63999999999999</v>
      </c>
      <c r="AE564" s="106">
        <v>132.63999999999999</v>
      </c>
      <c r="AF564" s="106">
        <v>0</v>
      </c>
      <c r="AG564" s="106">
        <v>132.63999999999999</v>
      </c>
      <c r="AH564" s="106">
        <v>0</v>
      </c>
      <c r="AI564" s="106">
        <v>132.62</v>
      </c>
      <c r="AJ564" s="106">
        <v>0</v>
      </c>
      <c r="AK564" s="106">
        <v>0</v>
      </c>
      <c r="AL564" s="106"/>
      <c r="AM564" s="106"/>
      <c r="AN564" s="106"/>
      <c r="AO564" s="104"/>
      <c r="AP564" s="104">
        <f t="shared" si="18"/>
        <v>663.18</v>
      </c>
      <c r="AQ564" s="106">
        <f t="shared" si="19"/>
        <v>73.690000000000055</v>
      </c>
      <c r="AR564" s="72" t="s">
        <v>637</v>
      </c>
      <c r="AS564" s="73" t="s">
        <v>1383</v>
      </c>
      <c r="AT564" s="62"/>
      <c r="AU564" s="61">
        <f t="shared" si="31"/>
        <v>3.0000000000427463E-3</v>
      </c>
      <c r="AV564" s="62"/>
      <c r="AW564" s="62"/>
      <c r="AX564" s="62"/>
      <c r="AY564" s="62"/>
      <c r="AZ564" s="62"/>
      <c r="BA564" s="62"/>
      <c r="BB564" s="62"/>
      <c r="BC564" s="62"/>
      <c r="BD564" s="62"/>
      <c r="BE564" s="62"/>
      <c r="BF564" s="62"/>
      <c r="BG564" s="62"/>
      <c r="BH564" s="62"/>
    </row>
    <row r="565" spans="1:60" ht="49.5" customHeight="1" x14ac:dyDescent="0.2">
      <c r="A565" s="85" t="s">
        <v>1384</v>
      </c>
      <c r="B565" s="86" t="s">
        <v>1385</v>
      </c>
      <c r="C565" s="86" t="s">
        <v>573</v>
      </c>
      <c r="D565" s="86" t="s">
        <v>227</v>
      </c>
      <c r="E565" s="86" t="s">
        <v>1386</v>
      </c>
      <c r="F565" s="86" t="s">
        <v>1381</v>
      </c>
      <c r="G565" s="79" t="s">
        <v>51</v>
      </c>
      <c r="H565" s="86" t="s">
        <v>1382</v>
      </c>
      <c r="I565" s="122">
        <v>41244</v>
      </c>
      <c r="J565" s="106">
        <v>736.87</v>
      </c>
      <c r="K565" s="106">
        <f t="shared" si="20"/>
        <v>73.686999999999998</v>
      </c>
      <c r="L565" s="106">
        <f t="shared" si="21"/>
        <v>663.18299999999999</v>
      </c>
      <c r="M565" s="106">
        <v>0</v>
      </c>
      <c r="N565" s="106">
        <v>0</v>
      </c>
      <c r="O565" s="106">
        <v>0</v>
      </c>
      <c r="P565" s="106">
        <v>0</v>
      </c>
      <c r="Q565" s="106">
        <v>0</v>
      </c>
      <c r="R565" s="106">
        <v>0</v>
      </c>
      <c r="S565" s="106">
        <v>0</v>
      </c>
      <c r="T565" s="106">
        <v>0</v>
      </c>
      <c r="U565" s="106">
        <v>0</v>
      </c>
      <c r="V565" s="106">
        <v>0</v>
      </c>
      <c r="W565" s="106">
        <v>0</v>
      </c>
      <c r="X565" s="106">
        <v>0</v>
      </c>
      <c r="Y565" s="106">
        <v>0</v>
      </c>
      <c r="Z565" s="106">
        <v>0</v>
      </c>
      <c r="AA565" s="106">
        <v>0</v>
      </c>
      <c r="AB565" s="106">
        <v>0</v>
      </c>
      <c r="AC565" s="106">
        <v>132.63999999999999</v>
      </c>
      <c r="AD565" s="106">
        <v>132.63999999999999</v>
      </c>
      <c r="AE565" s="106">
        <v>132.63999999999999</v>
      </c>
      <c r="AF565" s="106">
        <v>0</v>
      </c>
      <c r="AG565" s="106">
        <v>132.63999999999999</v>
      </c>
      <c r="AH565" s="106">
        <v>0</v>
      </c>
      <c r="AI565" s="106">
        <v>132.62</v>
      </c>
      <c r="AJ565" s="106">
        <v>0</v>
      </c>
      <c r="AK565" s="106">
        <v>0</v>
      </c>
      <c r="AL565" s="106"/>
      <c r="AM565" s="106"/>
      <c r="AN565" s="106"/>
      <c r="AO565" s="104"/>
      <c r="AP565" s="104">
        <f t="shared" si="18"/>
        <v>663.18</v>
      </c>
      <c r="AQ565" s="106">
        <f t="shared" si="19"/>
        <v>73.690000000000055</v>
      </c>
      <c r="AR565" s="72" t="s">
        <v>637</v>
      </c>
      <c r="AS565" s="73" t="s">
        <v>1383</v>
      </c>
      <c r="AT565" s="62"/>
      <c r="AU565" s="61">
        <f t="shared" si="31"/>
        <v>3.0000000000427463E-3</v>
      </c>
      <c r="AV565" s="62"/>
      <c r="AW565" s="62"/>
      <c r="AX565" s="62"/>
      <c r="AY565" s="62"/>
      <c r="AZ565" s="62"/>
      <c r="BA565" s="62"/>
      <c r="BB565" s="62"/>
      <c r="BC565" s="62"/>
      <c r="BD565" s="62"/>
      <c r="BE565" s="62"/>
      <c r="BF565" s="62"/>
      <c r="BG565" s="62"/>
      <c r="BH565" s="62"/>
    </row>
    <row r="566" spans="1:60" ht="49.5" customHeight="1" x14ac:dyDescent="0.2">
      <c r="A566" s="85" t="s">
        <v>1387</v>
      </c>
      <c r="B566" s="86" t="s">
        <v>1385</v>
      </c>
      <c r="C566" s="86" t="s">
        <v>573</v>
      </c>
      <c r="D566" s="86" t="s">
        <v>227</v>
      </c>
      <c r="E566" s="86" t="s">
        <v>1388</v>
      </c>
      <c r="F566" s="86" t="s">
        <v>1381</v>
      </c>
      <c r="G566" s="79" t="s">
        <v>51</v>
      </c>
      <c r="H566" s="86" t="s">
        <v>1382</v>
      </c>
      <c r="I566" s="122">
        <v>41244</v>
      </c>
      <c r="J566" s="106">
        <v>736.87</v>
      </c>
      <c r="K566" s="106">
        <f t="shared" si="20"/>
        <v>73.686999999999998</v>
      </c>
      <c r="L566" s="106">
        <f t="shared" si="21"/>
        <v>663.18299999999999</v>
      </c>
      <c r="M566" s="106">
        <v>0</v>
      </c>
      <c r="N566" s="106">
        <v>0</v>
      </c>
      <c r="O566" s="106">
        <v>0</v>
      </c>
      <c r="P566" s="106">
        <v>0</v>
      </c>
      <c r="Q566" s="106">
        <v>0</v>
      </c>
      <c r="R566" s="106">
        <v>0</v>
      </c>
      <c r="S566" s="106">
        <v>0</v>
      </c>
      <c r="T566" s="106">
        <v>0</v>
      </c>
      <c r="U566" s="106">
        <v>0</v>
      </c>
      <c r="V566" s="106">
        <v>0</v>
      </c>
      <c r="W566" s="106">
        <v>0</v>
      </c>
      <c r="X566" s="106">
        <v>0</v>
      </c>
      <c r="Y566" s="106">
        <v>0</v>
      </c>
      <c r="Z566" s="106">
        <v>0</v>
      </c>
      <c r="AA566" s="106">
        <v>0</v>
      </c>
      <c r="AB566" s="106">
        <v>0</v>
      </c>
      <c r="AC566" s="106">
        <v>132.63999999999999</v>
      </c>
      <c r="AD566" s="106">
        <v>132.63999999999999</v>
      </c>
      <c r="AE566" s="106">
        <v>132.63999999999999</v>
      </c>
      <c r="AF566" s="106">
        <v>0</v>
      </c>
      <c r="AG566" s="106">
        <v>132.63999999999999</v>
      </c>
      <c r="AH566" s="106">
        <v>0</v>
      </c>
      <c r="AI566" s="106">
        <v>132.62</v>
      </c>
      <c r="AJ566" s="106">
        <v>0</v>
      </c>
      <c r="AK566" s="106">
        <v>0</v>
      </c>
      <c r="AL566" s="106"/>
      <c r="AM566" s="106"/>
      <c r="AN566" s="106"/>
      <c r="AO566" s="104"/>
      <c r="AP566" s="104">
        <f t="shared" si="18"/>
        <v>663.18</v>
      </c>
      <c r="AQ566" s="106">
        <f t="shared" si="19"/>
        <v>73.690000000000055</v>
      </c>
      <c r="AR566" s="72" t="s">
        <v>637</v>
      </c>
      <c r="AS566" s="73" t="s">
        <v>1383</v>
      </c>
      <c r="AT566" s="62"/>
      <c r="AU566" s="61">
        <f t="shared" si="31"/>
        <v>3.0000000000427463E-3</v>
      </c>
      <c r="AV566" s="62"/>
      <c r="AW566" s="62"/>
      <c r="AX566" s="62"/>
      <c r="AY566" s="62"/>
      <c r="AZ566" s="62"/>
      <c r="BA566" s="62"/>
      <c r="BB566" s="62"/>
      <c r="BC566" s="62"/>
      <c r="BD566" s="62"/>
      <c r="BE566" s="62"/>
      <c r="BF566" s="62"/>
      <c r="BG566" s="62"/>
      <c r="BH566" s="62"/>
    </row>
    <row r="567" spans="1:60" ht="49.5" customHeight="1" x14ac:dyDescent="0.2">
      <c r="A567" s="95" t="s">
        <v>1389</v>
      </c>
      <c r="B567" s="79" t="s">
        <v>1390</v>
      </c>
      <c r="C567" s="79" t="s">
        <v>1391</v>
      </c>
      <c r="D567" s="86" t="s">
        <v>1392</v>
      </c>
      <c r="E567" s="86" t="s">
        <v>1393</v>
      </c>
      <c r="F567" s="86" t="s">
        <v>1394</v>
      </c>
      <c r="G567" s="79" t="s">
        <v>51</v>
      </c>
      <c r="H567" s="86" t="s">
        <v>85</v>
      </c>
      <c r="I567" s="105">
        <v>42340</v>
      </c>
      <c r="J567" s="117">
        <v>2156.06</v>
      </c>
      <c r="K567" s="106">
        <f t="shared" si="20"/>
        <v>215.60599999999999</v>
      </c>
      <c r="L567" s="106">
        <f t="shared" si="21"/>
        <v>1940.454</v>
      </c>
      <c r="M567" s="106">
        <v>0</v>
      </c>
      <c r="N567" s="106">
        <v>0</v>
      </c>
      <c r="O567" s="106">
        <v>0</v>
      </c>
      <c r="P567" s="106">
        <v>0</v>
      </c>
      <c r="Q567" s="106">
        <v>0</v>
      </c>
      <c r="R567" s="106">
        <v>0</v>
      </c>
      <c r="S567" s="106">
        <v>0</v>
      </c>
      <c r="T567" s="106">
        <v>0</v>
      </c>
      <c r="U567" s="106">
        <v>0</v>
      </c>
      <c r="V567" s="106">
        <v>0</v>
      </c>
      <c r="W567" s="106">
        <v>0</v>
      </c>
      <c r="X567" s="106">
        <v>0</v>
      </c>
      <c r="Y567" s="106">
        <v>0</v>
      </c>
      <c r="Z567" s="106">
        <v>0</v>
      </c>
      <c r="AA567" s="106">
        <v>0</v>
      </c>
      <c r="AB567" s="106">
        <v>0</v>
      </c>
      <c r="AC567" s="106">
        <v>0</v>
      </c>
      <c r="AD567" s="106">
        <v>0</v>
      </c>
      <c r="AE567" s="106">
        <v>0</v>
      </c>
      <c r="AF567" s="106">
        <v>0</v>
      </c>
      <c r="AG567" s="106">
        <v>388.09</v>
      </c>
      <c r="AH567" s="106">
        <v>0</v>
      </c>
      <c r="AI567" s="106">
        <v>388.09</v>
      </c>
      <c r="AJ567" s="106">
        <v>388.09</v>
      </c>
      <c r="AK567" s="106">
        <v>388.09</v>
      </c>
      <c r="AL567" s="106">
        <v>388.09</v>
      </c>
      <c r="AM567" s="106"/>
      <c r="AN567" s="106"/>
      <c r="AO567" s="104"/>
      <c r="AP567" s="104">
        <f t="shared" si="18"/>
        <v>1940.4499999999998</v>
      </c>
      <c r="AQ567" s="106">
        <f t="shared" si="19"/>
        <v>215.61000000000013</v>
      </c>
      <c r="AR567" s="72" t="s">
        <v>1395</v>
      </c>
      <c r="AS567" s="73" t="s">
        <v>626</v>
      </c>
      <c r="AT567" s="62"/>
      <c r="AU567" s="61">
        <f t="shared" si="31"/>
        <v>4.0000000001327862E-3</v>
      </c>
      <c r="AV567" s="62"/>
      <c r="AW567" s="62"/>
      <c r="AX567" s="62"/>
      <c r="AY567" s="62"/>
      <c r="AZ567" s="62"/>
      <c r="BA567" s="62"/>
      <c r="BB567" s="62"/>
      <c r="BC567" s="62"/>
      <c r="BD567" s="62"/>
      <c r="BE567" s="62"/>
      <c r="BF567" s="62"/>
      <c r="BG567" s="62"/>
      <c r="BH567" s="62"/>
    </row>
    <row r="568" spans="1:60" ht="49.5" customHeight="1" x14ac:dyDescent="0.2">
      <c r="A568" s="95" t="s">
        <v>1396</v>
      </c>
      <c r="B568" s="79" t="s">
        <v>1397</v>
      </c>
      <c r="C568" s="79" t="s">
        <v>1398</v>
      </c>
      <c r="D568" s="86" t="s">
        <v>1399</v>
      </c>
      <c r="E568" s="86" t="s">
        <v>1400</v>
      </c>
      <c r="F568" s="86" t="s">
        <v>1401</v>
      </c>
      <c r="G568" s="79" t="s">
        <v>51</v>
      </c>
      <c r="H568" s="86"/>
      <c r="I568" s="105">
        <v>43843</v>
      </c>
      <c r="J568" s="117">
        <v>1281.25</v>
      </c>
      <c r="K568" s="106">
        <f t="shared" si="20"/>
        <v>128.125</v>
      </c>
      <c r="L568" s="106">
        <f t="shared" si="21"/>
        <v>1153.125</v>
      </c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>
        <v>230.62</v>
      </c>
      <c r="AM568" s="106"/>
      <c r="AN568" s="106">
        <v>230.62</v>
      </c>
      <c r="AO568" s="104"/>
      <c r="AP568" s="104">
        <f t="shared" si="18"/>
        <v>461.24</v>
      </c>
      <c r="AQ568" s="106">
        <f t="shared" si="19"/>
        <v>820.01</v>
      </c>
      <c r="AR568" s="72"/>
      <c r="AS568" s="73"/>
      <c r="AT568" s="12"/>
      <c r="AU568" s="11"/>
      <c r="AV568" s="12"/>
      <c r="AW568" s="12"/>
      <c r="AX568" s="12"/>
      <c r="AY568" s="12"/>
      <c r="AZ568" s="12"/>
      <c r="BA568" s="12"/>
      <c r="BB568" s="12"/>
      <c r="BC568" s="12"/>
      <c r="BD568" s="12"/>
      <c r="BE568" s="12"/>
      <c r="BF568" s="12"/>
      <c r="BG568" s="12"/>
      <c r="BH568" s="12"/>
    </row>
    <row r="569" spans="1:60" ht="49.5" customHeight="1" x14ac:dyDescent="0.2">
      <c r="A569" s="95" t="s">
        <v>1402</v>
      </c>
      <c r="B569" s="79" t="s">
        <v>1397</v>
      </c>
      <c r="C569" s="79" t="s">
        <v>1398</v>
      </c>
      <c r="D569" s="86" t="s">
        <v>1399</v>
      </c>
      <c r="E569" s="86" t="s">
        <v>1400</v>
      </c>
      <c r="F569" s="86" t="s">
        <v>1401</v>
      </c>
      <c r="G569" s="79" t="s">
        <v>51</v>
      </c>
      <c r="H569" s="86"/>
      <c r="I569" s="105">
        <v>43843</v>
      </c>
      <c r="J569" s="117">
        <v>1281.25</v>
      </c>
      <c r="K569" s="106">
        <f t="shared" si="20"/>
        <v>128.125</v>
      </c>
      <c r="L569" s="106">
        <f t="shared" si="21"/>
        <v>1153.125</v>
      </c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>
        <v>230.62</v>
      </c>
      <c r="AM569" s="106"/>
      <c r="AN569" s="106">
        <v>230.62</v>
      </c>
      <c r="AO569" s="104"/>
      <c r="AP569" s="104">
        <f t="shared" si="18"/>
        <v>461.24</v>
      </c>
      <c r="AQ569" s="106">
        <f t="shared" si="19"/>
        <v>820.01</v>
      </c>
      <c r="AR569" s="72"/>
      <c r="AS569" s="73"/>
      <c r="AT569" s="12"/>
      <c r="AU569" s="11"/>
      <c r="AV569" s="12"/>
      <c r="AW569" s="12"/>
      <c r="AX569" s="12"/>
      <c r="AY569" s="12"/>
      <c r="AZ569" s="12"/>
      <c r="BA569" s="12"/>
      <c r="BB569" s="12"/>
      <c r="BC569" s="12"/>
      <c r="BD569" s="12"/>
      <c r="BE569" s="12"/>
      <c r="BF569" s="12"/>
      <c r="BG569" s="12"/>
      <c r="BH569" s="12"/>
    </row>
    <row r="570" spans="1:60" ht="49.5" customHeight="1" x14ac:dyDescent="0.2">
      <c r="A570" s="95" t="s">
        <v>1403</v>
      </c>
      <c r="B570" s="79" t="s">
        <v>1397</v>
      </c>
      <c r="C570" s="79" t="s">
        <v>1398</v>
      </c>
      <c r="D570" s="86" t="s">
        <v>1399</v>
      </c>
      <c r="E570" s="86" t="s">
        <v>1400</v>
      </c>
      <c r="F570" s="86" t="s">
        <v>1401</v>
      </c>
      <c r="G570" s="79" t="s">
        <v>51</v>
      </c>
      <c r="H570" s="86"/>
      <c r="I570" s="105">
        <v>43843</v>
      </c>
      <c r="J570" s="117">
        <v>1281.25</v>
      </c>
      <c r="K570" s="106">
        <f t="shared" si="20"/>
        <v>128.125</v>
      </c>
      <c r="L570" s="106">
        <f t="shared" si="21"/>
        <v>1153.125</v>
      </c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>
        <v>230.62</v>
      </c>
      <c r="AM570" s="106"/>
      <c r="AN570" s="106">
        <v>230.62</v>
      </c>
      <c r="AO570" s="104"/>
      <c r="AP570" s="104">
        <f t="shared" si="18"/>
        <v>461.24</v>
      </c>
      <c r="AQ570" s="106">
        <f t="shared" si="19"/>
        <v>820.01</v>
      </c>
      <c r="AR570" s="72"/>
      <c r="AS570" s="73"/>
      <c r="AT570" s="12"/>
      <c r="AU570" s="11"/>
      <c r="AV570" s="12"/>
      <c r="AW570" s="12"/>
      <c r="AX570" s="12"/>
      <c r="AY570" s="12"/>
      <c r="AZ570" s="12"/>
      <c r="BA570" s="12"/>
      <c r="BB570" s="12"/>
      <c r="BC570" s="12"/>
      <c r="BD570" s="12"/>
      <c r="BE570" s="12"/>
      <c r="BF570" s="12"/>
      <c r="BG570" s="12"/>
      <c r="BH570" s="12"/>
    </row>
    <row r="571" spans="1:60" ht="49.5" customHeight="1" x14ac:dyDescent="0.2">
      <c r="A571" s="95" t="s">
        <v>1404</v>
      </c>
      <c r="B571" s="79" t="s">
        <v>1397</v>
      </c>
      <c r="C571" s="79" t="s">
        <v>1398</v>
      </c>
      <c r="D571" s="86" t="s">
        <v>1399</v>
      </c>
      <c r="E571" s="86" t="s">
        <v>1400</v>
      </c>
      <c r="F571" s="86" t="s">
        <v>1401</v>
      </c>
      <c r="G571" s="79" t="s">
        <v>51</v>
      </c>
      <c r="H571" s="86"/>
      <c r="I571" s="105">
        <v>43843</v>
      </c>
      <c r="J571" s="117">
        <v>1281.25</v>
      </c>
      <c r="K571" s="106">
        <f t="shared" si="20"/>
        <v>128.125</v>
      </c>
      <c r="L571" s="106">
        <f t="shared" si="21"/>
        <v>1153.125</v>
      </c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>
        <v>230.63</v>
      </c>
      <c r="AM571" s="106"/>
      <c r="AN571" s="106">
        <v>230.63</v>
      </c>
      <c r="AO571" s="104"/>
      <c r="AP571" s="104">
        <f t="shared" si="18"/>
        <v>461.26</v>
      </c>
      <c r="AQ571" s="106">
        <f t="shared" si="19"/>
        <v>819.99</v>
      </c>
      <c r="AR571" s="72"/>
      <c r="AS571" s="73"/>
      <c r="AT571" s="12"/>
      <c r="AU571" s="11"/>
      <c r="AV571" s="12"/>
      <c r="AW571" s="12"/>
      <c r="AX571" s="12"/>
      <c r="AY571" s="12"/>
      <c r="AZ571" s="12"/>
      <c r="BA571" s="12"/>
      <c r="BB571" s="12"/>
      <c r="BC571" s="12"/>
      <c r="BD571" s="12"/>
      <c r="BE571" s="12"/>
      <c r="BF571" s="12"/>
      <c r="BG571" s="12"/>
      <c r="BH571" s="12"/>
    </row>
    <row r="572" spans="1:60" ht="49.5" customHeight="1" x14ac:dyDescent="0.2">
      <c r="A572" s="95" t="s">
        <v>1405</v>
      </c>
      <c r="B572" s="79" t="s">
        <v>1397</v>
      </c>
      <c r="C572" s="79" t="s">
        <v>1398</v>
      </c>
      <c r="D572" s="86" t="s">
        <v>1399</v>
      </c>
      <c r="E572" s="86" t="s">
        <v>1400</v>
      </c>
      <c r="F572" s="86" t="s">
        <v>1401</v>
      </c>
      <c r="G572" s="79" t="s">
        <v>51</v>
      </c>
      <c r="H572" s="86"/>
      <c r="I572" s="105">
        <v>43843</v>
      </c>
      <c r="J572" s="117">
        <v>1281.25</v>
      </c>
      <c r="K572" s="106">
        <f t="shared" si="20"/>
        <v>128.125</v>
      </c>
      <c r="L572" s="106">
        <f t="shared" si="21"/>
        <v>1153.125</v>
      </c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>
        <v>230.63</v>
      </c>
      <c r="AM572" s="106"/>
      <c r="AN572" s="106">
        <v>230.63</v>
      </c>
      <c r="AO572" s="104"/>
      <c r="AP572" s="104">
        <f t="shared" si="18"/>
        <v>461.26</v>
      </c>
      <c r="AQ572" s="106">
        <f t="shared" si="19"/>
        <v>819.99</v>
      </c>
      <c r="AR572" s="72"/>
      <c r="AS572" s="73"/>
      <c r="AT572" s="12"/>
      <c r="AU572" s="11"/>
      <c r="AV572" s="12"/>
      <c r="AW572" s="12"/>
      <c r="AX572" s="12"/>
      <c r="AY572" s="12"/>
      <c r="AZ572" s="12"/>
      <c r="BA572" s="12"/>
      <c r="BB572" s="12"/>
      <c r="BC572" s="12"/>
      <c r="BD572" s="12"/>
      <c r="BE572" s="12"/>
      <c r="BF572" s="12"/>
      <c r="BG572" s="12"/>
      <c r="BH572" s="12"/>
    </row>
    <row r="573" spans="1:60" ht="49.5" customHeight="1" x14ac:dyDescent="0.2">
      <c r="A573" s="95" t="s">
        <v>1406</v>
      </c>
      <c r="B573" s="79" t="s">
        <v>1397</v>
      </c>
      <c r="C573" s="79" t="s">
        <v>1398</v>
      </c>
      <c r="D573" s="86" t="s">
        <v>1399</v>
      </c>
      <c r="E573" s="86" t="s">
        <v>1400</v>
      </c>
      <c r="F573" s="86" t="s">
        <v>1401</v>
      </c>
      <c r="G573" s="79" t="s">
        <v>51</v>
      </c>
      <c r="H573" s="86"/>
      <c r="I573" s="105">
        <v>43843</v>
      </c>
      <c r="J573" s="117">
        <v>1281.25</v>
      </c>
      <c r="K573" s="106">
        <f t="shared" si="20"/>
        <v>128.125</v>
      </c>
      <c r="L573" s="106">
        <f t="shared" si="21"/>
        <v>1153.125</v>
      </c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>
        <v>230.63</v>
      </c>
      <c r="AM573" s="106"/>
      <c r="AN573" s="106">
        <v>230.63</v>
      </c>
      <c r="AO573" s="104"/>
      <c r="AP573" s="104">
        <f t="shared" si="18"/>
        <v>461.26</v>
      </c>
      <c r="AQ573" s="106">
        <f t="shared" si="19"/>
        <v>819.99</v>
      </c>
      <c r="AR573" s="72"/>
      <c r="AS573" s="73"/>
      <c r="AT573" s="12"/>
      <c r="AU573" s="11"/>
      <c r="AV573" s="12"/>
      <c r="AW573" s="12"/>
      <c r="AX573" s="12"/>
      <c r="AY573" s="12"/>
      <c r="AZ573" s="12"/>
      <c r="BA573" s="12"/>
      <c r="BB573" s="12"/>
      <c r="BC573" s="12"/>
      <c r="BD573" s="12"/>
      <c r="BE573" s="12"/>
      <c r="BF573" s="12"/>
      <c r="BG573" s="12"/>
      <c r="BH573" s="12"/>
    </row>
    <row r="574" spans="1:60" ht="49.5" customHeight="1" x14ac:dyDescent="0.2">
      <c r="A574" s="95" t="s">
        <v>1407</v>
      </c>
      <c r="B574" s="79" t="s">
        <v>1397</v>
      </c>
      <c r="C574" s="79" t="s">
        <v>1398</v>
      </c>
      <c r="D574" s="86" t="s">
        <v>1399</v>
      </c>
      <c r="E574" s="86" t="s">
        <v>1400</v>
      </c>
      <c r="F574" s="86" t="s">
        <v>1401</v>
      </c>
      <c r="G574" s="79" t="s">
        <v>51</v>
      </c>
      <c r="H574" s="86"/>
      <c r="I574" s="105">
        <v>43843</v>
      </c>
      <c r="J574" s="117">
        <v>1281.25</v>
      </c>
      <c r="K574" s="106">
        <f t="shared" si="20"/>
        <v>128.125</v>
      </c>
      <c r="L574" s="106">
        <f t="shared" si="21"/>
        <v>1153.125</v>
      </c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>
        <v>230.63</v>
      </c>
      <c r="AM574" s="106"/>
      <c r="AN574" s="106">
        <v>230.63</v>
      </c>
      <c r="AO574" s="104"/>
      <c r="AP574" s="104">
        <f t="shared" si="18"/>
        <v>461.26</v>
      </c>
      <c r="AQ574" s="106">
        <f t="shared" si="19"/>
        <v>819.99</v>
      </c>
      <c r="AR574" s="72"/>
      <c r="AS574" s="73"/>
      <c r="AT574" s="12"/>
      <c r="AU574" s="11"/>
      <c r="AV574" s="12"/>
      <c r="AW574" s="12"/>
      <c r="AX574" s="12"/>
      <c r="AY574" s="12"/>
      <c r="AZ574" s="12"/>
      <c r="BA574" s="12"/>
      <c r="BB574" s="12"/>
      <c r="BC574" s="12"/>
      <c r="BD574" s="12"/>
      <c r="BE574" s="12"/>
      <c r="BF574" s="12"/>
      <c r="BG574" s="12"/>
      <c r="BH574" s="12"/>
    </row>
    <row r="575" spans="1:60" ht="49.5" customHeight="1" x14ac:dyDescent="0.2">
      <c r="A575" s="95" t="s">
        <v>1408</v>
      </c>
      <c r="B575" s="79" t="s">
        <v>1397</v>
      </c>
      <c r="C575" s="79" t="s">
        <v>1398</v>
      </c>
      <c r="D575" s="86" t="s">
        <v>1399</v>
      </c>
      <c r="E575" s="86" t="s">
        <v>1400</v>
      </c>
      <c r="F575" s="86" t="s">
        <v>1401</v>
      </c>
      <c r="G575" s="79" t="s">
        <v>51</v>
      </c>
      <c r="H575" s="86"/>
      <c r="I575" s="105">
        <v>43843</v>
      </c>
      <c r="J575" s="117">
        <v>1281.25</v>
      </c>
      <c r="K575" s="106">
        <f t="shared" si="20"/>
        <v>128.125</v>
      </c>
      <c r="L575" s="106">
        <f t="shared" si="21"/>
        <v>1153.125</v>
      </c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>
        <v>230.63</v>
      </c>
      <c r="AM575" s="106"/>
      <c r="AN575" s="106">
        <v>230.63</v>
      </c>
      <c r="AO575" s="104"/>
      <c r="AP575" s="104">
        <f t="shared" si="18"/>
        <v>461.26</v>
      </c>
      <c r="AQ575" s="106">
        <f t="shared" si="19"/>
        <v>819.99</v>
      </c>
      <c r="AR575" s="72"/>
      <c r="AS575" s="73"/>
      <c r="AT575" s="12"/>
      <c r="AU575" s="11"/>
      <c r="AV575" s="12"/>
      <c r="AW575" s="12"/>
      <c r="AX575" s="12"/>
      <c r="AY575" s="12"/>
      <c r="AZ575" s="12"/>
      <c r="BA575" s="12"/>
      <c r="BB575" s="12"/>
      <c r="BC575" s="12"/>
      <c r="BD575" s="12"/>
      <c r="BE575" s="12"/>
      <c r="BF575" s="12"/>
      <c r="BG575" s="12"/>
      <c r="BH575" s="12"/>
    </row>
    <row r="576" spans="1:60" ht="49.5" customHeight="1" x14ac:dyDescent="0.2">
      <c r="A576" s="95" t="s">
        <v>1409</v>
      </c>
      <c r="B576" s="79" t="s">
        <v>1397</v>
      </c>
      <c r="C576" s="79" t="s">
        <v>1398</v>
      </c>
      <c r="D576" s="86" t="s">
        <v>1399</v>
      </c>
      <c r="E576" s="86" t="s">
        <v>1400</v>
      </c>
      <c r="F576" s="86" t="s">
        <v>1401</v>
      </c>
      <c r="G576" s="79" t="s">
        <v>51</v>
      </c>
      <c r="H576" s="86"/>
      <c r="I576" s="105">
        <v>43843</v>
      </c>
      <c r="J576" s="117">
        <v>1281.25</v>
      </c>
      <c r="K576" s="106">
        <f t="shared" si="20"/>
        <v>128.125</v>
      </c>
      <c r="L576" s="106">
        <f t="shared" si="21"/>
        <v>1153.125</v>
      </c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>
        <v>230.63</v>
      </c>
      <c r="AM576" s="106"/>
      <c r="AN576" s="106">
        <v>230.63</v>
      </c>
      <c r="AO576" s="104"/>
      <c r="AP576" s="104">
        <f t="shared" si="18"/>
        <v>461.26</v>
      </c>
      <c r="AQ576" s="106">
        <f t="shared" si="19"/>
        <v>819.99</v>
      </c>
      <c r="AR576" s="72"/>
      <c r="AS576" s="73"/>
      <c r="AT576" s="12"/>
      <c r="AU576" s="11"/>
      <c r="AV576" s="12"/>
      <c r="AW576" s="12"/>
      <c r="AX576" s="12"/>
      <c r="AY576" s="12"/>
      <c r="AZ576" s="12"/>
      <c r="BA576" s="12"/>
      <c r="BB576" s="12"/>
      <c r="BC576" s="12"/>
      <c r="BD576" s="12"/>
      <c r="BE576" s="12"/>
      <c r="BF576" s="12"/>
      <c r="BG576" s="12"/>
      <c r="BH576" s="12"/>
    </row>
    <row r="577" spans="1:60" ht="49.5" customHeight="1" x14ac:dyDescent="0.2">
      <c r="A577" s="95" t="s">
        <v>1410</v>
      </c>
      <c r="B577" s="79" t="s">
        <v>1397</v>
      </c>
      <c r="C577" s="79" t="s">
        <v>1398</v>
      </c>
      <c r="D577" s="86" t="s">
        <v>1399</v>
      </c>
      <c r="E577" s="86" t="s">
        <v>1400</v>
      </c>
      <c r="F577" s="86" t="s">
        <v>1401</v>
      </c>
      <c r="G577" s="79" t="s">
        <v>51</v>
      </c>
      <c r="H577" s="86"/>
      <c r="I577" s="105">
        <v>43843</v>
      </c>
      <c r="J577" s="117">
        <v>1281.25</v>
      </c>
      <c r="K577" s="106">
        <f t="shared" si="20"/>
        <v>128.125</v>
      </c>
      <c r="L577" s="106">
        <f t="shared" si="21"/>
        <v>1153.125</v>
      </c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>
        <v>230.63</v>
      </c>
      <c r="AM577" s="106"/>
      <c r="AN577" s="106">
        <v>230.63</v>
      </c>
      <c r="AO577" s="104"/>
      <c r="AP577" s="104">
        <f t="shared" si="18"/>
        <v>461.26</v>
      </c>
      <c r="AQ577" s="106">
        <f t="shared" si="19"/>
        <v>819.99</v>
      </c>
      <c r="AR577" s="72"/>
      <c r="AS577" s="73"/>
      <c r="AT577" s="12"/>
      <c r="AU577" s="11"/>
      <c r="AV577" s="12"/>
      <c r="AW577" s="12"/>
      <c r="AX577" s="12"/>
      <c r="AY577" s="12"/>
      <c r="AZ577" s="12"/>
      <c r="BA577" s="12"/>
      <c r="BB577" s="12"/>
      <c r="BC577" s="12"/>
      <c r="BD577" s="12"/>
      <c r="BE577" s="12"/>
      <c r="BF577" s="12"/>
      <c r="BG577" s="12"/>
      <c r="BH577" s="12"/>
    </row>
    <row r="578" spans="1:60" ht="49.5" customHeight="1" x14ac:dyDescent="0.2">
      <c r="A578" s="95" t="s">
        <v>1411</v>
      </c>
      <c r="B578" s="79" t="s">
        <v>1397</v>
      </c>
      <c r="C578" s="79" t="s">
        <v>1398</v>
      </c>
      <c r="D578" s="86" t="s">
        <v>1399</v>
      </c>
      <c r="E578" s="86" t="s">
        <v>1400</v>
      </c>
      <c r="F578" s="86" t="s">
        <v>1401</v>
      </c>
      <c r="G578" s="79" t="s">
        <v>51</v>
      </c>
      <c r="H578" s="86"/>
      <c r="I578" s="105">
        <v>43843</v>
      </c>
      <c r="J578" s="117">
        <v>1281.25</v>
      </c>
      <c r="K578" s="106">
        <f t="shared" si="20"/>
        <v>128.125</v>
      </c>
      <c r="L578" s="106">
        <f t="shared" si="21"/>
        <v>1153.125</v>
      </c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>
        <v>230.63</v>
      </c>
      <c r="AM578" s="106"/>
      <c r="AN578" s="106">
        <v>230.63</v>
      </c>
      <c r="AO578" s="104"/>
      <c r="AP578" s="104">
        <f t="shared" si="18"/>
        <v>461.26</v>
      </c>
      <c r="AQ578" s="106">
        <f t="shared" si="19"/>
        <v>819.99</v>
      </c>
      <c r="AR578" s="72"/>
      <c r="AS578" s="73"/>
      <c r="AT578" s="12"/>
      <c r="AU578" s="11"/>
      <c r="AV578" s="12"/>
      <c r="AW578" s="12"/>
      <c r="AX578" s="12"/>
      <c r="AY578" s="12"/>
      <c r="AZ578" s="12"/>
      <c r="BA578" s="12"/>
      <c r="BB578" s="12"/>
      <c r="BC578" s="12"/>
      <c r="BD578" s="12"/>
      <c r="BE578" s="12"/>
      <c r="BF578" s="12"/>
      <c r="BG578" s="12"/>
      <c r="BH578" s="12"/>
    </row>
    <row r="579" spans="1:60" ht="49.5" customHeight="1" x14ac:dyDescent="0.2">
      <c r="A579" s="95" t="s">
        <v>1412</v>
      </c>
      <c r="B579" s="79" t="s">
        <v>1397</v>
      </c>
      <c r="C579" s="79" t="s">
        <v>1398</v>
      </c>
      <c r="D579" s="86" t="s">
        <v>1399</v>
      </c>
      <c r="E579" s="86" t="s">
        <v>1400</v>
      </c>
      <c r="F579" s="86" t="s">
        <v>1401</v>
      </c>
      <c r="G579" s="79" t="s">
        <v>51</v>
      </c>
      <c r="H579" s="86"/>
      <c r="I579" s="105">
        <v>43843</v>
      </c>
      <c r="J579" s="117">
        <v>1281.25</v>
      </c>
      <c r="K579" s="106">
        <f t="shared" si="20"/>
        <v>128.125</v>
      </c>
      <c r="L579" s="106">
        <f t="shared" si="21"/>
        <v>1153.125</v>
      </c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>
        <v>230.63</v>
      </c>
      <c r="AM579" s="106"/>
      <c r="AN579" s="106">
        <v>230.63</v>
      </c>
      <c r="AO579" s="104"/>
      <c r="AP579" s="104">
        <f t="shared" si="18"/>
        <v>461.26</v>
      </c>
      <c r="AQ579" s="106">
        <f t="shared" si="19"/>
        <v>819.99</v>
      </c>
      <c r="AR579" s="72"/>
      <c r="AS579" s="73"/>
      <c r="AT579" s="12"/>
      <c r="AU579" s="11"/>
      <c r="AV579" s="12"/>
      <c r="AW579" s="12"/>
      <c r="AX579" s="12"/>
      <c r="AY579" s="12"/>
      <c r="AZ579" s="12"/>
      <c r="BA579" s="12"/>
      <c r="BB579" s="12"/>
      <c r="BC579" s="12"/>
      <c r="BD579" s="12"/>
      <c r="BE579" s="12"/>
      <c r="BF579" s="12"/>
      <c r="BG579" s="12"/>
      <c r="BH579" s="12"/>
    </row>
    <row r="580" spans="1:60" ht="49.5" customHeight="1" x14ac:dyDescent="0.2">
      <c r="A580" s="95" t="s">
        <v>1413</v>
      </c>
      <c r="B580" s="79" t="s">
        <v>1397</v>
      </c>
      <c r="C580" s="79" t="s">
        <v>1398</v>
      </c>
      <c r="D580" s="86" t="s">
        <v>1399</v>
      </c>
      <c r="E580" s="86" t="s">
        <v>1400</v>
      </c>
      <c r="F580" s="86" t="s">
        <v>1401</v>
      </c>
      <c r="G580" s="79" t="s">
        <v>51</v>
      </c>
      <c r="H580" s="86"/>
      <c r="I580" s="105">
        <v>43843</v>
      </c>
      <c r="J580" s="117">
        <v>1281.25</v>
      </c>
      <c r="K580" s="106">
        <f t="shared" si="20"/>
        <v>128.125</v>
      </c>
      <c r="L580" s="106">
        <f t="shared" si="21"/>
        <v>1153.125</v>
      </c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>
        <v>230.63</v>
      </c>
      <c r="AM580" s="106"/>
      <c r="AN580" s="106">
        <v>230.63</v>
      </c>
      <c r="AO580" s="104"/>
      <c r="AP580" s="104">
        <f t="shared" si="18"/>
        <v>461.26</v>
      </c>
      <c r="AQ580" s="106">
        <f t="shared" si="19"/>
        <v>819.99</v>
      </c>
      <c r="AR580" s="72"/>
      <c r="AS580" s="73"/>
      <c r="AT580" s="12"/>
      <c r="AU580" s="11"/>
      <c r="AV580" s="12"/>
      <c r="AW580" s="12"/>
      <c r="AX580" s="12"/>
      <c r="AY580" s="12"/>
      <c r="AZ580" s="12"/>
      <c r="BA580" s="12"/>
      <c r="BB580" s="12"/>
      <c r="BC580" s="12"/>
      <c r="BD580" s="12"/>
      <c r="BE580" s="12"/>
      <c r="BF580" s="12"/>
      <c r="BG580" s="12"/>
      <c r="BH580" s="12"/>
    </row>
    <row r="581" spans="1:60" ht="49.5" customHeight="1" x14ac:dyDescent="0.2">
      <c r="A581" s="95" t="s">
        <v>1414</v>
      </c>
      <c r="B581" s="79" t="s">
        <v>1397</v>
      </c>
      <c r="C581" s="79" t="s">
        <v>1398</v>
      </c>
      <c r="D581" s="86" t="s">
        <v>1399</v>
      </c>
      <c r="E581" s="86" t="s">
        <v>1400</v>
      </c>
      <c r="F581" s="86" t="s">
        <v>1401</v>
      </c>
      <c r="G581" s="79" t="s">
        <v>51</v>
      </c>
      <c r="H581" s="86"/>
      <c r="I581" s="105">
        <v>43843</v>
      </c>
      <c r="J581" s="117">
        <v>1281.25</v>
      </c>
      <c r="K581" s="106">
        <f t="shared" si="20"/>
        <v>128.125</v>
      </c>
      <c r="L581" s="106">
        <f t="shared" si="21"/>
        <v>1153.125</v>
      </c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>
        <v>230.63</v>
      </c>
      <c r="AM581" s="106"/>
      <c r="AN581" s="106">
        <v>230.63</v>
      </c>
      <c r="AO581" s="104"/>
      <c r="AP581" s="104">
        <f t="shared" si="18"/>
        <v>461.26</v>
      </c>
      <c r="AQ581" s="106">
        <f t="shared" si="19"/>
        <v>819.99</v>
      </c>
      <c r="AR581" s="72"/>
      <c r="AS581" s="73"/>
      <c r="AT581" s="12"/>
      <c r="AU581" s="11"/>
      <c r="AV581" s="12"/>
      <c r="AW581" s="12"/>
      <c r="AX581" s="12"/>
      <c r="AY581" s="12"/>
      <c r="AZ581" s="12"/>
      <c r="BA581" s="12"/>
      <c r="BB581" s="12"/>
      <c r="BC581" s="12"/>
      <c r="BD581" s="12"/>
      <c r="BE581" s="12"/>
      <c r="BF581" s="12"/>
      <c r="BG581" s="12"/>
      <c r="BH581" s="12"/>
    </row>
    <row r="582" spans="1:60" ht="49.5" customHeight="1" x14ac:dyDescent="0.2">
      <c r="A582" s="95" t="s">
        <v>1415</v>
      </c>
      <c r="B582" s="79" t="s">
        <v>1397</v>
      </c>
      <c r="C582" s="79" t="s">
        <v>1398</v>
      </c>
      <c r="D582" s="86" t="s">
        <v>1399</v>
      </c>
      <c r="E582" s="86" t="s">
        <v>1400</v>
      </c>
      <c r="F582" s="86" t="s">
        <v>1401</v>
      </c>
      <c r="G582" s="79" t="s">
        <v>51</v>
      </c>
      <c r="H582" s="86"/>
      <c r="I582" s="105">
        <v>43843</v>
      </c>
      <c r="J582" s="117">
        <v>1281.25</v>
      </c>
      <c r="K582" s="106">
        <f t="shared" si="20"/>
        <v>128.125</v>
      </c>
      <c r="L582" s="106">
        <f t="shared" si="21"/>
        <v>1153.125</v>
      </c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>
        <v>230.63</v>
      </c>
      <c r="AM582" s="106"/>
      <c r="AN582" s="106">
        <v>230.63</v>
      </c>
      <c r="AO582" s="104"/>
      <c r="AP582" s="104">
        <f t="shared" si="18"/>
        <v>461.26</v>
      </c>
      <c r="AQ582" s="106">
        <f t="shared" si="19"/>
        <v>819.99</v>
      </c>
      <c r="AR582" s="72"/>
      <c r="AS582" s="73"/>
      <c r="AT582" s="12"/>
      <c r="AU582" s="11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  <c r="BF582" s="12"/>
      <c r="BG582" s="12"/>
      <c r="BH582" s="12"/>
    </row>
    <row r="583" spans="1:60" ht="49.5" customHeight="1" x14ac:dyDescent="0.2">
      <c r="A583" s="95" t="s">
        <v>1416</v>
      </c>
      <c r="B583" s="79" t="s">
        <v>1397</v>
      </c>
      <c r="C583" s="79" t="s">
        <v>1398</v>
      </c>
      <c r="D583" s="86" t="s">
        <v>1399</v>
      </c>
      <c r="E583" s="86" t="s">
        <v>1400</v>
      </c>
      <c r="F583" s="86" t="s">
        <v>1401</v>
      </c>
      <c r="G583" s="79" t="s">
        <v>51</v>
      </c>
      <c r="H583" s="86"/>
      <c r="I583" s="105">
        <v>43843</v>
      </c>
      <c r="J583" s="117">
        <v>1281.25</v>
      </c>
      <c r="K583" s="106">
        <f t="shared" si="20"/>
        <v>128.125</v>
      </c>
      <c r="L583" s="106">
        <f t="shared" si="21"/>
        <v>1153.125</v>
      </c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>
        <v>230.63</v>
      </c>
      <c r="AM583" s="106"/>
      <c r="AN583" s="106">
        <v>230.63</v>
      </c>
      <c r="AO583" s="104"/>
      <c r="AP583" s="104">
        <f t="shared" si="18"/>
        <v>461.26</v>
      </c>
      <c r="AQ583" s="106">
        <f t="shared" si="19"/>
        <v>819.99</v>
      </c>
      <c r="AR583" s="72"/>
      <c r="AS583" s="73"/>
      <c r="AT583" s="12"/>
      <c r="AU583" s="11"/>
      <c r="AV583" s="12"/>
      <c r="AW583" s="12"/>
      <c r="AX583" s="12"/>
      <c r="AY583" s="12"/>
      <c r="AZ583" s="12"/>
      <c r="BA583" s="12"/>
      <c r="BB583" s="12"/>
      <c r="BC583" s="12"/>
      <c r="BD583" s="12"/>
      <c r="BE583" s="12"/>
      <c r="BF583" s="12"/>
      <c r="BG583" s="12"/>
      <c r="BH583" s="12"/>
    </row>
    <row r="584" spans="1:60" ht="49.5" customHeight="1" x14ac:dyDescent="0.2">
      <c r="A584" s="95" t="s">
        <v>1417</v>
      </c>
      <c r="B584" s="95" t="s">
        <v>1418</v>
      </c>
      <c r="C584" s="79" t="s">
        <v>1419</v>
      </c>
      <c r="D584" s="86" t="s">
        <v>1399</v>
      </c>
      <c r="E584" s="86" t="s">
        <v>1420</v>
      </c>
      <c r="F584" s="86" t="s">
        <v>1421</v>
      </c>
      <c r="G584" s="79" t="s">
        <v>51</v>
      </c>
      <c r="H584" s="86"/>
      <c r="I584" s="105">
        <v>44181</v>
      </c>
      <c r="J584" s="117">
        <v>5221.5600000000004</v>
      </c>
      <c r="K584" s="106">
        <f t="shared" si="20"/>
        <v>522.15600000000006</v>
      </c>
      <c r="L584" s="106">
        <f t="shared" si="21"/>
        <v>4699.4040000000005</v>
      </c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>
        <v>0</v>
      </c>
      <c r="AM584" s="106"/>
      <c r="AN584" s="106">
        <v>939.88</v>
      </c>
      <c r="AO584" s="104"/>
      <c r="AP584" s="104">
        <f t="shared" si="18"/>
        <v>939.88</v>
      </c>
      <c r="AQ584" s="106">
        <f t="shared" si="19"/>
        <v>4281.68</v>
      </c>
      <c r="AR584" s="72"/>
      <c r="AS584" s="73"/>
      <c r="AT584" s="12"/>
      <c r="AU584" s="11"/>
      <c r="AV584" s="12"/>
      <c r="AW584" s="12"/>
      <c r="AX584" s="12"/>
      <c r="AY584" s="12"/>
      <c r="AZ584" s="12"/>
      <c r="BA584" s="12"/>
      <c r="BB584" s="12"/>
      <c r="BC584" s="12"/>
      <c r="BD584" s="12"/>
      <c r="BE584" s="12"/>
      <c r="BF584" s="12"/>
      <c r="BG584" s="12"/>
      <c r="BH584" s="12"/>
    </row>
    <row r="585" spans="1:60" ht="49.5" customHeight="1" x14ac:dyDescent="0.2">
      <c r="A585" s="95" t="s">
        <v>1422</v>
      </c>
      <c r="B585" s="126" t="s">
        <v>1423</v>
      </c>
      <c r="C585" s="79" t="s">
        <v>1419</v>
      </c>
      <c r="D585" s="86" t="s">
        <v>1424</v>
      </c>
      <c r="E585" s="86" t="s">
        <v>1425</v>
      </c>
      <c r="F585" s="86" t="s">
        <v>1421</v>
      </c>
      <c r="G585" s="79" t="s">
        <v>51</v>
      </c>
      <c r="H585" s="86"/>
      <c r="I585" s="105">
        <v>44694</v>
      </c>
      <c r="J585" s="117">
        <v>1450</v>
      </c>
      <c r="K585" s="106">
        <v>522.15600000000006</v>
      </c>
      <c r="L585" s="106">
        <v>4699.4040000000005</v>
      </c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>
        <v>0</v>
      </c>
      <c r="AM585" s="106"/>
      <c r="AN585" s="106">
        <v>0</v>
      </c>
      <c r="AO585" s="104"/>
      <c r="AP585" s="104">
        <f t="shared" si="18"/>
        <v>0</v>
      </c>
      <c r="AQ585" s="106">
        <f t="shared" si="19"/>
        <v>1450</v>
      </c>
      <c r="AR585" s="72"/>
      <c r="AS585" s="73"/>
      <c r="AT585" s="12"/>
      <c r="AU585" s="11"/>
      <c r="AV585" s="12"/>
      <c r="AW585" s="12"/>
      <c r="AX585" s="12"/>
      <c r="AY585" s="12"/>
      <c r="AZ585" s="12"/>
      <c r="BA585" s="12"/>
      <c r="BB585" s="12"/>
      <c r="BC585" s="12"/>
      <c r="BD585" s="12"/>
      <c r="BE585" s="12"/>
      <c r="BF585" s="12"/>
      <c r="BG585" s="12"/>
      <c r="BH585" s="12"/>
    </row>
    <row r="586" spans="1:60" ht="69.75" customHeight="1" x14ac:dyDescent="0.2">
      <c r="A586" s="95" t="s">
        <v>1426</v>
      </c>
      <c r="B586" s="79" t="s">
        <v>1427</v>
      </c>
      <c r="C586" s="79" t="s">
        <v>1391</v>
      </c>
      <c r="D586" s="86" t="s">
        <v>1428</v>
      </c>
      <c r="E586" s="86" t="s">
        <v>1400</v>
      </c>
      <c r="F586" s="86" t="s">
        <v>1429</v>
      </c>
      <c r="G586" s="79" t="s">
        <v>51</v>
      </c>
      <c r="H586" s="86"/>
      <c r="I586" s="105">
        <v>43990</v>
      </c>
      <c r="J586" s="117">
        <v>15694.68</v>
      </c>
      <c r="K586" s="106">
        <f t="shared" ref="K586:K654" si="32">+J586*0.1</f>
        <v>1569.4680000000001</v>
      </c>
      <c r="L586" s="106">
        <f t="shared" ref="L586:L654" si="33">+J586-K586</f>
        <v>14125.212</v>
      </c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>
        <v>1647.94</v>
      </c>
      <c r="AM586" s="106"/>
      <c r="AN586" s="106">
        <v>2825.04</v>
      </c>
      <c r="AO586" s="104"/>
      <c r="AP586" s="104">
        <f t="shared" si="18"/>
        <v>4472.9799999999996</v>
      </c>
      <c r="AQ586" s="106">
        <f t="shared" si="19"/>
        <v>11221.7</v>
      </c>
      <c r="AR586" s="72"/>
      <c r="AS586" s="73"/>
      <c r="AT586" s="12"/>
      <c r="AU586" s="76"/>
      <c r="AV586" s="12"/>
      <c r="AW586" s="12"/>
      <c r="AX586" s="12"/>
      <c r="AY586" s="12"/>
      <c r="AZ586" s="12"/>
      <c r="BA586" s="12"/>
      <c r="BB586" s="12"/>
      <c r="BC586" s="12"/>
      <c r="BD586" s="12"/>
      <c r="BE586" s="12"/>
      <c r="BF586" s="12"/>
      <c r="BG586" s="12"/>
      <c r="BH586" s="12"/>
    </row>
    <row r="587" spans="1:60" ht="49.5" customHeight="1" x14ac:dyDescent="0.2">
      <c r="A587" s="95" t="s">
        <v>1430</v>
      </c>
      <c r="B587" s="79" t="s">
        <v>1431</v>
      </c>
      <c r="C587" s="79" t="s">
        <v>368</v>
      </c>
      <c r="D587" s="86" t="s">
        <v>227</v>
      </c>
      <c r="E587" s="86" t="s">
        <v>1432</v>
      </c>
      <c r="F587" s="86" t="s">
        <v>1433</v>
      </c>
      <c r="G587" s="79" t="s">
        <v>51</v>
      </c>
      <c r="H587" s="86"/>
      <c r="I587" s="105">
        <v>44001</v>
      </c>
      <c r="J587" s="117">
        <v>4800</v>
      </c>
      <c r="K587" s="106">
        <f t="shared" si="32"/>
        <v>480</v>
      </c>
      <c r="L587" s="106">
        <f t="shared" si="33"/>
        <v>4320</v>
      </c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>
        <v>432</v>
      </c>
      <c r="AM587" s="106"/>
      <c r="AN587" s="106">
        <v>864</v>
      </c>
      <c r="AO587" s="104"/>
      <c r="AP587" s="104">
        <f t="shared" si="18"/>
        <v>1296</v>
      </c>
      <c r="AQ587" s="106">
        <f t="shared" si="19"/>
        <v>3504</v>
      </c>
      <c r="AR587" s="72"/>
      <c r="AS587" s="73"/>
      <c r="AT587" s="12"/>
      <c r="AU587" s="76"/>
      <c r="AV587" s="12"/>
      <c r="AW587" s="12"/>
      <c r="AX587" s="12"/>
      <c r="AY587" s="12"/>
      <c r="AZ587" s="12"/>
      <c r="BA587" s="12"/>
      <c r="BB587" s="12"/>
      <c r="BC587" s="12"/>
      <c r="BD587" s="12"/>
      <c r="BE587" s="12"/>
      <c r="BF587" s="12"/>
      <c r="BG587" s="12"/>
      <c r="BH587" s="12"/>
    </row>
    <row r="588" spans="1:60" ht="49.5" customHeight="1" x14ac:dyDescent="0.2">
      <c r="A588" s="95" t="s">
        <v>1434</v>
      </c>
      <c r="B588" s="79" t="s">
        <v>1431</v>
      </c>
      <c r="C588" s="79" t="s">
        <v>1435</v>
      </c>
      <c r="D588" s="86" t="s">
        <v>227</v>
      </c>
      <c r="E588" s="86" t="s">
        <v>1436</v>
      </c>
      <c r="F588" s="86" t="s">
        <v>1437</v>
      </c>
      <c r="G588" s="79" t="s">
        <v>51</v>
      </c>
      <c r="H588" s="86"/>
      <c r="I588" s="105">
        <v>44187</v>
      </c>
      <c r="J588" s="117">
        <v>4787.5200000000004</v>
      </c>
      <c r="K588" s="106">
        <f t="shared" si="32"/>
        <v>478.75200000000007</v>
      </c>
      <c r="L588" s="106">
        <f t="shared" si="33"/>
        <v>4308.768</v>
      </c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>
        <v>0</v>
      </c>
      <c r="AL588" s="106">
        <v>0</v>
      </c>
      <c r="AM588" s="106"/>
      <c r="AN588" s="106">
        <v>861.75</v>
      </c>
      <c r="AO588" s="104"/>
      <c r="AP588" s="104">
        <f t="shared" si="18"/>
        <v>861.75</v>
      </c>
      <c r="AQ588" s="106">
        <f t="shared" si="19"/>
        <v>3925.7700000000004</v>
      </c>
      <c r="AR588" s="72"/>
      <c r="AS588" s="73"/>
      <c r="AT588" s="12"/>
      <c r="AU588" s="76"/>
      <c r="AV588" s="12"/>
      <c r="AW588" s="12"/>
      <c r="AX588" s="12"/>
      <c r="AY588" s="12"/>
      <c r="AZ588" s="12"/>
      <c r="BA588" s="12"/>
      <c r="BB588" s="12"/>
      <c r="BC588" s="12"/>
      <c r="BD588" s="12"/>
      <c r="BE588" s="12"/>
      <c r="BF588" s="12"/>
      <c r="BG588" s="12"/>
      <c r="BH588" s="12"/>
    </row>
    <row r="589" spans="1:60" ht="49.5" customHeight="1" x14ac:dyDescent="0.2">
      <c r="A589" s="95" t="s">
        <v>1438</v>
      </c>
      <c r="B589" s="86" t="s">
        <v>1439</v>
      </c>
      <c r="C589" s="86" t="s">
        <v>573</v>
      </c>
      <c r="D589" s="86" t="s">
        <v>1440</v>
      </c>
      <c r="E589" s="86" t="s">
        <v>1441</v>
      </c>
      <c r="F589" s="86" t="s">
        <v>1442</v>
      </c>
      <c r="G589" s="79" t="s">
        <v>51</v>
      </c>
      <c r="H589" s="86" t="s">
        <v>92</v>
      </c>
      <c r="I589" s="122">
        <v>39569</v>
      </c>
      <c r="J589" s="106">
        <v>2769.63</v>
      </c>
      <c r="K589" s="106">
        <f t="shared" si="32"/>
        <v>276.96300000000002</v>
      </c>
      <c r="L589" s="106">
        <f t="shared" si="33"/>
        <v>2492.6669999999999</v>
      </c>
      <c r="M589" s="106">
        <v>0</v>
      </c>
      <c r="N589" s="106">
        <v>0</v>
      </c>
      <c r="O589" s="106">
        <v>0</v>
      </c>
      <c r="P589" s="106">
        <v>0</v>
      </c>
      <c r="Q589" s="106">
        <v>0</v>
      </c>
      <c r="R589" s="106">
        <v>0</v>
      </c>
      <c r="S589" s="106">
        <v>0</v>
      </c>
      <c r="T589" s="106">
        <v>0</v>
      </c>
      <c r="U589" s="106">
        <v>0</v>
      </c>
      <c r="V589" s="117">
        <v>0</v>
      </c>
      <c r="W589" s="106">
        <v>339.28</v>
      </c>
      <c r="X589" s="106">
        <v>498.53</v>
      </c>
      <c r="Y589" s="106">
        <v>498.53</v>
      </c>
      <c r="Z589" s="106">
        <v>498.53</v>
      </c>
      <c r="AA589" s="106">
        <v>498.53</v>
      </c>
      <c r="AB589" s="106">
        <v>0</v>
      </c>
      <c r="AC589" s="106">
        <v>159.27000000000001</v>
      </c>
      <c r="AD589" s="106">
        <v>0</v>
      </c>
      <c r="AE589" s="106">
        <v>0</v>
      </c>
      <c r="AF589" s="106">
        <v>0</v>
      </c>
      <c r="AG589" s="106">
        <v>0</v>
      </c>
      <c r="AH589" s="106">
        <v>0</v>
      </c>
      <c r="AI589" s="106">
        <v>0</v>
      </c>
      <c r="AJ589" s="106"/>
      <c r="AK589" s="106">
        <v>0</v>
      </c>
      <c r="AL589" s="106">
        <v>0</v>
      </c>
      <c r="AM589" s="106"/>
      <c r="AN589" s="106">
        <v>0</v>
      </c>
      <c r="AO589" s="104"/>
      <c r="AP589" s="104">
        <f t="shared" si="18"/>
        <v>2492.6699999999996</v>
      </c>
      <c r="AQ589" s="106">
        <f t="shared" si="19"/>
        <v>276.96000000000049</v>
      </c>
      <c r="AR589" s="72" t="s">
        <v>830</v>
      </c>
      <c r="AS589" s="73" t="s">
        <v>249</v>
      </c>
      <c r="AT589" s="12"/>
      <c r="AU589" s="11">
        <f t="shared" ref="AU589:AU617" si="34">L589-AP589</f>
        <v>-2.9999999997016857E-3</v>
      </c>
      <c r="AV589" s="12"/>
      <c r="AW589" s="12"/>
      <c r="AX589" s="12"/>
      <c r="AY589" s="12"/>
      <c r="AZ589" s="12"/>
      <c r="BA589" s="12"/>
      <c r="BB589" s="12"/>
      <c r="BC589" s="12"/>
      <c r="BD589" s="12"/>
      <c r="BE589" s="12"/>
      <c r="BF589" s="12"/>
      <c r="BG589" s="12"/>
      <c r="BH589" s="12"/>
    </row>
    <row r="590" spans="1:60" ht="49.5" customHeight="1" x14ac:dyDescent="0.2">
      <c r="A590" s="85" t="s">
        <v>1443</v>
      </c>
      <c r="B590" s="86" t="s">
        <v>1444</v>
      </c>
      <c r="C590" s="86" t="s">
        <v>607</v>
      </c>
      <c r="D590" s="86" t="s">
        <v>1445</v>
      </c>
      <c r="E590" s="86" t="s">
        <v>1446</v>
      </c>
      <c r="F590" s="86" t="s">
        <v>1447</v>
      </c>
      <c r="G590" s="79" t="s">
        <v>51</v>
      </c>
      <c r="H590" s="86" t="s">
        <v>92</v>
      </c>
      <c r="I590" s="122">
        <v>39722</v>
      </c>
      <c r="J590" s="106">
        <v>1625</v>
      </c>
      <c r="K590" s="106">
        <f t="shared" si="32"/>
        <v>162.5</v>
      </c>
      <c r="L590" s="106">
        <f t="shared" si="33"/>
        <v>1462.5</v>
      </c>
      <c r="M590" s="106">
        <v>0</v>
      </c>
      <c r="N590" s="106">
        <v>0</v>
      </c>
      <c r="O590" s="106">
        <v>0</v>
      </c>
      <c r="P590" s="106">
        <v>0</v>
      </c>
      <c r="Q590" s="106">
        <v>0</v>
      </c>
      <c r="R590" s="106">
        <v>0</v>
      </c>
      <c r="S590" s="106">
        <v>0</v>
      </c>
      <c r="T590" s="106">
        <v>0</v>
      </c>
      <c r="U590" s="106">
        <v>0</v>
      </c>
      <c r="V590" s="117">
        <v>0</v>
      </c>
      <c r="W590" s="106">
        <v>99.13</v>
      </c>
      <c r="X590" s="106">
        <v>292.5</v>
      </c>
      <c r="Y590" s="106">
        <v>292.5</v>
      </c>
      <c r="Z590" s="106">
        <v>292.5</v>
      </c>
      <c r="AA590" s="106">
        <v>292.5</v>
      </c>
      <c r="AB590" s="106">
        <v>0</v>
      </c>
      <c r="AC590" s="106">
        <v>193.37</v>
      </c>
      <c r="AD590" s="106">
        <v>0</v>
      </c>
      <c r="AE590" s="106">
        <v>0</v>
      </c>
      <c r="AF590" s="106">
        <v>0</v>
      </c>
      <c r="AG590" s="106">
        <v>0</v>
      </c>
      <c r="AH590" s="106">
        <v>0</v>
      </c>
      <c r="AI590" s="106">
        <v>0</v>
      </c>
      <c r="AJ590" s="106">
        <v>0</v>
      </c>
      <c r="AK590" s="106">
        <v>0</v>
      </c>
      <c r="AL590" s="106">
        <v>0</v>
      </c>
      <c r="AM590" s="106"/>
      <c r="AN590" s="106">
        <v>0</v>
      </c>
      <c r="AO590" s="104"/>
      <c r="AP590" s="104">
        <f t="shared" si="18"/>
        <v>1462.5</v>
      </c>
      <c r="AQ590" s="106">
        <f t="shared" si="19"/>
        <v>162.5</v>
      </c>
      <c r="AR590" s="72" t="s">
        <v>1448</v>
      </c>
      <c r="AS590" s="73" t="s">
        <v>641</v>
      </c>
      <c r="AT590" s="62"/>
      <c r="AU590" s="61">
        <f t="shared" si="34"/>
        <v>0</v>
      </c>
      <c r="AV590" s="62"/>
      <c r="AW590" s="62"/>
      <c r="AX590" s="62"/>
      <c r="AY590" s="62"/>
      <c r="AZ590" s="62"/>
      <c r="BA590" s="62"/>
      <c r="BB590" s="62"/>
      <c r="BC590" s="62"/>
      <c r="BD590" s="62"/>
      <c r="BE590" s="62"/>
      <c r="BF590" s="62"/>
      <c r="BG590" s="62"/>
      <c r="BH590" s="62"/>
    </row>
    <row r="591" spans="1:60" ht="49.5" customHeight="1" x14ac:dyDescent="0.2">
      <c r="A591" s="85" t="s">
        <v>1449</v>
      </c>
      <c r="B591" s="86" t="s">
        <v>1444</v>
      </c>
      <c r="C591" s="86" t="s">
        <v>607</v>
      </c>
      <c r="D591" s="86" t="s">
        <v>1445</v>
      </c>
      <c r="E591" s="86" t="s">
        <v>1450</v>
      </c>
      <c r="F591" s="86" t="s">
        <v>1447</v>
      </c>
      <c r="G591" s="79" t="s">
        <v>51</v>
      </c>
      <c r="H591" s="86" t="s">
        <v>92</v>
      </c>
      <c r="I591" s="122">
        <v>39722</v>
      </c>
      <c r="J591" s="106">
        <v>1625</v>
      </c>
      <c r="K591" s="106">
        <f t="shared" si="32"/>
        <v>162.5</v>
      </c>
      <c r="L591" s="106">
        <f t="shared" si="33"/>
        <v>1462.5</v>
      </c>
      <c r="M591" s="106">
        <v>0</v>
      </c>
      <c r="N591" s="106">
        <v>0</v>
      </c>
      <c r="O591" s="106">
        <v>0</v>
      </c>
      <c r="P591" s="106">
        <v>0</v>
      </c>
      <c r="Q591" s="106">
        <v>0</v>
      </c>
      <c r="R591" s="106">
        <v>0</v>
      </c>
      <c r="S591" s="106">
        <v>0</v>
      </c>
      <c r="T591" s="106">
        <v>0</v>
      </c>
      <c r="U591" s="106">
        <v>0</v>
      </c>
      <c r="V591" s="117">
        <v>0</v>
      </c>
      <c r="W591" s="106">
        <v>99.13</v>
      </c>
      <c r="X591" s="106">
        <v>292.5</v>
      </c>
      <c r="Y591" s="106">
        <v>292.5</v>
      </c>
      <c r="Z591" s="106">
        <v>292.5</v>
      </c>
      <c r="AA591" s="106">
        <v>292.5</v>
      </c>
      <c r="AB591" s="106">
        <v>0</v>
      </c>
      <c r="AC591" s="106">
        <v>193.37</v>
      </c>
      <c r="AD591" s="106">
        <v>0</v>
      </c>
      <c r="AE591" s="106">
        <v>0</v>
      </c>
      <c r="AF591" s="106">
        <v>0</v>
      </c>
      <c r="AG591" s="106">
        <v>0</v>
      </c>
      <c r="AH591" s="106">
        <v>0</v>
      </c>
      <c r="AI591" s="106">
        <v>0</v>
      </c>
      <c r="AJ591" s="106">
        <v>0</v>
      </c>
      <c r="AK591" s="106">
        <v>0</v>
      </c>
      <c r="AL591" s="106">
        <v>0</v>
      </c>
      <c r="AM591" s="106"/>
      <c r="AN591" s="106">
        <v>0</v>
      </c>
      <c r="AO591" s="104"/>
      <c r="AP591" s="104">
        <f t="shared" si="18"/>
        <v>1462.5</v>
      </c>
      <c r="AQ591" s="106">
        <f t="shared" si="19"/>
        <v>162.5</v>
      </c>
      <c r="AR591" s="72" t="s">
        <v>1451</v>
      </c>
      <c r="AS591" s="73" t="s">
        <v>730</v>
      </c>
      <c r="AT591" s="62"/>
      <c r="AU591" s="61">
        <f t="shared" si="34"/>
        <v>0</v>
      </c>
      <c r="AV591" s="62"/>
      <c r="AW591" s="62"/>
      <c r="AX591" s="62"/>
      <c r="AY591" s="62"/>
      <c r="AZ591" s="62"/>
      <c r="BA591" s="62"/>
      <c r="BB591" s="62"/>
      <c r="BC591" s="62"/>
      <c r="BD591" s="62"/>
      <c r="BE591" s="62"/>
      <c r="BF591" s="62"/>
      <c r="BG591" s="62"/>
      <c r="BH591" s="62"/>
    </row>
    <row r="592" spans="1:60" ht="49.5" customHeight="1" x14ac:dyDescent="0.2">
      <c r="A592" s="85" t="s">
        <v>1452</v>
      </c>
      <c r="B592" s="86" t="s">
        <v>1453</v>
      </c>
      <c r="C592" s="86" t="s">
        <v>607</v>
      </c>
      <c r="D592" s="86" t="s">
        <v>1445</v>
      </c>
      <c r="E592" s="86" t="s">
        <v>1454</v>
      </c>
      <c r="F592" s="86" t="s">
        <v>1455</v>
      </c>
      <c r="G592" s="79" t="s">
        <v>51</v>
      </c>
      <c r="H592" s="86" t="s">
        <v>92</v>
      </c>
      <c r="I592" s="122">
        <v>39722</v>
      </c>
      <c r="J592" s="106">
        <v>1625</v>
      </c>
      <c r="K592" s="106">
        <f t="shared" si="32"/>
        <v>162.5</v>
      </c>
      <c r="L592" s="106">
        <f t="shared" si="33"/>
        <v>1462.5</v>
      </c>
      <c r="M592" s="106">
        <v>0</v>
      </c>
      <c r="N592" s="106">
        <v>0</v>
      </c>
      <c r="O592" s="106">
        <v>0</v>
      </c>
      <c r="P592" s="106">
        <v>0</v>
      </c>
      <c r="Q592" s="106">
        <v>0</v>
      </c>
      <c r="R592" s="106">
        <v>0</v>
      </c>
      <c r="S592" s="106">
        <v>0</v>
      </c>
      <c r="T592" s="106">
        <v>0</v>
      </c>
      <c r="U592" s="106">
        <v>0</v>
      </c>
      <c r="V592" s="117">
        <v>0</v>
      </c>
      <c r="W592" s="106">
        <v>0</v>
      </c>
      <c r="X592" s="106">
        <v>292.5</v>
      </c>
      <c r="Y592" s="106">
        <v>292.5</v>
      </c>
      <c r="Z592" s="106">
        <v>292.5</v>
      </c>
      <c r="AA592" s="106">
        <v>292.5</v>
      </c>
      <c r="AB592" s="106">
        <v>0</v>
      </c>
      <c r="AC592" s="106">
        <v>292.5</v>
      </c>
      <c r="AD592" s="106">
        <v>0</v>
      </c>
      <c r="AE592" s="106">
        <v>0</v>
      </c>
      <c r="AF592" s="106">
        <v>0</v>
      </c>
      <c r="AG592" s="106">
        <v>0</v>
      </c>
      <c r="AH592" s="106">
        <v>0</v>
      </c>
      <c r="AI592" s="106">
        <v>0</v>
      </c>
      <c r="AJ592" s="106">
        <v>0</v>
      </c>
      <c r="AK592" s="106">
        <v>0</v>
      </c>
      <c r="AL592" s="106">
        <v>0</v>
      </c>
      <c r="AM592" s="106"/>
      <c r="AN592" s="106">
        <v>0</v>
      </c>
      <c r="AO592" s="104"/>
      <c r="AP592" s="104">
        <f t="shared" si="18"/>
        <v>1462.5</v>
      </c>
      <c r="AQ592" s="106">
        <f t="shared" si="19"/>
        <v>162.5</v>
      </c>
      <c r="AR592" s="72" t="s">
        <v>1456</v>
      </c>
      <c r="AS592" s="73" t="s">
        <v>520</v>
      </c>
      <c r="AT592" s="62"/>
      <c r="AU592" s="61">
        <f t="shared" si="34"/>
        <v>0</v>
      </c>
      <c r="AV592" s="62"/>
      <c r="AW592" s="62"/>
      <c r="AX592" s="62"/>
      <c r="AY592" s="62"/>
      <c r="AZ592" s="62"/>
      <c r="BA592" s="62"/>
      <c r="BB592" s="62"/>
      <c r="BC592" s="62"/>
      <c r="BD592" s="62"/>
      <c r="BE592" s="62"/>
      <c r="BF592" s="62"/>
      <c r="BG592" s="62"/>
      <c r="BH592" s="62"/>
    </row>
    <row r="593" spans="1:60" ht="49.5" customHeight="1" x14ac:dyDescent="0.2">
      <c r="A593" s="95" t="s">
        <v>1457</v>
      </c>
      <c r="B593" s="86" t="s">
        <v>1458</v>
      </c>
      <c r="C593" s="86" t="s">
        <v>1459</v>
      </c>
      <c r="D593" s="86" t="s">
        <v>1460</v>
      </c>
      <c r="E593" s="86" t="s">
        <v>1461</v>
      </c>
      <c r="F593" s="86" t="s">
        <v>1462</v>
      </c>
      <c r="G593" s="79" t="s">
        <v>51</v>
      </c>
      <c r="H593" s="86" t="s">
        <v>67</v>
      </c>
      <c r="I593" s="122">
        <v>41518</v>
      </c>
      <c r="J593" s="106">
        <v>16655.36</v>
      </c>
      <c r="K593" s="106">
        <f t="shared" si="32"/>
        <v>1665.5360000000001</v>
      </c>
      <c r="L593" s="106">
        <f t="shared" si="33"/>
        <v>14989.824000000001</v>
      </c>
      <c r="M593" s="106">
        <v>0</v>
      </c>
      <c r="N593" s="106">
        <v>0</v>
      </c>
      <c r="O593" s="106">
        <v>0</v>
      </c>
      <c r="P593" s="106">
        <v>0</v>
      </c>
      <c r="Q593" s="106">
        <v>0</v>
      </c>
      <c r="R593" s="106">
        <v>0</v>
      </c>
      <c r="S593" s="106">
        <v>0</v>
      </c>
      <c r="T593" s="106">
        <v>0</v>
      </c>
      <c r="U593" s="106">
        <v>0</v>
      </c>
      <c r="V593" s="117">
        <v>0</v>
      </c>
      <c r="W593" s="106">
        <v>0</v>
      </c>
      <c r="X593" s="106">
        <v>0</v>
      </c>
      <c r="Y593" s="106">
        <v>0</v>
      </c>
      <c r="Z593" s="106">
        <v>0</v>
      </c>
      <c r="AA593" s="106">
        <v>0</v>
      </c>
      <c r="AB593" s="106">
        <v>0</v>
      </c>
      <c r="AC593" s="106">
        <v>999.31</v>
      </c>
      <c r="AD593" s="106">
        <v>2997.96</v>
      </c>
      <c r="AE593" s="106">
        <v>2997.96</v>
      </c>
      <c r="AF593" s="106">
        <v>0</v>
      </c>
      <c r="AG593" s="106">
        <v>2997.96</v>
      </c>
      <c r="AH593" s="106">
        <v>0</v>
      </c>
      <c r="AI593" s="106">
        <v>2997.96</v>
      </c>
      <c r="AJ593" s="106">
        <v>1998.67</v>
      </c>
      <c r="AK593" s="106">
        <v>0</v>
      </c>
      <c r="AL593" s="106">
        <v>0</v>
      </c>
      <c r="AM593" s="106"/>
      <c r="AN593" s="106">
        <v>0</v>
      </c>
      <c r="AO593" s="104"/>
      <c r="AP593" s="104">
        <f t="shared" si="18"/>
        <v>14989.819999999998</v>
      </c>
      <c r="AQ593" s="106">
        <f t="shared" si="19"/>
        <v>1665.5400000000027</v>
      </c>
      <c r="AR593" s="72" t="s">
        <v>625</v>
      </c>
      <c r="AS593" s="73" t="s">
        <v>657</v>
      </c>
      <c r="AT593" s="62"/>
      <c r="AU593" s="61">
        <f t="shared" si="34"/>
        <v>4.0000000026338967E-3</v>
      </c>
      <c r="AV593" s="62"/>
      <c r="AW593" s="62"/>
      <c r="AX593" s="62"/>
      <c r="AY593" s="62"/>
      <c r="AZ593" s="62"/>
      <c r="BA593" s="62"/>
      <c r="BB593" s="62"/>
      <c r="BC593" s="62"/>
      <c r="BD593" s="62"/>
      <c r="BE593" s="62"/>
      <c r="BF593" s="62"/>
      <c r="BG593" s="62"/>
      <c r="BH593" s="62"/>
    </row>
    <row r="594" spans="1:60" ht="49.5" customHeight="1" x14ac:dyDescent="0.2">
      <c r="A594" s="85" t="s">
        <v>1463</v>
      </c>
      <c r="B594" s="86" t="s">
        <v>1458</v>
      </c>
      <c r="C594" s="86" t="s">
        <v>1459</v>
      </c>
      <c r="D594" s="86" t="s">
        <v>1460</v>
      </c>
      <c r="E594" s="86" t="s">
        <v>1464</v>
      </c>
      <c r="F594" s="86" t="s">
        <v>1462</v>
      </c>
      <c r="G594" s="79" t="s">
        <v>51</v>
      </c>
      <c r="H594" s="86" t="s">
        <v>67</v>
      </c>
      <c r="I594" s="122">
        <v>41518</v>
      </c>
      <c r="J594" s="106">
        <v>16655.36</v>
      </c>
      <c r="K594" s="106">
        <f t="shared" si="32"/>
        <v>1665.5360000000001</v>
      </c>
      <c r="L594" s="106">
        <f t="shared" si="33"/>
        <v>14989.824000000001</v>
      </c>
      <c r="M594" s="106">
        <v>0</v>
      </c>
      <c r="N594" s="106">
        <v>0</v>
      </c>
      <c r="O594" s="106">
        <v>0</v>
      </c>
      <c r="P594" s="106">
        <v>0</v>
      </c>
      <c r="Q594" s="106">
        <v>0</v>
      </c>
      <c r="R594" s="106">
        <v>0</v>
      </c>
      <c r="S594" s="106">
        <v>0</v>
      </c>
      <c r="T594" s="106">
        <v>0</v>
      </c>
      <c r="U594" s="106">
        <v>0</v>
      </c>
      <c r="V594" s="117">
        <v>0</v>
      </c>
      <c r="W594" s="106">
        <v>0</v>
      </c>
      <c r="X594" s="106">
        <v>0</v>
      </c>
      <c r="Y594" s="106">
        <v>0</v>
      </c>
      <c r="Z594" s="106">
        <v>0</v>
      </c>
      <c r="AA594" s="106">
        <v>0</v>
      </c>
      <c r="AB594" s="106">
        <v>0</v>
      </c>
      <c r="AC594" s="106">
        <v>999.31</v>
      </c>
      <c r="AD594" s="106">
        <v>2997.96</v>
      </c>
      <c r="AE594" s="106">
        <v>2997.96</v>
      </c>
      <c r="AF594" s="106">
        <v>0</v>
      </c>
      <c r="AG594" s="106">
        <v>2997.96</v>
      </c>
      <c r="AH594" s="106">
        <v>0</v>
      </c>
      <c r="AI594" s="106">
        <v>2997.96</v>
      </c>
      <c r="AJ594" s="106">
        <v>1998.67</v>
      </c>
      <c r="AK594" s="106">
        <v>0</v>
      </c>
      <c r="AL594" s="106">
        <v>0</v>
      </c>
      <c r="AM594" s="106"/>
      <c r="AN594" s="106">
        <v>0</v>
      </c>
      <c r="AO594" s="104"/>
      <c r="AP594" s="104">
        <f t="shared" si="18"/>
        <v>14989.819999999998</v>
      </c>
      <c r="AQ594" s="106">
        <f t="shared" si="19"/>
        <v>1665.5400000000027</v>
      </c>
      <c r="AR594" s="72" t="s">
        <v>855</v>
      </c>
      <c r="AS594" s="73" t="s">
        <v>560</v>
      </c>
      <c r="AT594" s="62"/>
      <c r="AU594" s="61">
        <f t="shared" si="34"/>
        <v>4.0000000026338967E-3</v>
      </c>
      <c r="AV594" s="62"/>
      <c r="AW594" s="62"/>
      <c r="AX594" s="62"/>
      <c r="AY594" s="62"/>
      <c r="AZ594" s="62"/>
      <c r="BA594" s="62"/>
      <c r="BB594" s="62"/>
      <c r="BC594" s="62"/>
      <c r="BD594" s="62"/>
      <c r="BE594" s="62"/>
      <c r="BF594" s="62"/>
      <c r="BG594" s="62"/>
      <c r="BH594" s="62"/>
    </row>
    <row r="595" spans="1:60" ht="49.5" customHeight="1" x14ac:dyDescent="0.2">
      <c r="A595" s="85" t="s">
        <v>1465</v>
      </c>
      <c r="B595" s="86" t="s">
        <v>1458</v>
      </c>
      <c r="C595" s="86" t="s">
        <v>1459</v>
      </c>
      <c r="D595" s="86" t="s">
        <v>1460</v>
      </c>
      <c r="E595" s="86" t="s">
        <v>1466</v>
      </c>
      <c r="F595" s="86" t="s">
        <v>1462</v>
      </c>
      <c r="G595" s="79" t="s">
        <v>51</v>
      </c>
      <c r="H595" s="86" t="s">
        <v>67</v>
      </c>
      <c r="I595" s="122">
        <v>41518</v>
      </c>
      <c r="J595" s="106">
        <v>16655.36</v>
      </c>
      <c r="K595" s="106">
        <f t="shared" si="32"/>
        <v>1665.5360000000001</v>
      </c>
      <c r="L595" s="106">
        <f t="shared" si="33"/>
        <v>14989.824000000001</v>
      </c>
      <c r="M595" s="106">
        <v>0</v>
      </c>
      <c r="N595" s="106">
        <v>0</v>
      </c>
      <c r="O595" s="106">
        <v>0</v>
      </c>
      <c r="P595" s="106">
        <v>0</v>
      </c>
      <c r="Q595" s="106">
        <v>0</v>
      </c>
      <c r="R595" s="106">
        <v>0</v>
      </c>
      <c r="S595" s="106">
        <v>0</v>
      </c>
      <c r="T595" s="106">
        <v>0</v>
      </c>
      <c r="U595" s="106">
        <v>0</v>
      </c>
      <c r="V595" s="117">
        <v>0</v>
      </c>
      <c r="W595" s="106">
        <v>0</v>
      </c>
      <c r="X595" s="106">
        <v>0</v>
      </c>
      <c r="Y595" s="106">
        <v>0</v>
      </c>
      <c r="Z595" s="106">
        <v>0</v>
      </c>
      <c r="AA595" s="106">
        <v>0</v>
      </c>
      <c r="AB595" s="106">
        <v>0</v>
      </c>
      <c r="AC595" s="106">
        <v>999.31</v>
      </c>
      <c r="AD595" s="106">
        <v>2997.96</v>
      </c>
      <c r="AE595" s="106">
        <v>2997.96</v>
      </c>
      <c r="AF595" s="106">
        <v>0</v>
      </c>
      <c r="AG595" s="106">
        <v>2997.96</v>
      </c>
      <c r="AH595" s="106">
        <v>0</v>
      </c>
      <c r="AI595" s="106">
        <v>2997.96</v>
      </c>
      <c r="AJ595" s="106">
        <v>1998.67</v>
      </c>
      <c r="AK595" s="106">
        <v>0</v>
      </c>
      <c r="AL595" s="106">
        <v>0</v>
      </c>
      <c r="AM595" s="106"/>
      <c r="AN595" s="106">
        <v>0</v>
      </c>
      <c r="AO595" s="104"/>
      <c r="AP595" s="104">
        <f t="shared" si="18"/>
        <v>14989.819999999998</v>
      </c>
      <c r="AQ595" s="106">
        <f t="shared" si="19"/>
        <v>1665.5400000000027</v>
      </c>
      <c r="AR595" s="72" t="s">
        <v>855</v>
      </c>
      <c r="AS595" s="73" t="s">
        <v>560</v>
      </c>
      <c r="AT595" s="62"/>
      <c r="AU595" s="61">
        <f t="shared" si="34"/>
        <v>4.0000000026338967E-3</v>
      </c>
      <c r="AV595" s="62"/>
      <c r="AW595" s="62"/>
      <c r="AX595" s="62"/>
      <c r="AY595" s="62"/>
      <c r="AZ595" s="62"/>
      <c r="BA595" s="62"/>
      <c r="BB595" s="62"/>
      <c r="BC595" s="62"/>
      <c r="BD595" s="62"/>
      <c r="BE595" s="62"/>
      <c r="BF595" s="62"/>
      <c r="BG595" s="62"/>
      <c r="BH595" s="62"/>
    </row>
    <row r="596" spans="1:60" ht="49.5" customHeight="1" x14ac:dyDescent="0.2">
      <c r="A596" s="85" t="s">
        <v>1467</v>
      </c>
      <c r="B596" s="86" t="s">
        <v>1468</v>
      </c>
      <c r="C596" s="94" t="s">
        <v>1469</v>
      </c>
      <c r="D596" s="86" t="s">
        <v>1470</v>
      </c>
      <c r="E596" s="86" t="s">
        <v>1471</v>
      </c>
      <c r="F596" s="79" t="s">
        <v>1472</v>
      </c>
      <c r="G596" s="86" t="s">
        <v>51</v>
      </c>
      <c r="H596" s="86" t="s">
        <v>92</v>
      </c>
      <c r="I596" s="105">
        <v>42887</v>
      </c>
      <c r="J596" s="106">
        <v>895</v>
      </c>
      <c r="K596" s="106">
        <f t="shared" si="32"/>
        <v>89.5</v>
      </c>
      <c r="L596" s="106">
        <f t="shared" si="33"/>
        <v>805.5</v>
      </c>
      <c r="M596" s="106">
        <v>0</v>
      </c>
      <c r="N596" s="106">
        <v>0</v>
      </c>
      <c r="O596" s="106">
        <v>0</v>
      </c>
      <c r="P596" s="106">
        <v>0</v>
      </c>
      <c r="Q596" s="106">
        <v>0</v>
      </c>
      <c r="R596" s="106">
        <v>0</v>
      </c>
      <c r="S596" s="106">
        <v>0</v>
      </c>
      <c r="T596" s="106">
        <v>0</v>
      </c>
      <c r="U596" s="106">
        <v>0</v>
      </c>
      <c r="V596" s="106">
        <v>0</v>
      </c>
      <c r="W596" s="106">
        <v>0</v>
      </c>
      <c r="X596" s="106">
        <v>0</v>
      </c>
      <c r="Y596" s="106">
        <v>0</v>
      </c>
      <c r="Z596" s="106">
        <v>0</v>
      </c>
      <c r="AA596" s="106">
        <v>0</v>
      </c>
      <c r="AB596" s="106">
        <v>0</v>
      </c>
      <c r="AC596" s="106">
        <v>0</v>
      </c>
      <c r="AD596" s="106">
        <v>0</v>
      </c>
      <c r="AE596" s="106">
        <v>0</v>
      </c>
      <c r="AF596" s="106">
        <v>0</v>
      </c>
      <c r="AG596" s="106">
        <v>0</v>
      </c>
      <c r="AH596" s="106">
        <v>0</v>
      </c>
      <c r="AI596" s="106">
        <v>94</v>
      </c>
      <c r="AJ596" s="106">
        <v>161.1</v>
      </c>
      <c r="AK596" s="106">
        <v>161.1</v>
      </c>
      <c r="AL596" s="106">
        <v>161.1</v>
      </c>
      <c r="AM596" s="106"/>
      <c r="AN596" s="106">
        <v>161.1</v>
      </c>
      <c r="AO596" s="104"/>
      <c r="AP596" s="104">
        <f t="shared" si="18"/>
        <v>738.4</v>
      </c>
      <c r="AQ596" s="106">
        <f t="shared" si="19"/>
        <v>156.60000000000002</v>
      </c>
      <c r="AR596" s="72" t="s">
        <v>1473</v>
      </c>
      <c r="AS596" s="73" t="s">
        <v>1474</v>
      </c>
      <c r="AT596" s="12"/>
      <c r="AU596" s="11">
        <f t="shared" si="34"/>
        <v>67.100000000000023</v>
      </c>
      <c r="AV596" s="12"/>
      <c r="AW596" s="12"/>
      <c r="AX596" s="12"/>
      <c r="AY596" s="12"/>
      <c r="AZ596" s="12"/>
      <c r="BA596" s="12"/>
      <c r="BB596" s="12"/>
      <c r="BC596" s="12"/>
      <c r="BD596" s="12"/>
      <c r="BE596" s="12"/>
      <c r="BF596" s="12"/>
      <c r="BG596" s="12"/>
      <c r="BH596" s="12"/>
    </row>
    <row r="597" spans="1:60" ht="49.5" customHeight="1" x14ac:dyDescent="0.2">
      <c r="A597" s="85" t="s">
        <v>1475</v>
      </c>
      <c r="B597" s="86" t="s">
        <v>1468</v>
      </c>
      <c r="C597" s="94" t="s">
        <v>1469</v>
      </c>
      <c r="D597" s="86" t="s">
        <v>1470</v>
      </c>
      <c r="E597" s="86" t="s">
        <v>1476</v>
      </c>
      <c r="F597" s="79" t="s">
        <v>1472</v>
      </c>
      <c r="G597" s="86" t="s">
        <v>51</v>
      </c>
      <c r="H597" s="86" t="s">
        <v>92</v>
      </c>
      <c r="I597" s="105">
        <v>42929</v>
      </c>
      <c r="J597" s="106">
        <v>895</v>
      </c>
      <c r="K597" s="106">
        <f t="shared" si="32"/>
        <v>89.5</v>
      </c>
      <c r="L597" s="106">
        <f t="shared" si="33"/>
        <v>805.5</v>
      </c>
      <c r="M597" s="106">
        <v>0</v>
      </c>
      <c r="N597" s="106">
        <v>0</v>
      </c>
      <c r="O597" s="106">
        <v>0</v>
      </c>
      <c r="P597" s="106">
        <v>0</v>
      </c>
      <c r="Q597" s="106">
        <v>0</v>
      </c>
      <c r="R597" s="106">
        <v>0</v>
      </c>
      <c r="S597" s="106">
        <v>0</v>
      </c>
      <c r="T597" s="106">
        <v>0</v>
      </c>
      <c r="U597" s="106">
        <v>0</v>
      </c>
      <c r="V597" s="106">
        <v>0</v>
      </c>
      <c r="W597" s="106">
        <v>0</v>
      </c>
      <c r="X597" s="106">
        <v>0</v>
      </c>
      <c r="Y597" s="106">
        <v>0</v>
      </c>
      <c r="Z597" s="106">
        <v>0</v>
      </c>
      <c r="AA597" s="106">
        <v>0</v>
      </c>
      <c r="AB597" s="106">
        <v>0</v>
      </c>
      <c r="AC597" s="106">
        <v>0</v>
      </c>
      <c r="AD597" s="106">
        <v>0</v>
      </c>
      <c r="AE597" s="106">
        <v>0</v>
      </c>
      <c r="AF597" s="106">
        <v>0</v>
      </c>
      <c r="AG597" s="106">
        <v>0</v>
      </c>
      <c r="AH597" s="106">
        <v>0</v>
      </c>
      <c r="AI597" s="106">
        <v>80.55</v>
      </c>
      <c r="AJ597" s="106">
        <v>161.1</v>
      </c>
      <c r="AK597" s="106">
        <v>161.1</v>
      </c>
      <c r="AL597" s="106">
        <v>161.1</v>
      </c>
      <c r="AM597" s="106"/>
      <c r="AN597" s="106">
        <v>161.1</v>
      </c>
      <c r="AO597" s="104"/>
      <c r="AP597" s="104">
        <f t="shared" si="18"/>
        <v>724.95</v>
      </c>
      <c r="AQ597" s="106">
        <f t="shared" si="19"/>
        <v>170.04999999999995</v>
      </c>
      <c r="AR597" s="72" t="s">
        <v>848</v>
      </c>
      <c r="AS597" s="73" t="s">
        <v>1477</v>
      </c>
      <c r="AT597" s="12"/>
      <c r="AU597" s="11">
        <f t="shared" si="34"/>
        <v>80.549999999999955</v>
      </c>
      <c r="AV597" s="12"/>
      <c r="AW597" s="12"/>
      <c r="AX597" s="12"/>
      <c r="AY597" s="12"/>
      <c r="AZ597" s="12"/>
      <c r="BA597" s="12"/>
      <c r="BB597" s="12"/>
      <c r="BC597" s="12"/>
      <c r="BD597" s="12"/>
      <c r="BE597" s="12"/>
      <c r="BF597" s="12"/>
      <c r="BG597" s="12"/>
      <c r="BH597" s="12"/>
    </row>
    <row r="598" spans="1:60" ht="49.5" customHeight="1" x14ac:dyDescent="0.2">
      <c r="A598" s="85" t="s">
        <v>1478</v>
      </c>
      <c r="B598" s="86" t="s">
        <v>1479</v>
      </c>
      <c r="C598" s="86" t="s">
        <v>1480</v>
      </c>
      <c r="D598" s="86" t="s">
        <v>1481</v>
      </c>
      <c r="E598" s="86" t="s">
        <v>1482</v>
      </c>
      <c r="F598" s="86" t="s">
        <v>1483</v>
      </c>
      <c r="G598" s="79" t="s">
        <v>51</v>
      </c>
      <c r="H598" s="86" t="s">
        <v>85</v>
      </c>
      <c r="I598" s="122">
        <v>39326</v>
      </c>
      <c r="J598" s="106">
        <v>1442</v>
      </c>
      <c r="K598" s="106">
        <f t="shared" si="32"/>
        <v>144.20000000000002</v>
      </c>
      <c r="L598" s="106">
        <f t="shared" si="33"/>
        <v>1297.8</v>
      </c>
      <c r="M598" s="106">
        <v>0</v>
      </c>
      <c r="N598" s="106">
        <v>0</v>
      </c>
      <c r="O598" s="106">
        <v>0</v>
      </c>
      <c r="P598" s="106">
        <v>0</v>
      </c>
      <c r="Q598" s="106">
        <v>0</v>
      </c>
      <c r="R598" s="106">
        <v>0</v>
      </c>
      <c r="S598" s="106">
        <v>0</v>
      </c>
      <c r="T598" s="106">
        <v>0</v>
      </c>
      <c r="U598" s="106">
        <v>0</v>
      </c>
      <c r="V598" s="117">
        <v>86.52</v>
      </c>
      <c r="W598" s="106">
        <v>259.56</v>
      </c>
      <c r="X598" s="106">
        <v>259.56</v>
      </c>
      <c r="Y598" s="106">
        <v>259.56</v>
      </c>
      <c r="Z598" s="106">
        <v>259.56</v>
      </c>
      <c r="AA598" s="106">
        <v>173.04</v>
      </c>
      <c r="AB598" s="106">
        <v>0</v>
      </c>
      <c r="AC598" s="106">
        <v>0</v>
      </c>
      <c r="AD598" s="106">
        <v>0</v>
      </c>
      <c r="AE598" s="106">
        <v>0</v>
      </c>
      <c r="AF598" s="106">
        <v>0</v>
      </c>
      <c r="AG598" s="106">
        <v>0</v>
      </c>
      <c r="AH598" s="106">
        <v>0</v>
      </c>
      <c r="AI598" s="106">
        <v>0</v>
      </c>
      <c r="AJ598" s="106">
        <v>0</v>
      </c>
      <c r="AK598" s="106">
        <v>0</v>
      </c>
      <c r="AL598" s="106"/>
      <c r="AM598" s="106"/>
      <c r="AN598" s="106">
        <v>0</v>
      </c>
      <c r="AO598" s="104"/>
      <c r="AP598" s="104">
        <f t="shared" si="18"/>
        <v>1297.8</v>
      </c>
      <c r="AQ598" s="106">
        <f t="shared" si="19"/>
        <v>144.20000000000005</v>
      </c>
      <c r="AR598" s="72" t="s">
        <v>625</v>
      </c>
      <c r="AS598" s="73" t="s">
        <v>626</v>
      </c>
      <c r="AT598" s="62"/>
      <c r="AU598" s="61">
        <f t="shared" si="34"/>
        <v>0</v>
      </c>
      <c r="AV598" s="62"/>
      <c r="AW598" s="62"/>
      <c r="AX598" s="62"/>
      <c r="AY598" s="62"/>
      <c r="AZ598" s="62"/>
      <c r="BA598" s="62"/>
      <c r="BB598" s="62"/>
      <c r="BC598" s="62"/>
      <c r="BD598" s="62"/>
      <c r="BE598" s="62"/>
      <c r="BF598" s="62"/>
      <c r="BG598" s="62"/>
      <c r="BH598" s="62"/>
    </row>
    <row r="599" spans="1:60" ht="49.5" customHeight="1" x14ac:dyDescent="0.2">
      <c r="A599" s="85" t="s">
        <v>1484</v>
      </c>
      <c r="B599" s="86" t="s">
        <v>1479</v>
      </c>
      <c r="C599" s="86" t="s">
        <v>1480</v>
      </c>
      <c r="D599" s="86" t="s">
        <v>1481</v>
      </c>
      <c r="E599" s="86" t="s">
        <v>1485</v>
      </c>
      <c r="F599" s="86" t="s">
        <v>1483</v>
      </c>
      <c r="G599" s="79" t="s">
        <v>51</v>
      </c>
      <c r="H599" s="86" t="s">
        <v>85</v>
      </c>
      <c r="I599" s="122">
        <v>39326</v>
      </c>
      <c r="J599" s="106">
        <v>1442</v>
      </c>
      <c r="K599" s="106">
        <f t="shared" si="32"/>
        <v>144.20000000000002</v>
      </c>
      <c r="L599" s="106">
        <f t="shared" si="33"/>
        <v>1297.8</v>
      </c>
      <c r="M599" s="106">
        <v>0</v>
      </c>
      <c r="N599" s="106">
        <v>0</v>
      </c>
      <c r="O599" s="106">
        <v>0</v>
      </c>
      <c r="P599" s="106">
        <v>0</v>
      </c>
      <c r="Q599" s="106">
        <v>0</v>
      </c>
      <c r="R599" s="106">
        <v>0</v>
      </c>
      <c r="S599" s="106">
        <v>0</v>
      </c>
      <c r="T599" s="106">
        <v>0</v>
      </c>
      <c r="U599" s="106">
        <v>0</v>
      </c>
      <c r="V599" s="117">
        <v>86.52</v>
      </c>
      <c r="W599" s="106">
        <v>259.56</v>
      </c>
      <c r="X599" s="106">
        <v>259.56</v>
      </c>
      <c r="Y599" s="106">
        <v>259.56</v>
      </c>
      <c r="Z599" s="106">
        <v>259.56</v>
      </c>
      <c r="AA599" s="106">
        <v>173.04</v>
      </c>
      <c r="AB599" s="106">
        <v>0</v>
      </c>
      <c r="AC599" s="106">
        <v>0</v>
      </c>
      <c r="AD599" s="106">
        <v>0</v>
      </c>
      <c r="AE599" s="106">
        <v>0</v>
      </c>
      <c r="AF599" s="106">
        <v>0</v>
      </c>
      <c r="AG599" s="106">
        <v>0</v>
      </c>
      <c r="AH599" s="106">
        <v>0</v>
      </c>
      <c r="AI599" s="106">
        <v>0</v>
      </c>
      <c r="AJ599" s="106">
        <v>0</v>
      </c>
      <c r="AK599" s="106">
        <v>0</v>
      </c>
      <c r="AL599" s="106"/>
      <c r="AM599" s="106"/>
      <c r="AN599" s="106">
        <v>0</v>
      </c>
      <c r="AO599" s="104"/>
      <c r="AP599" s="104">
        <f t="shared" si="18"/>
        <v>1297.8</v>
      </c>
      <c r="AQ599" s="106">
        <f t="shared" si="19"/>
        <v>144.20000000000005</v>
      </c>
      <c r="AR599" s="72" t="s">
        <v>564</v>
      </c>
      <c r="AS599" s="73" t="s">
        <v>641</v>
      </c>
      <c r="AT599" s="62"/>
      <c r="AU599" s="61">
        <f t="shared" si="34"/>
        <v>0</v>
      </c>
      <c r="AV599" s="62"/>
      <c r="AW599" s="62"/>
      <c r="AX599" s="62"/>
      <c r="AY599" s="62"/>
      <c r="AZ599" s="62"/>
      <c r="BA599" s="62"/>
      <c r="BB599" s="62"/>
      <c r="BC599" s="62"/>
      <c r="BD599" s="62"/>
      <c r="BE599" s="62"/>
      <c r="BF599" s="62"/>
      <c r="BG599" s="62"/>
      <c r="BH599" s="62"/>
    </row>
    <row r="600" spans="1:60" ht="49.5" customHeight="1" x14ac:dyDescent="0.2">
      <c r="A600" s="85" t="s">
        <v>1486</v>
      </c>
      <c r="B600" s="86" t="s">
        <v>1479</v>
      </c>
      <c r="C600" s="79" t="s">
        <v>573</v>
      </c>
      <c r="D600" s="86" t="s">
        <v>227</v>
      </c>
      <c r="E600" s="86" t="s">
        <v>1487</v>
      </c>
      <c r="F600" s="86" t="s">
        <v>1488</v>
      </c>
      <c r="G600" s="79" t="s">
        <v>51</v>
      </c>
      <c r="H600" s="86" t="s">
        <v>92</v>
      </c>
      <c r="I600" s="122">
        <v>39783</v>
      </c>
      <c r="J600" s="106">
        <v>620</v>
      </c>
      <c r="K600" s="106">
        <f t="shared" si="32"/>
        <v>62</v>
      </c>
      <c r="L600" s="106">
        <f t="shared" si="33"/>
        <v>558</v>
      </c>
      <c r="M600" s="106">
        <v>0</v>
      </c>
      <c r="N600" s="106">
        <v>0</v>
      </c>
      <c r="O600" s="106">
        <v>0</v>
      </c>
      <c r="P600" s="106">
        <v>0</v>
      </c>
      <c r="Q600" s="106">
        <v>0</v>
      </c>
      <c r="R600" s="106">
        <v>0</v>
      </c>
      <c r="S600" s="106">
        <v>0</v>
      </c>
      <c r="T600" s="106">
        <v>0</v>
      </c>
      <c r="U600" s="106">
        <v>0</v>
      </c>
      <c r="V600" s="117">
        <v>0</v>
      </c>
      <c r="W600" s="106">
        <v>0</v>
      </c>
      <c r="X600" s="106">
        <v>111.6</v>
      </c>
      <c r="Y600" s="106">
        <v>111.6</v>
      </c>
      <c r="Z600" s="106">
        <v>111.6</v>
      </c>
      <c r="AA600" s="106">
        <v>111.6</v>
      </c>
      <c r="AB600" s="106">
        <v>0</v>
      </c>
      <c r="AC600" s="106">
        <v>111.6</v>
      </c>
      <c r="AD600" s="106">
        <v>0</v>
      </c>
      <c r="AE600" s="106">
        <v>0</v>
      </c>
      <c r="AF600" s="106">
        <v>0</v>
      </c>
      <c r="AG600" s="106">
        <v>0</v>
      </c>
      <c r="AH600" s="106">
        <v>0</v>
      </c>
      <c r="AI600" s="106">
        <v>0</v>
      </c>
      <c r="AJ600" s="106">
        <v>0</v>
      </c>
      <c r="AK600" s="106">
        <v>0</v>
      </c>
      <c r="AL600" s="106"/>
      <c r="AM600" s="106"/>
      <c r="AN600" s="106">
        <v>0</v>
      </c>
      <c r="AO600" s="104"/>
      <c r="AP600" s="104">
        <f t="shared" si="18"/>
        <v>558</v>
      </c>
      <c r="AQ600" s="106">
        <f t="shared" si="19"/>
        <v>62</v>
      </c>
      <c r="AR600" s="72" t="s">
        <v>1489</v>
      </c>
      <c r="AS600" s="73" t="s">
        <v>730</v>
      </c>
      <c r="AT600" s="62"/>
      <c r="AU600" s="61">
        <f t="shared" si="34"/>
        <v>0</v>
      </c>
      <c r="AV600" s="62"/>
      <c r="AW600" s="62"/>
      <c r="AX600" s="62"/>
      <c r="AY600" s="62"/>
      <c r="AZ600" s="62"/>
      <c r="BA600" s="62"/>
      <c r="BB600" s="62"/>
      <c r="BC600" s="62"/>
      <c r="BD600" s="62"/>
      <c r="BE600" s="62"/>
      <c r="BF600" s="62"/>
      <c r="BG600" s="62"/>
      <c r="BH600" s="62"/>
    </row>
    <row r="601" spans="1:60" ht="49.5" customHeight="1" x14ac:dyDescent="0.2">
      <c r="A601" s="85" t="s">
        <v>1490</v>
      </c>
      <c r="B601" s="86" t="s">
        <v>1479</v>
      </c>
      <c r="C601" s="79" t="s">
        <v>573</v>
      </c>
      <c r="D601" s="86" t="s">
        <v>227</v>
      </c>
      <c r="E601" s="86" t="s">
        <v>1491</v>
      </c>
      <c r="F601" s="86" t="s">
        <v>1488</v>
      </c>
      <c r="G601" s="79" t="s">
        <v>51</v>
      </c>
      <c r="H601" s="86" t="s">
        <v>92</v>
      </c>
      <c r="I601" s="122">
        <v>39783</v>
      </c>
      <c r="J601" s="106">
        <v>620</v>
      </c>
      <c r="K601" s="106">
        <f t="shared" si="32"/>
        <v>62</v>
      </c>
      <c r="L601" s="106">
        <f t="shared" si="33"/>
        <v>558</v>
      </c>
      <c r="M601" s="106">
        <v>0</v>
      </c>
      <c r="N601" s="106">
        <v>0</v>
      </c>
      <c r="O601" s="106">
        <v>0</v>
      </c>
      <c r="P601" s="106">
        <v>0</v>
      </c>
      <c r="Q601" s="106">
        <v>0</v>
      </c>
      <c r="R601" s="106">
        <v>0</v>
      </c>
      <c r="S601" s="106">
        <v>0</v>
      </c>
      <c r="T601" s="106">
        <v>0</v>
      </c>
      <c r="U601" s="106">
        <v>0</v>
      </c>
      <c r="V601" s="117">
        <v>0</v>
      </c>
      <c r="W601" s="106">
        <v>0</v>
      </c>
      <c r="X601" s="106">
        <v>111.6</v>
      </c>
      <c r="Y601" s="106">
        <v>111.6</v>
      </c>
      <c r="Z601" s="106">
        <v>111.6</v>
      </c>
      <c r="AA601" s="106">
        <v>111.6</v>
      </c>
      <c r="AB601" s="106">
        <v>0</v>
      </c>
      <c r="AC601" s="106">
        <v>111.6</v>
      </c>
      <c r="AD601" s="106">
        <v>0</v>
      </c>
      <c r="AE601" s="106">
        <v>0</v>
      </c>
      <c r="AF601" s="106">
        <v>0</v>
      </c>
      <c r="AG601" s="106">
        <v>0</v>
      </c>
      <c r="AH601" s="106">
        <v>0</v>
      </c>
      <c r="AI601" s="106">
        <v>0</v>
      </c>
      <c r="AJ601" s="106">
        <v>0</v>
      </c>
      <c r="AK601" s="106">
        <v>0</v>
      </c>
      <c r="AL601" s="106"/>
      <c r="AM601" s="106"/>
      <c r="AN601" s="106">
        <v>0</v>
      </c>
      <c r="AO601" s="104"/>
      <c r="AP601" s="104">
        <f t="shared" si="18"/>
        <v>558</v>
      </c>
      <c r="AQ601" s="106">
        <f t="shared" si="19"/>
        <v>62</v>
      </c>
      <c r="AR601" s="72" t="s">
        <v>348</v>
      </c>
      <c r="AS601" s="73" t="s">
        <v>849</v>
      </c>
      <c r="AT601" s="62"/>
      <c r="AU601" s="61">
        <f t="shared" si="34"/>
        <v>0</v>
      </c>
      <c r="AV601" s="62"/>
      <c r="AW601" s="62"/>
      <c r="AX601" s="62"/>
      <c r="AY601" s="62"/>
      <c r="AZ601" s="62"/>
      <c r="BA601" s="62"/>
      <c r="BB601" s="62"/>
      <c r="BC601" s="62"/>
      <c r="BD601" s="62"/>
      <c r="BE601" s="62"/>
      <c r="BF601" s="62"/>
      <c r="BG601" s="62"/>
      <c r="BH601" s="62"/>
    </row>
    <row r="602" spans="1:60" ht="49.5" customHeight="1" x14ac:dyDescent="0.2">
      <c r="A602" s="85" t="s">
        <v>1492</v>
      </c>
      <c r="B602" s="86" t="s">
        <v>1479</v>
      </c>
      <c r="C602" s="79" t="s">
        <v>1480</v>
      </c>
      <c r="D602" s="86" t="s">
        <v>1481</v>
      </c>
      <c r="E602" s="86" t="s">
        <v>1493</v>
      </c>
      <c r="F602" s="86" t="s">
        <v>1494</v>
      </c>
      <c r="G602" s="79" t="s">
        <v>51</v>
      </c>
      <c r="H602" s="86" t="s">
        <v>92</v>
      </c>
      <c r="I602" s="122">
        <v>40603</v>
      </c>
      <c r="J602" s="106">
        <v>1350</v>
      </c>
      <c r="K602" s="106">
        <f t="shared" si="32"/>
        <v>135</v>
      </c>
      <c r="L602" s="106">
        <f t="shared" si="33"/>
        <v>1215</v>
      </c>
      <c r="M602" s="106">
        <v>0</v>
      </c>
      <c r="N602" s="106">
        <v>0</v>
      </c>
      <c r="O602" s="106">
        <v>0</v>
      </c>
      <c r="P602" s="106">
        <v>0</v>
      </c>
      <c r="Q602" s="106">
        <v>0</v>
      </c>
      <c r="R602" s="106">
        <v>0</v>
      </c>
      <c r="S602" s="106">
        <v>0</v>
      </c>
      <c r="T602" s="106">
        <v>0</v>
      </c>
      <c r="U602" s="106">
        <v>0</v>
      </c>
      <c r="V602" s="117">
        <v>0</v>
      </c>
      <c r="W602" s="117">
        <v>0</v>
      </c>
      <c r="X602" s="117">
        <v>0</v>
      </c>
      <c r="Y602" s="117">
        <v>0</v>
      </c>
      <c r="Z602" s="117">
        <v>182.25</v>
      </c>
      <c r="AA602" s="106">
        <v>243</v>
      </c>
      <c r="AB602" s="106">
        <v>0</v>
      </c>
      <c r="AC602" s="117">
        <v>243</v>
      </c>
      <c r="AD602" s="106">
        <v>243</v>
      </c>
      <c r="AE602" s="106">
        <v>243</v>
      </c>
      <c r="AF602" s="106">
        <v>0</v>
      </c>
      <c r="AG602" s="106">
        <v>60.75</v>
      </c>
      <c r="AH602" s="106">
        <v>0</v>
      </c>
      <c r="AI602" s="106">
        <v>0</v>
      </c>
      <c r="AJ602" s="106">
        <v>0</v>
      </c>
      <c r="AK602" s="106">
        <v>0</v>
      </c>
      <c r="AL602" s="106"/>
      <c r="AM602" s="106"/>
      <c r="AN602" s="106">
        <v>0</v>
      </c>
      <c r="AO602" s="104"/>
      <c r="AP602" s="104">
        <f t="shared" si="18"/>
        <v>1215</v>
      </c>
      <c r="AQ602" s="106">
        <f t="shared" si="19"/>
        <v>135</v>
      </c>
      <c r="AR602" s="72" t="s">
        <v>982</v>
      </c>
      <c r="AS602" s="73" t="s">
        <v>1495</v>
      </c>
      <c r="AT602" s="62"/>
      <c r="AU602" s="61">
        <f t="shared" si="34"/>
        <v>0</v>
      </c>
      <c r="AV602" s="62"/>
      <c r="AW602" s="62"/>
      <c r="AX602" s="62"/>
      <c r="AY602" s="62"/>
      <c r="AZ602" s="62"/>
      <c r="BA602" s="62"/>
      <c r="BB602" s="62"/>
      <c r="BC602" s="62"/>
      <c r="BD602" s="62"/>
      <c r="BE602" s="62"/>
      <c r="BF602" s="62"/>
      <c r="BG602" s="62"/>
      <c r="BH602" s="62"/>
    </row>
    <row r="603" spans="1:60" ht="49.5" customHeight="1" x14ac:dyDescent="0.2">
      <c r="A603" s="85" t="s">
        <v>1496</v>
      </c>
      <c r="B603" s="86" t="s">
        <v>1479</v>
      </c>
      <c r="C603" s="79" t="s">
        <v>1480</v>
      </c>
      <c r="D603" s="86" t="s">
        <v>1481</v>
      </c>
      <c r="E603" s="86" t="s">
        <v>1497</v>
      </c>
      <c r="F603" s="86" t="s">
        <v>1498</v>
      </c>
      <c r="G603" s="79" t="s">
        <v>51</v>
      </c>
      <c r="H603" s="79" t="s">
        <v>60</v>
      </c>
      <c r="I603" s="122">
        <v>40878</v>
      </c>
      <c r="J603" s="106">
        <v>1345</v>
      </c>
      <c r="K603" s="106">
        <f t="shared" si="32"/>
        <v>134.5</v>
      </c>
      <c r="L603" s="106">
        <f t="shared" si="33"/>
        <v>1210.5</v>
      </c>
      <c r="M603" s="106">
        <v>0</v>
      </c>
      <c r="N603" s="106">
        <f t="shared" ref="N603:N604" si="35">M603*10%</f>
        <v>0</v>
      </c>
      <c r="O603" s="106">
        <v>0</v>
      </c>
      <c r="P603" s="106">
        <v>0</v>
      </c>
      <c r="Q603" s="106">
        <v>0</v>
      </c>
      <c r="R603" s="106">
        <v>0</v>
      </c>
      <c r="S603" s="106">
        <v>0</v>
      </c>
      <c r="T603" s="106">
        <v>0</v>
      </c>
      <c r="U603" s="106">
        <v>0</v>
      </c>
      <c r="V603" s="117">
        <v>0</v>
      </c>
      <c r="W603" s="106">
        <v>0</v>
      </c>
      <c r="X603" s="106">
        <v>0</v>
      </c>
      <c r="Y603" s="106">
        <v>0</v>
      </c>
      <c r="Z603" s="106">
        <v>0</v>
      </c>
      <c r="AA603" s="106">
        <v>242.1</v>
      </c>
      <c r="AB603" s="106">
        <v>0</v>
      </c>
      <c r="AC603" s="106">
        <v>242.1</v>
      </c>
      <c r="AD603" s="106">
        <v>242.1</v>
      </c>
      <c r="AE603" s="106">
        <v>242.1</v>
      </c>
      <c r="AF603" s="106">
        <v>0</v>
      </c>
      <c r="AG603" s="106">
        <v>242.1</v>
      </c>
      <c r="AH603" s="106">
        <v>0</v>
      </c>
      <c r="AI603" s="106">
        <v>0</v>
      </c>
      <c r="AJ603" s="106">
        <v>0</v>
      </c>
      <c r="AK603" s="106">
        <v>0</v>
      </c>
      <c r="AL603" s="106"/>
      <c r="AM603" s="106"/>
      <c r="AN603" s="106">
        <v>0</v>
      </c>
      <c r="AO603" s="104"/>
      <c r="AP603" s="104">
        <f t="shared" si="18"/>
        <v>1210.5</v>
      </c>
      <c r="AQ603" s="106">
        <f t="shared" si="19"/>
        <v>134.5</v>
      </c>
      <c r="AR603" s="72" t="s">
        <v>945</v>
      </c>
      <c r="AS603" s="73" t="s">
        <v>781</v>
      </c>
      <c r="AT603" s="62"/>
      <c r="AU603" s="61">
        <f t="shared" si="34"/>
        <v>0</v>
      </c>
      <c r="AV603" s="62"/>
      <c r="AW603" s="62"/>
      <c r="AX603" s="62"/>
      <c r="AY603" s="62"/>
      <c r="AZ603" s="62"/>
      <c r="BA603" s="62"/>
      <c r="BB603" s="62"/>
      <c r="BC603" s="62"/>
      <c r="BD603" s="62"/>
      <c r="BE603" s="62"/>
      <c r="BF603" s="62"/>
      <c r="BG603" s="62"/>
      <c r="BH603" s="62"/>
    </row>
    <row r="604" spans="1:60" ht="49.5" customHeight="1" x14ac:dyDescent="0.2">
      <c r="A604" s="85" t="s">
        <v>1499</v>
      </c>
      <c r="B604" s="86" t="s">
        <v>1479</v>
      </c>
      <c r="C604" s="79" t="s">
        <v>1480</v>
      </c>
      <c r="D604" s="86" t="s">
        <v>1481</v>
      </c>
      <c r="E604" s="86" t="s">
        <v>1500</v>
      </c>
      <c r="F604" s="86" t="s">
        <v>1498</v>
      </c>
      <c r="G604" s="79" t="s">
        <v>51</v>
      </c>
      <c r="H604" s="79" t="s">
        <v>60</v>
      </c>
      <c r="I604" s="122">
        <v>40878</v>
      </c>
      <c r="J604" s="106">
        <v>1345</v>
      </c>
      <c r="K604" s="106">
        <f t="shared" si="32"/>
        <v>134.5</v>
      </c>
      <c r="L604" s="106">
        <f t="shared" si="33"/>
        <v>1210.5</v>
      </c>
      <c r="M604" s="106">
        <v>0</v>
      </c>
      <c r="N604" s="106">
        <f t="shared" si="35"/>
        <v>0</v>
      </c>
      <c r="O604" s="106">
        <v>0</v>
      </c>
      <c r="P604" s="106">
        <v>0</v>
      </c>
      <c r="Q604" s="106">
        <v>0</v>
      </c>
      <c r="R604" s="106">
        <v>0</v>
      </c>
      <c r="S604" s="106">
        <v>0</v>
      </c>
      <c r="T604" s="106">
        <v>0</v>
      </c>
      <c r="U604" s="106">
        <v>0</v>
      </c>
      <c r="V604" s="117">
        <v>0</v>
      </c>
      <c r="W604" s="106">
        <v>0</v>
      </c>
      <c r="X604" s="106">
        <v>0</v>
      </c>
      <c r="Y604" s="106">
        <v>0</v>
      </c>
      <c r="Z604" s="106">
        <v>0</v>
      </c>
      <c r="AA604" s="106">
        <v>242.1</v>
      </c>
      <c r="AB604" s="106">
        <v>0</v>
      </c>
      <c r="AC604" s="106">
        <v>242.1</v>
      </c>
      <c r="AD604" s="106">
        <v>242.1</v>
      </c>
      <c r="AE604" s="106">
        <v>242.1</v>
      </c>
      <c r="AF604" s="106">
        <v>0</v>
      </c>
      <c r="AG604" s="106">
        <v>242.1</v>
      </c>
      <c r="AH604" s="106">
        <v>0</v>
      </c>
      <c r="AI604" s="106">
        <v>0</v>
      </c>
      <c r="AJ604" s="106">
        <v>0</v>
      </c>
      <c r="AK604" s="106">
        <v>0</v>
      </c>
      <c r="AL604" s="106"/>
      <c r="AM604" s="106"/>
      <c r="AN604" s="106">
        <v>0</v>
      </c>
      <c r="AO604" s="104"/>
      <c r="AP604" s="104">
        <f t="shared" si="18"/>
        <v>1210.5</v>
      </c>
      <c r="AQ604" s="106">
        <f t="shared" si="19"/>
        <v>134.5</v>
      </c>
      <c r="AR604" s="72" t="s">
        <v>660</v>
      </c>
      <c r="AS604" s="73" t="s">
        <v>661</v>
      </c>
      <c r="AT604" s="62"/>
      <c r="AU604" s="61">
        <f t="shared" si="34"/>
        <v>0</v>
      </c>
      <c r="AV604" s="62"/>
      <c r="AW604" s="62"/>
      <c r="AX604" s="62"/>
      <c r="AY604" s="62"/>
      <c r="AZ604" s="62"/>
      <c r="BA604" s="62"/>
      <c r="BB604" s="62"/>
      <c r="BC604" s="62"/>
      <c r="BD604" s="62"/>
      <c r="BE604" s="62"/>
      <c r="BF604" s="62"/>
      <c r="BG604" s="62"/>
      <c r="BH604" s="62"/>
    </row>
    <row r="605" spans="1:60" ht="49.5" customHeight="1" x14ac:dyDescent="0.2">
      <c r="A605" s="118" t="s">
        <v>1501</v>
      </c>
      <c r="B605" s="119" t="s">
        <v>1479</v>
      </c>
      <c r="C605" s="86" t="s">
        <v>1502</v>
      </c>
      <c r="D605" s="120" t="s">
        <v>1503</v>
      </c>
      <c r="E605" s="82" t="s">
        <v>1504</v>
      </c>
      <c r="F605" s="87" t="s">
        <v>1505</v>
      </c>
      <c r="G605" s="86" t="s">
        <v>51</v>
      </c>
      <c r="H605" s="79" t="s">
        <v>207</v>
      </c>
      <c r="I605" s="105">
        <v>42339</v>
      </c>
      <c r="J605" s="106">
        <v>744</v>
      </c>
      <c r="K605" s="106">
        <f t="shared" si="32"/>
        <v>74.400000000000006</v>
      </c>
      <c r="L605" s="106">
        <f t="shared" si="33"/>
        <v>669.6</v>
      </c>
      <c r="M605" s="106">
        <v>0</v>
      </c>
      <c r="N605" s="106">
        <v>0</v>
      </c>
      <c r="O605" s="106">
        <v>0</v>
      </c>
      <c r="P605" s="106">
        <v>0</v>
      </c>
      <c r="Q605" s="106">
        <v>0</v>
      </c>
      <c r="R605" s="106">
        <v>0</v>
      </c>
      <c r="S605" s="106">
        <v>0</v>
      </c>
      <c r="T605" s="106">
        <v>0</v>
      </c>
      <c r="U605" s="106">
        <v>0</v>
      </c>
      <c r="V605" s="106">
        <v>0</v>
      </c>
      <c r="W605" s="106">
        <v>0</v>
      </c>
      <c r="X605" s="106">
        <v>0</v>
      </c>
      <c r="Y605" s="106">
        <v>0</v>
      </c>
      <c r="Z605" s="106">
        <v>0</v>
      </c>
      <c r="AA605" s="106">
        <v>0</v>
      </c>
      <c r="AB605" s="106">
        <v>0</v>
      </c>
      <c r="AC605" s="106">
        <v>0</v>
      </c>
      <c r="AD605" s="106">
        <v>0</v>
      </c>
      <c r="AE605" s="106">
        <v>0</v>
      </c>
      <c r="AF605" s="106">
        <v>0</v>
      </c>
      <c r="AG605" s="106">
        <v>133.91999999999999</v>
      </c>
      <c r="AH605" s="106">
        <v>0</v>
      </c>
      <c r="AI605" s="106">
        <v>133.91999999999999</v>
      </c>
      <c r="AJ605" s="106">
        <v>133.91999999999999</v>
      </c>
      <c r="AK605" s="106">
        <v>133.91999999999999</v>
      </c>
      <c r="AL605" s="106">
        <v>133.91999999999999</v>
      </c>
      <c r="AM605" s="106"/>
      <c r="AN605" s="106">
        <v>0</v>
      </c>
      <c r="AO605" s="104"/>
      <c r="AP605" s="104">
        <f t="shared" si="18"/>
        <v>669.59999999999991</v>
      </c>
      <c r="AQ605" s="106">
        <f t="shared" si="19"/>
        <v>74.400000000000091</v>
      </c>
      <c r="AR605" s="72" t="s">
        <v>855</v>
      </c>
      <c r="AS605" s="73" t="s">
        <v>560</v>
      </c>
      <c r="AT605" s="62"/>
      <c r="AU605" s="61">
        <f t="shared" si="34"/>
        <v>0</v>
      </c>
      <c r="AV605" s="62"/>
      <c r="AW605" s="62"/>
      <c r="AX605" s="62"/>
      <c r="AY605" s="62"/>
      <c r="AZ605" s="62"/>
      <c r="BA605" s="62"/>
      <c r="BB605" s="62"/>
      <c r="BC605" s="62"/>
      <c r="BD605" s="62"/>
      <c r="BE605" s="62"/>
      <c r="BF605" s="62"/>
      <c r="BG605" s="62"/>
      <c r="BH605" s="62"/>
    </row>
    <row r="606" spans="1:60" ht="49.5" customHeight="1" x14ac:dyDescent="0.2">
      <c r="A606" s="121" t="s">
        <v>1506</v>
      </c>
      <c r="B606" s="119" t="s">
        <v>1479</v>
      </c>
      <c r="C606" s="86" t="s">
        <v>1507</v>
      </c>
      <c r="D606" s="120" t="s">
        <v>1481</v>
      </c>
      <c r="E606" s="82" t="s">
        <v>1508</v>
      </c>
      <c r="F606" s="87" t="s">
        <v>1509</v>
      </c>
      <c r="G606" s="86" t="s">
        <v>51</v>
      </c>
      <c r="H606" s="79" t="s">
        <v>1510</v>
      </c>
      <c r="I606" s="105">
        <v>42664</v>
      </c>
      <c r="J606" s="106">
        <v>895</v>
      </c>
      <c r="K606" s="106">
        <f t="shared" si="32"/>
        <v>89.5</v>
      </c>
      <c r="L606" s="106">
        <f t="shared" si="33"/>
        <v>805.5</v>
      </c>
      <c r="M606" s="106">
        <v>0</v>
      </c>
      <c r="N606" s="106">
        <v>0</v>
      </c>
      <c r="O606" s="106">
        <v>0</v>
      </c>
      <c r="P606" s="106">
        <v>0</v>
      </c>
      <c r="Q606" s="106">
        <v>0</v>
      </c>
      <c r="R606" s="106">
        <v>0</v>
      </c>
      <c r="S606" s="106">
        <v>0</v>
      </c>
      <c r="T606" s="106">
        <v>0</v>
      </c>
      <c r="U606" s="106">
        <v>0</v>
      </c>
      <c r="V606" s="106">
        <v>0</v>
      </c>
      <c r="W606" s="106">
        <v>0</v>
      </c>
      <c r="X606" s="106">
        <v>0</v>
      </c>
      <c r="Y606" s="106">
        <v>0</v>
      </c>
      <c r="Z606" s="106">
        <v>0</v>
      </c>
      <c r="AA606" s="106">
        <v>0</v>
      </c>
      <c r="AB606" s="106">
        <v>0</v>
      </c>
      <c r="AC606" s="106">
        <v>0</v>
      </c>
      <c r="AD606" s="106">
        <v>0</v>
      </c>
      <c r="AE606" s="106">
        <v>0</v>
      </c>
      <c r="AF606" s="106">
        <v>0</v>
      </c>
      <c r="AG606" s="106">
        <v>147.68</v>
      </c>
      <c r="AH606" s="106">
        <v>-120.83</v>
      </c>
      <c r="AI606" s="106">
        <v>161.1</v>
      </c>
      <c r="AJ606" s="106">
        <v>161.1</v>
      </c>
      <c r="AK606" s="106">
        <v>161.1</v>
      </c>
      <c r="AL606" s="106">
        <v>161.1</v>
      </c>
      <c r="AM606" s="106"/>
      <c r="AN606" s="106">
        <v>134.25</v>
      </c>
      <c r="AO606" s="104"/>
      <c r="AP606" s="104">
        <f t="shared" si="18"/>
        <v>805.5</v>
      </c>
      <c r="AQ606" s="106">
        <f t="shared" si="19"/>
        <v>89.5</v>
      </c>
      <c r="AR606" s="72" t="s">
        <v>660</v>
      </c>
      <c r="AS606" s="73" t="s">
        <v>661</v>
      </c>
      <c r="AT606" s="12"/>
      <c r="AU606" s="11">
        <f t="shared" si="34"/>
        <v>0</v>
      </c>
      <c r="AV606" s="12"/>
      <c r="AW606" s="12"/>
      <c r="AX606" s="12"/>
      <c r="AY606" s="12"/>
      <c r="AZ606" s="12"/>
      <c r="BA606" s="12"/>
      <c r="BB606" s="12"/>
      <c r="BC606" s="12"/>
      <c r="BD606" s="12"/>
      <c r="BE606" s="12"/>
      <c r="BF606" s="12"/>
      <c r="BG606" s="12"/>
      <c r="BH606" s="12"/>
    </row>
    <row r="607" spans="1:60" ht="49.5" customHeight="1" x14ac:dyDescent="0.2">
      <c r="A607" s="121" t="s">
        <v>1511</v>
      </c>
      <c r="B607" s="119" t="s">
        <v>1479</v>
      </c>
      <c r="C607" s="86" t="s">
        <v>1507</v>
      </c>
      <c r="D607" s="120" t="s">
        <v>1481</v>
      </c>
      <c r="E607" s="82" t="s">
        <v>1512</v>
      </c>
      <c r="F607" s="87" t="s">
        <v>1509</v>
      </c>
      <c r="G607" s="86" t="s">
        <v>51</v>
      </c>
      <c r="H607" s="79" t="s">
        <v>1510</v>
      </c>
      <c r="I607" s="105">
        <v>42664</v>
      </c>
      <c r="J607" s="106">
        <v>895</v>
      </c>
      <c r="K607" s="106">
        <f t="shared" si="32"/>
        <v>89.5</v>
      </c>
      <c r="L607" s="106">
        <f t="shared" si="33"/>
        <v>805.5</v>
      </c>
      <c r="M607" s="106">
        <v>0</v>
      </c>
      <c r="N607" s="106">
        <v>0</v>
      </c>
      <c r="O607" s="106">
        <v>0</v>
      </c>
      <c r="P607" s="106">
        <v>0</v>
      </c>
      <c r="Q607" s="106">
        <v>0</v>
      </c>
      <c r="R607" s="106">
        <v>0</v>
      </c>
      <c r="S607" s="106">
        <v>0</v>
      </c>
      <c r="T607" s="106">
        <v>0</v>
      </c>
      <c r="U607" s="106">
        <v>0</v>
      </c>
      <c r="V607" s="106">
        <v>0</v>
      </c>
      <c r="W607" s="106">
        <v>0</v>
      </c>
      <c r="X607" s="106">
        <v>0</v>
      </c>
      <c r="Y607" s="106">
        <v>0</v>
      </c>
      <c r="Z607" s="106">
        <v>0</v>
      </c>
      <c r="AA607" s="106">
        <v>0</v>
      </c>
      <c r="AB607" s="106">
        <v>0</v>
      </c>
      <c r="AC607" s="106">
        <v>0</v>
      </c>
      <c r="AD607" s="106">
        <v>0</v>
      </c>
      <c r="AE607" s="106">
        <v>0</v>
      </c>
      <c r="AF607" s="106">
        <v>0</v>
      </c>
      <c r="AG607" s="106">
        <v>147.68</v>
      </c>
      <c r="AH607" s="106">
        <v>-120.83</v>
      </c>
      <c r="AI607" s="106">
        <v>161.1</v>
      </c>
      <c r="AJ607" s="106">
        <v>161.1</v>
      </c>
      <c r="AK607" s="106">
        <v>161.1</v>
      </c>
      <c r="AL607" s="106">
        <v>161.1</v>
      </c>
      <c r="AM607" s="106"/>
      <c r="AN607" s="106">
        <v>134.25</v>
      </c>
      <c r="AO607" s="104"/>
      <c r="AP607" s="104">
        <f t="shared" si="18"/>
        <v>805.5</v>
      </c>
      <c r="AQ607" s="106">
        <f t="shared" si="19"/>
        <v>89.5</v>
      </c>
      <c r="AR607" s="72" t="s">
        <v>660</v>
      </c>
      <c r="AS607" s="73" t="s">
        <v>868</v>
      </c>
      <c r="AT607" s="12"/>
      <c r="AU607" s="11">
        <f t="shared" si="34"/>
        <v>0</v>
      </c>
      <c r="AV607" s="12"/>
      <c r="AW607" s="12"/>
      <c r="AX607" s="12"/>
      <c r="AY607" s="12"/>
      <c r="AZ607" s="12"/>
      <c r="BA607" s="12"/>
      <c r="BB607" s="12"/>
      <c r="BC607" s="12"/>
      <c r="BD607" s="12"/>
      <c r="BE607" s="12"/>
      <c r="BF607" s="12"/>
      <c r="BG607" s="12"/>
      <c r="BH607" s="12"/>
    </row>
    <row r="608" spans="1:60" ht="49.5" customHeight="1" x14ac:dyDescent="0.2">
      <c r="A608" s="121" t="s">
        <v>1513</v>
      </c>
      <c r="B608" s="119" t="s">
        <v>1479</v>
      </c>
      <c r="C608" s="86" t="s">
        <v>1502</v>
      </c>
      <c r="D608" s="120" t="s">
        <v>1503</v>
      </c>
      <c r="E608" s="82" t="s">
        <v>1514</v>
      </c>
      <c r="F608" s="87" t="s">
        <v>1515</v>
      </c>
      <c r="G608" s="86" t="s">
        <v>51</v>
      </c>
      <c r="H608" s="79" t="s">
        <v>92</v>
      </c>
      <c r="I608" s="105">
        <v>42668</v>
      </c>
      <c r="J608" s="106">
        <v>904</v>
      </c>
      <c r="K608" s="106">
        <f t="shared" si="32"/>
        <v>90.4</v>
      </c>
      <c r="L608" s="106">
        <f t="shared" si="33"/>
        <v>813.6</v>
      </c>
      <c r="M608" s="106">
        <v>0</v>
      </c>
      <c r="N608" s="106">
        <v>0</v>
      </c>
      <c r="O608" s="106">
        <v>0</v>
      </c>
      <c r="P608" s="106">
        <v>0</v>
      </c>
      <c r="Q608" s="106">
        <v>0</v>
      </c>
      <c r="R608" s="106">
        <v>0</v>
      </c>
      <c r="S608" s="106">
        <v>0</v>
      </c>
      <c r="T608" s="106">
        <v>0</v>
      </c>
      <c r="U608" s="106">
        <v>0</v>
      </c>
      <c r="V608" s="106">
        <v>0</v>
      </c>
      <c r="W608" s="106">
        <v>0</v>
      </c>
      <c r="X608" s="106">
        <v>0</v>
      </c>
      <c r="Y608" s="106">
        <v>0</v>
      </c>
      <c r="Z608" s="106">
        <v>0</v>
      </c>
      <c r="AA608" s="106">
        <v>0</v>
      </c>
      <c r="AB608" s="106">
        <v>0</v>
      </c>
      <c r="AC608" s="106">
        <v>0</v>
      </c>
      <c r="AD608" s="106">
        <v>0</v>
      </c>
      <c r="AE608" s="106">
        <v>0</v>
      </c>
      <c r="AF608" s="106">
        <v>0</v>
      </c>
      <c r="AG608" s="106">
        <v>149.16</v>
      </c>
      <c r="AH608" s="106">
        <v>-122.04</v>
      </c>
      <c r="AI608" s="106">
        <v>162.72</v>
      </c>
      <c r="AJ608" s="106">
        <v>162.72</v>
      </c>
      <c r="AK608" s="106">
        <v>162.72</v>
      </c>
      <c r="AL608" s="106">
        <v>162.72</v>
      </c>
      <c r="AM608" s="106"/>
      <c r="AN608" s="106">
        <v>135.6</v>
      </c>
      <c r="AO608" s="104"/>
      <c r="AP608" s="104">
        <f t="shared" si="18"/>
        <v>813.6</v>
      </c>
      <c r="AQ608" s="106">
        <f t="shared" si="19"/>
        <v>90.399999999999977</v>
      </c>
      <c r="AR608" s="72" t="s">
        <v>978</v>
      </c>
      <c r="AS608" s="73" t="s">
        <v>1516</v>
      </c>
      <c r="AT608" s="12"/>
      <c r="AU608" s="11">
        <f t="shared" si="34"/>
        <v>0</v>
      </c>
      <c r="AV608" s="12"/>
      <c r="AW608" s="12"/>
      <c r="AX608" s="12"/>
      <c r="AY608" s="12"/>
      <c r="AZ608" s="12"/>
      <c r="BA608" s="12"/>
      <c r="BB608" s="12"/>
      <c r="BC608" s="12"/>
      <c r="BD608" s="12"/>
      <c r="BE608" s="12"/>
      <c r="BF608" s="12"/>
      <c r="BG608" s="12"/>
      <c r="BH608" s="12"/>
    </row>
    <row r="609" spans="1:60" ht="49.5" customHeight="1" x14ac:dyDescent="0.2">
      <c r="A609" s="121" t="s">
        <v>1517</v>
      </c>
      <c r="B609" s="119" t="s">
        <v>1479</v>
      </c>
      <c r="C609" s="86" t="s">
        <v>1502</v>
      </c>
      <c r="D609" s="120" t="s">
        <v>1503</v>
      </c>
      <c r="E609" s="82" t="s">
        <v>1518</v>
      </c>
      <c r="F609" s="87" t="s">
        <v>1515</v>
      </c>
      <c r="G609" s="86" t="s">
        <v>51</v>
      </c>
      <c r="H609" s="79" t="s">
        <v>92</v>
      </c>
      <c r="I609" s="105">
        <v>42684</v>
      </c>
      <c r="J609" s="106">
        <v>904</v>
      </c>
      <c r="K609" s="106">
        <f t="shared" si="32"/>
        <v>90.4</v>
      </c>
      <c r="L609" s="106">
        <f t="shared" si="33"/>
        <v>813.6</v>
      </c>
      <c r="M609" s="106">
        <v>0</v>
      </c>
      <c r="N609" s="106">
        <v>0</v>
      </c>
      <c r="O609" s="106">
        <v>0</v>
      </c>
      <c r="P609" s="106">
        <v>0</v>
      </c>
      <c r="Q609" s="106">
        <v>0</v>
      </c>
      <c r="R609" s="106">
        <v>0</v>
      </c>
      <c r="S609" s="106">
        <v>0</v>
      </c>
      <c r="T609" s="106">
        <v>0</v>
      </c>
      <c r="U609" s="106">
        <v>0</v>
      </c>
      <c r="V609" s="106">
        <v>0</v>
      </c>
      <c r="W609" s="106">
        <v>0</v>
      </c>
      <c r="X609" s="106">
        <v>0</v>
      </c>
      <c r="Y609" s="106">
        <v>0</v>
      </c>
      <c r="Z609" s="106">
        <v>0</v>
      </c>
      <c r="AA609" s="106">
        <v>0</v>
      </c>
      <c r="AB609" s="106">
        <v>0</v>
      </c>
      <c r="AC609" s="106">
        <v>0</v>
      </c>
      <c r="AD609" s="106">
        <v>0</v>
      </c>
      <c r="AE609" s="106">
        <v>0</v>
      </c>
      <c r="AF609" s="106">
        <v>0</v>
      </c>
      <c r="AG609" s="106">
        <v>149.16</v>
      </c>
      <c r="AH609" s="106">
        <v>-122.04</v>
      </c>
      <c r="AI609" s="106">
        <v>162.72</v>
      </c>
      <c r="AJ609" s="106">
        <v>162.72</v>
      </c>
      <c r="AK609" s="106">
        <v>162.72</v>
      </c>
      <c r="AL609" s="106">
        <v>162.72</v>
      </c>
      <c r="AM609" s="106"/>
      <c r="AN609" s="106">
        <v>135.6</v>
      </c>
      <c r="AO609" s="104"/>
      <c r="AP609" s="104">
        <f t="shared" si="18"/>
        <v>813.6</v>
      </c>
      <c r="AQ609" s="106">
        <f t="shared" si="19"/>
        <v>90.399999999999977</v>
      </c>
      <c r="AR609" s="72" t="s">
        <v>1519</v>
      </c>
      <c r="AS609" s="73" t="s">
        <v>1096</v>
      </c>
      <c r="AT609" s="12"/>
      <c r="AU609" s="11">
        <f t="shared" si="34"/>
        <v>0</v>
      </c>
      <c r="AV609" s="12"/>
      <c r="AW609" s="12"/>
      <c r="AX609" s="12"/>
      <c r="AY609" s="12"/>
      <c r="AZ609" s="12"/>
      <c r="BA609" s="12"/>
      <c r="BB609" s="12"/>
      <c r="BC609" s="12"/>
      <c r="BD609" s="12"/>
      <c r="BE609" s="12"/>
      <c r="BF609" s="12"/>
      <c r="BG609" s="12"/>
      <c r="BH609" s="12"/>
    </row>
    <row r="610" spans="1:60" ht="49.5" customHeight="1" x14ac:dyDescent="0.2">
      <c r="A610" s="121" t="s">
        <v>1520</v>
      </c>
      <c r="B610" s="119" t="s">
        <v>1479</v>
      </c>
      <c r="C610" s="86" t="s">
        <v>539</v>
      </c>
      <c r="D610" s="120" t="s">
        <v>1521</v>
      </c>
      <c r="E610" s="82" t="s">
        <v>1522</v>
      </c>
      <c r="F610" s="87" t="s">
        <v>1523</v>
      </c>
      <c r="G610" s="86" t="s">
        <v>51</v>
      </c>
      <c r="H610" s="79" t="s">
        <v>1510</v>
      </c>
      <c r="I610" s="105">
        <v>43084</v>
      </c>
      <c r="J610" s="106">
        <v>875</v>
      </c>
      <c r="K610" s="106">
        <f t="shared" si="32"/>
        <v>87.5</v>
      </c>
      <c r="L610" s="106">
        <f t="shared" si="33"/>
        <v>787.5</v>
      </c>
      <c r="M610" s="106">
        <v>0</v>
      </c>
      <c r="N610" s="106">
        <v>0</v>
      </c>
      <c r="O610" s="106">
        <v>0</v>
      </c>
      <c r="P610" s="106">
        <v>0</v>
      </c>
      <c r="Q610" s="106">
        <v>0</v>
      </c>
      <c r="R610" s="106">
        <v>0</v>
      </c>
      <c r="S610" s="106">
        <v>0</v>
      </c>
      <c r="T610" s="106">
        <v>0</v>
      </c>
      <c r="U610" s="106">
        <v>0</v>
      </c>
      <c r="V610" s="106">
        <v>0</v>
      </c>
      <c r="W610" s="106">
        <v>0</v>
      </c>
      <c r="X610" s="106">
        <v>0</v>
      </c>
      <c r="Y610" s="106">
        <v>0</v>
      </c>
      <c r="Z610" s="106">
        <v>0</v>
      </c>
      <c r="AA610" s="106">
        <v>0</v>
      </c>
      <c r="AB610" s="106">
        <v>0</v>
      </c>
      <c r="AC610" s="106">
        <v>0</v>
      </c>
      <c r="AD610" s="106">
        <v>0</v>
      </c>
      <c r="AE610" s="106">
        <v>0</v>
      </c>
      <c r="AF610" s="106">
        <v>0</v>
      </c>
      <c r="AG610" s="106">
        <v>0</v>
      </c>
      <c r="AH610" s="106">
        <v>0</v>
      </c>
      <c r="AI610" s="106">
        <v>0</v>
      </c>
      <c r="AJ610" s="106">
        <v>157.5</v>
      </c>
      <c r="AK610" s="106">
        <v>157.5</v>
      </c>
      <c r="AL610" s="106">
        <v>157.5</v>
      </c>
      <c r="AM610" s="106"/>
      <c r="AN610" s="106">
        <v>157.5</v>
      </c>
      <c r="AO610" s="104"/>
      <c r="AP610" s="104">
        <f t="shared" si="18"/>
        <v>630</v>
      </c>
      <c r="AQ610" s="106">
        <f t="shared" si="19"/>
        <v>245</v>
      </c>
      <c r="AR610" s="72" t="s">
        <v>1524</v>
      </c>
      <c r="AS610" s="73" t="s">
        <v>1032</v>
      </c>
      <c r="AT610" s="12"/>
      <c r="AU610" s="11">
        <f t="shared" si="34"/>
        <v>157.5</v>
      </c>
      <c r="AV610" s="12"/>
      <c r="AW610" s="12"/>
      <c r="AX610" s="12"/>
      <c r="AY610" s="12"/>
      <c r="AZ610" s="12"/>
      <c r="BA610" s="12"/>
      <c r="BB610" s="12"/>
      <c r="BC610" s="12"/>
      <c r="BD610" s="12"/>
      <c r="BE610" s="12"/>
      <c r="BF610" s="12"/>
      <c r="BG610" s="12"/>
      <c r="BH610" s="12"/>
    </row>
    <row r="611" spans="1:60" ht="49.5" customHeight="1" x14ac:dyDescent="0.2">
      <c r="A611" s="121" t="s">
        <v>1525</v>
      </c>
      <c r="B611" s="119" t="s">
        <v>1479</v>
      </c>
      <c r="C611" s="86" t="s">
        <v>539</v>
      </c>
      <c r="D611" s="120" t="s">
        <v>1521</v>
      </c>
      <c r="E611" s="82" t="s">
        <v>1526</v>
      </c>
      <c r="F611" s="87" t="s">
        <v>1527</v>
      </c>
      <c r="G611" s="86" t="s">
        <v>51</v>
      </c>
      <c r="H611" s="79" t="s">
        <v>1510</v>
      </c>
      <c r="I611" s="122">
        <v>43088</v>
      </c>
      <c r="J611" s="106">
        <v>1243.05</v>
      </c>
      <c r="K611" s="106">
        <f t="shared" si="32"/>
        <v>124.30500000000001</v>
      </c>
      <c r="L611" s="106">
        <f t="shared" si="33"/>
        <v>1118.7449999999999</v>
      </c>
      <c r="M611" s="106">
        <v>0</v>
      </c>
      <c r="N611" s="106">
        <v>0</v>
      </c>
      <c r="O611" s="106">
        <v>0</v>
      </c>
      <c r="P611" s="106">
        <v>0</v>
      </c>
      <c r="Q611" s="106">
        <v>0</v>
      </c>
      <c r="R611" s="106">
        <v>0</v>
      </c>
      <c r="S611" s="106">
        <v>0</v>
      </c>
      <c r="T611" s="106">
        <v>0</v>
      </c>
      <c r="U611" s="106">
        <v>0</v>
      </c>
      <c r="V611" s="106">
        <v>0</v>
      </c>
      <c r="W611" s="106">
        <v>0</v>
      </c>
      <c r="X611" s="106">
        <v>0</v>
      </c>
      <c r="Y611" s="106">
        <v>0</v>
      </c>
      <c r="Z611" s="106">
        <v>0</v>
      </c>
      <c r="AA611" s="106">
        <v>0</v>
      </c>
      <c r="AB611" s="106">
        <v>0</v>
      </c>
      <c r="AC611" s="106">
        <v>0</v>
      </c>
      <c r="AD611" s="106">
        <v>0</v>
      </c>
      <c r="AE611" s="106">
        <v>0</v>
      </c>
      <c r="AF611" s="106">
        <v>0</v>
      </c>
      <c r="AG611" s="106">
        <v>0</v>
      </c>
      <c r="AH611" s="106">
        <v>0</v>
      </c>
      <c r="AI611" s="106">
        <v>0</v>
      </c>
      <c r="AJ611" s="106">
        <v>223.75</v>
      </c>
      <c r="AK611" s="106">
        <v>223.75</v>
      </c>
      <c r="AL611" s="106">
        <v>223.75</v>
      </c>
      <c r="AM611" s="106"/>
      <c r="AN611" s="106">
        <v>223.75</v>
      </c>
      <c r="AO611" s="104"/>
      <c r="AP611" s="104">
        <f t="shared" si="18"/>
        <v>895</v>
      </c>
      <c r="AQ611" s="106">
        <f t="shared" si="19"/>
        <v>348.04999999999995</v>
      </c>
      <c r="AR611" s="72" t="s">
        <v>1126</v>
      </c>
      <c r="AS611" s="73" t="s">
        <v>730</v>
      </c>
      <c r="AT611" s="12"/>
      <c r="AU611" s="11">
        <f t="shared" si="34"/>
        <v>223.74499999999989</v>
      </c>
      <c r="AV611" s="12"/>
      <c r="AW611" s="12"/>
      <c r="AX611" s="12"/>
      <c r="AY611" s="12"/>
      <c r="AZ611" s="12"/>
      <c r="BA611" s="12"/>
      <c r="BB611" s="12"/>
      <c r="BC611" s="12"/>
      <c r="BD611" s="12"/>
      <c r="BE611" s="12"/>
      <c r="BF611" s="12"/>
      <c r="BG611" s="12"/>
      <c r="BH611" s="12"/>
    </row>
    <row r="612" spans="1:60" ht="49.5" customHeight="1" x14ac:dyDescent="0.2">
      <c r="A612" s="121" t="s">
        <v>1528</v>
      </c>
      <c r="B612" s="119" t="s">
        <v>1479</v>
      </c>
      <c r="C612" s="86" t="s">
        <v>539</v>
      </c>
      <c r="D612" s="120" t="s">
        <v>1521</v>
      </c>
      <c r="E612" s="82" t="s">
        <v>1529</v>
      </c>
      <c r="F612" s="87" t="s">
        <v>1527</v>
      </c>
      <c r="G612" s="86" t="s">
        <v>51</v>
      </c>
      <c r="H612" s="79" t="s">
        <v>1510</v>
      </c>
      <c r="I612" s="122">
        <v>43088</v>
      </c>
      <c r="J612" s="106">
        <v>1243.05</v>
      </c>
      <c r="K612" s="106">
        <f t="shared" si="32"/>
        <v>124.30500000000001</v>
      </c>
      <c r="L612" s="106">
        <f t="shared" si="33"/>
        <v>1118.7449999999999</v>
      </c>
      <c r="M612" s="106">
        <v>0</v>
      </c>
      <c r="N612" s="106">
        <v>0</v>
      </c>
      <c r="O612" s="106">
        <v>0</v>
      </c>
      <c r="P612" s="106">
        <v>0</v>
      </c>
      <c r="Q612" s="106">
        <v>0</v>
      </c>
      <c r="R612" s="106">
        <v>0</v>
      </c>
      <c r="S612" s="106">
        <v>0</v>
      </c>
      <c r="T612" s="106">
        <v>0</v>
      </c>
      <c r="U612" s="106">
        <v>0</v>
      </c>
      <c r="V612" s="106">
        <v>0</v>
      </c>
      <c r="W612" s="106">
        <v>0</v>
      </c>
      <c r="X612" s="106">
        <v>0</v>
      </c>
      <c r="Y612" s="106">
        <v>0</v>
      </c>
      <c r="Z612" s="106">
        <v>0</v>
      </c>
      <c r="AA612" s="106">
        <v>0</v>
      </c>
      <c r="AB612" s="106">
        <v>0</v>
      </c>
      <c r="AC612" s="106">
        <v>0</v>
      </c>
      <c r="AD612" s="106">
        <v>0</v>
      </c>
      <c r="AE612" s="106">
        <v>0</v>
      </c>
      <c r="AF612" s="106">
        <v>0</v>
      </c>
      <c r="AG612" s="106">
        <v>0</v>
      </c>
      <c r="AH612" s="106">
        <v>0</v>
      </c>
      <c r="AI612" s="106">
        <v>0</v>
      </c>
      <c r="AJ612" s="106">
        <v>223.75</v>
      </c>
      <c r="AK612" s="106">
        <v>223.75</v>
      </c>
      <c r="AL612" s="106">
        <v>223.75</v>
      </c>
      <c r="AM612" s="106"/>
      <c r="AN612" s="106">
        <v>223.75</v>
      </c>
      <c r="AO612" s="104"/>
      <c r="AP612" s="104">
        <f t="shared" si="18"/>
        <v>895</v>
      </c>
      <c r="AQ612" s="106">
        <f t="shared" si="19"/>
        <v>348.04999999999995</v>
      </c>
      <c r="AR612" s="72" t="s">
        <v>1126</v>
      </c>
      <c r="AS612" s="73" t="s">
        <v>730</v>
      </c>
      <c r="AT612" s="12"/>
      <c r="AU612" s="11">
        <f t="shared" si="34"/>
        <v>223.74499999999989</v>
      </c>
      <c r="AV612" s="12"/>
      <c r="AW612" s="12"/>
      <c r="AX612" s="12"/>
      <c r="AY612" s="12"/>
      <c r="AZ612" s="12"/>
      <c r="BA612" s="12"/>
      <c r="BB612" s="12"/>
      <c r="BC612" s="12"/>
      <c r="BD612" s="12"/>
      <c r="BE612" s="12"/>
      <c r="BF612" s="12"/>
      <c r="BG612" s="12"/>
      <c r="BH612" s="12"/>
    </row>
    <row r="613" spans="1:60" ht="49.5" customHeight="1" x14ac:dyDescent="0.2">
      <c r="A613" s="121" t="s">
        <v>1530</v>
      </c>
      <c r="B613" s="119" t="s">
        <v>1479</v>
      </c>
      <c r="C613" s="86" t="s">
        <v>1507</v>
      </c>
      <c r="D613" s="120" t="s">
        <v>1481</v>
      </c>
      <c r="E613" s="82" t="s">
        <v>1531</v>
      </c>
      <c r="F613" s="87" t="s">
        <v>1532</v>
      </c>
      <c r="G613" s="86" t="s">
        <v>51</v>
      </c>
      <c r="H613" s="79" t="s">
        <v>1533</v>
      </c>
      <c r="I613" s="122">
        <v>43273</v>
      </c>
      <c r="J613" s="106">
        <v>1150</v>
      </c>
      <c r="K613" s="106">
        <f t="shared" si="32"/>
        <v>115</v>
      </c>
      <c r="L613" s="106">
        <f t="shared" si="33"/>
        <v>1035</v>
      </c>
      <c r="M613" s="106">
        <v>0</v>
      </c>
      <c r="N613" s="106">
        <v>0</v>
      </c>
      <c r="O613" s="106">
        <v>0</v>
      </c>
      <c r="P613" s="106">
        <v>0</v>
      </c>
      <c r="Q613" s="106">
        <v>0</v>
      </c>
      <c r="R613" s="106">
        <v>0</v>
      </c>
      <c r="S613" s="106">
        <v>0</v>
      </c>
      <c r="T613" s="106">
        <v>0</v>
      </c>
      <c r="U613" s="106">
        <v>0</v>
      </c>
      <c r="V613" s="106">
        <v>0</v>
      </c>
      <c r="W613" s="106">
        <v>0</v>
      </c>
      <c r="X613" s="106">
        <v>0</v>
      </c>
      <c r="Y613" s="106">
        <v>0</v>
      </c>
      <c r="Z613" s="106">
        <v>0</v>
      </c>
      <c r="AA613" s="106">
        <v>0</v>
      </c>
      <c r="AB613" s="106">
        <v>0</v>
      </c>
      <c r="AC613" s="106">
        <v>0</v>
      </c>
      <c r="AD613" s="106">
        <v>0</v>
      </c>
      <c r="AE613" s="106">
        <v>0</v>
      </c>
      <c r="AF613" s="106">
        <v>0</v>
      </c>
      <c r="AG613" s="106">
        <v>0</v>
      </c>
      <c r="AH613" s="106">
        <v>0</v>
      </c>
      <c r="AI613" s="106">
        <v>0</v>
      </c>
      <c r="AJ613" s="106">
        <v>103.5</v>
      </c>
      <c r="AK613" s="106">
        <v>207</v>
      </c>
      <c r="AL613" s="106">
        <v>207</v>
      </c>
      <c r="AM613" s="106"/>
      <c r="AN613" s="106">
        <v>207</v>
      </c>
      <c r="AO613" s="104"/>
      <c r="AP613" s="104">
        <f t="shared" si="18"/>
        <v>724.5</v>
      </c>
      <c r="AQ613" s="106">
        <f t="shared" si="19"/>
        <v>425.5</v>
      </c>
      <c r="AR613" s="77" t="s">
        <v>1534</v>
      </c>
      <c r="AS613" s="78" t="s">
        <v>605</v>
      </c>
      <c r="AT613" s="84"/>
      <c r="AU613" s="11">
        <f t="shared" si="34"/>
        <v>310.5</v>
      </c>
      <c r="AV613" s="84"/>
      <c r="AW613" s="84"/>
      <c r="AX613" s="84"/>
      <c r="AY613" s="84"/>
      <c r="AZ613" s="84"/>
      <c r="BA613" s="84"/>
      <c r="BB613" s="84"/>
      <c r="BC613" s="84"/>
      <c r="BD613" s="84"/>
      <c r="BE613" s="84"/>
      <c r="BF613" s="84"/>
      <c r="BG613" s="84"/>
      <c r="BH613" s="84"/>
    </row>
    <row r="614" spans="1:60" ht="49.5" customHeight="1" x14ac:dyDescent="0.2">
      <c r="A614" s="121" t="s">
        <v>1535</v>
      </c>
      <c r="B614" s="119" t="s">
        <v>1479</v>
      </c>
      <c r="C614" s="86" t="s">
        <v>1507</v>
      </c>
      <c r="D614" s="120" t="s">
        <v>1481</v>
      </c>
      <c r="E614" s="82" t="s">
        <v>1536</v>
      </c>
      <c r="F614" s="87" t="s">
        <v>1532</v>
      </c>
      <c r="G614" s="86" t="s">
        <v>51</v>
      </c>
      <c r="H614" s="79" t="s">
        <v>92</v>
      </c>
      <c r="I614" s="122">
        <v>43299</v>
      </c>
      <c r="J614" s="106">
        <v>1150</v>
      </c>
      <c r="K614" s="106">
        <f t="shared" si="32"/>
        <v>115</v>
      </c>
      <c r="L614" s="106">
        <f t="shared" si="33"/>
        <v>1035</v>
      </c>
      <c r="M614" s="106">
        <v>0</v>
      </c>
      <c r="N614" s="106">
        <v>0</v>
      </c>
      <c r="O614" s="106">
        <v>0</v>
      </c>
      <c r="P614" s="106">
        <v>0</v>
      </c>
      <c r="Q614" s="106">
        <v>0</v>
      </c>
      <c r="R614" s="106">
        <v>0</v>
      </c>
      <c r="S614" s="106">
        <v>0</v>
      </c>
      <c r="T614" s="106">
        <v>0</v>
      </c>
      <c r="U614" s="106">
        <v>0</v>
      </c>
      <c r="V614" s="106">
        <v>0</v>
      </c>
      <c r="W614" s="106">
        <v>0</v>
      </c>
      <c r="X614" s="106">
        <v>0</v>
      </c>
      <c r="Y614" s="106">
        <v>0</v>
      </c>
      <c r="Z614" s="106">
        <v>0</v>
      </c>
      <c r="AA614" s="106">
        <v>0</v>
      </c>
      <c r="AB614" s="106">
        <v>0</v>
      </c>
      <c r="AC614" s="106">
        <v>0</v>
      </c>
      <c r="AD614" s="106">
        <v>0</v>
      </c>
      <c r="AE614" s="106">
        <v>0</v>
      </c>
      <c r="AF614" s="106">
        <v>0</v>
      </c>
      <c r="AG614" s="106">
        <v>0</v>
      </c>
      <c r="AH614" s="106">
        <v>0</v>
      </c>
      <c r="AI614" s="106">
        <v>0</v>
      </c>
      <c r="AJ614" s="106">
        <v>86.25</v>
      </c>
      <c r="AK614" s="106">
        <v>207</v>
      </c>
      <c r="AL614" s="106">
        <v>207</v>
      </c>
      <c r="AM614" s="106"/>
      <c r="AN614" s="106">
        <v>207</v>
      </c>
      <c r="AO614" s="104"/>
      <c r="AP614" s="104">
        <f t="shared" si="18"/>
        <v>707.25</v>
      </c>
      <c r="AQ614" s="106">
        <f t="shared" si="19"/>
        <v>442.75</v>
      </c>
      <c r="AR614" s="77" t="s">
        <v>355</v>
      </c>
      <c r="AS614" s="78" t="s">
        <v>356</v>
      </c>
      <c r="AT614" s="84"/>
      <c r="AU614" s="11">
        <f t="shared" si="34"/>
        <v>327.75</v>
      </c>
      <c r="AV614" s="84"/>
      <c r="AW614" s="84"/>
      <c r="AX614" s="84"/>
      <c r="AY614" s="84"/>
      <c r="AZ614" s="84"/>
      <c r="BA614" s="84"/>
      <c r="BB614" s="84"/>
      <c r="BC614" s="84"/>
      <c r="BD614" s="84"/>
      <c r="BE614" s="84"/>
      <c r="BF614" s="84"/>
      <c r="BG614" s="84"/>
      <c r="BH614" s="84"/>
    </row>
    <row r="615" spans="1:60" ht="49.5" customHeight="1" x14ac:dyDescent="0.2">
      <c r="A615" s="121" t="s">
        <v>1537</v>
      </c>
      <c r="B615" s="119" t="s">
        <v>1479</v>
      </c>
      <c r="C615" s="86" t="s">
        <v>1507</v>
      </c>
      <c r="D615" s="120" t="s">
        <v>1481</v>
      </c>
      <c r="E615" s="82" t="s">
        <v>1538</v>
      </c>
      <c r="F615" s="87" t="s">
        <v>1532</v>
      </c>
      <c r="G615" s="86" t="s">
        <v>51</v>
      </c>
      <c r="H615" s="79" t="s">
        <v>92</v>
      </c>
      <c r="I615" s="122">
        <v>43299</v>
      </c>
      <c r="J615" s="106">
        <v>1150</v>
      </c>
      <c r="K615" s="106">
        <f t="shared" si="32"/>
        <v>115</v>
      </c>
      <c r="L615" s="106">
        <f t="shared" si="33"/>
        <v>1035</v>
      </c>
      <c r="M615" s="106">
        <v>0</v>
      </c>
      <c r="N615" s="106">
        <v>0</v>
      </c>
      <c r="O615" s="106">
        <v>0</v>
      </c>
      <c r="P615" s="106">
        <v>0</v>
      </c>
      <c r="Q615" s="106">
        <v>0</v>
      </c>
      <c r="R615" s="106">
        <v>0</v>
      </c>
      <c r="S615" s="106">
        <v>0</v>
      </c>
      <c r="T615" s="106">
        <v>0</v>
      </c>
      <c r="U615" s="106">
        <v>0</v>
      </c>
      <c r="V615" s="106">
        <v>0</v>
      </c>
      <c r="W615" s="106">
        <v>0</v>
      </c>
      <c r="X615" s="106">
        <v>0</v>
      </c>
      <c r="Y615" s="106">
        <v>0</v>
      </c>
      <c r="Z615" s="106">
        <v>0</v>
      </c>
      <c r="AA615" s="106">
        <v>0</v>
      </c>
      <c r="AB615" s="106">
        <v>0</v>
      </c>
      <c r="AC615" s="106">
        <v>0</v>
      </c>
      <c r="AD615" s="106">
        <v>0</v>
      </c>
      <c r="AE615" s="106">
        <v>0</v>
      </c>
      <c r="AF615" s="106">
        <v>0</v>
      </c>
      <c r="AG615" s="106">
        <v>0</v>
      </c>
      <c r="AH615" s="106">
        <v>0</v>
      </c>
      <c r="AI615" s="106">
        <v>0</v>
      </c>
      <c r="AJ615" s="106">
        <v>86.25</v>
      </c>
      <c r="AK615" s="106">
        <v>207</v>
      </c>
      <c r="AL615" s="106">
        <v>207</v>
      </c>
      <c r="AM615" s="106"/>
      <c r="AN615" s="106">
        <v>207</v>
      </c>
      <c r="AO615" s="104"/>
      <c r="AP615" s="104">
        <f t="shared" si="18"/>
        <v>707.25</v>
      </c>
      <c r="AQ615" s="106">
        <f t="shared" si="19"/>
        <v>442.75</v>
      </c>
      <c r="AR615" s="77" t="s">
        <v>967</v>
      </c>
      <c r="AS615" s="78" t="s">
        <v>808</v>
      </c>
      <c r="AT615" s="84"/>
      <c r="AU615" s="11">
        <f t="shared" si="34"/>
        <v>327.75</v>
      </c>
      <c r="AV615" s="84"/>
      <c r="AW615" s="84"/>
      <c r="AX615" s="84"/>
      <c r="AY615" s="84"/>
      <c r="AZ615" s="84"/>
      <c r="BA615" s="84"/>
      <c r="BB615" s="84"/>
      <c r="BC615" s="84"/>
      <c r="BD615" s="84"/>
      <c r="BE615" s="84"/>
      <c r="BF615" s="84"/>
      <c r="BG615" s="84"/>
      <c r="BH615" s="84"/>
    </row>
    <row r="616" spans="1:60" ht="49.5" customHeight="1" x14ac:dyDescent="0.2">
      <c r="A616" s="121" t="s">
        <v>1539</v>
      </c>
      <c r="B616" s="119" t="s">
        <v>1479</v>
      </c>
      <c r="C616" s="86" t="s">
        <v>1507</v>
      </c>
      <c r="D616" s="120" t="s">
        <v>1481</v>
      </c>
      <c r="E616" s="82" t="s">
        <v>1540</v>
      </c>
      <c r="F616" s="87" t="s">
        <v>1532</v>
      </c>
      <c r="G616" s="86" t="s">
        <v>51</v>
      </c>
      <c r="H616" s="79" t="s">
        <v>1510</v>
      </c>
      <c r="I616" s="122">
        <v>43452</v>
      </c>
      <c r="J616" s="106">
        <v>900</v>
      </c>
      <c r="K616" s="106">
        <f t="shared" si="32"/>
        <v>90</v>
      </c>
      <c r="L616" s="106">
        <f t="shared" si="33"/>
        <v>810</v>
      </c>
      <c r="M616" s="106">
        <v>0</v>
      </c>
      <c r="N616" s="106">
        <v>0</v>
      </c>
      <c r="O616" s="106">
        <v>0</v>
      </c>
      <c r="P616" s="106">
        <v>0</v>
      </c>
      <c r="Q616" s="106">
        <v>0</v>
      </c>
      <c r="R616" s="106">
        <v>0</v>
      </c>
      <c r="S616" s="106">
        <v>0</v>
      </c>
      <c r="T616" s="106">
        <v>0</v>
      </c>
      <c r="U616" s="106">
        <v>0</v>
      </c>
      <c r="V616" s="106">
        <v>0</v>
      </c>
      <c r="W616" s="106">
        <v>0</v>
      </c>
      <c r="X616" s="106">
        <v>0</v>
      </c>
      <c r="Y616" s="106">
        <v>0</v>
      </c>
      <c r="Z616" s="106">
        <v>0</v>
      </c>
      <c r="AA616" s="106">
        <v>0</v>
      </c>
      <c r="AB616" s="106">
        <v>0</v>
      </c>
      <c r="AC616" s="106">
        <v>0</v>
      </c>
      <c r="AD616" s="106">
        <v>0</v>
      </c>
      <c r="AE616" s="106">
        <v>0</v>
      </c>
      <c r="AF616" s="106">
        <v>0</v>
      </c>
      <c r="AG616" s="106">
        <v>0</v>
      </c>
      <c r="AH616" s="106">
        <v>0</v>
      </c>
      <c r="AI616" s="106">
        <v>0</v>
      </c>
      <c r="AJ616" s="106">
        <v>0</v>
      </c>
      <c r="AK616" s="106">
        <v>162</v>
      </c>
      <c r="AL616" s="106">
        <v>162</v>
      </c>
      <c r="AM616" s="106"/>
      <c r="AN616" s="106">
        <v>162</v>
      </c>
      <c r="AO616" s="104"/>
      <c r="AP616" s="104">
        <f t="shared" si="18"/>
        <v>486</v>
      </c>
      <c r="AQ616" s="106">
        <f t="shared" si="19"/>
        <v>414</v>
      </c>
      <c r="AR616" s="77" t="s">
        <v>1541</v>
      </c>
      <c r="AS616" s="78" t="s">
        <v>620</v>
      </c>
      <c r="AT616" s="84"/>
      <c r="AU616" s="11">
        <f t="shared" si="34"/>
        <v>324</v>
      </c>
      <c r="AV616" s="84"/>
      <c r="AW616" s="84"/>
      <c r="AX616" s="84"/>
      <c r="AY616" s="84"/>
      <c r="AZ616" s="84"/>
      <c r="BA616" s="84"/>
      <c r="BB616" s="84"/>
      <c r="BC616" s="84"/>
      <c r="BD616" s="84"/>
      <c r="BE616" s="84"/>
      <c r="BF616" s="84"/>
      <c r="BG616" s="84"/>
      <c r="BH616" s="84"/>
    </row>
    <row r="617" spans="1:60" ht="49.5" customHeight="1" x14ac:dyDescent="0.2">
      <c r="A617" s="121" t="s">
        <v>1542</v>
      </c>
      <c r="B617" s="119" t="s">
        <v>1479</v>
      </c>
      <c r="C617" s="86" t="s">
        <v>1507</v>
      </c>
      <c r="D617" s="120" t="s">
        <v>1481</v>
      </c>
      <c r="E617" s="82" t="s">
        <v>1543</v>
      </c>
      <c r="F617" s="87" t="s">
        <v>1532</v>
      </c>
      <c r="G617" s="86" t="s">
        <v>51</v>
      </c>
      <c r="H617" s="79" t="s">
        <v>1510</v>
      </c>
      <c r="I617" s="122">
        <v>43455</v>
      </c>
      <c r="J617" s="106">
        <v>900</v>
      </c>
      <c r="K617" s="106">
        <f t="shared" si="32"/>
        <v>90</v>
      </c>
      <c r="L617" s="106">
        <f t="shared" si="33"/>
        <v>810</v>
      </c>
      <c r="M617" s="106">
        <v>0</v>
      </c>
      <c r="N617" s="106">
        <v>0</v>
      </c>
      <c r="O617" s="106">
        <v>0</v>
      </c>
      <c r="P617" s="106">
        <v>0</v>
      </c>
      <c r="Q617" s="106">
        <v>0</v>
      </c>
      <c r="R617" s="106">
        <v>0</v>
      </c>
      <c r="S617" s="106">
        <v>0</v>
      </c>
      <c r="T617" s="106">
        <v>0</v>
      </c>
      <c r="U617" s="106">
        <v>0</v>
      </c>
      <c r="V617" s="106">
        <v>0</v>
      </c>
      <c r="W617" s="106">
        <v>0</v>
      </c>
      <c r="X617" s="106">
        <v>0</v>
      </c>
      <c r="Y617" s="106">
        <v>0</v>
      </c>
      <c r="Z617" s="106">
        <v>0</v>
      </c>
      <c r="AA617" s="106">
        <v>0</v>
      </c>
      <c r="AB617" s="106">
        <v>0</v>
      </c>
      <c r="AC617" s="106">
        <v>0</v>
      </c>
      <c r="AD617" s="106">
        <v>0</v>
      </c>
      <c r="AE617" s="106">
        <v>0</v>
      </c>
      <c r="AF617" s="106">
        <v>0</v>
      </c>
      <c r="AG617" s="106">
        <v>0</v>
      </c>
      <c r="AH617" s="106">
        <v>0</v>
      </c>
      <c r="AI617" s="106">
        <v>0</v>
      </c>
      <c r="AJ617" s="106">
        <v>0</v>
      </c>
      <c r="AK617" s="106">
        <v>162</v>
      </c>
      <c r="AL617" s="106">
        <v>162</v>
      </c>
      <c r="AM617" s="106"/>
      <c r="AN617" s="106">
        <v>162</v>
      </c>
      <c r="AO617" s="104"/>
      <c r="AP617" s="104">
        <f t="shared" si="18"/>
        <v>486</v>
      </c>
      <c r="AQ617" s="106">
        <f t="shared" si="19"/>
        <v>414</v>
      </c>
      <c r="AR617" s="77" t="s">
        <v>811</v>
      </c>
      <c r="AS617" s="78" t="s">
        <v>1544</v>
      </c>
      <c r="AT617" s="84"/>
      <c r="AU617" s="11">
        <f t="shared" si="34"/>
        <v>324</v>
      </c>
      <c r="AV617" s="84"/>
      <c r="AW617" s="84"/>
      <c r="AX617" s="84"/>
      <c r="AY617" s="84"/>
      <c r="AZ617" s="84"/>
      <c r="BA617" s="84"/>
      <c r="BB617" s="84"/>
      <c r="BC617" s="84"/>
      <c r="BD617" s="84"/>
      <c r="BE617" s="84"/>
      <c r="BF617" s="84"/>
      <c r="BG617" s="84"/>
      <c r="BH617" s="84"/>
    </row>
    <row r="618" spans="1:60" ht="49.5" customHeight="1" x14ac:dyDescent="0.2">
      <c r="A618" s="121" t="s">
        <v>1545</v>
      </c>
      <c r="B618" s="119" t="s">
        <v>1479</v>
      </c>
      <c r="C618" s="86" t="s">
        <v>1507</v>
      </c>
      <c r="D618" s="120" t="s">
        <v>1481</v>
      </c>
      <c r="E618" s="120" t="s">
        <v>1546</v>
      </c>
      <c r="F618" s="120" t="s">
        <v>1547</v>
      </c>
      <c r="G618" s="86" t="s">
        <v>51</v>
      </c>
      <c r="H618" s="79"/>
      <c r="I618" s="122">
        <v>43846</v>
      </c>
      <c r="J618" s="106">
        <v>950</v>
      </c>
      <c r="K618" s="106">
        <f t="shared" si="32"/>
        <v>95</v>
      </c>
      <c r="L618" s="106">
        <f t="shared" si="33"/>
        <v>855</v>
      </c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>
        <v>0</v>
      </c>
      <c r="AL618" s="106">
        <v>156.75</v>
      </c>
      <c r="AM618" s="106"/>
      <c r="AN618" s="106">
        <v>171</v>
      </c>
      <c r="AO618" s="104"/>
      <c r="AP618" s="104">
        <f t="shared" si="18"/>
        <v>327.75</v>
      </c>
      <c r="AQ618" s="106">
        <f t="shared" si="19"/>
        <v>622.25</v>
      </c>
      <c r="AR618" s="77"/>
      <c r="AS618" s="78"/>
      <c r="AT618" s="84"/>
      <c r="AU618" s="11"/>
      <c r="AV618" s="84"/>
      <c r="AW618" s="84"/>
      <c r="AX618" s="84"/>
      <c r="AY618" s="84"/>
      <c r="AZ618" s="84"/>
      <c r="BA618" s="84"/>
      <c r="BB618" s="84"/>
      <c r="BC618" s="84"/>
      <c r="BD618" s="84"/>
      <c r="BE618" s="84"/>
      <c r="BF618" s="84"/>
      <c r="BG618" s="84"/>
      <c r="BH618" s="84"/>
    </row>
    <row r="619" spans="1:60" ht="49.5" customHeight="1" x14ac:dyDescent="0.2">
      <c r="A619" s="121" t="s">
        <v>1548</v>
      </c>
      <c r="B619" s="119" t="s">
        <v>1479</v>
      </c>
      <c r="C619" s="86" t="s">
        <v>1507</v>
      </c>
      <c r="D619" s="120" t="s">
        <v>1481</v>
      </c>
      <c r="E619" s="120" t="s">
        <v>1549</v>
      </c>
      <c r="F619" s="120" t="s">
        <v>1547</v>
      </c>
      <c r="G619" s="86" t="s">
        <v>51</v>
      </c>
      <c r="H619" s="79"/>
      <c r="I619" s="122">
        <v>43846</v>
      </c>
      <c r="J619" s="106">
        <v>950</v>
      </c>
      <c r="K619" s="106">
        <f t="shared" si="32"/>
        <v>95</v>
      </c>
      <c r="L619" s="106">
        <f t="shared" si="33"/>
        <v>855</v>
      </c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>
        <v>0</v>
      </c>
      <c r="AL619" s="106">
        <v>156.75</v>
      </c>
      <c r="AM619" s="106"/>
      <c r="AN619" s="106">
        <v>171</v>
      </c>
      <c r="AO619" s="104"/>
      <c r="AP619" s="104">
        <f t="shared" si="18"/>
        <v>327.75</v>
      </c>
      <c r="AQ619" s="106">
        <f t="shared" si="19"/>
        <v>622.25</v>
      </c>
      <c r="AR619" s="77"/>
      <c r="AS619" s="78"/>
      <c r="AT619" s="84"/>
      <c r="AU619" s="11"/>
      <c r="AV619" s="84"/>
      <c r="AW619" s="84"/>
      <c r="AX619" s="84"/>
      <c r="AY619" s="84"/>
      <c r="AZ619" s="84"/>
      <c r="BA619" s="84"/>
      <c r="BB619" s="84"/>
      <c r="BC619" s="84"/>
      <c r="BD619" s="84"/>
      <c r="BE619" s="84"/>
      <c r="BF619" s="84"/>
      <c r="BG619" s="84"/>
      <c r="BH619" s="84"/>
    </row>
    <row r="620" spans="1:60" ht="49.5" customHeight="1" x14ac:dyDescent="0.2">
      <c r="A620" s="121" t="s">
        <v>1550</v>
      </c>
      <c r="B620" s="119" t="s">
        <v>1479</v>
      </c>
      <c r="C620" s="86" t="s">
        <v>1507</v>
      </c>
      <c r="D620" s="120" t="s">
        <v>1481</v>
      </c>
      <c r="E620" s="120" t="s">
        <v>1551</v>
      </c>
      <c r="F620" s="120" t="s">
        <v>1552</v>
      </c>
      <c r="G620" s="86" t="s">
        <v>51</v>
      </c>
      <c r="H620" s="79"/>
      <c r="I620" s="122">
        <v>44124</v>
      </c>
      <c r="J620" s="106">
        <v>1550</v>
      </c>
      <c r="K620" s="106">
        <f t="shared" si="32"/>
        <v>155</v>
      </c>
      <c r="L620" s="106">
        <f t="shared" si="33"/>
        <v>1395</v>
      </c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>
        <v>0</v>
      </c>
      <c r="AL620" s="106">
        <v>46.5</v>
      </c>
      <c r="AM620" s="106"/>
      <c r="AN620" s="106">
        <v>279</v>
      </c>
      <c r="AO620" s="104"/>
      <c r="AP620" s="104">
        <f t="shared" si="18"/>
        <v>325.5</v>
      </c>
      <c r="AQ620" s="106">
        <f t="shared" si="19"/>
        <v>1224.5</v>
      </c>
      <c r="AR620" s="77"/>
      <c r="AS620" s="78"/>
      <c r="AT620" s="84"/>
      <c r="AU620" s="11"/>
      <c r="AV620" s="84"/>
      <c r="AW620" s="84"/>
      <c r="AX620" s="84"/>
      <c r="AY620" s="84"/>
      <c r="AZ620" s="84"/>
      <c r="BA620" s="84"/>
      <c r="BB620" s="84"/>
      <c r="BC620" s="84"/>
      <c r="BD620" s="84"/>
      <c r="BE620" s="84"/>
      <c r="BF620" s="84"/>
      <c r="BG620" s="84"/>
      <c r="BH620" s="84"/>
    </row>
    <row r="621" spans="1:60" ht="49.5" customHeight="1" x14ac:dyDescent="0.2">
      <c r="A621" s="121" t="s">
        <v>1553</v>
      </c>
      <c r="B621" s="119" t="s">
        <v>1479</v>
      </c>
      <c r="C621" s="86" t="s">
        <v>1507</v>
      </c>
      <c r="D621" s="120" t="s">
        <v>1481</v>
      </c>
      <c r="E621" s="120" t="s">
        <v>1554</v>
      </c>
      <c r="F621" s="120" t="s">
        <v>1547</v>
      </c>
      <c r="G621" s="86" t="s">
        <v>51</v>
      </c>
      <c r="H621" s="79"/>
      <c r="I621" s="122">
        <v>44133</v>
      </c>
      <c r="J621" s="106">
        <v>950</v>
      </c>
      <c r="K621" s="106">
        <f t="shared" si="32"/>
        <v>95</v>
      </c>
      <c r="L621" s="106">
        <f t="shared" si="33"/>
        <v>855</v>
      </c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>
        <v>0</v>
      </c>
      <c r="AL621" s="106">
        <v>14.25</v>
      </c>
      <c r="AM621" s="106">
        <v>14.25</v>
      </c>
      <c r="AN621" s="106">
        <v>171</v>
      </c>
      <c r="AO621" s="104"/>
      <c r="AP621" s="104">
        <f t="shared" si="18"/>
        <v>199.5</v>
      </c>
      <c r="AQ621" s="106">
        <f t="shared" si="19"/>
        <v>750.5</v>
      </c>
      <c r="AR621" s="77"/>
      <c r="AS621" s="78"/>
      <c r="AT621" s="84"/>
      <c r="AU621" s="11"/>
      <c r="AV621" s="84"/>
      <c r="AW621" s="84"/>
      <c r="AX621" s="84"/>
      <c r="AY621" s="84"/>
      <c r="AZ621" s="84"/>
      <c r="BA621" s="84"/>
      <c r="BB621" s="84"/>
      <c r="BC621" s="84"/>
      <c r="BD621" s="84"/>
      <c r="BE621" s="84"/>
      <c r="BF621" s="84"/>
      <c r="BG621" s="84"/>
      <c r="BH621" s="84"/>
    </row>
    <row r="622" spans="1:60" ht="49.5" customHeight="1" x14ac:dyDescent="0.2">
      <c r="A622" s="121" t="s">
        <v>1555</v>
      </c>
      <c r="B622" s="119" t="s">
        <v>1479</v>
      </c>
      <c r="C622" s="86" t="s">
        <v>1507</v>
      </c>
      <c r="D622" s="120" t="s">
        <v>1481</v>
      </c>
      <c r="E622" s="120" t="s">
        <v>1556</v>
      </c>
      <c r="F622" s="120" t="s">
        <v>1547</v>
      </c>
      <c r="G622" s="86" t="s">
        <v>51</v>
      </c>
      <c r="H622" s="79" t="s">
        <v>85</v>
      </c>
      <c r="I622" s="122">
        <v>44384</v>
      </c>
      <c r="J622" s="106">
        <v>950</v>
      </c>
      <c r="K622" s="106">
        <f t="shared" si="32"/>
        <v>95</v>
      </c>
      <c r="L622" s="106">
        <f t="shared" si="33"/>
        <v>855</v>
      </c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>
        <v>0</v>
      </c>
      <c r="AM622" s="106"/>
      <c r="AN622" s="106">
        <v>85.5</v>
      </c>
      <c r="AO622" s="104"/>
      <c r="AP622" s="104">
        <f t="shared" si="18"/>
        <v>85.5</v>
      </c>
      <c r="AQ622" s="106">
        <f t="shared" si="19"/>
        <v>864.5</v>
      </c>
      <c r="AR622" s="77"/>
      <c r="AS622" s="78"/>
      <c r="AT622" s="84"/>
      <c r="AU622" s="11"/>
      <c r="AV622" s="84"/>
      <c r="AW622" s="84"/>
      <c r="AX622" s="84"/>
      <c r="AY622" s="84"/>
      <c r="AZ622" s="84"/>
      <c r="BA622" s="84"/>
      <c r="BB622" s="84"/>
      <c r="BC622" s="84"/>
      <c r="BD622" s="84"/>
      <c r="BE622" s="84"/>
      <c r="BF622" s="84"/>
      <c r="BG622" s="84"/>
      <c r="BH622" s="84"/>
    </row>
    <row r="623" spans="1:60" ht="49.5" customHeight="1" x14ac:dyDescent="0.2">
      <c r="A623" s="121" t="s">
        <v>1557</v>
      </c>
      <c r="B623" s="119" t="s">
        <v>1479</v>
      </c>
      <c r="C623" s="86" t="s">
        <v>1507</v>
      </c>
      <c r="D623" s="120" t="s">
        <v>1481</v>
      </c>
      <c r="E623" s="120" t="s">
        <v>1558</v>
      </c>
      <c r="F623" s="120" t="s">
        <v>1547</v>
      </c>
      <c r="G623" s="86" t="s">
        <v>51</v>
      </c>
      <c r="H623" s="79" t="s">
        <v>85</v>
      </c>
      <c r="I623" s="122">
        <v>44397</v>
      </c>
      <c r="J623" s="106">
        <v>950</v>
      </c>
      <c r="K623" s="106">
        <f t="shared" si="32"/>
        <v>95</v>
      </c>
      <c r="L623" s="106">
        <f t="shared" si="33"/>
        <v>855</v>
      </c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>
        <v>0</v>
      </c>
      <c r="AM623" s="106"/>
      <c r="AN623" s="106">
        <v>71.25</v>
      </c>
      <c r="AO623" s="104"/>
      <c r="AP623" s="104">
        <f t="shared" si="18"/>
        <v>71.25</v>
      </c>
      <c r="AQ623" s="106">
        <f t="shared" si="19"/>
        <v>878.75</v>
      </c>
      <c r="AR623" s="77"/>
      <c r="AS623" s="78"/>
      <c r="AT623" s="84"/>
      <c r="AU623" s="11"/>
      <c r="AV623" s="84"/>
      <c r="AW623" s="84"/>
      <c r="AX623" s="84"/>
      <c r="AY623" s="84"/>
      <c r="AZ623" s="84"/>
      <c r="BA623" s="84"/>
      <c r="BB623" s="84"/>
      <c r="BC623" s="84"/>
      <c r="BD623" s="84"/>
      <c r="BE623" s="84"/>
      <c r="BF623" s="84"/>
      <c r="BG623" s="84"/>
      <c r="BH623" s="84"/>
    </row>
    <row r="624" spans="1:60" ht="49.5" customHeight="1" x14ac:dyDescent="0.2">
      <c r="A624" s="121" t="s">
        <v>1559</v>
      </c>
      <c r="B624" s="119" t="s">
        <v>1479</v>
      </c>
      <c r="C624" s="86" t="s">
        <v>1507</v>
      </c>
      <c r="D624" s="120" t="s">
        <v>1481</v>
      </c>
      <c r="E624" s="120" t="s">
        <v>1560</v>
      </c>
      <c r="F624" s="120" t="s">
        <v>1547</v>
      </c>
      <c r="G624" s="86" t="s">
        <v>51</v>
      </c>
      <c r="H624" s="79" t="s">
        <v>85</v>
      </c>
      <c r="I624" s="122">
        <v>44404</v>
      </c>
      <c r="J624" s="106">
        <v>950</v>
      </c>
      <c r="K624" s="106">
        <f t="shared" si="32"/>
        <v>95</v>
      </c>
      <c r="L624" s="106">
        <f t="shared" si="33"/>
        <v>855</v>
      </c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>
        <v>0</v>
      </c>
      <c r="AM624" s="106"/>
      <c r="AN624" s="106">
        <v>71.25</v>
      </c>
      <c r="AO624" s="104"/>
      <c r="AP624" s="104">
        <f t="shared" si="18"/>
        <v>71.25</v>
      </c>
      <c r="AQ624" s="106">
        <f t="shared" si="19"/>
        <v>878.75</v>
      </c>
      <c r="AR624" s="77"/>
      <c r="AS624" s="78"/>
      <c r="AT624" s="84"/>
      <c r="AU624" s="11"/>
      <c r="AV624" s="84"/>
      <c r="AW624" s="84"/>
      <c r="AX624" s="84"/>
      <c r="AY624" s="84"/>
      <c r="AZ624" s="84"/>
      <c r="BA624" s="84"/>
      <c r="BB624" s="84"/>
      <c r="BC624" s="84"/>
      <c r="BD624" s="84"/>
      <c r="BE624" s="84"/>
      <c r="BF624" s="84"/>
      <c r="BG624" s="84"/>
      <c r="BH624" s="84"/>
    </row>
    <row r="625" spans="1:60" ht="49.5" customHeight="1" x14ac:dyDescent="0.2">
      <c r="A625" s="121" t="s">
        <v>1561</v>
      </c>
      <c r="B625" s="119" t="s">
        <v>1479</v>
      </c>
      <c r="C625" s="86" t="s">
        <v>1507</v>
      </c>
      <c r="D625" s="120" t="s">
        <v>1481</v>
      </c>
      <c r="E625" s="120" t="s">
        <v>1562</v>
      </c>
      <c r="F625" s="120" t="s">
        <v>1547</v>
      </c>
      <c r="G625" s="86" t="s">
        <v>51</v>
      </c>
      <c r="H625" s="79" t="s">
        <v>85</v>
      </c>
      <c r="I625" s="122">
        <v>44404</v>
      </c>
      <c r="J625" s="106">
        <v>950</v>
      </c>
      <c r="K625" s="106">
        <f t="shared" si="32"/>
        <v>95</v>
      </c>
      <c r="L625" s="106">
        <f t="shared" si="33"/>
        <v>855</v>
      </c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>
        <v>0</v>
      </c>
      <c r="AM625" s="106"/>
      <c r="AN625" s="106">
        <v>71.25</v>
      </c>
      <c r="AO625" s="104"/>
      <c r="AP625" s="104">
        <f t="shared" si="18"/>
        <v>71.25</v>
      </c>
      <c r="AQ625" s="106">
        <f t="shared" si="19"/>
        <v>878.75</v>
      </c>
      <c r="AR625" s="77"/>
      <c r="AS625" s="78"/>
      <c r="AT625" s="84"/>
      <c r="AU625" s="11"/>
      <c r="AV625" s="84"/>
      <c r="AW625" s="84"/>
      <c r="AX625" s="84"/>
      <c r="AY625" s="84"/>
      <c r="AZ625" s="84"/>
      <c r="BA625" s="84"/>
      <c r="BB625" s="84"/>
      <c r="BC625" s="84"/>
      <c r="BD625" s="84"/>
      <c r="BE625" s="84"/>
      <c r="BF625" s="84"/>
      <c r="BG625" s="84"/>
      <c r="BH625" s="84"/>
    </row>
    <row r="626" spans="1:60" ht="49.5" customHeight="1" x14ac:dyDescent="0.2">
      <c r="A626" s="121" t="s">
        <v>1563</v>
      </c>
      <c r="B626" s="119" t="s">
        <v>1479</v>
      </c>
      <c r="C626" s="86" t="s">
        <v>1507</v>
      </c>
      <c r="D626" s="120" t="s">
        <v>1445</v>
      </c>
      <c r="E626" s="120" t="s">
        <v>1564</v>
      </c>
      <c r="F626" s="120" t="s">
        <v>1547</v>
      </c>
      <c r="G626" s="86" t="s">
        <v>51</v>
      </c>
      <c r="H626" s="79" t="s">
        <v>85</v>
      </c>
      <c r="I626" s="122">
        <v>44519</v>
      </c>
      <c r="J626" s="106">
        <v>950</v>
      </c>
      <c r="K626" s="106">
        <f t="shared" si="32"/>
        <v>95</v>
      </c>
      <c r="L626" s="106">
        <f t="shared" si="33"/>
        <v>855</v>
      </c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>
        <v>0</v>
      </c>
      <c r="AM626" s="106"/>
      <c r="AN626" s="106">
        <v>14.25</v>
      </c>
      <c r="AO626" s="104"/>
      <c r="AP626" s="104">
        <f t="shared" si="18"/>
        <v>14.25</v>
      </c>
      <c r="AQ626" s="106">
        <f t="shared" si="19"/>
        <v>935.75</v>
      </c>
      <c r="AR626" s="77"/>
      <c r="AS626" s="78"/>
      <c r="AT626" s="84"/>
      <c r="AU626" s="11"/>
      <c r="AV626" s="84"/>
      <c r="AW626" s="84"/>
      <c r="AX626" s="84"/>
      <c r="AY626" s="84"/>
      <c r="AZ626" s="84"/>
      <c r="BA626" s="84"/>
      <c r="BB626" s="84"/>
      <c r="BC626" s="84"/>
      <c r="BD626" s="84"/>
      <c r="BE626" s="84"/>
      <c r="BF626" s="84"/>
      <c r="BG626" s="84"/>
      <c r="BH626" s="84"/>
    </row>
    <row r="627" spans="1:60" ht="49.5" customHeight="1" x14ac:dyDescent="0.2">
      <c r="A627" s="121" t="s">
        <v>1565</v>
      </c>
      <c r="B627" s="119" t="s">
        <v>1566</v>
      </c>
      <c r="C627" s="86" t="s">
        <v>1507</v>
      </c>
      <c r="D627" s="120" t="s">
        <v>1481</v>
      </c>
      <c r="E627" s="120" t="s">
        <v>1567</v>
      </c>
      <c r="F627" s="120" t="s">
        <v>1547</v>
      </c>
      <c r="G627" s="86" t="s">
        <v>51</v>
      </c>
      <c r="H627" s="79" t="s">
        <v>85</v>
      </c>
      <c r="I627" s="122">
        <v>44552</v>
      </c>
      <c r="J627" s="106">
        <v>950</v>
      </c>
      <c r="K627" s="106">
        <f t="shared" si="32"/>
        <v>95</v>
      </c>
      <c r="L627" s="106">
        <f t="shared" si="33"/>
        <v>855</v>
      </c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>
        <v>0</v>
      </c>
      <c r="AM627" s="106"/>
      <c r="AN627" s="106">
        <v>0</v>
      </c>
      <c r="AO627" s="104"/>
      <c r="AP627" s="104">
        <f t="shared" si="18"/>
        <v>0</v>
      </c>
      <c r="AQ627" s="106">
        <v>950</v>
      </c>
      <c r="AR627" s="77"/>
      <c r="AS627" s="78"/>
      <c r="AT627" s="84"/>
      <c r="AU627" s="11"/>
      <c r="AV627" s="84"/>
      <c r="AW627" s="84"/>
      <c r="AX627" s="84"/>
      <c r="AY627" s="84"/>
      <c r="AZ627" s="84"/>
      <c r="BA627" s="84"/>
      <c r="BB627" s="84"/>
      <c r="BC627" s="84"/>
      <c r="BD627" s="84"/>
      <c r="BE627" s="84"/>
      <c r="BF627" s="84"/>
      <c r="BG627" s="84"/>
      <c r="BH627" s="84"/>
    </row>
    <row r="628" spans="1:60" ht="49.5" customHeight="1" x14ac:dyDescent="0.2">
      <c r="A628" s="121" t="s">
        <v>1568</v>
      </c>
      <c r="B628" s="119" t="s">
        <v>1468</v>
      </c>
      <c r="C628" s="86" t="s">
        <v>607</v>
      </c>
      <c r="D628" s="120" t="s">
        <v>1569</v>
      </c>
      <c r="E628" s="82" t="s">
        <v>1570</v>
      </c>
      <c r="F628" s="87" t="s">
        <v>1571</v>
      </c>
      <c r="G628" s="86" t="s">
        <v>51</v>
      </c>
      <c r="H628" s="79" t="s">
        <v>207</v>
      </c>
      <c r="I628" s="122">
        <v>43144</v>
      </c>
      <c r="J628" s="106">
        <v>614.72</v>
      </c>
      <c r="K628" s="106">
        <f t="shared" si="32"/>
        <v>61.472000000000008</v>
      </c>
      <c r="L628" s="106">
        <f t="shared" si="33"/>
        <v>553.24800000000005</v>
      </c>
      <c r="M628" s="106">
        <v>0</v>
      </c>
      <c r="N628" s="106">
        <v>0</v>
      </c>
      <c r="O628" s="106">
        <v>0</v>
      </c>
      <c r="P628" s="106">
        <v>0</v>
      </c>
      <c r="Q628" s="106">
        <v>0</v>
      </c>
      <c r="R628" s="106">
        <v>0</v>
      </c>
      <c r="S628" s="106">
        <v>0</v>
      </c>
      <c r="T628" s="106">
        <v>0</v>
      </c>
      <c r="U628" s="106">
        <v>0</v>
      </c>
      <c r="V628" s="106">
        <v>0</v>
      </c>
      <c r="W628" s="106">
        <v>0</v>
      </c>
      <c r="X628" s="106">
        <v>0</v>
      </c>
      <c r="Y628" s="106">
        <v>0</v>
      </c>
      <c r="Z628" s="106">
        <v>0</v>
      </c>
      <c r="AA628" s="106">
        <v>0</v>
      </c>
      <c r="AB628" s="106">
        <v>0</v>
      </c>
      <c r="AC628" s="106">
        <v>0</v>
      </c>
      <c r="AD628" s="106">
        <v>0</v>
      </c>
      <c r="AE628" s="106">
        <v>0</v>
      </c>
      <c r="AF628" s="106">
        <v>0</v>
      </c>
      <c r="AG628" s="106">
        <v>0</v>
      </c>
      <c r="AH628" s="106">
        <v>0</v>
      </c>
      <c r="AI628" s="106">
        <v>0</v>
      </c>
      <c r="AJ628" s="106">
        <v>101.43</v>
      </c>
      <c r="AK628" s="106">
        <v>110.65</v>
      </c>
      <c r="AL628" s="106">
        <v>110.65</v>
      </c>
      <c r="AM628" s="106"/>
      <c r="AN628" s="106">
        <v>110.65</v>
      </c>
      <c r="AO628" s="106"/>
      <c r="AP628" s="104">
        <f t="shared" si="18"/>
        <v>433.38</v>
      </c>
      <c r="AQ628" s="106">
        <f t="shared" ref="AQ628:AQ756" si="36">J628-AP628</f>
        <v>181.34000000000003</v>
      </c>
      <c r="AR628" s="77" t="s">
        <v>564</v>
      </c>
      <c r="AS628" s="78" t="s">
        <v>641</v>
      </c>
      <c r="AT628" s="84"/>
      <c r="AU628" s="11">
        <f t="shared" ref="AU628:AU630" si="37">L628-AP628</f>
        <v>119.86800000000005</v>
      </c>
      <c r="AV628" s="84"/>
      <c r="AW628" s="84"/>
      <c r="AX628" s="84"/>
      <c r="AY628" s="84"/>
      <c r="AZ628" s="84"/>
      <c r="BA628" s="84"/>
      <c r="BB628" s="84"/>
      <c r="BC628" s="84"/>
      <c r="BD628" s="84"/>
      <c r="BE628" s="84"/>
      <c r="BF628" s="84"/>
      <c r="BG628" s="84"/>
      <c r="BH628" s="84"/>
    </row>
    <row r="629" spans="1:60" ht="49.5" customHeight="1" x14ac:dyDescent="0.2">
      <c r="A629" s="121" t="s">
        <v>1572</v>
      </c>
      <c r="B629" s="119" t="s">
        <v>1468</v>
      </c>
      <c r="C629" s="86" t="s">
        <v>607</v>
      </c>
      <c r="D629" s="120" t="s">
        <v>1569</v>
      </c>
      <c r="E629" s="82" t="s">
        <v>1573</v>
      </c>
      <c r="F629" s="87" t="s">
        <v>1571</v>
      </c>
      <c r="G629" s="86" t="s">
        <v>51</v>
      </c>
      <c r="H629" s="79" t="s">
        <v>207</v>
      </c>
      <c r="I629" s="122">
        <v>43144</v>
      </c>
      <c r="J629" s="106">
        <v>614.72</v>
      </c>
      <c r="K629" s="106">
        <f t="shared" si="32"/>
        <v>61.472000000000008</v>
      </c>
      <c r="L629" s="106">
        <f t="shared" si="33"/>
        <v>553.24800000000005</v>
      </c>
      <c r="M629" s="106">
        <v>0</v>
      </c>
      <c r="N629" s="106">
        <v>0</v>
      </c>
      <c r="O629" s="106">
        <v>0</v>
      </c>
      <c r="P629" s="106">
        <v>0</v>
      </c>
      <c r="Q629" s="106">
        <v>0</v>
      </c>
      <c r="R629" s="106">
        <v>0</v>
      </c>
      <c r="S629" s="106">
        <v>0</v>
      </c>
      <c r="T629" s="106">
        <v>0</v>
      </c>
      <c r="U629" s="106">
        <v>0</v>
      </c>
      <c r="V629" s="106">
        <v>0</v>
      </c>
      <c r="W629" s="106">
        <v>0</v>
      </c>
      <c r="X629" s="106">
        <v>0</v>
      </c>
      <c r="Y629" s="106">
        <v>0</v>
      </c>
      <c r="Z629" s="106">
        <v>0</v>
      </c>
      <c r="AA629" s="106">
        <v>0</v>
      </c>
      <c r="AB629" s="106">
        <v>0</v>
      </c>
      <c r="AC629" s="106">
        <v>0</v>
      </c>
      <c r="AD629" s="106">
        <v>0</v>
      </c>
      <c r="AE629" s="106">
        <v>0</v>
      </c>
      <c r="AF629" s="106">
        <v>0</v>
      </c>
      <c r="AG629" s="106">
        <v>0</v>
      </c>
      <c r="AH629" s="106">
        <v>0</v>
      </c>
      <c r="AI629" s="106">
        <v>0</v>
      </c>
      <c r="AJ629" s="106">
        <v>101.43</v>
      </c>
      <c r="AK629" s="106">
        <v>110.65</v>
      </c>
      <c r="AL629" s="106">
        <v>110.65</v>
      </c>
      <c r="AM629" s="106"/>
      <c r="AN629" s="106">
        <v>110.65</v>
      </c>
      <c r="AO629" s="106"/>
      <c r="AP629" s="104">
        <f t="shared" si="18"/>
        <v>433.38</v>
      </c>
      <c r="AQ629" s="106">
        <f t="shared" si="36"/>
        <v>181.34000000000003</v>
      </c>
      <c r="AR629" s="77" t="s">
        <v>564</v>
      </c>
      <c r="AS629" s="78" t="s">
        <v>641</v>
      </c>
      <c r="AT629" s="84"/>
      <c r="AU629" s="11">
        <f t="shared" si="37"/>
        <v>119.86800000000005</v>
      </c>
      <c r="AV629" s="84"/>
      <c r="AW629" s="84"/>
      <c r="AX629" s="84"/>
      <c r="AY629" s="84"/>
      <c r="AZ629" s="84"/>
      <c r="BA629" s="84"/>
      <c r="BB629" s="84"/>
      <c r="BC629" s="84"/>
      <c r="BD629" s="84"/>
      <c r="BE629" s="84"/>
      <c r="BF629" s="84"/>
      <c r="BG629" s="84"/>
      <c r="BH629" s="84"/>
    </row>
    <row r="630" spans="1:60" ht="49.5" customHeight="1" x14ac:dyDescent="0.2">
      <c r="A630" s="121" t="s">
        <v>1574</v>
      </c>
      <c r="B630" s="119" t="s">
        <v>1468</v>
      </c>
      <c r="C630" s="86" t="s">
        <v>601</v>
      </c>
      <c r="D630" s="120" t="s">
        <v>1470</v>
      </c>
      <c r="E630" s="82" t="s">
        <v>1575</v>
      </c>
      <c r="F630" s="87" t="s">
        <v>1576</v>
      </c>
      <c r="G630" s="86" t="s">
        <v>51</v>
      </c>
      <c r="H630" s="79" t="s">
        <v>576</v>
      </c>
      <c r="I630" s="122">
        <v>43348</v>
      </c>
      <c r="J630" s="106">
        <v>1100</v>
      </c>
      <c r="K630" s="106">
        <f t="shared" si="32"/>
        <v>110</v>
      </c>
      <c r="L630" s="106">
        <f t="shared" si="33"/>
        <v>990</v>
      </c>
      <c r="M630" s="106">
        <v>0</v>
      </c>
      <c r="N630" s="106">
        <v>0</v>
      </c>
      <c r="O630" s="106">
        <v>0</v>
      </c>
      <c r="P630" s="106">
        <v>0</v>
      </c>
      <c r="Q630" s="106">
        <v>0</v>
      </c>
      <c r="R630" s="106">
        <v>0</v>
      </c>
      <c r="S630" s="106">
        <v>0</v>
      </c>
      <c r="T630" s="106">
        <v>0</v>
      </c>
      <c r="U630" s="106">
        <v>0</v>
      </c>
      <c r="V630" s="106">
        <v>0</v>
      </c>
      <c r="W630" s="106">
        <v>0</v>
      </c>
      <c r="X630" s="106">
        <v>0</v>
      </c>
      <c r="Y630" s="106">
        <v>0</v>
      </c>
      <c r="Z630" s="106">
        <v>0</v>
      </c>
      <c r="AA630" s="106">
        <v>0</v>
      </c>
      <c r="AB630" s="106">
        <v>0</v>
      </c>
      <c r="AC630" s="106">
        <v>0</v>
      </c>
      <c r="AD630" s="106">
        <v>0</v>
      </c>
      <c r="AE630" s="106">
        <v>0</v>
      </c>
      <c r="AF630" s="106">
        <v>0</v>
      </c>
      <c r="AG630" s="106">
        <v>0</v>
      </c>
      <c r="AH630" s="106">
        <v>0</v>
      </c>
      <c r="AI630" s="106">
        <v>0</v>
      </c>
      <c r="AJ630" s="106">
        <v>66</v>
      </c>
      <c r="AK630" s="106">
        <v>198</v>
      </c>
      <c r="AL630" s="106">
        <v>198</v>
      </c>
      <c r="AM630" s="106"/>
      <c r="AN630" s="106">
        <v>198</v>
      </c>
      <c r="AO630" s="104"/>
      <c r="AP630" s="104">
        <f t="shared" si="18"/>
        <v>660</v>
      </c>
      <c r="AQ630" s="106">
        <f t="shared" si="36"/>
        <v>440</v>
      </c>
      <c r="AR630" s="77" t="s">
        <v>199</v>
      </c>
      <c r="AS630" s="78" t="s">
        <v>200</v>
      </c>
      <c r="AT630" s="84"/>
      <c r="AU630" s="11">
        <f t="shared" si="37"/>
        <v>330</v>
      </c>
      <c r="AV630" s="84"/>
      <c r="AW630" s="84"/>
      <c r="AX630" s="84"/>
      <c r="AY630" s="84"/>
      <c r="AZ630" s="84"/>
      <c r="BA630" s="84"/>
      <c r="BB630" s="84"/>
      <c r="BC630" s="84"/>
      <c r="BD630" s="84"/>
      <c r="BE630" s="84"/>
      <c r="BF630" s="84"/>
      <c r="BG630" s="84"/>
      <c r="BH630" s="84"/>
    </row>
    <row r="631" spans="1:60" ht="49.5" customHeight="1" x14ac:dyDescent="0.2">
      <c r="A631" s="121" t="s">
        <v>1577</v>
      </c>
      <c r="B631" s="119" t="s">
        <v>1468</v>
      </c>
      <c r="C631" s="86" t="s">
        <v>1435</v>
      </c>
      <c r="D631" s="120" t="s">
        <v>1445</v>
      </c>
      <c r="E631" s="82">
        <v>54918844</v>
      </c>
      <c r="F631" s="87" t="s">
        <v>1578</v>
      </c>
      <c r="G631" s="86" t="s">
        <v>51</v>
      </c>
      <c r="H631" s="79" t="s">
        <v>1579</v>
      </c>
      <c r="I631" s="122">
        <v>44187</v>
      </c>
      <c r="J631" s="106">
        <v>10699.11</v>
      </c>
      <c r="K631" s="106">
        <f t="shared" si="32"/>
        <v>1069.9110000000001</v>
      </c>
      <c r="L631" s="106">
        <f t="shared" si="33"/>
        <v>9629.1990000000005</v>
      </c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>
        <v>0</v>
      </c>
      <c r="AL631" s="106">
        <v>0</v>
      </c>
      <c r="AM631" s="106"/>
      <c r="AN631" s="106">
        <v>1925.84</v>
      </c>
      <c r="AO631" s="104"/>
      <c r="AP631" s="104">
        <f t="shared" si="18"/>
        <v>1925.84</v>
      </c>
      <c r="AQ631" s="106">
        <f t="shared" si="36"/>
        <v>8773.27</v>
      </c>
      <c r="AR631" s="77"/>
      <c r="AS631" s="78"/>
      <c r="AT631" s="84"/>
      <c r="AU631" s="11"/>
      <c r="AV631" s="84"/>
      <c r="AW631" s="84"/>
      <c r="AX631" s="84"/>
      <c r="AY631" s="84"/>
      <c r="AZ631" s="84"/>
      <c r="BA631" s="84"/>
      <c r="BB631" s="84"/>
      <c r="BC631" s="84"/>
      <c r="BD631" s="84"/>
      <c r="BE631" s="84"/>
      <c r="BF631" s="84"/>
      <c r="BG631" s="84"/>
      <c r="BH631" s="84"/>
    </row>
    <row r="632" spans="1:60" ht="49.5" customHeight="1" x14ac:dyDescent="0.2">
      <c r="A632" s="121" t="s">
        <v>1580</v>
      </c>
      <c r="B632" s="119" t="s">
        <v>1468</v>
      </c>
      <c r="C632" s="86" t="s">
        <v>1435</v>
      </c>
      <c r="D632" s="120" t="s">
        <v>1445</v>
      </c>
      <c r="E632" s="82">
        <v>54918842</v>
      </c>
      <c r="F632" s="87" t="s">
        <v>1578</v>
      </c>
      <c r="G632" s="86" t="s">
        <v>51</v>
      </c>
      <c r="H632" s="79" t="s">
        <v>1579</v>
      </c>
      <c r="I632" s="122">
        <v>44187</v>
      </c>
      <c r="J632" s="106">
        <v>10699.11</v>
      </c>
      <c r="K632" s="106">
        <f t="shared" si="32"/>
        <v>1069.9110000000001</v>
      </c>
      <c r="L632" s="106">
        <f t="shared" si="33"/>
        <v>9629.1990000000005</v>
      </c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>
        <v>0</v>
      </c>
      <c r="AL632" s="106">
        <v>0</v>
      </c>
      <c r="AM632" s="106"/>
      <c r="AN632" s="106">
        <v>1925.84</v>
      </c>
      <c r="AO632" s="104"/>
      <c r="AP632" s="104">
        <f t="shared" si="18"/>
        <v>1925.84</v>
      </c>
      <c r="AQ632" s="106">
        <f t="shared" si="36"/>
        <v>8773.27</v>
      </c>
      <c r="AR632" s="77"/>
      <c r="AS632" s="78"/>
      <c r="AT632" s="84"/>
      <c r="AU632" s="11"/>
      <c r="AV632" s="84"/>
      <c r="AW632" s="84"/>
      <c r="AX632" s="84"/>
      <c r="AY632" s="84"/>
      <c r="AZ632" s="84"/>
      <c r="BA632" s="84"/>
      <c r="BB632" s="84"/>
      <c r="BC632" s="84"/>
      <c r="BD632" s="84"/>
      <c r="BE632" s="84"/>
      <c r="BF632" s="84"/>
      <c r="BG632" s="84"/>
      <c r="BH632" s="84"/>
    </row>
    <row r="633" spans="1:60" ht="49.5" customHeight="1" x14ac:dyDescent="0.2">
      <c r="A633" s="121" t="s">
        <v>1581</v>
      </c>
      <c r="B633" s="119" t="s">
        <v>1468</v>
      </c>
      <c r="C633" s="86" t="s">
        <v>601</v>
      </c>
      <c r="D633" s="120" t="s">
        <v>1445</v>
      </c>
      <c r="E633" s="82">
        <v>62653579</v>
      </c>
      <c r="F633" s="87" t="s">
        <v>1582</v>
      </c>
      <c r="G633" s="86" t="s">
        <v>51</v>
      </c>
      <c r="H633" s="79" t="s">
        <v>1579</v>
      </c>
      <c r="I633" s="122">
        <v>44425</v>
      </c>
      <c r="J633" s="106">
        <v>1200</v>
      </c>
      <c r="K633" s="106">
        <f t="shared" si="32"/>
        <v>120</v>
      </c>
      <c r="L633" s="106">
        <f t="shared" si="33"/>
        <v>1080</v>
      </c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>
        <v>0</v>
      </c>
      <c r="AM633" s="106"/>
      <c r="AN633" s="106">
        <v>72</v>
      </c>
      <c r="AO633" s="104"/>
      <c r="AP633" s="104">
        <f t="shared" si="18"/>
        <v>72</v>
      </c>
      <c r="AQ633" s="106">
        <f t="shared" si="36"/>
        <v>1128</v>
      </c>
      <c r="AR633" s="77"/>
      <c r="AS633" s="78"/>
      <c r="AT633" s="84"/>
      <c r="AU633" s="11"/>
      <c r="AV633" s="84"/>
      <c r="AW633" s="84"/>
      <c r="AX633" s="84"/>
      <c r="AY633" s="84"/>
      <c r="AZ633" s="84"/>
      <c r="BA633" s="84"/>
      <c r="BB633" s="84"/>
      <c r="BC633" s="84"/>
      <c r="BD633" s="84"/>
      <c r="BE633" s="84"/>
      <c r="BF633" s="84"/>
      <c r="BG633" s="84"/>
      <c r="BH633" s="84"/>
    </row>
    <row r="634" spans="1:60" ht="49.5" customHeight="1" x14ac:dyDescent="0.2">
      <c r="A634" s="121" t="s">
        <v>1583</v>
      </c>
      <c r="B634" s="119" t="s">
        <v>1468</v>
      </c>
      <c r="C634" s="86" t="s">
        <v>601</v>
      </c>
      <c r="D634" s="120" t="s">
        <v>1445</v>
      </c>
      <c r="E634" s="82">
        <v>62655261</v>
      </c>
      <c r="F634" s="87" t="s">
        <v>1582</v>
      </c>
      <c r="G634" s="86" t="s">
        <v>51</v>
      </c>
      <c r="H634" s="79" t="s">
        <v>1579</v>
      </c>
      <c r="I634" s="122">
        <v>44519</v>
      </c>
      <c r="J634" s="106">
        <v>1200</v>
      </c>
      <c r="K634" s="106">
        <f t="shared" si="32"/>
        <v>120</v>
      </c>
      <c r="L634" s="106">
        <f t="shared" si="33"/>
        <v>1080</v>
      </c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>
        <v>0</v>
      </c>
      <c r="AM634" s="106"/>
      <c r="AN634" s="106">
        <v>72</v>
      </c>
      <c r="AO634" s="104"/>
      <c r="AP634" s="104">
        <f t="shared" si="18"/>
        <v>72</v>
      </c>
      <c r="AQ634" s="106">
        <f t="shared" si="36"/>
        <v>1128</v>
      </c>
      <c r="AR634" s="77"/>
      <c r="AS634" s="78"/>
      <c r="AT634" s="84"/>
      <c r="AU634" s="11"/>
      <c r="AV634" s="84"/>
      <c r="AW634" s="84"/>
      <c r="AX634" s="84"/>
      <c r="AY634" s="84"/>
      <c r="AZ634" s="84"/>
      <c r="BA634" s="84"/>
      <c r="BB634" s="84"/>
      <c r="BC634" s="84"/>
      <c r="BD634" s="84"/>
      <c r="BE634" s="84"/>
      <c r="BF634" s="84"/>
      <c r="BG634" s="84"/>
      <c r="BH634" s="84"/>
    </row>
    <row r="635" spans="1:60" ht="49.5" customHeight="1" x14ac:dyDescent="0.2">
      <c r="A635" s="121" t="s">
        <v>1584</v>
      </c>
      <c r="B635" s="119" t="s">
        <v>1468</v>
      </c>
      <c r="C635" s="86" t="s">
        <v>1480</v>
      </c>
      <c r="D635" s="120" t="s">
        <v>1445</v>
      </c>
      <c r="E635" s="82">
        <v>61179513</v>
      </c>
      <c r="F635" s="87" t="s">
        <v>1585</v>
      </c>
      <c r="G635" s="86" t="s">
        <v>51</v>
      </c>
      <c r="H635" s="79" t="s">
        <v>1579</v>
      </c>
      <c r="I635" s="122">
        <v>44523</v>
      </c>
      <c r="J635" s="106">
        <v>865</v>
      </c>
      <c r="K635" s="106">
        <f t="shared" si="32"/>
        <v>86.5</v>
      </c>
      <c r="L635" s="106">
        <f t="shared" si="33"/>
        <v>778.5</v>
      </c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>
        <v>0</v>
      </c>
      <c r="AM635" s="106"/>
      <c r="AN635" s="106">
        <v>12.98</v>
      </c>
      <c r="AO635" s="104"/>
      <c r="AP635" s="104">
        <f t="shared" si="18"/>
        <v>12.98</v>
      </c>
      <c r="AQ635" s="106">
        <f t="shared" si="36"/>
        <v>852.02</v>
      </c>
      <c r="AR635" s="77"/>
      <c r="AS635" s="78"/>
      <c r="AT635" s="84"/>
      <c r="AU635" s="11"/>
      <c r="AV635" s="84"/>
      <c r="AW635" s="84"/>
      <c r="AX635" s="84"/>
      <c r="AY635" s="84"/>
      <c r="AZ635" s="84"/>
      <c r="BA635" s="84"/>
      <c r="BB635" s="84"/>
      <c r="BC635" s="84"/>
      <c r="BD635" s="84"/>
      <c r="BE635" s="84"/>
      <c r="BF635" s="84"/>
      <c r="BG635" s="84"/>
      <c r="BH635" s="84"/>
    </row>
    <row r="636" spans="1:60" ht="49.5" customHeight="1" x14ac:dyDescent="0.2">
      <c r="A636" s="121" t="s">
        <v>1586</v>
      </c>
      <c r="B636" s="119" t="s">
        <v>1468</v>
      </c>
      <c r="C636" s="86" t="s">
        <v>1480</v>
      </c>
      <c r="D636" s="120" t="s">
        <v>1445</v>
      </c>
      <c r="E636" s="82">
        <v>61179493</v>
      </c>
      <c r="F636" s="87" t="s">
        <v>1585</v>
      </c>
      <c r="G636" s="86" t="s">
        <v>51</v>
      </c>
      <c r="H636" s="79" t="s">
        <v>1579</v>
      </c>
      <c r="I636" s="122">
        <v>44523</v>
      </c>
      <c r="J636" s="106">
        <v>865</v>
      </c>
      <c r="K636" s="106">
        <f t="shared" si="32"/>
        <v>86.5</v>
      </c>
      <c r="L636" s="106">
        <f t="shared" si="33"/>
        <v>778.5</v>
      </c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>
        <v>0</v>
      </c>
      <c r="AM636" s="106"/>
      <c r="AN636" s="106">
        <v>12.98</v>
      </c>
      <c r="AO636" s="104"/>
      <c r="AP636" s="104">
        <f t="shared" si="18"/>
        <v>12.98</v>
      </c>
      <c r="AQ636" s="106">
        <f t="shared" si="36"/>
        <v>852.02</v>
      </c>
      <c r="AR636" s="77"/>
      <c r="AS636" s="78"/>
      <c r="AT636" s="84"/>
      <c r="AU636" s="11"/>
      <c r="AV636" s="84"/>
      <c r="AW636" s="84"/>
      <c r="AX636" s="84"/>
      <c r="AY636" s="84"/>
      <c r="AZ636" s="84"/>
      <c r="BA636" s="84"/>
      <c r="BB636" s="84"/>
      <c r="BC636" s="84"/>
      <c r="BD636" s="84"/>
      <c r="BE636" s="84"/>
      <c r="BF636" s="84"/>
      <c r="BG636" s="84"/>
      <c r="BH636" s="84"/>
    </row>
    <row r="637" spans="1:60" ht="49.5" customHeight="1" x14ac:dyDescent="0.2">
      <c r="A637" s="121" t="s">
        <v>1587</v>
      </c>
      <c r="B637" s="119" t="s">
        <v>1468</v>
      </c>
      <c r="C637" s="86" t="s">
        <v>1480</v>
      </c>
      <c r="D637" s="120" t="s">
        <v>1445</v>
      </c>
      <c r="E637" s="82">
        <v>61179499</v>
      </c>
      <c r="F637" s="87" t="s">
        <v>1585</v>
      </c>
      <c r="G637" s="86" t="s">
        <v>51</v>
      </c>
      <c r="H637" s="79" t="s">
        <v>1579</v>
      </c>
      <c r="I637" s="122">
        <v>44523</v>
      </c>
      <c r="J637" s="106">
        <v>865</v>
      </c>
      <c r="K637" s="106">
        <f t="shared" si="32"/>
        <v>86.5</v>
      </c>
      <c r="L637" s="106">
        <f t="shared" si="33"/>
        <v>778.5</v>
      </c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>
        <v>0</v>
      </c>
      <c r="AM637" s="106"/>
      <c r="AN637" s="106">
        <v>12.98</v>
      </c>
      <c r="AO637" s="104"/>
      <c r="AP637" s="104">
        <f t="shared" si="18"/>
        <v>12.98</v>
      </c>
      <c r="AQ637" s="106">
        <f t="shared" si="36"/>
        <v>852.02</v>
      </c>
      <c r="AR637" s="77"/>
      <c r="AS637" s="78"/>
      <c r="AT637" s="84"/>
      <c r="AU637" s="11"/>
      <c r="AV637" s="84"/>
      <c r="AW637" s="84"/>
      <c r="AX637" s="84"/>
      <c r="AY637" s="84"/>
      <c r="AZ637" s="84"/>
      <c r="BA637" s="84"/>
      <c r="BB637" s="84"/>
      <c r="BC637" s="84"/>
      <c r="BD637" s="84"/>
      <c r="BE637" s="84"/>
      <c r="BF637" s="84"/>
      <c r="BG637" s="84"/>
      <c r="BH637" s="84"/>
    </row>
    <row r="638" spans="1:60" ht="49.5" customHeight="1" x14ac:dyDescent="0.2">
      <c r="A638" s="121" t="s">
        <v>1588</v>
      </c>
      <c r="B638" s="119" t="s">
        <v>1468</v>
      </c>
      <c r="C638" s="86" t="s">
        <v>1480</v>
      </c>
      <c r="D638" s="120" t="s">
        <v>1445</v>
      </c>
      <c r="E638" s="82">
        <v>61179501</v>
      </c>
      <c r="F638" s="87" t="s">
        <v>1585</v>
      </c>
      <c r="G638" s="86" t="s">
        <v>51</v>
      </c>
      <c r="H638" s="79" t="s">
        <v>1579</v>
      </c>
      <c r="I638" s="122">
        <v>44523</v>
      </c>
      <c r="J638" s="106">
        <v>865</v>
      </c>
      <c r="K638" s="106">
        <f t="shared" si="32"/>
        <v>86.5</v>
      </c>
      <c r="L638" s="106">
        <f t="shared" si="33"/>
        <v>778.5</v>
      </c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>
        <v>0</v>
      </c>
      <c r="AM638" s="106"/>
      <c r="AN638" s="106">
        <v>12.98</v>
      </c>
      <c r="AO638" s="104"/>
      <c r="AP638" s="104">
        <f t="shared" si="18"/>
        <v>12.98</v>
      </c>
      <c r="AQ638" s="106">
        <f t="shared" si="36"/>
        <v>852.02</v>
      </c>
      <c r="AR638" s="77"/>
      <c r="AS638" s="78"/>
      <c r="AT638" s="84"/>
      <c r="AU638" s="11"/>
      <c r="AV638" s="84"/>
      <c r="AW638" s="84"/>
      <c r="AX638" s="84"/>
      <c r="AY638" s="84"/>
      <c r="AZ638" s="84"/>
      <c r="BA638" s="84"/>
      <c r="BB638" s="84"/>
      <c r="BC638" s="84"/>
      <c r="BD638" s="84"/>
      <c r="BE638" s="84"/>
      <c r="BF638" s="84"/>
      <c r="BG638" s="84"/>
      <c r="BH638" s="84"/>
    </row>
    <row r="639" spans="1:60" ht="49.5" customHeight="1" x14ac:dyDescent="0.2">
      <c r="A639" s="121" t="s">
        <v>1589</v>
      </c>
      <c r="B639" s="119" t="s">
        <v>1468</v>
      </c>
      <c r="C639" s="86" t="s">
        <v>1480</v>
      </c>
      <c r="D639" s="120" t="s">
        <v>1445</v>
      </c>
      <c r="E639" s="82">
        <v>61179502</v>
      </c>
      <c r="F639" s="87" t="s">
        <v>1585</v>
      </c>
      <c r="G639" s="86" t="s">
        <v>51</v>
      </c>
      <c r="H639" s="79" t="s">
        <v>1579</v>
      </c>
      <c r="I639" s="122">
        <v>44523</v>
      </c>
      <c r="J639" s="106">
        <v>865</v>
      </c>
      <c r="K639" s="106">
        <f t="shared" si="32"/>
        <v>86.5</v>
      </c>
      <c r="L639" s="106">
        <f t="shared" si="33"/>
        <v>778.5</v>
      </c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>
        <v>0</v>
      </c>
      <c r="AM639" s="106"/>
      <c r="AN639" s="106">
        <v>12.98</v>
      </c>
      <c r="AO639" s="104"/>
      <c r="AP639" s="104">
        <f t="shared" si="18"/>
        <v>12.98</v>
      </c>
      <c r="AQ639" s="106">
        <f t="shared" si="36"/>
        <v>852.02</v>
      </c>
      <c r="AR639" s="77"/>
      <c r="AS639" s="78"/>
      <c r="AT639" s="84"/>
      <c r="AU639" s="11"/>
      <c r="AV639" s="84"/>
      <c r="AW639" s="84"/>
      <c r="AX639" s="84"/>
      <c r="AY639" s="84"/>
      <c r="AZ639" s="84"/>
      <c r="BA639" s="84"/>
      <c r="BB639" s="84"/>
      <c r="BC639" s="84"/>
      <c r="BD639" s="84"/>
      <c r="BE639" s="84"/>
      <c r="BF639" s="84"/>
      <c r="BG639" s="84"/>
      <c r="BH639" s="84"/>
    </row>
    <row r="640" spans="1:60" ht="49.5" customHeight="1" x14ac:dyDescent="0.2">
      <c r="A640" s="121" t="s">
        <v>1590</v>
      </c>
      <c r="B640" s="119" t="s">
        <v>1468</v>
      </c>
      <c r="C640" s="86" t="s">
        <v>1480</v>
      </c>
      <c r="D640" s="120" t="s">
        <v>1445</v>
      </c>
      <c r="E640" s="82">
        <v>61179512</v>
      </c>
      <c r="F640" s="87" t="s">
        <v>1585</v>
      </c>
      <c r="G640" s="86" t="s">
        <v>51</v>
      </c>
      <c r="H640" s="79" t="s">
        <v>1579</v>
      </c>
      <c r="I640" s="122">
        <v>44523</v>
      </c>
      <c r="J640" s="106">
        <v>865</v>
      </c>
      <c r="K640" s="106">
        <f t="shared" si="32"/>
        <v>86.5</v>
      </c>
      <c r="L640" s="106">
        <f t="shared" si="33"/>
        <v>778.5</v>
      </c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>
        <v>0</v>
      </c>
      <c r="AM640" s="106"/>
      <c r="AN640" s="106">
        <v>12.98</v>
      </c>
      <c r="AO640" s="104"/>
      <c r="AP640" s="104">
        <f t="shared" si="18"/>
        <v>12.98</v>
      </c>
      <c r="AQ640" s="106">
        <f t="shared" si="36"/>
        <v>852.02</v>
      </c>
      <c r="AR640" s="77"/>
      <c r="AS640" s="78"/>
      <c r="AT640" s="84"/>
      <c r="AU640" s="11"/>
      <c r="AV640" s="84"/>
      <c r="AW640" s="84"/>
      <c r="AX640" s="84"/>
      <c r="AY640" s="84"/>
      <c r="AZ640" s="84"/>
      <c r="BA640" s="84"/>
      <c r="BB640" s="84"/>
      <c r="BC640" s="84"/>
      <c r="BD640" s="84"/>
      <c r="BE640" s="84"/>
      <c r="BF640" s="84"/>
      <c r="BG640" s="84"/>
      <c r="BH640" s="84"/>
    </row>
    <row r="641" spans="1:60" ht="49.5" customHeight="1" x14ac:dyDescent="0.2">
      <c r="A641" s="95" t="s">
        <v>1591</v>
      </c>
      <c r="B641" s="79" t="s">
        <v>1592</v>
      </c>
      <c r="C641" s="79" t="s">
        <v>818</v>
      </c>
      <c r="D641" s="79" t="s">
        <v>261</v>
      </c>
      <c r="E641" s="79" t="s">
        <v>1593</v>
      </c>
      <c r="F641" s="79" t="s">
        <v>1594</v>
      </c>
      <c r="G641" s="79" t="s">
        <v>51</v>
      </c>
      <c r="H641" s="79" t="s">
        <v>263</v>
      </c>
      <c r="I641" s="122">
        <v>39965</v>
      </c>
      <c r="J641" s="106">
        <v>23111</v>
      </c>
      <c r="K641" s="106">
        <f t="shared" si="32"/>
        <v>2311.1</v>
      </c>
      <c r="L641" s="106">
        <f t="shared" si="33"/>
        <v>20799.900000000001</v>
      </c>
      <c r="M641" s="106">
        <v>0</v>
      </c>
      <c r="N641" s="106">
        <v>0</v>
      </c>
      <c r="O641" s="106">
        <v>0</v>
      </c>
      <c r="P641" s="106">
        <v>0</v>
      </c>
      <c r="Q641" s="106">
        <v>0</v>
      </c>
      <c r="R641" s="106">
        <v>0</v>
      </c>
      <c r="S641" s="106">
        <v>0</v>
      </c>
      <c r="T641" s="106">
        <v>0</v>
      </c>
      <c r="U641" s="106">
        <v>0</v>
      </c>
      <c r="V641" s="117">
        <v>0</v>
      </c>
      <c r="W641" s="106">
        <v>0</v>
      </c>
      <c r="X641" s="106">
        <v>2831.1</v>
      </c>
      <c r="Y641" s="106">
        <v>2831.1</v>
      </c>
      <c r="Z641" s="106">
        <v>2831.1</v>
      </c>
      <c r="AA641" s="106">
        <v>2831.1</v>
      </c>
      <c r="AB641" s="106">
        <v>0</v>
      </c>
      <c r="AC641" s="106">
        <v>2831.1</v>
      </c>
      <c r="AD641" s="106">
        <v>2831.1</v>
      </c>
      <c r="AE641" s="106">
        <v>2831.1</v>
      </c>
      <c r="AF641" s="106">
        <v>982.2</v>
      </c>
      <c r="AG641" s="106">
        <v>0</v>
      </c>
      <c r="AH641" s="106">
        <v>0</v>
      </c>
      <c r="AI641" s="106">
        <v>0</v>
      </c>
      <c r="AJ641" s="106">
        <v>0</v>
      </c>
      <c r="AK641" s="106">
        <v>0</v>
      </c>
      <c r="AL641" s="106"/>
      <c r="AM641" s="106"/>
      <c r="AN641" s="106"/>
      <c r="AO641" s="104"/>
      <c r="AP641" s="104">
        <f t="shared" si="18"/>
        <v>20799.899999999998</v>
      </c>
      <c r="AQ641" s="106">
        <f t="shared" si="36"/>
        <v>2311.1000000000022</v>
      </c>
      <c r="AR641" s="72" t="s">
        <v>625</v>
      </c>
      <c r="AS641" s="73" t="s">
        <v>626</v>
      </c>
      <c r="AT641" s="62"/>
      <c r="AU641" s="61">
        <f t="shared" ref="AU641:AU647" si="38">L641-AP641</f>
        <v>0</v>
      </c>
      <c r="AV641" s="62"/>
      <c r="AW641" s="62"/>
      <c r="AX641" s="62"/>
      <c r="AY641" s="62"/>
      <c r="AZ641" s="62"/>
      <c r="BA641" s="62"/>
      <c r="BB641" s="62"/>
      <c r="BC641" s="62"/>
      <c r="BD641" s="62"/>
      <c r="BE641" s="62"/>
      <c r="BF641" s="62"/>
      <c r="BG641" s="62"/>
      <c r="BH641" s="62"/>
    </row>
    <row r="642" spans="1:60" ht="49.5" customHeight="1" x14ac:dyDescent="0.2">
      <c r="A642" s="95" t="s">
        <v>1595</v>
      </c>
      <c r="B642" s="79" t="s">
        <v>1596</v>
      </c>
      <c r="C642" s="79" t="s">
        <v>1597</v>
      </c>
      <c r="D642" s="79" t="s">
        <v>227</v>
      </c>
      <c r="E642" s="79" t="s">
        <v>1598</v>
      </c>
      <c r="F642" s="79" t="s">
        <v>1599</v>
      </c>
      <c r="G642" s="79" t="s">
        <v>51</v>
      </c>
      <c r="H642" s="79" t="s">
        <v>1600</v>
      </c>
      <c r="I642" s="122">
        <v>40756</v>
      </c>
      <c r="J642" s="106">
        <v>7609.83</v>
      </c>
      <c r="K642" s="106">
        <f t="shared" si="32"/>
        <v>760.98300000000006</v>
      </c>
      <c r="L642" s="106">
        <f t="shared" si="33"/>
        <v>6848.8469999999998</v>
      </c>
      <c r="M642" s="106">
        <v>0</v>
      </c>
      <c r="N642" s="106">
        <v>0</v>
      </c>
      <c r="O642" s="106">
        <v>0</v>
      </c>
      <c r="P642" s="106">
        <v>0</v>
      </c>
      <c r="Q642" s="106">
        <v>0</v>
      </c>
      <c r="R642" s="106">
        <v>0</v>
      </c>
      <c r="S642" s="106">
        <v>0</v>
      </c>
      <c r="T642" s="106">
        <v>0</v>
      </c>
      <c r="U642" s="106">
        <v>0</v>
      </c>
      <c r="V642" s="117">
        <v>0</v>
      </c>
      <c r="W642" s="106">
        <v>0</v>
      </c>
      <c r="X642" s="106">
        <v>0</v>
      </c>
      <c r="Y642" s="106">
        <v>0</v>
      </c>
      <c r="Z642" s="106">
        <v>456.59</v>
      </c>
      <c r="AA642" s="106">
        <v>1369.77</v>
      </c>
      <c r="AB642" s="106">
        <v>0</v>
      </c>
      <c r="AC642" s="106">
        <v>1369.77</v>
      </c>
      <c r="AD642" s="106">
        <v>1369.77</v>
      </c>
      <c r="AE642" s="106">
        <v>1369.77</v>
      </c>
      <c r="AF642" s="106">
        <v>0</v>
      </c>
      <c r="AG642" s="106">
        <v>913.18</v>
      </c>
      <c r="AH642" s="106">
        <v>0</v>
      </c>
      <c r="AI642" s="106">
        <v>0</v>
      </c>
      <c r="AJ642" s="106">
        <v>0</v>
      </c>
      <c r="AK642" s="106">
        <v>0</v>
      </c>
      <c r="AL642" s="106"/>
      <c r="AM642" s="106"/>
      <c r="AN642" s="106"/>
      <c r="AO642" s="104"/>
      <c r="AP642" s="104">
        <f t="shared" si="18"/>
        <v>6848.85</v>
      </c>
      <c r="AQ642" s="106">
        <f t="shared" si="36"/>
        <v>760.97999999999956</v>
      </c>
      <c r="AR642" s="72" t="s">
        <v>248</v>
      </c>
      <c r="AS642" s="73" t="s">
        <v>1601</v>
      </c>
      <c r="AT642" s="62"/>
      <c r="AU642" s="61">
        <f t="shared" si="38"/>
        <v>-3.0000000006111804E-3</v>
      </c>
      <c r="AV642" s="62"/>
      <c r="AW642" s="62"/>
      <c r="AX642" s="62"/>
      <c r="AY642" s="62"/>
      <c r="AZ642" s="62"/>
      <c r="BA642" s="62"/>
      <c r="BB642" s="62"/>
      <c r="BC642" s="62"/>
      <c r="BD642" s="62"/>
      <c r="BE642" s="62"/>
      <c r="BF642" s="62"/>
      <c r="BG642" s="62"/>
      <c r="BH642" s="62"/>
    </row>
    <row r="643" spans="1:60" ht="49.5" customHeight="1" x14ac:dyDescent="0.2">
      <c r="A643" s="95" t="s">
        <v>1602</v>
      </c>
      <c r="B643" s="79" t="s">
        <v>1596</v>
      </c>
      <c r="C643" s="79" t="s">
        <v>615</v>
      </c>
      <c r="D643" s="79" t="s">
        <v>1603</v>
      </c>
      <c r="E643" s="79" t="s">
        <v>1604</v>
      </c>
      <c r="F643" s="79" t="s">
        <v>1605</v>
      </c>
      <c r="G643" s="79" t="s">
        <v>51</v>
      </c>
      <c r="H643" s="79" t="s">
        <v>263</v>
      </c>
      <c r="I643" s="122">
        <v>41214</v>
      </c>
      <c r="J643" s="106">
        <v>5945.47</v>
      </c>
      <c r="K643" s="106">
        <f t="shared" si="32"/>
        <v>594.54700000000003</v>
      </c>
      <c r="L643" s="106">
        <f t="shared" si="33"/>
        <v>5350.9230000000007</v>
      </c>
      <c r="M643" s="106">
        <v>0</v>
      </c>
      <c r="N643" s="106">
        <v>0</v>
      </c>
      <c r="O643" s="106">
        <v>0</v>
      </c>
      <c r="P643" s="106">
        <v>0</v>
      </c>
      <c r="Q643" s="106">
        <v>0</v>
      </c>
      <c r="R643" s="106">
        <v>0</v>
      </c>
      <c r="S643" s="106">
        <v>0</v>
      </c>
      <c r="T643" s="106">
        <v>0</v>
      </c>
      <c r="U643" s="106">
        <v>0</v>
      </c>
      <c r="V643" s="106">
        <v>0</v>
      </c>
      <c r="W643" s="106">
        <v>0</v>
      </c>
      <c r="X643" s="106">
        <v>0</v>
      </c>
      <c r="Y643" s="106">
        <v>0</v>
      </c>
      <c r="Z643" s="106">
        <v>0</v>
      </c>
      <c r="AA643" s="106">
        <v>181.34</v>
      </c>
      <c r="AB643" s="106">
        <v>0</v>
      </c>
      <c r="AC643" s="106">
        <v>181.34</v>
      </c>
      <c r="AD643" s="106">
        <v>181.34</v>
      </c>
      <c r="AE643" s="106">
        <v>181.34</v>
      </c>
      <c r="AF643" s="106">
        <v>0</v>
      </c>
      <c r="AG643" s="106">
        <v>3736.7</v>
      </c>
      <c r="AH643" s="106">
        <v>0</v>
      </c>
      <c r="AI643" s="106">
        <v>888.86</v>
      </c>
      <c r="AJ643" s="106">
        <v>0</v>
      </c>
      <c r="AK643" s="106">
        <v>0</v>
      </c>
      <c r="AL643" s="106"/>
      <c r="AM643" s="106"/>
      <c r="AN643" s="106"/>
      <c r="AO643" s="104"/>
      <c r="AP643" s="104">
        <f t="shared" si="18"/>
        <v>5350.9199999999992</v>
      </c>
      <c r="AQ643" s="106">
        <f t="shared" si="36"/>
        <v>594.55000000000109</v>
      </c>
      <c r="AR643" s="72" t="s">
        <v>248</v>
      </c>
      <c r="AS643" s="73" t="s">
        <v>1606</v>
      </c>
      <c r="AT643" s="62"/>
      <c r="AU643" s="61">
        <f t="shared" si="38"/>
        <v>3.0000000015206751E-3</v>
      </c>
      <c r="AV643" s="62"/>
      <c r="AW643" s="62"/>
      <c r="AX643" s="62"/>
      <c r="AY643" s="62"/>
      <c r="AZ643" s="62"/>
      <c r="BA643" s="62"/>
      <c r="BB643" s="62"/>
      <c r="BC643" s="62"/>
      <c r="BD643" s="62"/>
      <c r="BE643" s="62"/>
      <c r="BF643" s="62"/>
      <c r="BG643" s="62"/>
      <c r="BH643" s="62"/>
    </row>
    <row r="644" spans="1:60" ht="49.5" customHeight="1" x14ac:dyDescent="0.2">
      <c r="A644" s="95" t="s">
        <v>1607</v>
      </c>
      <c r="B644" s="79" t="s">
        <v>1596</v>
      </c>
      <c r="C644" s="79" t="s">
        <v>615</v>
      </c>
      <c r="D644" s="79" t="s">
        <v>477</v>
      </c>
      <c r="E644" s="79" t="s">
        <v>1608</v>
      </c>
      <c r="F644" s="79" t="s">
        <v>1605</v>
      </c>
      <c r="G644" s="79" t="s">
        <v>51</v>
      </c>
      <c r="H644" s="79" t="s">
        <v>263</v>
      </c>
      <c r="I644" s="122">
        <v>41214</v>
      </c>
      <c r="J644" s="106">
        <v>5945.47</v>
      </c>
      <c r="K644" s="106">
        <f t="shared" si="32"/>
        <v>594.54700000000003</v>
      </c>
      <c r="L644" s="106">
        <f t="shared" si="33"/>
        <v>5350.9230000000007</v>
      </c>
      <c r="M644" s="106">
        <v>0</v>
      </c>
      <c r="N644" s="106">
        <v>0</v>
      </c>
      <c r="O644" s="106">
        <v>0</v>
      </c>
      <c r="P644" s="106">
        <v>0</v>
      </c>
      <c r="Q644" s="106">
        <v>0</v>
      </c>
      <c r="R644" s="106">
        <v>0</v>
      </c>
      <c r="S644" s="106">
        <v>0</v>
      </c>
      <c r="T644" s="106">
        <v>0</v>
      </c>
      <c r="U644" s="106">
        <v>0</v>
      </c>
      <c r="V644" s="106">
        <v>0</v>
      </c>
      <c r="W644" s="106">
        <v>0</v>
      </c>
      <c r="X644" s="106">
        <v>0</v>
      </c>
      <c r="Y644" s="106">
        <v>0</v>
      </c>
      <c r="Z644" s="106">
        <v>0</v>
      </c>
      <c r="AA644" s="106">
        <v>181.34</v>
      </c>
      <c r="AB644" s="106">
        <v>0</v>
      </c>
      <c r="AC644" s="106">
        <v>181.34</v>
      </c>
      <c r="AD644" s="106">
        <v>181.34</v>
      </c>
      <c r="AE644" s="106">
        <v>181.34</v>
      </c>
      <c r="AF644" s="106">
        <v>0</v>
      </c>
      <c r="AG644" s="106">
        <v>3736.7</v>
      </c>
      <c r="AH644" s="106">
        <v>0</v>
      </c>
      <c r="AI644" s="106">
        <v>888.86</v>
      </c>
      <c r="AJ644" s="106">
        <v>0</v>
      </c>
      <c r="AK644" s="106">
        <v>0</v>
      </c>
      <c r="AL644" s="106"/>
      <c r="AM644" s="106"/>
      <c r="AN644" s="106"/>
      <c r="AO644" s="104"/>
      <c r="AP644" s="104">
        <f t="shared" si="18"/>
        <v>5350.9199999999992</v>
      </c>
      <c r="AQ644" s="106">
        <f t="shared" si="36"/>
        <v>594.55000000000109</v>
      </c>
      <c r="AR644" s="72" t="s">
        <v>248</v>
      </c>
      <c r="AS644" s="73" t="s">
        <v>1606</v>
      </c>
      <c r="AT644" s="62"/>
      <c r="AU644" s="61">
        <f t="shared" si="38"/>
        <v>3.0000000015206751E-3</v>
      </c>
      <c r="AV644" s="62"/>
      <c r="AW644" s="62"/>
      <c r="AX644" s="62"/>
      <c r="AY644" s="62"/>
      <c r="AZ644" s="62"/>
      <c r="BA644" s="62"/>
      <c r="BB644" s="62"/>
      <c r="BC644" s="62"/>
      <c r="BD644" s="62"/>
      <c r="BE644" s="62"/>
      <c r="BF644" s="62"/>
      <c r="BG644" s="62"/>
      <c r="BH644" s="62"/>
    </row>
    <row r="645" spans="1:60" ht="49.5" customHeight="1" x14ac:dyDescent="0.2">
      <c r="A645" s="95" t="s">
        <v>1609</v>
      </c>
      <c r="B645" s="79" t="s">
        <v>1610</v>
      </c>
      <c r="C645" s="79" t="s">
        <v>57</v>
      </c>
      <c r="D645" s="79" t="s">
        <v>1611</v>
      </c>
      <c r="E645" s="79" t="s">
        <v>1612</v>
      </c>
      <c r="F645" s="79" t="s">
        <v>1613</v>
      </c>
      <c r="G645" s="79" t="s">
        <v>51</v>
      </c>
      <c r="H645" s="79" t="s">
        <v>52</v>
      </c>
      <c r="I645" s="122">
        <v>37438</v>
      </c>
      <c r="J645" s="106">
        <v>2419.5300000000002</v>
      </c>
      <c r="K645" s="106">
        <f t="shared" si="32"/>
        <v>241.95300000000003</v>
      </c>
      <c r="L645" s="106">
        <f t="shared" si="33"/>
        <v>2177.5770000000002</v>
      </c>
      <c r="M645" s="106">
        <v>0</v>
      </c>
      <c r="N645" s="106">
        <v>0</v>
      </c>
      <c r="O645" s="106">
        <v>0</v>
      </c>
      <c r="P645" s="106">
        <v>0</v>
      </c>
      <c r="Q645" s="106">
        <v>217.76</v>
      </c>
      <c r="R645" s="106">
        <v>1125.0899999999999</v>
      </c>
      <c r="S645" s="106">
        <v>435.52</v>
      </c>
      <c r="T645" s="106">
        <v>399.21</v>
      </c>
      <c r="U645" s="106">
        <v>0</v>
      </c>
      <c r="V645" s="117">
        <v>0</v>
      </c>
      <c r="W645" s="106">
        <v>0</v>
      </c>
      <c r="X645" s="106">
        <v>0</v>
      </c>
      <c r="Y645" s="106">
        <v>0</v>
      </c>
      <c r="Z645" s="106">
        <v>0</v>
      </c>
      <c r="AA645" s="106">
        <v>0</v>
      </c>
      <c r="AB645" s="106">
        <v>0</v>
      </c>
      <c r="AC645" s="106">
        <v>0</v>
      </c>
      <c r="AD645" s="106">
        <v>0</v>
      </c>
      <c r="AE645" s="106">
        <v>0</v>
      </c>
      <c r="AF645" s="106">
        <v>0</v>
      </c>
      <c r="AG645" s="106">
        <v>0</v>
      </c>
      <c r="AH645" s="106">
        <v>0</v>
      </c>
      <c r="AI645" s="106">
        <v>0</v>
      </c>
      <c r="AJ645" s="106">
        <v>0</v>
      </c>
      <c r="AK645" s="106">
        <v>0</v>
      </c>
      <c r="AL645" s="106"/>
      <c r="AM645" s="106"/>
      <c r="AN645" s="106"/>
      <c r="AO645" s="104"/>
      <c r="AP645" s="104">
        <f t="shared" si="18"/>
        <v>2177.58</v>
      </c>
      <c r="AQ645" s="106">
        <f t="shared" si="36"/>
        <v>241.95000000000027</v>
      </c>
      <c r="AR645" s="72" t="s">
        <v>248</v>
      </c>
      <c r="AS645" s="73" t="s">
        <v>264</v>
      </c>
      <c r="AT645" s="62"/>
      <c r="AU645" s="61">
        <f t="shared" si="38"/>
        <v>-2.9999999997016857E-3</v>
      </c>
      <c r="AV645" s="62"/>
      <c r="AW645" s="62"/>
      <c r="AX645" s="62"/>
      <c r="AY645" s="62"/>
      <c r="AZ645" s="62"/>
      <c r="BA645" s="62"/>
      <c r="BB645" s="62"/>
      <c r="BC645" s="62"/>
      <c r="BD645" s="62"/>
      <c r="BE645" s="62"/>
      <c r="BF645" s="62"/>
      <c r="BG645" s="62"/>
      <c r="BH645" s="62"/>
    </row>
    <row r="646" spans="1:60" ht="49.5" customHeight="1" x14ac:dyDescent="0.2">
      <c r="A646" s="95" t="s">
        <v>1614</v>
      </c>
      <c r="B646" s="79" t="s">
        <v>1615</v>
      </c>
      <c r="C646" s="79" t="s">
        <v>818</v>
      </c>
      <c r="D646" s="79" t="s">
        <v>1616</v>
      </c>
      <c r="E646" s="86" t="s">
        <v>1617</v>
      </c>
      <c r="F646" s="86" t="s">
        <v>1618</v>
      </c>
      <c r="G646" s="79" t="s">
        <v>51</v>
      </c>
      <c r="H646" s="79" t="s">
        <v>263</v>
      </c>
      <c r="I646" s="122">
        <v>39965</v>
      </c>
      <c r="J646" s="106">
        <v>6536</v>
      </c>
      <c r="K646" s="106">
        <f t="shared" si="32"/>
        <v>653.6</v>
      </c>
      <c r="L646" s="106">
        <f t="shared" si="33"/>
        <v>5882.4</v>
      </c>
      <c r="M646" s="106">
        <v>0</v>
      </c>
      <c r="N646" s="106">
        <v>0</v>
      </c>
      <c r="O646" s="106">
        <v>0</v>
      </c>
      <c r="P646" s="106">
        <v>0</v>
      </c>
      <c r="Q646" s="106">
        <v>0</v>
      </c>
      <c r="R646" s="106">
        <v>0</v>
      </c>
      <c r="S646" s="106">
        <v>0</v>
      </c>
      <c r="T646" s="106">
        <v>0</v>
      </c>
      <c r="U646" s="106">
        <v>0</v>
      </c>
      <c r="V646" s="117">
        <v>0</v>
      </c>
      <c r="W646" s="106">
        <v>0</v>
      </c>
      <c r="X646" s="106">
        <v>800.66</v>
      </c>
      <c r="Y646" s="106">
        <v>800.66</v>
      </c>
      <c r="Z646" s="106">
        <v>800.66</v>
      </c>
      <c r="AA646" s="106">
        <v>800.66</v>
      </c>
      <c r="AB646" s="106">
        <v>0</v>
      </c>
      <c r="AC646" s="106">
        <v>800.66</v>
      </c>
      <c r="AD646" s="106">
        <v>800.66</v>
      </c>
      <c r="AE646" s="106">
        <v>800.66</v>
      </c>
      <c r="AF646" s="106">
        <v>0</v>
      </c>
      <c r="AG646" s="106">
        <v>277.77999999999997</v>
      </c>
      <c r="AH646" s="106">
        <v>0</v>
      </c>
      <c r="AI646" s="106">
        <v>0</v>
      </c>
      <c r="AJ646" s="106">
        <v>0</v>
      </c>
      <c r="AK646" s="106">
        <v>0</v>
      </c>
      <c r="AL646" s="106"/>
      <c r="AM646" s="106"/>
      <c r="AN646" s="106"/>
      <c r="AO646" s="104"/>
      <c r="AP646" s="104">
        <f t="shared" si="18"/>
        <v>5882.4</v>
      </c>
      <c r="AQ646" s="106">
        <f t="shared" si="36"/>
        <v>653.60000000000036</v>
      </c>
      <c r="AR646" s="72" t="s">
        <v>248</v>
      </c>
      <c r="AS646" s="73" t="s">
        <v>1619</v>
      </c>
      <c r="AT646" s="62"/>
      <c r="AU646" s="61">
        <f t="shared" si="38"/>
        <v>0</v>
      </c>
      <c r="AV646" s="62"/>
      <c r="AW646" s="62"/>
      <c r="AX646" s="62"/>
      <c r="AY646" s="62"/>
      <c r="AZ646" s="62"/>
      <c r="BA646" s="62"/>
      <c r="BB646" s="62"/>
      <c r="BC646" s="62"/>
      <c r="BD646" s="62"/>
      <c r="BE646" s="62"/>
      <c r="BF646" s="62"/>
      <c r="BG646" s="62"/>
      <c r="BH646" s="62"/>
    </row>
    <row r="647" spans="1:60" ht="49.5" customHeight="1" x14ac:dyDescent="0.2">
      <c r="A647" s="95" t="s">
        <v>1620</v>
      </c>
      <c r="B647" s="79" t="s">
        <v>1615</v>
      </c>
      <c r="C647" s="79" t="s">
        <v>1621</v>
      </c>
      <c r="D647" s="79" t="s">
        <v>1616</v>
      </c>
      <c r="E647" s="86" t="s">
        <v>1622</v>
      </c>
      <c r="F647" s="86" t="s">
        <v>1623</v>
      </c>
      <c r="G647" s="79" t="s">
        <v>51</v>
      </c>
      <c r="H647" s="79" t="s">
        <v>92</v>
      </c>
      <c r="I647" s="122">
        <v>39722</v>
      </c>
      <c r="J647" s="106">
        <v>4636.46</v>
      </c>
      <c r="K647" s="106">
        <f t="shared" si="32"/>
        <v>463.64600000000002</v>
      </c>
      <c r="L647" s="106">
        <f t="shared" si="33"/>
        <v>4172.8140000000003</v>
      </c>
      <c r="M647" s="106">
        <v>0</v>
      </c>
      <c r="N647" s="106">
        <v>0</v>
      </c>
      <c r="O647" s="106">
        <v>0</v>
      </c>
      <c r="P647" s="106">
        <v>0</v>
      </c>
      <c r="Q647" s="106">
        <v>0</v>
      </c>
      <c r="R647" s="106">
        <v>0</v>
      </c>
      <c r="S647" s="106">
        <v>0</v>
      </c>
      <c r="T647" s="106">
        <v>0</v>
      </c>
      <c r="U647" s="106">
        <v>0</v>
      </c>
      <c r="V647" s="117">
        <v>0</v>
      </c>
      <c r="W647" s="106">
        <v>0</v>
      </c>
      <c r="X647" s="106">
        <v>0</v>
      </c>
      <c r="Y647" s="106">
        <v>208.64</v>
      </c>
      <c r="Z647" s="106">
        <v>834.56</v>
      </c>
      <c r="AA647" s="106">
        <v>834.56</v>
      </c>
      <c r="AB647" s="106">
        <v>0</v>
      </c>
      <c r="AC647" s="106">
        <v>834.56</v>
      </c>
      <c r="AD647" s="106">
        <v>834.56</v>
      </c>
      <c r="AE647" s="106">
        <v>625.92999999999995</v>
      </c>
      <c r="AF647" s="106">
        <v>0</v>
      </c>
      <c r="AG647" s="106">
        <v>0</v>
      </c>
      <c r="AH647" s="106">
        <v>0</v>
      </c>
      <c r="AI647" s="106">
        <v>0</v>
      </c>
      <c r="AJ647" s="106">
        <v>0</v>
      </c>
      <c r="AK647" s="106">
        <v>0</v>
      </c>
      <c r="AL647" s="106"/>
      <c r="AM647" s="106"/>
      <c r="AN647" s="106"/>
      <c r="AO647" s="104"/>
      <c r="AP647" s="104">
        <f t="shared" si="18"/>
        <v>4172.8099999999995</v>
      </c>
      <c r="AQ647" s="106">
        <f t="shared" si="36"/>
        <v>463.65000000000055</v>
      </c>
      <c r="AR647" s="72" t="s">
        <v>625</v>
      </c>
      <c r="AS647" s="73" t="s">
        <v>626</v>
      </c>
      <c r="AT647" s="62"/>
      <c r="AU647" s="61">
        <f t="shared" si="38"/>
        <v>4.0000000008149073E-3</v>
      </c>
      <c r="AV647" s="62"/>
      <c r="AW647" s="62"/>
      <c r="AX647" s="62"/>
      <c r="AY647" s="62"/>
      <c r="AZ647" s="62"/>
      <c r="BA647" s="62"/>
      <c r="BB647" s="62"/>
      <c r="BC647" s="62"/>
      <c r="BD647" s="62"/>
      <c r="BE647" s="62"/>
      <c r="BF647" s="62"/>
      <c r="BG647" s="62"/>
      <c r="BH647" s="62"/>
    </row>
    <row r="648" spans="1:60" ht="49.5" customHeight="1" x14ac:dyDescent="0.2">
      <c r="A648" s="128" t="s">
        <v>1624</v>
      </c>
      <c r="B648" s="129" t="s">
        <v>1625</v>
      </c>
      <c r="C648" s="129" t="s">
        <v>607</v>
      </c>
      <c r="D648" s="129" t="s">
        <v>477</v>
      </c>
      <c r="E648" s="130" t="s">
        <v>1400</v>
      </c>
      <c r="F648" s="131" t="s">
        <v>1626</v>
      </c>
      <c r="G648" s="132" t="s">
        <v>51</v>
      </c>
      <c r="H648" s="132" t="s">
        <v>1627</v>
      </c>
      <c r="I648" s="133">
        <v>44351</v>
      </c>
      <c r="J648" s="134">
        <v>16215.5</v>
      </c>
      <c r="K648" s="134">
        <f t="shared" si="32"/>
        <v>1621.5500000000002</v>
      </c>
      <c r="L648" s="134">
        <f t="shared" si="33"/>
        <v>14593.95</v>
      </c>
      <c r="M648" s="134"/>
      <c r="N648" s="134"/>
      <c r="O648" s="134"/>
      <c r="P648" s="134"/>
      <c r="Q648" s="134"/>
      <c r="R648" s="134"/>
      <c r="S648" s="134"/>
      <c r="T648" s="134"/>
      <c r="U648" s="134"/>
      <c r="V648" s="135"/>
      <c r="W648" s="134"/>
      <c r="X648" s="134"/>
      <c r="Y648" s="134"/>
      <c r="Z648" s="134"/>
      <c r="AA648" s="134"/>
      <c r="AB648" s="134"/>
      <c r="AC648" s="134"/>
      <c r="AD648" s="134"/>
      <c r="AE648" s="134"/>
      <c r="AF648" s="134"/>
      <c r="AG648" s="134"/>
      <c r="AH648" s="134"/>
      <c r="AI648" s="134"/>
      <c r="AJ648" s="134"/>
      <c r="AK648" s="134"/>
      <c r="AL648" s="134"/>
      <c r="AM648" s="134"/>
      <c r="AN648" s="134">
        <v>1702.63</v>
      </c>
      <c r="AO648" s="136"/>
      <c r="AP648" s="136">
        <f t="shared" si="18"/>
        <v>1702.63</v>
      </c>
      <c r="AQ648" s="134">
        <f t="shared" si="36"/>
        <v>14512.869999999999</v>
      </c>
      <c r="AR648" s="17"/>
      <c r="AS648" s="18"/>
      <c r="AT648" s="19"/>
      <c r="AU648" s="10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</row>
    <row r="649" spans="1:60" ht="49.5" customHeight="1" x14ac:dyDescent="0.2">
      <c r="A649" s="128" t="s">
        <v>2751</v>
      </c>
      <c r="B649" s="129" t="s">
        <v>1625</v>
      </c>
      <c r="C649" s="129" t="s">
        <v>1628</v>
      </c>
      <c r="D649" s="129"/>
      <c r="E649" s="130"/>
      <c r="F649" s="131"/>
      <c r="G649" s="132" t="s">
        <v>51</v>
      </c>
      <c r="H649" s="132"/>
      <c r="I649" s="133">
        <v>44552</v>
      </c>
      <c r="J649" s="134">
        <v>850</v>
      </c>
      <c r="K649" s="134">
        <f t="shared" si="32"/>
        <v>85</v>
      </c>
      <c r="L649" s="134">
        <f t="shared" si="33"/>
        <v>765</v>
      </c>
      <c r="M649" s="134"/>
      <c r="N649" s="134"/>
      <c r="O649" s="134"/>
      <c r="P649" s="134"/>
      <c r="Q649" s="134"/>
      <c r="R649" s="134"/>
      <c r="S649" s="134"/>
      <c r="T649" s="134"/>
      <c r="U649" s="134"/>
      <c r="V649" s="135"/>
      <c r="W649" s="134"/>
      <c r="X649" s="134"/>
      <c r="Y649" s="134"/>
      <c r="Z649" s="134"/>
      <c r="AA649" s="134"/>
      <c r="AB649" s="134"/>
      <c r="AC649" s="134"/>
      <c r="AD649" s="134"/>
      <c r="AE649" s="134"/>
      <c r="AF649" s="134"/>
      <c r="AG649" s="134"/>
      <c r="AH649" s="134"/>
      <c r="AI649" s="134"/>
      <c r="AJ649" s="134"/>
      <c r="AK649" s="134"/>
      <c r="AL649" s="134"/>
      <c r="AM649" s="134"/>
      <c r="AN649" s="134">
        <v>0</v>
      </c>
      <c r="AO649" s="136"/>
      <c r="AP649" s="136">
        <f t="shared" si="18"/>
        <v>0</v>
      </c>
      <c r="AQ649" s="134">
        <f t="shared" si="36"/>
        <v>850</v>
      </c>
      <c r="AR649" s="17"/>
      <c r="AS649" s="18"/>
      <c r="AT649" s="19"/>
      <c r="AU649" s="10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</row>
    <row r="650" spans="1:60" ht="49.5" customHeight="1" x14ac:dyDescent="0.2">
      <c r="A650" s="95" t="s">
        <v>1629</v>
      </c>
      <c r="B650" s="79" t="s">
        <v>1630</v>
      </c>
      <c r="C650" s="79" t="s">
        <v>1631</v>
      </c>
      <c r="D650" s="79" t="s">
        <v>261</v>
      </c>
      <c r="E650" s="79" t="s">
        <v>1632</v>
      </c>
      <c r="F650" s="79" t="s">
        <v>1633</v>
      </c>
      <c r="G650" s="79" t="s">
        <v>51</v>
      </c>
      <c r="H650" s="79" t="s">
        <v>207</v>
      </c>
      <c r="I650" s="122">
        <v>39722</v>
      </c>
      <c r="J650" s="106">
        <v>14300</v>
      </c>
      <c r="K650" s="106">
        <f t="shared" si="32"/>
        <v>1430</v>
      </c>
      <c r="L650" s="106">
        <f t="shared" si="33"/>
        <v>12870</v>
      </c>
      <c r="M650" s="106">
        <v>0</v>
      </c>
      <c r="N650" s="106">
        <v>0</v>
      </c>
      <c r="O650" s="106">
        <v>0</v>
      </c>
      <c r="P650" s="106">
        <v>0</v>
      </c>
      <c r="Q650" s="106">
        <v>0</v>
      </c>
      <c r="R650" s="106">
        <v>0</v>
      </c>
      <c r="S650" s="106">
        <v>0</v>
      </c>
      <c r="T650" s="106">
        <v>0</v>
      </c>
      <c r="U650" s="106">
        <v>0</v>
      </c>
      <c r="V650" s="117">
        <v>0</v>
      </c>
      <c r="W650" s="106">
        <v>657.8</v>
      </c>
      <c r="X650" s="106">
        <v>2574</v>
      </c>
      <c r="Y650" s="106">
        <v>2574</v>
      </c>
      <c r="Z650" s="106">
        <v>2574</v>
      </c>
      <c r="AA650" s="106">
        <v>2574</v>
      </c>
      <c r="AB650" s="106">
        <v>0</v>
      </c>
      <c r="AC650" s="106">
        <v>1916.2</v>
      </c>
      <c r="AD650" s="106">
        <v>0</v>
      </c>
      <c r="AE650" s="106">
        <v>0</v>
      </c>
      <c r="AF650" s="106">
        <v>0</v>
      </c>
      <c r="AG650" s="106">
        <v>0</v>
      </c>
      <c r="AH650" s="106">
        <v>0</v>
      </c>
      <c r="AI650" s="106">
        <v>0</v>
      </c>
      <c r="AJ650" s="106">
        <v>0</v>
      </c>
      <c r="AK650" s="106">
        <v>0</v>
      </c>
      <c r="AL650" s="106"/>
      <c r="AM650" s="106"/>
      <c r="AN650" s="106"/>
      <c r="AO650" s="104"/>
      <c r="AP650" s="104">
        <f t="shared" si="18"/>
        <v>12870</v>
      </c>
      <c r="AQ650" s="106">
        <f t="shared" si="36"/>
        <v>1430</v>
      </c>
      <c r="AR650" s="72" t="s">
        <v>248</v>
      </c>
      <c r="AS650" s="73" t="s">
        <v>264</v>
      </c>
      <c r="AT650" s="62"/>
      <c r="AU650" s="61">
        <f t="shared" ref="AU650:AU756" si="39">L650-AP650</f>
        <v>0</v>
      </c>
      <c r="AV650" s="62"/>
      <c r="AW650" s="62"/>
      <c r="AX650" s="62"/>
      <c r="AY650" s="62"/>
      <c r="AZ650" s="62"/>
      <c r="BA650" s="62"/>
      <c r="BB650" s="62"/>
      <c r="BC650" s="62"/>
      <c r="BD650" s="62"/>
      <c r="BE650" s="62"/>
      <c r="BF650" s="62"/>
      <c r="BG650" s="62"/>
      <c r="BH650" s="62"/>
    </row>
    <row r="651" spans="1:60" ht="49.5" customHeight="1" x14ac:dyDescent="0.2">
      <c r="A651" s="95" t="s">
        <v>1634</v>
      </c>
      <c r="B651" s="79" t="s">
        <v>1635</v>
      </c>
      <c r="C651" s="79" t="s">
        <v>615</v>
      </c>
      <c r="D651" s="79" t="s">
        <v>477</v>
      </c>
      <c r="E651" s="79" t="s">
        <v>1636</v>
      </c>
      <c r="F651" s="79" t="s">
        <v>1637</v>
      </c>
      <c r="G651" s="79" t="s">
        <v>51</v>
      </c>
      <c r="H651" s="79" t="s">
        <v>263</v>
      </c>
      <c r="I651" s="122">
        <v>41579</v>
      </c>
      <c r="J651" s="106">
        <v>19236.14</v>
      </c>
      <c r="K651" s="106">
        <f t="shared" si="32"/>
        <v>1923.614</v>
      </c>
      <c r="L651" s="106">
        <f t="shared" si="33"/>
        <v>17312.525999999998</v>
      </c>
      <c r="M651" s="106">
        <v>0</v>
      </c>
      <c r="N651" s="106">
        <v>0</v>
      </c>
      <c r="O651" s="106">
        <v>0</v>
      </c>
      <c r="P651" s="106">
        <v>0</v>
      </c>
      <c r="Q651" s="106">
        <v>0</v>
      </c>
      <c r="R651" s="106">
        <v>0</v>
      </c>
      <c r="S651" s="106">
        <v>0</v>
      </c>
      <c r="T651" s="106">
        <v>0</v>
      </c>
      <c r="U651" s="106">
        <v>0</v>
      </c>
      <c r="V651" s="106">
        <v>0</v>
      </c>
      <c r="W651" s="106">
        <v>0</v>
      </c>
      <c r="X651" s="106">
        <v>0</v>
      </c>
      <c r="Y651" s="106">
        <v>0</v>
      </c>
      <c r="Z651" s="106">
        <v>0</v>
      </c>
      <c r="AA651" s="106">
        <v>586.70000000000005</v>
      </c>
      <c r="AB651" s="106">
        <v>0</v>
      </c>
      <c r="AC651" s="106">
        <v>586.70000000000005</v>
      </c>
      <c r="AD651" s="106">
        <v>586.70000000000005</v>
      </c>
      <c r="AE651" s="106">
        <v>586.70000000000005</v>
      </c>
      <c r="AF651" s="106">
        <v>8627.43</v>
      </c>
      <c r="AG651" s="106">
        <v>3462.51</v>
      </c>
      <c r="AH651" s="106">
        <v>0</v>
      </c>
      <c r="AI651" s="106">
        <v>2875.79</v>
      </c>
      <c r="AJ651" s="106">
        <v>0</v>
      </c>
      <c r="AK651" s="106">
        <v>0</v>
      </c>
      <c r="AL651" s="106"/>
      <c r="AM651" s="106"/>
      <c r="AN651" s="106"/>
      <c r="AO651" s="104"/>
      <c r="AP651" s="104">
        <f t="shared" si="18"/>
        <v>17312.53</v>
      </c>
      <c r="AQ651" s="106">
        <f t="shared" si="36"/>
        <v>1923.6100000000006</v>
      </c>
      <c r="AR651" s="72" t="s">
        <v>248</v>
      </c>
      <c r="AS651" s="73" t="s">
        <v>1606</v>
      </c>
      <c r="AT651" s="62"/>
      <c r="AU651" s="61">
        <f t="shared" si="39"/>
        <v>-4.0000000008149073E-3</v>
      </c>
      <c r="AV651" s="62"/>
      <c r="AW651" s="62"/>
      <c r="AX651" s="62"/>
      <c r="AY651" s="62"/>
      <c r="AZ651" s="62"/>
      <c r="BA651" s="62"/>
      <c r="BB651" s="62"/>
      <c r="BC651" s="62"/>
      <c r="BD651" s="62"/>
      <c r="BE651" s="62"/>
      <c r="BF651" s="62"/>
      <c r="BG651" s="62"/>
      <c r="BH651" s="62"/>
    </row>
    <row r="652" spans="1:60" ht="49.5" customHeight="1" x14ac:dyDescent="0.2">
      <c r="A652" s="95" t="s">
        <v>1638</v>
      </c>
      <c r="B652" s="79" t="s">
        <v>1639</v>
      </c>
      <c r="C652" s="79" t="s">
        <v>1597</v>
      </c>
      <c r="D652" s="79" t="s">
        <v>1640</v>
      </c>
      <c r="E652" s="79" t="s">
        <v>1641</v>
      </c>
      <c r="F652" s="79" t="s">
        <v>1642</v>
      </c>
      <c r="G652" s="79" t="s">
        <v>51</v>
      </c>
      <c r="H652" s="79" t="s">
        <v>263</v>
      </c>
      <c r="I652" s="122">
        <v>40878</v>
      </c>
      <c r="J652" s="106">
        <v>2850</v>
      </c>
      <c r="K652" s="106">
        <f t="shared" si="32"/>
        <v>285</v>
      </c>
      <c r="L652" s="106">
        <f t="shared" si="33"/>
        <v>2565</v>
      </c>
      <c r="M652" s="106">
        <v>0</v>
      </c>
      <c r="N652" s="106">
        <v>0</v>
      </c>
      <c r="O652" s="106">
        <v>0</v>
      </c>
      <c r="P652" s="106">
        <v>0</v>
      </c>
      <c r="Q652" s="106">
        <v>0</v>
      </c>
      <c r="R652" s="106">
        <v>0</v>
      </c>
      <c r="S652" s="106">
        <v>0</v>
      </c>
      <c r="T652" s="106">
        <v>0</v>
      </c>
      <c r="U652" s="106">
        <v>0</v>
      </c>
      <c r="V652" s="106">
        <v>0</v>
      </c>
      <c r="W652" s="106">
        <v>0</v>
      </c>
      <c r="X652" s="106">
        <v>0</v>
      </c>
      <c r="Y652" s="106">
        <v>0</v>
      </c>
      <c r="Z652" s="106">
        <v>0</v>
      </c>
      <c r="AA652" s="106">
        <v>513</v>
      </c>
      <c r="AB652" s="106">
        <v>0</v>
      </c>
      <c r="AC652" s="106">
        <v>513</v>
      </c>
      <c r="AD652" s="106">
        <v>513</v>
      </c>
      <c r="AE652" s="106">
        <v>513</v>
      </c>
      <c r="AF652" s="106">
        <v>0</v>
      </c>
      <c r="AG652" s="106">
        <v>513</v>
      </c>
      <c r="AH652" s="106">
        <v>0</v>
      </c>
      <c r="AI652" s="106">
        <v>0</v>
      </c>
      <c r="AJ652" s="106">
        <v>0</v>
      </c>
      <c r="AK652" s="106">
        <v>0</v>
      </c>
      <c r="AL652" s="106"/>
      <c r="AM652" s="106"/>
      <c r="AN652" s="106"/>
      <c r="AO652" s="104"/>
      <c r="AP652" s="104">
        <f t="shared" si="18"/>
        <v>2565</v>
      </c>
      <c r="AQ652" s="106">
        <f t="shared" si="36"/>
        <v>285</v>
      </c>
      <c r="AR652" s="63" t="s">
        <v>1025</v>
      </c>
      <c r="AS652" s="65" t="s">
        <v>1643</v>
      </c>
      <c r="AT652" s="62"/>
      <c r="AU652" s="61">
        <f t="shared" si="39"/>
        <v>0</v>
      </c>
      <c r="AV652" s="62"/>
      <c r="AW652" s="62"/>
      <c r="AX652" s="62"/>
      <c r="AY652" s="62"/>
      <c r="AZ652" s="62"/>
      <c r="BA652" s="62"/>
      <c r="BB652" s="62"/>
      <c r="BC652" s="62"/>
      <c r="BD652" s="62"/>
      <c r="BE652" s="62"/>
      <c r="BF652" s="62"/>
      <c r="BG652" s="62"/>
      <c r="BH652" s="62"/>
    </row>
    <row r="653" spans="1:60" ht="49.5" customHeight="1" x14ac:dyDescent="0.2">
      <c r="A653" s="95" t="s">
        <v>1644</v>
      </c>
      <c r="B653" s="79" t="s">
        <v>1645</v>
      </c>
      <c r="C653" s="79" t="s">
        <v>1646</v>
      </c>
      <c r="D653" s="79" t="s">
        <v>1647</v>
      </c>
      <c r="E653" s="79" t="s">
        <v>1648</v>
      </c>
      <c r="F653" s="79" t="s">
        <v>1649</v>
      </c>
      <c r="G653" s="79" t="s">
        <v>51</v>
      </c>
      <c r="H653" s="79" t="s">
        <v>207</v>
      </c>
      <c r="I653" s="122">
        <v>42217</v>
      </c>
      <c r="J653" s="106">
        <v>19600</v>
      </c>
      <c r="K653" s="106">
        <f t="shared" si="32"/>
        <v>1960</v>
      </c>
      <c r="L653" s="106">
        <f t="shared" si="33"/>
        <v>17640</v>
      </c>
      <c r="M653" s="106">
        <v>0</v>
      </c>
      <c r="N653" s="106">
        <v>0</v>
      </c>
      <c r="O653" s="106">
        <v>0</v>
      </c>
      <c r="P653" s="106">
        <v>0</v>
      </c>
      <c r="Q653" s="106">
        <v>0</v>
      </c>
      <c r="R653" s="106">
        <v>0</v>
      </c>
      <c r="S653" s="106">
        <v>0</v>
      </c>
      <c r="T653" s="106">
        <v>0</v>
      </c>
      <c r="U653" s="106">
        <v>0</v>
      </c>
      <c r="V653" s="106">
        <v>0</v>
      </c>
      <c r="W653" s="106">
        <v>0</v>
      </c>
      <c r="X653" s="106">
        <v>0</v>
      </c>
      <c r="Y653" s="106">
        <v>0</v>
      </c>
      <c r="Z653" s="106">
        <v>0</v>
      </c>
      <c r="AA653" s="106">
        <v>0</v>
      </c>
      <c r="AB653" s="106">
        <v>0</v>
      </c>
      <c r="AC653" s="106">
        <v>0</v>
      </c>
      <c r="AD653" s="106">
        <v>0</v>
      </c>
      <c r="AE653" s="106">
        <v>1470</v>
      </c>
      <c r="AF653" s="106">
        <v>0</v>
      </c>
      <c r="AG653" s="106">
        <v>3528</v>
      </c>
      <c r="AH653" s="106">
        <v>0</v>
      </c>
      <c r="AI653" s="106">
        <v>3528</v>
      </c>
      <c r="AJ653" s="106">
        <v>3528</v>
      </c>
      <c r="AK653" s="106">
        <v>3528</v>
      </c>
      <c r="AL653" s="106">
        <v>2058</v>
      </c>
      <c r="AM653" s="106"/>
      <c r="AN653" s="106"/>
      <c r="AO653" s="104"/>
      <c r="AP653" s="104">
        <f t="shared" si="18"/>
        <v>17640</v>
      </c>
      <c r="AQ653" s="106">
        <f t="shared" si="36"/>
        <v>1960</v>
      </c>
      <c r="AR653" s="72" t="s">
        <v>248</v>
      </c>
      <c r="AS653" s="73" t="s">
        <v>1650</v>
      </c>
      <c r="AT653" s="62"/>
      <c r="AU653" s="61">
        <f t="shared" si="39"/>
        <v>0</v>
      </c>
      <c r="AV653" s="62"/>
      <c r="AW653" s="62"/>
      <c r="AX653" s="62"/>
      <c r="AY653" s="62"/>
      <c r="AZ653" s="62"/>
      <c r="BA653" s="62"/>
      <c r="BB653" s="62"/>
      <c r="BC653" s="62"/>
      <c r="BD653" s="62"/>
      <c r="BE653" s="62"/>
      <c r="BF653" s="62"/>
      <c r="BG653" s="62"/>
      <c r="BH653" s="62"/>
    </row>
    <row r="654" spans="1:60" ht="49.5" customHeight="1" x14ac:dyDescent="0.2">
      <c r="A654" s="95" t="s">
        <v>1651</v>
      </c>
      <c r="B654" s="79" t="s">
        <v>1645</v>
      </c>
      <c r="C654" s="79" t="s">
        <v>1646</v>
      </c>
      <c r="D654" s="79" t="s">
        <v>1647</v>
      </c>
      <c r="E654" s="79" t="s">
        <v>1652</v>
      </c>
      <c r="F654" s="79" t="s">
        <v>1649</v>
      </c>
      <c r="G654" s="79" t="s">
        <v>51</v>
      </c>
      <c r="H654" s="79" t="s">
        <v>207</v>
      </c>
      <c r="I654" s="122">
        <v>42217</v>
      </c>
      <c r="J654" s="106">
        <v>19600</v>
      </c>
      <c r="K654" s="106">
        <f t="shared" si="32"/>
        <v>1960</v>
      </c>
      <c r="L654" s="106">
        <f t="shared" si="33"/>
        <v>17640</v>
      </c>
      <c r="M654" s="106">
        <v>0</v>
      </c>
      <c r="N654" s="106">
        <v>0</v>
      </c>
      <c r="O654" s="106">
        <v>0</v>
      </c>
      <c r="P654" s="106">
        <v>0</v>
      </c>
      <c r="Q654" s="106">
        <v>0</v>
      </c>
      <c r="R654" s="106">
        <v>0</v>
      </c>
      <c r="S654" s="106">
        <v>0</v>
      </c>
      <c r="T654" s="106">
        <v>0</v>
      </c>
      <c r="U654" s="106">
        <v>0</v>
      </c>
      <c r="V654" s="106">
        <v>0</v>
      </c>
      <c r="W654" s="106">
        <v>0</v>
      </c>
      <c r="X654" s="106">
        <v>0</v>
      </c>
      <c r="Y654" s="106">
        <v>0</v>
      </c>
      <c r="Z654" s="106">
        <v>0</v>
      </c>
      <c r="AA654" s="106">
        <v>0</v>
      </c>
      <c r="AB654" s="106">
        <v>0</v>
      </c>
      <c r="AC654" s="106">
        <v>0</v>
      </c>
      <c r="AD654" s="106">
        <v>0</v>
      </c>
      <c r="AE654" s="106">
        <v>1470</v>
      </c>
      <c r="AF654" s="106">
        <v>0</v>
      </c>
      <c r="AG654" s="106">
        <v>3528</v>
      </c>
      <c r="AH654" s="106">
        <v>0</v>
      </c>
      <c r="AI654" s="106">
        <v>3528</v>
      </c>
      <c r="AJ654" s="106">
        <v>3528</v>
      </c>
      <c r="AK654" s="106">
        <v>3528</v>
      </c>
      <c r="AL654" s="106">
        <v>2058</v>
      </c>
      <c r="AM654" s="106"/>
      <c r="AN654" s="106"/>
      <c r="AO654" s="104"/>
      <c r="AP654" s="104">
        <f t="shared" si="18"/>
        <v>17640</v>
      </c>
      <c r="AQ654" s="106">
        <f t="shared" si="36"/>
        <v>1960</v>
      </c>
      <c r="AR654" s="72" t="s">
        <v>248</v>
      </c>
      <c r="AS654" s="73" t="s">
        <v>1650</v>
      </c>
      <c r="AT654" s="62"/>
      <c r="AU654" s="61">
        <f t="shared" si="39"/>
        <v>0</v>
      </c>
      <c r="AV654" s="62"/>
      <c r="AW654" s="62"/>
      <c r="AX654" s="62"/>
      <c r="AY654" s="62"/>
      <c r="AZ654" s="62"/>
      <c r="BA654" s="62"/>
      <c r="BB654" s="62"/>
      <c r="BC654" s="62"/>
      <c r="BD654" s="62"/>
      <c r="BE654" s="62"/>
      <c r="BF654" s="62"/>
      <c r="BG654" s="62"/>
      <c r="BH654" s="62"/>
    </row>
    <row r="655" spans="1:60" ht="49.5" customHeight="1" x14ac:dyDescent="0.2">
      <c r="A655" s="85" t="s">
        <v>1653</v>
      </c>
      <c r="B655" s="86" t="s">
        <v>1654</v>
      </c>
      <c r="C655" s="86" t="s">
        <v>607</v>
      </c>
      <c r="D655" s="86" t="s">
        <v>477</v>
      </c>
      <c r="E655" s="86" t="s">
        <v>1655</v>
      </c>
      <c r="F655" s="87" t="s">
        <v>1656</v>
      </c>
      <c r="G655" s="86" t="s">
        <v>51</v>
      </c>
      <c r="H655" s="79"/>
      <c r="I655" s="105">
        <v>44172</v>
      </c>
      <c r="J655" s="106">
        <v>1036.04</v>
      </c>
      <c r="K655" s="106">
        <f t="shared" ref="K655:K663" si="40">J655*10%</f>
        <v>103.604</v>
      </c>
      <c r="L655" s="106">
        <f t="shared" ref="L655:L663" si="41">J655-K655</f>
        <v>932.43599999999992</v>
      </c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>
        <v>15.54</v>
      </c>
      <c r="AM655" s="106"/>
      <c r="AN655" s="106">
        <v>186.49</v>
      </c>
      <c r="AO655" s="104"/>
      <c r="AP655" s="104">
        <f t="shared" si="18"/>
        <v>202.03</v>
      </c>
      <c r="AQ655" s="106">
        <f t="shared" si="36"/>
        <v>834.01</v>
      </c>
      <c r="AR655" s="72"/>
      <c r="AS655" s="73"/>
      <c r="AT655" s="12"/>
      <c r="AU655" s="61">
        <f t="shared" si="39"/>
        <v>730.40599999999995</v>
      </c>
      <c r="AV655" s="12"/>
      <c r="AW655" s="12"/>
      <c r="AX655" s="12"/>
      <c r="AY655" s="12"/>
      <c r="AZ655" s="12"/>
      <c r="BA655" s="12"/>
      <c r="BB655" s="12"/>
      <c r="BC655" s="12"/>
      <c r="BD655" s="12"/>
      <c r="BE655" s="12"/>
      <c r="BF655" s="12"/>
      <c r="BG655" s="12"/>
      <c r="BH655" s="12"/>
    </row>
    <row r="656" spans="1:60" ht="49.5" customHeight="1" x14ac:dyDescent="0.2">
      <c r="A656" s="85" t="s">
        <v>1657</v>
      </c>
      <c r="B656" s="86" t="s">
        <v>1654</v>
      </c>
      <c r="C656" s="86" t="s">
        <v>607</v>
      </c>
      <c r="D656" s="86" t="s">
        <v>477</v>
      </c>
      <c r="E656" s="86" t="s">
        <v>1658</v>
      </c>
      <c r="F656" s="87" t="s">
        <v>1656</v>
      </c>
      <c r="G656" s="86" t="s">
        <v>51</v>
      </c>
      <c r="H656" s="79"/>
      <c r="I656" s="105">
        <v>44172</v>
      </c>
      <c r="J656" s="106">
        <v>1036.04</v>
      </c>
      <c r="K656" s="106">
        <f t="shared" si="40"/>
        <v>103.604</v>
      </c>
      <c r="L656" s="106">
        <f t="shared" si="41"/>
        <v>932.43599999999992</v>
      </c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>
        <v>15.54</v>
      </c>
      <c r="AM656" s="106"/>
      <c r="AN656" s="106">
        <v>186.49</v>
      </c>
      <c r="AO656" s="104"/>
      <c r="AP656" s="104">
        <f t="shared" si="18"/>
        <v>202.03</v>
      </c>
      <c r="AQ656" s="106">
        <f t="shared" si="36"/>
        <v>834.01</v>
      </c>
      <c r="AR656" s="72"/>
      <c r="AS656" s="73"/>
      <c r="AT656" s="12"/>
      <c r="AU656" s="61">
        <f t="shared" si="39"/>
        <v>730.40599999999995</v>
      </c>
      <c r="AV656" s="12"/>
      <c r="AW656" s="12"/>
      <c r="AX656" s="12"/>
      <c r="AY656" s="12"/>
      <c r="AZ656" s="12"/>
      <c r="BA656" s="12"/>
      <c r="BB656" s="12"/>
      <c r="BC656" s="12"/>
      <c r="BD656" s="12"/>
      <c r="BE656" s="12"/>
      <c r="BF656" s="12"/>
      <c r="BG656" s="12"/>
      <c r="BH656" s="12"/>
    </row>
    <row r="657" spans="1:60" ht="49.5" customHeight="1" x14ac:dyDescent="0.2">
      <c r="A657" s="85" t="s">
        <v>1659</v>
      </c>
      <c r="B657" s="86" t="s">
        <v>1654</v>
      </c>
      <c r="C657" s="86" t="s">
        <v>607</v>
      </c>
      <c r="D657" s="86" t="s">
        <v>477</v>
      </c>
      <c r="E657" s="86" t="s">
        <v>1660</v>
      </c>
      <c r="F657" s="87" t="s">
        <v>1656</v>
      </c>
      <c r="G657" s="86" t="s">
        <v>51</v>
      </c>
      <c r="H657" s="79"/>
      <c r="I657" s="105">
        <v>44172</v>
      </c>
      <c r="J657" s="106">
        <v>1036.04</v>
      </c>
      <c r="K657" s="106">
        <f t="shared" si="40"/>
        <v>103.604</v>
      </c>
      <c r="L657" s="106">
        <f t="shared" si="41"/>
        <v>932.43599999999992</v>
      </c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>
        <v>15.54</v>
      </c>
      <c r="AM657" s="106"/>
      <c r="AN657" s="106">
        <v>186.49</v>
      </c>
      <c r="AO657" s="104"/>
      <c r="AP657" s="104">
        <f t="shared" si="18"/>
        <v>202.03</v>
      </c>
      <c r="AQ657" s="106">
        <f t="shared" si="36"/>
        <v>834.01</v>
      </c>
      <c r="AR657" s="72"/>
      <c r="AS657" s="73"/>
      <c r="AT657" s="12"/>
      <c r="AU657" s="61">
        <f t="shared" si="39"/>
        <v>730.40599999999995</v>
      </c>
      <c r="AV657" s="12"/>
      <c r="AW657" s="12"/>
      <c r="AX657" s="12"/>
      <c r="AY657" s="12"/>
      <c r="AZ657" s="12"/>
      <c r="BA657" s="12"/>
      <c r="BB657" s="12"/>
      <c r="BC657" s="12"/>
      <c r="BD657" s="12"/>
      <c r="BE657" s="12"/>
      <c r="BF657" s="12"/>
      <c r="BG657" s="12"/>
      <c r="BH657" s="12"/>
    </row>
    <row r="658" spans="1:60" ht="49.5" customHeight="1" x14ac:dyDescent="0.2">
      <c r="A658" s="85" t="s">
        <v>1661</v>
      </c>
      <c r="B658" s="86" t="s">
        <v>1654</v>
      </c>
      <c r="C658" s="86" t="s">
        <v>607</v>
      </c>
      <c r="D658" s="86" t="s">
        <v>477</v>
      </c>
      <c r="E658" s="86" t="s">
        <v>1662</v>
      </c>
      <c r="F658" s="87" t="s">
        <v>1656</v>
      </c>
      <c r="G658" s="86" t="s">
        <v>51</v>
      </c>
      <c r="H658" s="79"/>
      <c r="I658" s="105">
        <v>44172</v>
      </c>
      <c r="J658" s="106">
        <v>1036.04</v>
      </c>
      <c r="K658" s="106">
        <f t="shared" si="40"/>
        <v>103.604</v>
      </c>
      <c r="L658" s="106">
        <f t="shared" si="41"/>
        <v>932.43599999999992</v>
      </c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>
        <v>15.54</v>
      </c>
      <c r="AM658" s="106"/>
      <c r="AN658" s="106">
        <v>186.49</v>
      </c>
      <c r="AO658" s="104"/>
      <c r="AP658" s="104">
        <f t="shared" si="18"/>
        <v>202.03</v>
      </c>
      <c r="AQ658" s="106">
        <f t="shared" si="36"/>
        <v>834.01</v>
      </c>
      <c r="AR658" s="72"/>
      <c r="AS658" s="73"/>
      <c r="AT658" s="12"/>
      <c r="AU658" s="61">
        <f t="shared" si="39"/>
        <v>730.40599999999995</v>
      </c>
      <c r="AV658" s="12"/>
      <c r="AW658" s="12"/>
      <c r="AX658" s="12"/>
      <c r="AY658" s="12"/>
      <c r="AZ658" s="12"/>
      <c r="BA658" s="12"/>
      <c r="BB658" s="12"/>
      <c r="BC658" s="12"/>
      <c r="BD658" s="12"/>
      <c r="BE658" s="12"/>
      <c r="BF658" s="12"/>
      <c r="BG658" s="12"/>
      <c r="BH658" s="12"/>
    </row>
    <row r="659" spans="1:60" ht="49.5" customHeight="1" x14ac:dyDescent="0.2">
      <c r="A659" s="85" t="s">
        <v>1663</v>
      </c>
      <c r="B659" s="86" t="s">
        <v>1654</v>
      </c>
      <c r="C659" s="86" t="s">
        <v>607</v>
      </c>
      <c r="D659" s="86" t="s">
        <v>477</v>
      </c>
      <c r="E659" s="86" t="s">
        <v>1664</v>
      </c>
      <c r="F659" s="87" t="s">
        <v>1656</v>
      </c>
      <c r="G659" s="86" t="s">
        <v>51</v>
      </c>
      <c r="H659" s="79"/>
      <c r="I659" s="105">
        <v>44172</v>
      </c>
      <c r="J659" s="106">
        <v>1036.04</v>
      </c>
      <c r="K659" s="106">
        <f t="shared" si="40"/>
        <v>103.604</v>
      </c>
      <c r="L659" s="106">
        <f t="shared" si="41"/>
        <v>932.43599999999992</v>
      </c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>
        <v>15.54</v>
      </c>
      <c r="AM659" s="106"/>
      <c r="AN659" s="106">
        <v>186.49</v>
      </c>
      <c r="AO659" s="104"/>
      <c r="AP659" s="104">
        <f t="shared" si="18"/>
        <v>202.03</v>
      </c>
      <c r="AQ659" s="106">
        <f t="shared" si="36"/>
        <v>834.01</v>
      </c>
      <c r="AR659" s="72"/>
      <c r="AS659" s="73"/>
      <c r="AT659" s="12"/>
      <c r="AU659" s="61">
        <f t="shared" si="39"/>
        <v>730.40599999999995</v>
      </c>
      <c r="AV659" s="12"/>
      <c r="AW659" s="12"/>
      <c r="AX659" s="12"/>
      <c r="AY659" s="12"/>
      <c r="AZ659" s="12"/>
      <c r="BA659" s="12"/>
      <c r="BB659" s="12"/>
      <c r="BC659" s="12"/>
      <c r="BD659" s="12"/>
      <c r="BE659" s="12"/>
      <c r="BF659" s="12"/>
      <c r="BG659" s="12"/>
      <c r="BH659" s="12"/>
    </row>
    <row r="660" spans="1:60" ht="49.5" customHeight="1" x14ac:dyDescent="0.2">
      <c r="A660" s="85" t="s">
        <v>1665</v>
      </c>
      <c r="B660" s="86" t="s">
        <v>1654</v>
      </c>
      <c r="C660" s="86" t="s">
        <v>607</v>
      </c>
      <c r="D660" s="86" t="s">
        <v>477</v>
      </c>
      <c r="E660" s="86" t="s">
        <v>1666</v>
      </c>
      <c r="F660" s="87" t="s">
        <v>1656</v>
      </c>
      <c r="G660" s="86" t="s">
        <v>51</v>
      </c>
      <c r="H660" s="79"/>
      <c r="I660" s="105">
        <v>44172</v>
      </c>
      <c r="J660" s="106">
        <v>1036.04</v>
      </c>
      <c r="K660" s="106">
        <f t="shared" si="40"/>
        <v>103.604</v>
      </c>
      <c r="L660" s="106">
        <f t="shared" si="41"/>
        <v>932.43599999999992</v>
      </c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>
        <v>15.54</v>
      </c>
      <c r="AM660" s="106"/>
      <c r="AN660" s="106">
        <v>186.49</v>
      </c>
      <c r="AO660" s="104"/>
      <c r="AP660" s="104">
        <f t="shared" si="18"/>
        <v>202.03</v>
      </c>
      <c r="AQ660" s="106">
        <f t="shared" si="36"/>
        <v>834.01</v>
      </c>
      <c r="AR660" s="72"/>
      <c r="AS660" s="73"/>
      <c r="AT660" s="12"/>
      <c r="AU660" s="61">
        <f t="shared" si="39"/>
        <v>730.40599999999995</v>
      </c>
      <c r="AV660" s="12"/>
      <c r="AW660" s="12"/>
      <c r="AX660" s="12"/>
      <c r="AY660" s="12"/>
      <c r="AZ660" s="12"/>
      <c r="BA660" s="12"/>
      <c r="BB660" s="12"/>
      <c r="BC660" s="12"/>
      <c r="BD660" s="12"/>
      <c r="BE660" s="12"/>
      <c r="BF660" s="12"/>
      <c r="BG660" s="12"/>
      <c r="BH660" s="12"/>
    </row>
    <row r="661" spans="1:60" ht="49.5" customHeight="1" x14ac:dyDescent="0.2">
      <c r="A661" s="85" t="s">
        <v>1667</v>
      </c>
      <c r="B661" s="86" t="s">
        <v>1654</v>
      </c>
      <c r="C661" s="86" t="s">
        <v>607</v>
      </c>
      <c r="D661" s="86" t="s">
        <v>477</v>
      </c>
      <c r="E661" s="86" t="s">
        <v>1668</v>
      </c>
      <c r="F661" s="87" t="s">
        <v>1656</v>
      </c>
      <c r="G661" s="86" t="s">
        <v>51</v>
      </c>
      <c r="H661" s="79"/>
      <c r="I661" s="105">
        <v>44172</v>
      </c>
      <c r="J661" s="106">
        <v>1036.04</v>
      </c>
      <c r="K661" s="106">
        <f t="shared" si="40"/>
        <v>103.604</v>
      </c>
      <c r="L661" s="106">
        <f t="shared" si="41"/>
        <v>932.43599999999992</v>
      </c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>
        <v>15.54</v>
      </c>
      <c r="AM661" s="106"/>
      <c r="AN661" s="106">
        <v>186.49</v>
      </c>
      <c r="AO661" s="104"/>
      <c r="AP661" s="104">
        <f t="shared" si="18"/>
        <v>202.03</v>
      </c>
      <c r="AQ661" s="106">
        <f t="shared" si="36"/>
        <v>834.01</v>
      </c>
      <c r="AR661" s="72"/>
      <c r="AS661" s="73"/>
      <c r="AT661" s="12"/>
      <c r="AU661" s="61">
        <f t="shared" si="39"/>
        <v>730.40599999999995</v>
      </c>
      <c r="AV661" s="12"/>
      <c r="AW661" s="12"/>
      <c r="AX661" s="12"/>
      <c r="AY661" s="12"/>
      <c r="AZ661" s="12"/>
      <c r="BA661" s="12"/>
      <c r="BB661" s="12"/>
      <c r="BC661" s="12"/>
      <c r="BD661" s="12"/>
      <c r="BE661" s="12"/>
      <c r="BF661" s="12"/>
      <c r="BG661" s="12"/>
      <c r="BH661" s="12"/>
    </row>
    <row r="662" spans="1:60" ht="49.5" customHeight="1" x14ac:dyDescent="0.2">
      <c r="A662" s="85" t="s">
        <v>1669</v>
      </c>
      <c r="B662" s="86" t="s">
        <v>1670</v>
      </c>
      <c r="C662" s="86" t="s">
        <v>607</v>
      </c>
      <c r="D662" s="86" t="s">
        <v>477</v>
      </c>
      <c r="E662" s="86" t="s">
        <v>1671</v>
      </c>
      <c r="F662" s="86" t="s">
        <v>1672</v>
      </c>
      <c r="G662" s="86" t="s">
        <v>51</v>
      </c>
      <c r="H662" s="79"/>
      <c r="I662" s="105">
        <v>44172</v>
      </c>
      <c r="J662" s="106">
        <v>3299.69</v>
      </c>
      <c r="K662" s="106">
        <f t="shared" si="40"/>
        <v>329.96900000000005</v>
      </c>
      <c r="L662" s="106">
        <f t="shared" si="41"/>
        <v>2969.721</v>
      </c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>
        <v>49.5</v>
      </c>
      <c r="AM662" s="106"/>
      <c r="AN662" s="106">
        <v>539.94000000000005</v>
      </c>
      <c r="AO662" s="104"/>
      <c r="AP662" s="104">
        <f t="shared" si="18"/>
        <v>589.44000000000005</v>
      </c>
      <c r="AQ662" s="106">
        <f t="shared" si="36"/>
        <v>2710.25</v>
      </c>
      <c r="AR662" s="72"/>
      <c r="AS662" s="73"/>
      <c r="AT662" s="12"/>
      <c r="AU662" s="61">
        <f t="shared" si="39"/>
        <v>2380.2809999999999</v>
      </c>
      <c r="AV662" s="12"/>
      <c r="AW662" s="12"/>
      <c r="AX662" s="12"/>
      <c r="AY662" s="12"/>
      <c r="AZ662" s="12"/>
      <c r="BA662" s="12"/>
      <c r="BB662" s="12"/>
      <c r="BC662" s="12"/>
      <c r="BD662" s="12"/>
      <c r="BE662" s="12"/>
      <c r="BF662" s="12"/>
      <c r="BG662" s="12"/>
      <c r="BH662" s="12"/>
    </row>
    <row r="663" spans="1:60" ht="49.5" customHeight="1" x14ac:dyDescent="0.2">
      <c r="A663" s="85" t="s">
        <v>1673</v>
      </c>
      <c r="B663" s="86" t="s">
        <v>1670</v>
      </c>
      <c r="C663" s="86" t="s">
        <v>607</v>
      </c>
      <c r="D663" s="86" t="s">
        <v>477</v>
      </c>
      <c r="E663" s="86" t="s">
        <v>1674</v>
      </c>
      <c r="F663" s="86" t="s">
        <v>1672</v>
      </c>
      <c r="G663" s="86" t="s">
        <v>51</v>
      </c>
      <c r="H663" s="79"/>
      <c r="I663" s="105">
        <v>44172</v>
      </c>
      <c r="J663" s="106">
        <v>3299.69</v>
      </c>
      <c r="K663" s="106">
        <f t="shared" si="40"/>
        <v>329.96900000000005</v>
      </c>
      <c r="L663" s="106">
        <f t="shared" si="41"/>
        <v>2969.721</v>
      </c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>
        <v>49.5</v>
      </c>
      <c r="AM663" s="106"/>
      <c r="AN663" s="106">
        <v>539.94000000000005</v>
      </c>
      <c r="AO663" s="104"/>
      <c r="AP663" s="104">
        <f t="shared" si="18"/>
        <v>589.44000000000005</v>
      </c>
      <c r="AQ663" s="106">
        <f t="shared" si="36"/>
        <v>2710.25</v>
      </c>
      <c r="AR663" s="72"/>
      <c r="AS663" s="73"/>
      <c r="AT663" s="12"/>
      <c r="AU663" s="61">
        <f t="shared" si="39"/>
        <v>2380.2809999999999</v>
      </c>
      <c r="AV663" s="12"/>
      <c r="AW663" s="12"/>
      <c r="AX663" s="12"/>
      <c r="AY663" s="12"/>
      <c r="AZ663" s="12"/>
      <c r="BA663" s="12"/>
      <c r="BB663" s="12"/>
      <c r="BC663" s="12"/>
      <c r="BD663" s="12"/>
      <c r="BE663" s="12"/>
      <c r="BF663" s="12"/>
      <c r="BG663" s="12"/>
      <c r="BH663" s="12"/>
    </row>
    <row r="664" spans="1:60" ht="49.5" customHeight="1" x14ac:dyDescent="0.2">
      <c r="A664" s="79" t="s">
        <v>2748</v>
      </c>
      <c r="B664" s="86" t="s">
        <v>2747</v>
      </c>
      <c r="C664" s="86" t="s">
        <v>1628</v>
      </c>
      <c r="D664" s="86" t="s">
        <v>2193</v>
      </c>
      <c r="E664" s="86" t="s">
        <v>323</v>
      </c>
      <c r="F664" s="79" t="s">
        <v>324</v>
      </c>
      <c r="G664" s="86" t="s">
        <v>51</v>
      </c>
      <c r="H664" s="86"/>
      <c r="I664" s="105">
        <v>44552</v>
      </c>
      <c r="J664" s="106">
        <v>165658</v>
      </c>
      <c r="K664" s="106">
        <f t="shared" ref="K664:K672" si="42">+J664*0.1</f>
        <v>16565.8</v>
      </c>
      <c r="L664" s="106">
        <f t="shared" ref="L664:L672" si="43">+J664-K664</f>
        <v>149092.20000000001</v>
      </c>
      <c r="M664" s="106">
        <v>0</v>
      </c>
      <c r="N664" s="106">
        <v>0</v>
      </c>
      <c r="O664" s="106">
        <v>0</v>
      </c>
      <c r="P664" s="106">
        <v>0</v>
      </c>
      <c r="Q664" s="106">
        <v>0</v>
      </c>
      <c r="R664" s="106">
        <v>0</v>
      </c>
      <c r="S664" s="106">
        <v>0</v>
      </c>
      <c r="T664" s="106">
        <v>0</v>
      </c>
      <c r="U664" s="106">
        <v>0</v>
      </c>
      <c r="V664" s="106">
        <v>0</v>
      </c>
      <c r="W664" s="106">
        <v>0</v>
      </c>
      <c r="X664" s="106">
        <v>0</v>
      </c>
      <c r="Y664" s="106">
        <v>0</v>
      </c>
      <c r="Z664" s="106">
        <v>0</v>
      </c>
      <c r="AA664" s="106">
        <v>0</v>
      </c>
      <c r="AB664" s="106">
        <v>0</v>
      </c>
      <c r="AC664" s="106">
        <v>0</v>
      </c>
      <c r="AD664" s="106">
        <v>0</v>
      </c>
      <c r="AE664" s="106">
        <v>0</v>
      </c>
      <c r="AF664" s="106">
        <v>0</v>
      </c>
      <c r="AG664" s="106">
        <v>0</v>
      </c>
      <c r="AH664" s="106">
        <v>0</v>
      </c>
      <c r="AI664" s="106">
        <v>0</v>
      </c>
      <c r="AJ664" s="106">
        <v>0</v>
      </c>
      <c r="AK664" s="106">
        <v>0</v>
      </c>
      <c r="AL664" s="106">
        <v>0</v>
      </c>
      <c r="AM664" s="106"/>
      <c r="AN664" s="106"/>
      <c r="AO664" s="104"/>
      <c r="AP664" s="104">
        <f t="shared" si="18"/>
        <v>0</v>
      </c>
      <c r="AQ664" s="106">
        <f t="shared" si="36"/>
        <v>165658</v>
      </c>
      <c r="AR664" s="72"/>
      <c r="AS664" s="73"/>
      <c r="AT664" s="12"/>
      <c r="AU664" s="61">
        <f t="shared" si="39"/>
        <v>149092.20000000001</v>
      </c>
      <c r="AV664" s="12"/>
      <c r="AW664" s="12"/>
      <c r="AX664" s="12"/>
      <c r="AY664" s="12"/>
      <c r="AZ664" s="12"/>
      <c r="BA664" s="12"/>
      <c r="BB664" s="12"/>
      <c r="BC664" s="12"/>
      <c r="BD664" s="12"/>
      <c r="BE664" s="12"/>
      <c r="BF664" s="12"/>
      <c r="BG664" s="12"/>
      <c r="BH664" s="12"/>
    </row>
    <row r="665" spans="1:60" ht="49.5" customHeight="1" x14ac:dyDescent="0.2">
      <c r="A665" s="137" t="s">
        <v>2749</v>
      </c>
      <c r="B665" s="138" t="s">
        <v>1676</v>
      </c>
      <c r="C665" s="138" t="s">
        <v>1677</v>
      </c>
      <c r="D665" s="138" t="s">
        <v>1424</v>
      </c>
      <c r="E665" s="138" t="s">
        <v>323</v>
      </c>
      <c r="F665" s="79" t="s">
        <v>324</v>
      </c>
      <c r="G665" s="139" t="s">
        <v>51</v>
      </c>
      <c r="H665" s="139"/>
      <c r="I665" s="140">
        <v>44547</v>
      </c>
      <c r="J665" s="112">
        <v>83846</v>
      </c>
      <c r="K665" s="112">
        <f t="shared" si="42"/>
        <v>8384.6</v>
      </c>
      <c r="L665" s="112">
        <f t="shared" si="43"/>
        <v>75461.399999999994</v>
      </c>
      <c r="M665" s="112"/>
      <c r="N665" s="112"/>
      <c r="O665" s="112"/>
      <c r="P665" s="112"/>
      <c r="Q665" s="112"/>
      <c r="R665" s="112"/>
      <c r="S665" s="112"/>
      <c r="T665" s="112"/>
      <c r="U665" s="112"/>
      <c r="V665" s="112"/>
      <c r="W665" s="112"/>
      <c r="X665" s="112"/>
      <c r="Y665" s="112"/>
      <c r="Z665" s="112"/>
      <c r="AA665" s="112"/>
      <c r="AB665" s="112"/>
      <c r="AC665" s="112"/>
      <c r="AD665" s="112"/>
      <c r="AE665" s="112"/>
      <c r="AF665" s="112"/>
      <c r="AG665" s="112"/>
      <c r="AH665" s="112"/>
      <c r="AI665" s="112"/>
      <c r="AJ665" s="112"/>
      <c r="AK665" s="112"/>
      <c r="AL665" s="112"/>
      <c r="AM665" s="112"/>
      <c r="AN665" s="112">
        <v>0</v>
      </c>
      <c r="AO665" s="104"/>
      <c r="AP665" s="104">
        <f t="shared" si="18"/>
        <v>0</v>
      </c>
      <c r="AQ665" s="106">
        <f t="shared" si="36"/>
        <v>83846</v>
      </c>
      <c r="AR665" s="72"/>
      <c r="AS665" s="73"/>
      <c r="AT665" s="12"/>
      <c r="AU665" s="61">
        <f t="shared" si="39"/>
        <v>75461.399999999994</v>
      </c>
      <c r="AV665" s="12"/>
      <c r="AW665" s="12"/>
      <c r="AX665" s="12"/>
      <c r="AY665" s="12"/>
      <c r="AZ665" s="12"/>
      <c r="BA665" s="12"/>
      <c r="BB665" s="12"/>
      <c r="BC665" s="12"/>
      <c r="BD665" s="12"/>
      <c r="BE665" s="12"/>
      <c r="BF665" s="12"/>
      <c r="BG665" s="12"/>
      <c r="BH665" s="12"/>
    </row>
    <row r="666" spans="1:60" ht="49.5" customHeight="1" x14ac:dyDescent="0.2">
      <c r="A666" s="137" t="s">
        <v>2752</v>
      </c>
      <c r="B666" s="139" t="s">
        <v>2753</v>
      </c>
      <c r="C666" s="139" t="s">
        <v>2754</v>
      </c>
      <c r="D666" s="139" t="s">
        <v>2064</v>
      </c>
      <c r="E666" s="139" t="s">
        <v>323</v>
      </c>
      <c r="F666" s="79" t="s">
        <v>324</v>
      </c>
      <c r="G666" s="139" t="s">
        <v>51</v>
      </c>
      <c r="H666" s="139"/>
      <c r="I666" s="201">
        <v>44827</v>
      </c>
      <c r="J666" s="199">
        <v>39550.03</v>
      </c>
      <c r="K666" s="112">
        <f t="shared" si="42"/>
        <v>3955.0030000000002</v>
      </c>
      <c r="L666" s="112">
        <f t="shared" si="43"/>
        <v>35595.027000000002</v>
      </c>
      <c r="M666" s="199"/>
      <c r="N666" s="199"/>
      <c r="O666" s="199"/>
      <c r="P666" s="199"/>
      <c r="Q666" s="199"/>
      <c r="R666" s="199"/>
      <c r="S666" s="199"/>
      <c r="T666" s="199"/>
      <c r="U666" s="199"/>
      <c r="V666" s="199"/>
      <c r="W666" s="199"/>
      <c r="X666" s="199"/>
      <c r="Y666" s="199"/>
      <c r="Z666" s="199"/>
      <c r="AA666" s="199"/>
      <c r="AB666" s="199"/>
      <c r="AC666" s="199"/>
      <c r="AD666" s="199"/>
      <c r="AE666" s="199"/>
      <c r="AF666" s="199"/>
      <c r="AG666" s="199"/>
      <c r="AH666" s="199"/>
      <c r="AI666" s="199"/>
      <c r="AJ666" s="199"/>
      <c r="AK666" s="199"/>
      <c r="AL666" s="199"/>
      <c r="AM666" s="199"/>
      <c r="AN666" s="199"/>
      <c r="AO666" s="127"/>
      <c r="AP666" s="127"/>
      <c r="AQ666" s="106"/>
      <c r="AR666" s="72"/>
      <c r="AS666" s="73"/>
      <c r="AT666" s="12"/>
      <c r="AU666" s="61"/>
      <c r="AV666" s="12"/>
      <c r="AW666" s="12"/>
      <c r="AX666" s="12"/>
      <c r="AY666" s="12"/>
      <c r="AZ666" s="12"/>
      <c r="BA666" s="12"/>
      <c r="BB666" s="12"/>
      <c r="BC666" s="12"/>
      <c r="BD666" s="12"/>
      <c r="BE666" s="12"/>
      <c r="BF666" s="12"/>
      <c r="BG666" s="12"/>
      <c r="BH666" s="12"/>
    </row>
    <row r="667" spans="1:60" ht="49.5" customHeight="1" x14ac:dyDescent="0.2">
      <c r="A667" s="85" t="s">
        <v>2738</v>
      </c>
      <c r="B667" s="86" t="s">
        <v>1615</v>
      </c>
      <c r="C667" s="86" t="s">
        <v>2739</v>
      </c>
      <c r="D667" s="86" t="s">
        <v>2740</v>
      </c>
      <c r="E667" s="86" t="s">
        <v>2741</v>
      </c>
      <c r="F667" s="87" t="s">
        <v>2742</v>
      </c>
      <c r="G667" s="86" t="s">
        <v>51</v>
      </c>
      <c r="H667" s="79"/>
      <c r="I667" s="105">
        <v>44733</v>
      </c>
      <c r="J667" s="106">
        <v>2500</v>
      </c>
      <c r="K667" s="112">
        <f t="shared" si="42"/>
        <v>250</v>
      </c>
      <c r="L667" s="112">
        <f t="shared" si="43"/>
        <v>2250</v>
      </c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12">
        <v>0</v>
      </c>
      <c r="AO667" s="127"/>
      <c r="AP667" s="104">
        <f t="shared" si="18"/>
        <v>0</v>
      </c>
      <c r="AQ667" s="106">
        <f t="shared" si="36"/>
        <v>2500</v>
      </c>
      <c r="AR667" s="72"/>
      <c r="AS667" s="73"/>
      <c r="AT667" s="12"/>
      <c r="AU667" s="61"/>
      <c r="AV667" s="12"/>
      <c r="AW667" s="12"/>
      <c r="AX667" s="12"/>
      <c r="AY667" s="12"/>
      <c r="AZ667" s="12"/>
      <c r="BA667" s="12"/>
      <c r="BB667" s="12"/>
      <c r="BC667" s="12"/>
      <c r="BD667" s="12"/>
      <c r="BE667" s="12"/>
      <c r="BF667" s="12"/>
      <c r="BG667" s="12"/>
      <c r="BH667" s="12"/>
    </row>
    <row r="668" spans="1:60" ht="49.5" customHeight="1" x14ac:dyDescent="0.2">
      <c r="A668" s="95" t="s">
        <v>1678</v>
      </c>
      <c r="B668" s="86" t="s">
        <v>1679</v>
      </c>
      <c r="C668" s="79" t="s">
        <v>1391</v>
      </c>
      <c r="D668" s="86" t="s">
        <v>1392</v>
      </c>
      <c r="E668" s="79" t="s">
        <v>1680</v>
      </c>
      <c r="F668" s="86" t="s">
        <v>1681</v>
      </c>
      <c r="G668" s="86" t="s">
        <v>1682</v>
      </c>
      <c r="H668" s="86" t="s">
        <v>67</v>
      </c>
      <c r="I668" s="105">
        <v>41551</v>
      </c>
      <c r="J668" s="106">
        <v>4393.97</v>
      </c>
      <c r="K668" s="106">
        <f t="shared" si="42"/>
        <v>439.39700000000005</v>
      </c>
      <c r="L668" s="106">
        <f t="shared" si="43"/>
        <v>3954.5730000000003</v>
      </c>
      <c r="M668" s="106">
        <v>0</v>
      </c>
      <c r="N668" s="106">
        <v>0</v>
      </c>
      <c r="O668" s="106">
        <v>0</v>
      </c>
      <c r="P668" s="106">
        <v>0</v>
      </c>
      <c r="Q668" s="106">
        <v>0</v>
      </c>
      <c r="R668" s="106">
        <v>0</v>
      </c>
      <c r="S668" s="106">
        <v>0</v>
      </c>
      <c r="T668" s="106">
        <v>0</v>
      </c>
      <c r="U668" s="106">
        <v>0</v>
      </c>
      <c r="V668" s="106">
        <v>0</v>
      </c>
      <c r="W668" s="106">
        <v>0</v>
      </c>
      <c r="X668" s="106">
        <v>0</v>
      </c>
      <c r="Y668" s="106">
        <v>0</v>
      </c>
      <c r="Z668" s="106">
        <v>0</v>
      </c>
      <c r="AA668" s="106">
        <v>0</v>
      </c>
      <c r="AB668" s="106">
        <v>0</v>
      </c>
      <c r="AC668" s="106">
        <f>291.63+37.92</f>
        <v>329.55</v>
      </c>
      <c r="AD668" s="106">
        <f>699.92+90.99</f>
        <v>790.91</v>
      </c>
      <c r="AE668" s="106">
        <v>790.91</v>
      </c>
      <c r="AF668" s="106">
        <v>0</v>
      </c>
      <c r="AG668" s="106">
        <v>790.91</v>
      </c>
      <c r="AH668" s="106">
        <v>0</v>
      </c>
      <c r="AI668" s="106">
        <v>790.91</v>
      </c>
      <c r="AJ668" s="106">
        <v>461.38</v>
      </c>
      <c r="AK668" s="106">
        <v>0</v>
      </c>
      <c r="AL668" s="106"/>
      <c r="AM668" s="106"/>
      <c r="AN668" s="106"/>
      <c r="AO668" s="104"/>
      <c r="AP668" s="104">
        <f t="shared" si="18"/>
        <v>3954.5699999999997</v>
      </c>
      <c r="AQ668" s="106">
        <f t="shared" si="36"/>
        <v>439.40000000000055</v>
      </c>
      <c r="AR668" s="72" t="s">
        <v>1395</v>
      </c>
      <c r="AS668" s="73" t="s">
        <v>1683</v>
      </c>
      <c r="AT668" s="62"/>
      <c r="AU668" s="61">
        <f t="shared" si="39"/>
        <v>3.0000000006111804E-3</v>
      </c>
      <c r="AV668" s="62"/>
      <c r="AW668" s="62"/>
      <c r="AX668" s="62"/>
      <c r="AY668" s="62"/>
      <c r="AZ668" s="62"/>
      <c r="BA668" s="62"/>
      <c r="BB668" s="62"/>
      <c r="BC668" s="62"/>
      <c r="BD668" s="62"/>
      <c r="BE668" s="62"/>
      <c r="BF668" s="62"/>
      <c r="BG668" s="62"/>
      <c r="BH668" s="62"/>
    </row>
    <row r="669" spans="1:60" ht="49.5" customHeight="1" x14ac:dyDescent="0.2">
      <c r="A669" s="85" t="s">
        <v>1684</v>
      </c>
      <c r="B669" s="79" t="s">
        <v>665</v>
      </c>
      <c r="C669" s="79" t="s">
        <v>1685</v>
      </c>
      <c r="D669" s="86" t="s">
        <v>227</v>
      </c>
      <c r="E669" s="86" t="s">
        <v>1686</v>
      </c>
      <c r="F669" s="86" t="s">
        <v>1687</v>
      </c>
      <c r="G669" s="86" t="s">
        <v>1682</v>
      </c>
      <c r="H669" s="86" t="s">
        <v>85</v>
      </c>
      <c r="I669" s="105">
        <v>41570</v>
      </c>
      <c r="J669" s="106">
        <v>1787.61</v>
      </c>
      <c r="K669" s="106">
        <f t="shared" si="42"/>
        <v>178.761</v>
      </c>
      <c r="L669" s="106">
        <f t="shared" si="43"/>
        <v>1608.8489999999999</v>
      </c>
      <c r="M669" s="106">
        <v>0</v>
      </c>
      <c r="N669" s="106">
        <v>0</v>
      </c>
      <c r="O669" s="106">
        <v>0</v>
      </c>
      <c r="P669" s="106">
        <v>0</v>
      </c>
      <c r="Q669" s="106">
        <v>0</v>
      </c>
      <c r="R669" s="106">
        <v>0</v>
      </c>
      <c r="S669" s="106">
        <v>0</v>
      </c>
      <c r="T669" s="106">
        <v>0</v>
      </c>
      <c r="U669" s="106">
        <v>0</v>
      </c>
      <c r="V669" s="106">
        <v>0</v>
      </c>
      <c r="W669" s="106">
        <v>0</v>
      </c>
      <c r="X669" s="106">
        <v>0</v>
      </c>
      <c r="Y669" s="106">
        <v>0</v>
      </c>
      <c r="Z669" s="106">
        <v>0</v>
      </c>
      <c r="AA669" s="106">
        <v>0</v>
      </c>
      <c r="AB669" s="106">
        <v>0</v>
      </c>
      <c r="AC669" s="106">
        <f t="shared" ref="AC669:AC672" si="44">94.92+12.34</f>
        <v>107.26</v>
      </c>
      <c r="AD669" s="106">
        <f t="shared" ref="AD669:AD672" si="45">284.75+37.02</f>
        <v>321.77</v>
      </c>
      <c r="AE669" s="106">
        <v>321.77</v>
      </c>
      <c r="AF669" s="106">
        <v>0</v>
      </c>
      <c r="AG669" s="106">
        <v>321.77</v>
      </c>
      <c r="AH669" s="106">
        <v>0</v>
      </c>
      <c r="AI669" s="106">
        <v>321.77</v>
      </c>
      <c r="AJ669" s="106">
        <v>214.51</v>
      </c>
      <c r="AK669" s="106">
        <v>0</v>
      </c>
      <c r="AL669" s="106"/>
      <c r="AM669" s="106"/>
      <c r="AN669" s="106"/>
      <c r="AO669" s="104"/>
      <c r="AP669" s="104">
        <f t="shared" si="18"/>
        <v>1608.85</v>
      </c>
      <c r="AQ669" s="106">
        <f t="shared" si="36"/>
        <v>178.76</v>
      </c>
      <c r="AR669" s="72" t="s">
        <v>1688</v>
      </c>
      <c r="AS669" s="73" t="s">
        <v>1096</v>
      </c>
      <c r="AT669" s="62"/>
      <c r="AU669" s="61">
        <f t="shared" si="39"/>
        <v>-9.9999999997635314E-4</v>
      </c>
      <c r="AV669" s="62"/>
      <c r="AW669" s="62"/>
      <c r="AX669" s="62"/>
      <c r="AY669" s="62"/>
      <c r="AZ669" s="62"/>
      <c r="BA669" s="62"/>
      <c r="BB669" s="62"/>
      <c r="BC669" s="62"/>
      <c r="BD669" s="62"/>
      <c r="BE669" s="62"/>
      <c r="BF669" s="62"/>
      <c r="BG669" s="62"/>
      <c r="BH669" s="62"/>
    </row>
    <row r="670" spans="1:60" ht="49.5" customHeight="1" x14ac:dyDescent="0.2">
      <c r="A670" s="85" t="s">
        <v>1689</v>
      </c>
      <c r="B670" s="79" t="s">
        <v>665</v>
      </c>
      <c r="C670" s="79" t="s">
        <v>1685</v>
      </c>
      <c r="D670" s="86" t="s">
        <v>227</v>
      </c>
      <c r="E670" s="86" t="s">
        <v>1690</v>
      </c>
      <c r="F670" s="86" t="s">
        <v>1687</v>
      </c>
      <c r="G670" s="86" t="s">
        <v>1682</v>
      </c>
      <c r="H670" s="86" t="s">
        <v>85</v>
      </c>
      <c r="I670" s="105">
        <v>41570</v>
      </c>
      <c r="J670" s="106">
        <v>1787.61</v>
      </c>
      <c r="K670" s="106">
        <f t="shared" si="42"/>
        <v>178.761</v>
      </c>
      <c r="L670" s="106">
        <f t="shared" si="43"/>
        <v>1608.8489999999999</v>
      </c>
      <c r="M670" s="106">
        <v>0</v>
      </c>
      <c r="N670" s="106">
        <v>0</v>
      </c>
      <c r="O670" s="106">
        <v>0</v>
      </c>
      <c r="P670" s="106">
        <v>0</v>
      </c>
      <c r="Q670" s="106">
        <v>0</v>
      </c>
      <c r="R670" s="106">
        <v>0</v>
      </c>
      <c r="S670" s="106">
        <v>0</v>
      </c>
      <c r="T670" s="106">
        <v>0</v>
      </c>
      <c r="U670" s="106">
        <v>0</v>
      </c>
      <c r="V670" s="106">
        <v>0</v>
      </c>
      <c r="W670" s="106">
        <v>0</v>
      </c>
      <c r="X670" s="106">
        <v>0</v>
      </c>
      <c r="Y670" s="106">
        <v>0</v>
      </c>
      <c r="Z670" s="106">
        <v>0</v>
      </c>
      <c r="AA670" s="106">
        <v>0</v>
      </c>
      <c r="AB670" s="106">
        <v>0</v>
      </c>
      <c r="AC670" s="106">
        <f t="shared" si="44"/>
        <v>107.26</v>
      </c>
      <c r="AD670" s="106">
        <f t="shared" si="45"/>
        <v>321.77</v>
      </c>
      <c r="AE670" s="106">
        <v>321.77</v>
      </c>
      <c r="AF670" s="106">
        <v>0</v>
      </c>
      <c r="AG670" s="106">
        <v>321.77</v>
      </c>
      <c r="AH670" s="106">
        <v>0</v>
      </c>
      <c r="AI670" s="106">
        <v>321.77</v>
      </c>
      <c r="AJ670" s="106">
        <v>214.51</v>
      </c>
      <c r="AK670" s="106">
        <v>0</v>
      </c>
      <c r="AL670" s="106"/>
      <c r="AM670" s="106"/>
      <c r="AN670" s="106"/>
      <c r="AO670" s="104"/>
      <c r="AP670" s="104">
        <f t="shared" si="18"/>
        <v>1608.85</v>
      </c>
      <c r="AQ670" s="106">
        <f t="shared" si="36"/>
        <v>178.76</v>
      </c>
      <c r="AR670" s="72" t="s">
        <v>577</v>
      </c>
      <c r="AS670" s="73" t="s">
        <v>239</v>
      </c>
      <c r="AT670" s="62"/>
      <c r="AU670" s="61">
        <f t="shared" si="39"/>
        <v>-9.9999999997635314E-4</v>
      </c>
      <c r="AV670" s="62"/>
      <c r="AW670" s="62"/>
      <c r="AX670" s="62"/>
      <c r="AY670" s="62"/>
      <c r="AZ670" s="62"/>
      <c r="BA670" s="62"/>
      <c r="BB670" s="62"/>
      <c r="BC670" s="62"/>
      <c r="BD670" s="62"/>
      <c r="BE670" s="62"/>
      <c r="BF670" s="62"/>
      <c r="BG670" s="62"/>
      <c r="BH670" s="62"/>
    </row>
    <row r="671" spans="1:60" ht="49.5" customHeight="1" x14ac:dyDescent="0.2">
      <c r="A671" s="85" t="s">
        <v>1691</v>
      </c>
      <c r="B671" s="79" t="s">
        <v>665</v>
      </c>
      <c r="C671" s="79" t="s">
        <v>1685</v>
      </c>
      <c r="D671" s="86" t="s">
        <v>227</v>
      </c>
      <c r="E671" s="86" t="s">
        <v>1692</v>
      </c>
      <c r="F671" s="86" t="s">
        <v>1687</v>
      </c>
      <c r="G671" s="86" t="s">
        <v>1682</v>
      </c>
      <c r="H671" s="86" t="s">
        <v>85</v>
      </c>
      <c r="I671" s="105">
        <v>41570</v>
      </c>
      <c r="J671" s="106">
        <v>1787.61</v>
      </c>
      <c r="K671" s="106">
        <f t="shared" si="42"/>
        <v>178.761</v>
      </c>
      <c r="L671" s="106">
        <f t="shared" si="43"/>
        <v>1608.8489999999999</v>
      </c>
      <c r="M671" s="106">
        <v>0</v>
      </c>
      <c r="N671" s="106">
        <v>0</v>
      </c>
      <c r="O671" s="106">
        <v>0</v>
      </c>
      <c r="P671" s="106">
        <v>0</v>
      </c>
      <c r="Q671" s="106">
        <v>0</v>
      </c>
      <c r="R671" s="106">
        <v>0</v>
      </c>
      <c r="S671" s="106">
        <v>0</v>
      </c>
      <c r="T671" s="106">
        <v>0</v>
      </c>
      <c r="U671" s="106">
        <v>0</v>
      </c>
      <c r="V671" s="106">
        <v>0</v>
      </c>
      <c r="W671" s="106">
        <v>0</v>
      </c>
      <c r="X671" s="106">
        <v>0</v>
      </c>
      <c r="Y671" s="106">
        <v>0</v>
      </c>
      <c r="Z671" s="106">
        <v>0</v>
      </c>
      <c r="AA671" s="106">
        <v>0</v>
      </c>
      <c r="AB671" s="106">
        <v>0</v>
      </c>
      <c r="AC671" s="106">
        <f t="shared" si="44"/>
        <v>107.26</v>
      </c>
      <c r="AD671" s="106">
        <f t="shared" si="45"/>
        <v>321.77</v>
      </c>
      <c r="AE671" s="106">
        <v>321.77</v>
      </c>
      <c r="AF671" s="106">
        <v>0</v>
      </c>
      <c r="AG671" s="106">
        <v>321.77</v>
      </c>
      <c r="AH671" s="106">
        <v>0</v>
      </c>
      <c r="AI671" s="106">
        <v>321.77</v>
      </c>
      <c r="AJ671" s="106">
        <v>214.51</v>
      </c>
      <c r="AK671" s="106">
        <v>0</v>
      </c>
      <c r="AL671" s="106"/>
      <c r="AM671" s="106"/>
      <c r="AN671" s="106"/>
      <c r="AO671" s="104"/>
      <c r="AP671" s="104">
        <f t="shared" si="18"/>
        <v>1608.85</v>
      </c>
      <c r="AQ671" s="106">
        <f t="shared" si="36"/>
        <v>178.76</v>
      </c>
      <c r="AR671" s="72" t="s">
        <v>1693</v>
      </c>
      <c r="AS671" s="73" t="s">
        <v>213</v>
      </c>
      <c r="AT671" s="62"/>
      <c r="AU671" s="61">
        <f t="shared" si="39"/>
        <v>-9.9999999997635314E-4</v>
      </c>
      <c r="AV671" s="62"/>
      <c r="AW671" s="62"/>
      <c r="AX671" s="62"/>
      <c r="AY671" s="62"/>
      <c r="AZ671" s="62"/>
      <c r="BA671" s="62"/>
      <c r="BB671" s="62"/>
      <c r="BC671" s="62"/>
      <c r="BD671" s="62"/>
      <c r="BE671" s="62"/>
      <c r="BF671" s="62"/>
      <c r="BG671" s="62"/>
      <c r="BH671" s="62"/>
    </row>
    <row r="672" spans="1:60" ht="49.5" customHeight="1" x14ac:dyDescent="0.2">
      <c r="A672" s="85" t="s">
        <v>1694</v>
      </c>
      <c r="B672" s="79" t="s">
        <v>665</v>
      </c>
      <c r="C672" s="79" t="s">
        <v>1685</v>
      </c>
      <c r="D672" s="86" t="s">
        <v>227</v>
      </c>
      <c r="E672" s="86" t="s">
        <v>1695</v>
      </c>
      <c r="F672" s="86" t="s">
        <v>1687</v>
      </c>
      <c r="G672" s="86" t="s">
        <v>1682</v>
      </c>
      <c r="H672" s="86" t="s">
        <v>85</v>
      </c>
      <c r="I672" s="105">
        <v>41570</v>
      </c>
      <c r="J672" s="106">
        <v>1787.61</v>
      </c>
      <c r="K672" s="106">
        <f t="shared" si="42"/>
        <v>178.761</v>
      </c>
      <c r="L672" s="106">
        <f t="shared" si="43"/>
        <v>1608.8489999999999</v>
      </c>
      <c r="M672" s="106">
        <v>0</v>
      </c>
      <c r="N672" s="106">
        <v>0</v>
      </c>
      <c r="O672" s="106">
        <v>0</v>
      </c>
      <c r="P672" s="106">
        <v>0</v>
      </c>
      <c r="Q672" s="106">
        <v>0</v>
      </c>
      <c r="R672" s="106">
        <v>0</v>
      </c>
      <c r="S672" s="106">
        <v>0</v>
      </c>
      <c r="T672" s="106">
        <v>0</v>
      </c>
      <c r="U672" s="106">
        <v>0</v>
      </c>
      <c r="V672" s="106">
        <v>0</v>
      </c>
      <c r="W672" s="106">
        <v>0</v>
      </c>
      <c r="X672" s="106">
        <v>0</v>
      </c>
      <c r="Y672" s="106">
        <v>0</v>
      </c>
      <c r="Z672" s="106">
        <v>0</v>
      </c>
      <c r="AA672" s="106">
        <v>0</v>
      </c>
      <c r="AB672" s="106">
        <v>0</v>
      </c>
      <c r="AC672" s="106">
        <f t="shared" si="44"/>
        <v>107.26</v>
      </c>
      <c r="AD672" s="106">
        <f t="shared" si="45"/>
        <v>321.77</v>
      </c>
      <c r="AE672" s="106">
        <v>321.77</v>
      </c>
      <c r="AF672" s="106">
        <v>0</v>
      </c>
      <c r="AG672" s="106">
        <v>321.77</v>
      </c>
      <c r="AH672" s="106">
        <v>0</v>
      </c>
      <c r="AI672" s="106">
        <v>321.77</v>
      </c>
      <c r="AJ672" s="106">
        <v>214.51</v>
      </c>
      <c r="AK672" s="106">
        <v>0</v>
      </c>
      <c r="AL672" s="106"/>
      <c r="AM672" s="106"/>
      <c r="AN672" s="106"/>
      <c r="AO672" s="104"/>
      <c r="AP672" s="104">
        <f t="shared" si="18"/>
        <v>1608.85</v>
      </c>
      <c r="AQ672" s="106">
        <f t="shared" si="36"/>
        <v>178.76</v>
      </c>
      <c r="AR672" s="72" t="s">
        <v>1696</v>
      </c>
      <c r="AS672" s="73" t="s">
        <v>630</v>
      </c>
      <c r="AT672" s="62"/>
      <c r="AU672" s="61">
        <f t="shared" si="39"/>
        <v>-9.9999999997635314E-4</v>
      </c>
      <c r="AV672" s="62"/>
      <c r="AW672" s="62"/>
      <c r="AX672" s="62"/>
      <c r="AY672" s="62"/>
      <c r="AZ672" s="62"/>
      <c r="BA672" s="62"/>
      <c r="BB672" s="62"/>
      <c r="BC672" s="62"/>
      <c r="BD672" s="62"/>
      <c r="BE672" s="62"/>
      <c r="BF672" s="62"/>
      <c r="BG672" s="62"/>
      <c r="BH672" s="62"/>
    </row>
    <row r="673" spans="1:60" ht="49.5" customHeight="1" x14ac:dyDescent="0.2">
      <c r="A673" s="85" t="s">
        <v>1697</v>
      </c>
      <c r="B673" s="86" t="s">
        <v>351</v>
      </c>
      <c r="C673" s="94" t="s">
        <v>1698</v>
      </c>
      <c r="D673" s="86" t="s">
        <v>227</v>
      </c>
      <c r="E673" s="86" t="s">
        <v>1699</v>
      </c>
      <c r="F673" s="79" t="s">
        <v>1700</v>
      </c>
      <c r="G673" s="86" t="s">
        <v>1682</v>
      </c>
      <c r="H673" s="86" t="s">
        <v>207</v>
      </c>
      <c r="I673" s="105">
        <v>41498</v>
      </c>
      <c r="J673" s="106">
        <v>1182.33</v>
      </c>
      <c r="K673" s="106">
        <f t="shared" ref="K673:K677" si="46">J673*10%</f>
        <v>118.233</v>
      </c>
      <c r="L673" s="106">
        <f t="shared" ref="L673:L677" si="47">J673-K673</f>
        <v>1064.097</v>
      </c>
      <c r="M673" s="106">
        <v>0</v>
      </c>
      <c r="N673" s="106">
        <v>0</v>
      </c>
      <c r="O673" s="106">
        <v>0</v>
      </c>
      <c r="P673" s="106">
        <v>0</v>
      </c>
      <c r="Q673" s="106">
        <v>0</v>
      </c>
      <c r="R673" s="106">
        <v>0</v>
      </c>
      <c r="S673" s="106">
        <v>0</v>
      </c>
      <c r="T673" s="106">
        <v>0</v>
      </c>
      <c r="U673" s="106">
        <v>0</v>
      </c>
      <c r="V673" s="106">
        <v>0</v>
      </c>
      <c r="W673" s="106">
        <v>0</v>
      </c>
      <c r="X673" s="106">
        <v>0</v>
      </c>
      <c r="Y673" s="106">
        <v>0</v>
      </c>
      <c r="Z673" s="106">
        <v>0</v>
      </c>
      <c r="AA673" s="106">
        <v>0</v>
      </c>
      <c r="AB673" s="106">
        <v>0</v>
      </c>
      <c r="AC673" s="106">
        <f t="shared" ref="AC673:AC695" si="48">78.47+10.2</f>
        <v>88.67</v>
      </c>
      <c r="AD673" s="106">
        <f t="shared" ref="AD673:AD695" si="49">188.34+24.28</f>
        <v>212.62</v>
      </c>
      <c r="AE673" s="106">
        <v>212.62</v>
      </c>
      <c r="AF673" s="106">
        <v>0</v>
      </c>
      <c r="AG673" s="106">
        <v>212.62</v>
      </c>
      <c r="AH673" s="106">
        <v>0</v>
      </c>
      <c r="AI673" s="106">
        <v>212.62</v>
      </c>
      <c r="AJ673" s="106">
        <v>124.95</v>
      </c>
      <c r="AK673" s="106">
        <v>0</v>
      </c>
      <c r="AL673" s="106"/>
      <c r="AM673" s="106"/>
      <c r="AN673" s="106"/>
      <c r="AO673" s="104"/>
      <c r="AP673" s="104">
        <f t="shared" si="18"/>
        <v>1064.1000000000001</v>
      </c>
      <c r="AQ673" s="106">
        <f t="shared" si="36"/>
        <v>118.22999999999979</v>
      </c>
      <c r="AR673" s="64" t="s">
        <v>1701</v>
      </c>
      <c r="AS673" s="88" t="s">
        <v>626</v>
      </c>
      <c r="AT673" s="89"/>
      <c r="AU673" s="61">
        <f t="shared" si="39"/>
        <v>-3.0000000001564331E-3</v>
      </c>
      <c r="AV673" s="62"/>
      <c r="AW673" s="62"/>
      <c r="AX673" s="62"/>
      <c r="AY673" s="62"/>
      <c r="AZ673" s="62"/>
      <c r="BA673" s="62"/>
      <c r="BB673" s="62"/>
      <c r="BC673" s="62"/>
      <c r="BD673" s="62"/>
      <c r="BE673" s="62"/>
      <c r="BF673" s="62"/>
      <c r="BG673" s="62"/>
      <c r="BH673" s="62"/>
    </row>
    <row r="674" spans="1:60" ht="49.5" customHeight="1" x14ac:dyDescent="0.2">
      <c r="A674" s="85" t="s">
        <v>1702</v>
      </c>
      <c r="B674" s="86" t="s">
        <v>351</v>
      </c>
      <c r="C674" s="94" t="s">
        <v>1698</v>
      </c>
      <c r="D674" s="86" t="s">
        <v>227</v>
      </c>
      <c r="E674" s="86" t="s">
        <v>1703</v>
      </c>
      <c r="F674" s="79" t="s">
        <v>1700</v>
      </c>
      <c r="G674" s="86" t="s">
        <v>1682</v>
      </c>
      <c r="H674" s="86" t="s">
        <v>207</v>
      </c>
      <c r="I674" s="105">
        <v>41498</v>
      </c>
      <c r="J674" s="106">
        <v>1182.33</v>
      </c>
      <c r="K674" s="106">
        <f t="shared" si="46"/>
        <v>118.233</v>
      </c>
      <c r="L674" s="106">
        <f t="shared" si="47"/>
        <v>1064.097</v>
      </c>
      <c r="M674" s="106">
        <v>0</v>
      </c>
      <c r="N674" s="106">
        <v>0</v>
      </c>
      <c r="O674" s="106">
        <v>0</v>
      </c>
      <c r="P674" s="106">
        <v>0</v>
      </c>
      <c r="Q674" s="106">
        <v>0</v>
      </c>
      <c r="R674" s="106">
        <v>0</v>
      </c>
      <c r="S674" s="106">
        <v>0</v>
      </c>
      <c r="T674" s="106">
        <v>0</v>
      </c>
      <c r="U674" s="106">
        <v>0</v>
      </c>
      <c r="V674" s="106">
        <v>0</v>
      </c>
      <c r="W674" s="106">
        <v>0</v>
      </c>
      <c r="X674" s="106">
        <v>0</v>
      </c>
      <c r="Y674" s="106">
        <v>0</v>
      </c>
      <c r="Z674" s="106">
        <v>0</v>
      </c>
      <c r="AA674" s="106">
        <v>0</v>
      </c>
      <c r="AB674" s="106">
        <v>0</v>
      </c>
      <c r="AC674" s="106">
        <f t="shared" si="48"/>
        <v>88.67</v>
      </c>
      <c r="AD674" s="106">
        <f t="shared" si="49"/>
        <v>212.62</v>
      </c>
      <c r="AE674" s="106">
        <v>212.62</v>
      </c>
      <c r="AF674" s="106">
        <v>0</v>
      </c>
      <c r="AG674" s="106">
        <v>212.62</v>
      </c>
      <c r="AH674" s="106">
        <v>0</v>
      </c>
      <c r="AI674" s="106">
        <v>212.62</v>
      </c>
      <c r="AJ674" s="106">
        <v>124.95</v>
      </c>
      <c r="AK674" s="106">
        <v>0</v>
      </c>
      <c r="AL674" s="106"/>
      <c r="AM674" s="106"/>
      <c r="AN674" s="106"/>
      <c r="AO674" s="104"/>
      <c r="AP674" s="104">
        <f t="shared" si="18"/>
        <v>1064.1000000000001</v>
      </c>
      <c r="AQ674" s="106">
        <f t="shared" si="36"/>
        <v>118.22999999999979</v>
      </c>
      <c r="AR674" s="72" t="s">
        <v>1704</v>
      </c>
      <c r="AS674" s="88" t="s">
        <v>626</v>
      </c>
      <c r="AT674" s="62"/>
      <c r="AU674" s="61">
        <f t="shared" si="39"/>
        <v>-3.0000000001564331E-3</v>
      </c>
      <c r="AV674" s="62"/>
      <c r="AW674" s="62"/>
      <c r="AX674" s="62"/>
      <c r="AY674" s="62"/>
      <c r="AZ674" s="62"/>
      <c r="BA674" s="62"/>
      <c r="BB674" s="62"/>
      <c r="BC674" s="62"/>
      <c r="BD674" s="62"/>
      <c r="BE674" s="62"/>
      <c r="BF674" s="62"/>
      <c r="BG674" s="62"/>
      <c r="BH674" s="62"/>
    </row>
    <row r="675" spans="1:60" ht="49.5" customHeight="1" x14ac:dyDescent="0.2">
      <c r="A675" s="85" t="s">
        <v>1705</v>
      </c>
      <c r="B675" s="86" t="s">
        <v>351</v>
      </c>
      <c r="C675" s="94" t="s">
        <v>1698</v>
      </c>
      <c r="D675" s="86" t="s">
        <v>227</v>
      </c>
      <c r="E675" s="86" t="s">
        <v>1706</v>
      </c>
      <c r="F675" s="79" t="s">
        <v>1700</v>
      </c>
      <c r="G675" s="86" t="s">
        <v>1682</v>
      </c>
      <c r="H675" s="86" t="s">
        <v>207</v>
      </c>
      <c r="I675" s="105">
        <v>41498</v>
      </c>
      <c r="J675" s="106">
        <v>1182.33</v>
      </c>
      <c r="K675" s="106">
        <f t="shared" si="46"/>
        <v>118.233</v>
      </c>
      <c r="L675" s="106">
        <f t="shared" si="47"/>
        <v>1064.097</v>
      </c>
      <c r="M675" s="106">
        <v>0</v>
      </c>
      <c r="N675" s="106">
        <v>0</v>
      </c>
      <c r="O675" s="106">
        <v>0</v>
      </c>
      <c r="P675" s="106">
        <v>0</v>
      </c>
      <c r="Q675" s="106">
        <v>0</v>
      </c>
      <c r="R675" s="106">
        <v>0</v>
      </c>
      <c r="S675" s="106">
        <v>0</v>
      </c>
      <c r="T675" s="106">
        <v>0</v>
      </c>
      <c r="U675" s="106">
        <v>0</v>
      </c>
      <c r="V675" s="106">
        <v>0</v>
      </c>
      <c r="W675" s="106">
        <v>0</v>
      </c>
      <c r="X675" s="106">
        <v>0</v>
      </c>
      <c r="Y675" s="106">
        <v>0</v>
      </c>
      <c r="Z675" s="106">
        <v>0</v>
      </c>
      <c r="AA675" s="106">
        <v>0</v>
      </c>
      <c r="AB675" s="106">
        <v>0</v>
      </c>
      <c r="AC675" s="106">
        <f t="shared" si="48"/>
        <v>88.67</v>
      </c>
      <c r="AD675" s="106">
        <f t="shared" si="49"/>
        <v>212.62</v>
      </c>
      <c r="AE675" s="106">
        <v>212.62</v>
      </c>
      <c r="AF675" s="106">
        <v>0</v>
      </c>
      <c r="AG675" s="106">
        <v>212.62</v>
      </c>
      <c r="AH675" s="106">
        <v>0</v>
      </c>
      <c r="AI675" s="106">
        <v>212.62</v>
      </c>
      <c r="AJ675" s="106">
        <v>124.95</v>
      </c>
      <c r="AK675" s="106">
        <v>0</v>
      </c>
      <c r="AL675" s="106"/>
      <c r="AM675" s="106"/>
      <c r="AN675" s="106"/>
      <c r="AO675" s="104"/>
      <c r="AP675" s="104">
        <f t="shared" si="18"/>
        <v>1064.1000000000001</v>
      </c>
      <c r="AQ675" s="106">
        <f t="shared" si="36"/>
        <v>118.22999999999979</v>
      </c>
      <c r="AR675" s="72" t="s">
        <v>625</v>
      </c>
      <c r="AS675" s="73" t="s">
        <v>626</v>
      </c>
      <c r="AT675" s="62"/>
      <c r="AU675" s="61">
        <f t="shared" si="39"/>
        <v>-3.0000000001564331E-3</v>
      </c>
      <c r="AV675" s="62"/>
      <c r="AW675" s="62"/>
      <c r="AX675" s="62"/>
      <c r="AY675" s="62"/>
      <c r="AZ675" s="62"/>
      <c r="BA675" s="62"/>
      <c r="BB675" s="62"/>
      <c r="BC675" s="62"/>
      <c r="BD675" s="62"/>
      <c r="BE675" s="62"/>
      <c r="BF675" s="62"/>
      <c r="BG675" s="62"/>
      <c r="BH675" s="62"/>
    </row>
    <row r="676" spans="1:60" ht="49.5" customHeight="1" x14ac:dyDescent="0.2">
      <c r="A676" s="85" t="s">
        <v>1707</v>
      </c>
      <c r="B676" s="86" t="s">
        <v>351</v>
      </c>
      <c r="C676" s="94" t="s">
        <v>1698</v>
      </c>
      <c r="D676" s="86" t="s">
        <v>227</v>
      </c>
      <c r="E676" s="86" t="s">
        <v>1708</v>
      </c>
      <c r="F676" s="79" t="s">
        <v>1700</v>
      </c>
      <c r="G676" s="86" t="s">
        <v>1682</v>
      </c>
      <c r="H676" s="86" t="s">
        <v>207</v>
      </c>
      <c r="I676" s="105">
        <v>41498</v>
      </c>
      <c r="J676" s="106">
        <v>1182.33</v>
      </c>
      <c r="K676" s="106">
        <f t="shared" si="46"/>
        <v>118.233</v>
      </c>
      <c r="L676" s="106">
        <f t="shared" si="47"/>
        <v>1064.097</v>
      </c>
      <c r="M676" s="106">
        <v>0</v>
      </c>
      <c r="N676" s="106">
        <v>0</v>
      </c>
      <c r="O676" s="106">
        <v>0</v>
      </c>
      <c r="P676" s="106">
        <v>0</v>
      </c>
      <c r="Q676" s="106">
        <v>0</v>
      </c>
      <c r="R676" s="106">
        <v>0</v>
      </c>
      <c r="S676" s="106">
        <v>0</v>
      </c>
      <c r="T676" s="106">
        <v>0</v>
      </c>
      <c r="U676" s="106">
        <v>0</v>
      </c>
      <c r="V676" s="106">
        <v>0</v>
      </c>
      <c r="W676" s="106">
        <v>0</v>
      </c>
      <c r="X676" s="106">
        <v>0</v>
      </c>
      <c r="Y676" s="106">
        <v>0</v>
      </c>
      <c r="Z676" s="106">
        <v>0</v>
      </c>
      <c r="AA676" s="106">
        <v>0</v>
      </c>
      <c r="AB676" s="106">
        <v>0</v>
      </c>
      <c r="AC676" s="106">
        <f t="shared" si="48"/>
        <v>88.67</v>
      </c>
      <c r="AD676" s="106">
        <f t="shared" si="49"/>
        <v>212.62</v>
      </c>
      <c r="AE676" s="106">
        <v>212.62</v>
      </c>
      <c r="AF676" s="106">
        <v>0</v>
      </c>
      <c r="AG676" s="106">
        <v>212.62</v>
      </c>
      <c r="AH676" s="106">
        <v>0</v>
      </c>
      <c r="AI676" s="106">
        <v>212.62</v>
      </c>
      <c r="AJ676" s="106">
        <v>124.95</v>
      </c>
      <c r="AK676" s="106">
        <v>0</v>
      </c>
      <c r="AL676" s="106"/>
      <c r="AM676" s="106"/>
      <c r="AN676" s="106"/>
      <c r="AO676" s="104"/>
      <c r="AP676" s="104">
        <f t="shared" si="18"/>
        <v>1064.1000000000001</v>
      </c>
      <c r="AQ676" s="106">
        <f t="shared" si="36"/>
        <v>118.22999999999979</v>
      </c>
      <c r="AR676" s="72" t="s">
        <v>1709</v>
      </c>
      <c r="AS676" s="73" t="s">
        <v>626</v>
      </c>
      <c r="AT676" s="62"/>
      <c r="AU676" s="61">
        <f t="shared" si="39"/>
        <v>-3.0000000001564331E-3</v>
      </c>
      <c r="AV676" s="62"/>
      <c r="AW676" s="62"/>
      <c r="AX676" s="62"/>
      <c r="AY676" s="62"/>
      <c r="AZ676" s="62"/>
      <c r="BA676" s="62"/>
      <c r="BB676" s="62"/>
      <c r="BC676" s="62"/>
      <c r="BD676" s="62"/>
      <c r="BE676" s="62"/>
      <c r="BF676" s="62"/>
      <c r="BG676" s="62"/>
      <c r="BH676" s="62"/>
    </row>
    <row r="677" spans="1:60" ht="49.5" customHeight="1" x14ac:dyDescent="0.2">
      <c r="A677" s="85" t="s">
        <v>1710</v>
      </c>
      <c r="B677" s="86" t="s">
        <v>351</v>
      </c>
      <c r="C677" s="94" t="s">
        <v>1698</v>
      </c>
      <c r="D677" s="86" t="s">
        <v>227</v>
      </c>
      <c r="E677" s="86" t="s">
        <v>1711</v>
      </c>
      <c r="F677" s="79" t="s">
        <v>1700</v>
      </c>
      <c r="G677" s="86" t="s">
        <v>1682</v>
      </c>
      <c r="H677" s="86" t="s">
        <v>207</v>
      </c>
      <c r="I677" s="105">
        <v>41498</v>
      </c>
      <c r="J677" s="106">
        <v>1182.33</v>
      </c>
      <c r="K677" s="106">
        <f t="shared" si="46"/>
        <v>118.233</v>
      </c>
      <c r="L677" s="106">
        <f t="shared" si="47"/>
        <v>1064.097</v>
      </c>
      <c r="M677" s="106">
        <v>0</v>
      </c>
      <c r="N677" s="106">
        <v>0</v>
      </c>
      <c r="O677" s="106">
        <v>0</v>
      </c>
      <c r="P677" s="106">
        <v>0</v>
      </c>
      <c r="Q677" s="106">
        <v>0</v>
      </c>
      <c r="R677" s="106">
        <v>0</v>
      </c>
      <c r="S677" s="106">
        <v>0</v>
      </c>
      <c r="T677" s="106">
        <v>0</v>
      </c>
      <c r="U677" s="106">
        <v>0</v>
      </c>
      <c r="V677" s="106">
        <v>0</v>
      </c>
      <c r="W677" s="106">
        <v>0</v>
      </c>
      <c r="X677" s="106">
        <v>0</v>
      </c>
      <c r="Y677" s="106">
        <v>0</v>
      </c>
      <c r="Z677" s="106">
        <v>0</v>
      </c>
      <c r="AA677" s="106">
        <v>0</v>
      </c>
      <c r="AB677" s="106">
        <v>0</v>
      </c>
      <c r="AC677" s="106">
        <f t="shared" si="48"/>
        <v>88.67</v>
      </c>
      <c r="AD677" s="106">
        <f t="shared" si="49"/>
        <v>212.62</v>
      </c>
      <c r="AE677" s="106">
        <v>212.62</v>
      </c>
      <c r="AF677" s="106">
        <v>0</v>
      </c>
      <c r="AG677" s="106">
        <v>212.62</v>
      </c>
      <c r="AH677" s="106">
        <v>0</v>
      </c>
      <c r="AI677" s="106">
        <v>212.62</v>
      </c>
      <c r="AJ677" s="106">
        <v>124.95</v>
      </c>
      <c r="AK677" s="106">
        <v>0</v>
      </c>
      <c r="AL677" s="106"/>
      <c r="AM677" s="106"/>
      <c r="AN677" s="106"/>
      <c r="AO677" s="104"/>
      <c r="AP677" s="104">
        <f t="shared" si="18"/>
        <v>1064.1000000000001</v>
      </c>
      <c r="AQ677" s="106">
        <f t="shared" si="36"/>
        <v>118.22999999999979</v>
      </c>
      <c r="AR677" s="72" t="s">
        <v>1712</v>
      </c>
      <c r="AS677" s="73" t="s">
        <v>626</v>
      </c>
      <c r="AT677" s="62"/>
      <c r="AU677" s="61">
        <f t="shared" si="39"/>
        <v>-3.0000000001564331E-3</v>
      </c>
      <c r="AV677" s="62"/>
      <c r="AW677" s="62"/>
      <c r="AX677" s="62"/>
      <c r="AY677" s="62"/>
      <c r="AZ677" s="62"/>
      <c r="BA677" s="62"/>
      <c r="BB677" s="62"/>
      <c r="BC677" s="62"/>
      <c r="BD677" s="62"/>
      <c r="BE677" s="62"/>
      <c r="BF677" s="62"/>
      <c r="BG677" s="62"/>
      <c r="BH677" s="62"/>
    </row>
    <row r="678" spans="1:60" ht="49.5" customHeight="1" x14ac:dyDescent="0.2">
      <c r="A678" s="85" t="s">
        <v>1713</v>
      </c>
      <c r="B678" s="86" t="s">
        <v>351</v>
      </c>
      <c r="C678" s="94" t="s">
        <v>1698</v>
      </c>
      <c r="D678" s="86" t="s">
        <v>227</v>
      </c>
      <c r="E678" s="86" t="s">
        <v>1714</v>
      </c>
      <c r="F678" s="79" t="s">
        <v>1700</v>
      </c>
      <c r="G678" s="86" t="s">
        <v>1682</v>
      </c>
      <c r="H678" s="86" t="s">
        <v>207</v>
      </c>
      <c r="I678" s="105">
        <v>41498</v>
      </c>
      <c r="J678" s="106">
        <v>1182.33</v>
      </c>
      <c r="K678" s="106">
        <f t="shared" ref="K678:K695" si="50">+J678*0.1</f>
        <v>118.233</v>
      </c>
      <c r="L678" s="106">
        <f t="shared" ref="L678:L695" si="51">+J678-K678</f>
        <v>1064.097</v>
      </c>
      <c r="M678" s="106">
        <v>0</v>
      </c>
      <c r="N678" s="106">
        <v>0</v>
      </c>
      <c r="O678" s="106">
        <v>0</v>
      </c>
      <c r="P678" s="106">
        <v>0</v>
      </c>
      <c r="Q678" s="106">
        <v>0</v>
      </c>
      <c r="R678" s="106">
        <v>0</v>
      </c>
      <c r="S678" s="106">
        <v>0</v>
      </c>
      <c r="T678" s="106">
        <v>0</v>
      </c>
      <c r="U678" s="106">
        <v>0</v>
      </c>
      <c r="V678" s="106">
        <v>0</v>
      </c>
      <c r="W678" s="106">
        <v>0</v>
      </c>
      <c r="X678" s="106">
        <v>0</v>
      </c>
      <c r="Y678" s="106">
        <v>0</v>
      </c>
      <c r="Z678" s="106">
        <v>0</v>
      </c>
      <c r="AA678" s="106">
        <v>0</v>
      </c>
      <c r="AB678" s="106">
        <v>0</v>
      </c>
      <c r="AC678" s="106">
        <f t="shared" si="48"/>
        <v>88.67</v>
      </c>
      <c r="AD678" s="106">
        <f t="shared" si="49"/>
        <v>212.62</v>
      </c>
      <c r="AE678" s="106">
        <v>212.62</v>
      </c>
      <c r="AF678" s="106">
        <v>0</v>
      </c>
      <c r="AG678" s="106">
        <v>212.62</v>
      </c>
      <c r="AH678" s="106">
        <v>0</v>
      </c>
      <c r="AI678" s="106">
        <v>212.62</v>
      </c>
      <c r="AJ678" s="106">
        <v>124.95</v>
      </c>
      <c r="AK678" s="106">
        <v>0</v>
      </c>
      <c r="AL678" s="106"/>
      <c r="AM678" s="106"/>
      <c r="AN678" s="106"/>
      <c r="AO678" s="104"/>
      <c r="AP678" s="104">
        <f t="shared" si="18"/>
        <v>1064.1000000000001</v>
      </c>
      <c r="AQ678" s="106">
        <f t="shared" si="36"/>
        <v>118.22999999999979</v>
      </c>
      <c r="AR678" s="72" t="s">
        <v>1715</v>
      </c>
      <c r="AS678" s="73" t="s">
        <v>626</v>
      </c>
      <c r="AT678" s="62"/>
      <c r="AU678" s="61">
        <f t="shared" si="39"/>
        <v>-3.0000000001564331E-3</v>
      </c>
      <c r="AV678" s="62"/>
      <c r="AW678" s="62"/>
      <c r="AX678" s="62"/>
      <c r="AY678" s="62"/>
      <c r="AZ678" s="62"/>
      <c r="BA678" s="62"/>
      <c r="BB678" s="62"/>
      <c r="BC678" s="62"/>
      <c r="BD678" s="62"/>
      <c r="BE678" s="62"/>
      <c r="BF678" s="62"/>
      <c r="BG678" s="62"/>
      <c r="BH678" s="62"/>
    </row>
    <row r="679" spans="1:60" ht="49.5" customHeight="1" x14ac:dyDescent="0.2">
      <c r="A679" s="85" t="s">
        <v>1716</v>
      </c>
      <c r="B679" s="86" t="s">
        <v>351</v>
      </c>
      <c r="C679" s="94" t="s">
        <v>1698</v>
      </c>
      <c r="D679" s="86" t="s">
        <v>227</v>
      </c>
      <c r="E679" s="86" t="s">
        <v>1717</v>
      </c>
      <c r="F679" s="79" t="s">
        <v>1700</v>
      </c>
      <c r="G679" s="86" t="s">
        <v>1682</v>
      </c>
      <c r="H679" s="86" t="s">
        <v>207</v>
      </c>
      <c r="I679" s="105">
        <v>41498</v>
      </c>
      <c r="J679" s="106">
        <v>1182.33</v>
      </c>
      <c r="K679" s="106">
        <f t="shared" si="50"/>
        <v>118.233</v>
      </c>
      <c r="L679" s="106">
        <f t="shared" si="51"/>
        <v>1064.097</v>
      </c>
      <c r="M679" s="106">
        <v>0</v>
      </c>
      <c r="N679" s="106">
        <v>0</v>
      </c>
      <c r="O679" s="106">
        <v>0</v>
      </c>
      <c r="P679" s="106">
        <v>0</v>
      </c>
      <c r="Q679" s="106">
        <v>0</v>
      </c>
      <c r="R679" s="106">
        <v>0</v>
      </c>
      <c r="S679" s="106">
        <v>0</v>
      </c>
      <c r="T679" s="106">
        <v>0</v>
      </c>
      <c r="U679" s="106">
        <v>0</v>
      </c>
      <c r="V679" s="106">
        <v>0</v>
      </c>
      <c r="W679" s="106">
        <v>0</v>
      </c>
      <c r="X679" s="106">
        <v>0</v>
      </c>
      <c r="Y679" s="106">
        <v>0</v>
      </c>
      <c r="Z679" s="106">
        <v>0</v>
      </c>
      <c r="AA679" s="106">
        <v>0</v>
      </c>
      <c r="AB679" s="106">
        <v>0</v>
      </c>
      <c r="AC679" s="106">
        <f t="shared" si="48"/>
        <v>88.67</v>
      </c>
      <c r="AD679" s="106">
        <f t="shared" si="49"/>
        <v>212.62</v>
      </c>
      <c r="AE679" s="106">
        <v>212.62</v>
      </c>
      <c r="AF679" s="106">
        <v>0</v>
      </c>
      <c r="AG679" s="106">
        <v>212.62</v>
      </c>
      <c r="AH679" s="106">
        <v>0</v>
      </c>
      <c r="AI679" s="106">
        <v>212.62</v>
      </c>
      <c r="AJ679" s="106">
        <v>124.95</v>
      </c>
      <c r="AK679" s="106">
        <v>0</v>
      </c>
      <c r="AL679" s="106"/>
      <c r="AM679" s="106"/>
      <c r="AN679" s="106"/>
      <c r="AO679" s="104"/>
      <c r="AP679" s="104">
        <f t="shared" si="18"/>
        <v>1064.1000000000001</v>
      </c>
      <c r="AQ679" s="106">
        <f t="shared" si="36"/>
        <v>118.22999999999979</v>
      </c>
      <c r="AR679" s="72" t="s">
        <v>1718</v>
      </c>
      <c r="AS679" s="73" t="s">
        <v>555</v>
      </c>
      <c r="AT679" s="62"/>
      <c r="AU679" s="61">
        <f t="shared" si="39"/>
        <v>-3.0000000001564331E-3</v>
      </c>
      <c r="AV679" s="62"/>
      <c r="AW679" s="62"/>
      <c r="AX679" s="62"/>
      <c r="AY679" s="62"/>
      <c r="AZ679" s="62"/>
      <c r="BA679" s="62"/>
      <c r="BB679" s="62"/>
      <c r="BC679" s="62"/>
      <c r="BD679" s="62"/>
      <c r="BE679" s="62"/>
      <c r="BF679" s="62"/>
      <c r="BG679" s="62"/>
      <c r="BH679" s="62"/>
    </row>
    <row r="680" spans="1:60" ht="49.5" customHeight="1" x14ac:dyDescent="0.2">
      <c r="A680" s="85" t="s">
        <v>1719</v>
      </c>
      <c r="B680" s="86" t="s">
        <v>351</v>
      </c>
      <c r="C680" s="94" t="s">
        <v>1698</v>
      </c>
      <c r="D680" s="86" t="s">
        <v>227</v>
      </c>
      <c r="E680" s="86" t="s">
        <v>1720</v>
      </c>
      <c r="F680" s="79" t="s">
        <v>1700</v>
      </c>
      <c r="G680" s="86" t="s">
        <v>1682</v>
      </c>
      <c r="H680" s="86" t="s">
        <v>207</v>
      </c>
      <c r="I680" s="105">
        <v>41498</v>
      </c>
      <c r="J680" s="106">
        <v>1182.33</v>
      </c>
      <c r="K680" s="106">
        <f t="shared" si="50"/>
        <v>118.233</v>
      </c>
      <c r="L680" s="106">
        <f t="shared" si="51"/>
        <v>1064.097</v>
      </c>
      <c r="M680" s="106">
        <v>0</v>
      </c>
      <c r="N680" s="106">
        <v>0</v>
      </c>
      <c r="O680" s="106">
        <v>0</v>
      </c>
      <c r="P680" s="106">
        <v>0</v>
      </c>
      <c r="Q680" s="106">
        <v>0</v>
      </c>
      <c r="R680" s="106">
        <v>0</v>
      </c>
      <c r="S680" s="106">
        <v>0</v>
      </c>
      <c r="T680" s="106">
        <v>0</v>
      </c>
      <c r="U680" s="106">
        <v>0</v>
      </c>
      <c r="V680" s="106">
        <v>0</v>
      </c>
      <c r="W680" s="106">
        <v>0</v>
      </c>
      <c r="X680" s="106">
        <v>0</v>
      </c>
      <c r="Y680" s="106">
        <v>0</v>
      </c>
      <c r="Z680" s="106">
        <v>0</v>
      </c>
      <c r="AA680" s="106">
        <v>0</v>
      </c>
      <c r="AB680" s="106">
        <v>0</v>
      </c>
      <c r="AC680" s="106">
        <f t="shared" si="48"/>
        <v>88.67</v>
      </c>
      <c r="AD680" s="106">
        <f t="shared" si="49"/>
        <v>212.62</v>
      </c>
      <c r="AE680" s="106">
        <v>212.62</v>
      </c>
      <c r="AF680" s="106">
        <v>0</v>
      </c>
      <c r="AG680" s="106">
        <v>212.62</v>
      </c>
      <c r="AH680" s="106">
        <v>0</v>
      </c>
      <c r="AI680" s="106">
        <v>212.62</v>
      </c>
      <c r="AJ680" s="106">
        <v>124.95</v>
      </c>
      <c r="AK680" s="106">
        <v>0</v>
      </c>
      <c r="AL680" s="106"/>
      <c r="AM680" s="106"/>
      <c r="AN680" s="106"/>
      <c r="AO680" s="104"/>
      <c r="AP680" s="104">
        <f t="shared" ref="AP680:AP756" si="52">SUM(M680:AO680)</f>
        <v>1064.1000000000001</v>
      </c>
      <c r="AQ680" s="106">
        <f t="shared" si="36"/>
        <v>118.22999999999979</v>
      </c>
      <c r="AR680" s="72" t="s">
        <v>1721</v>
      </c>
      <c r="AS680" s="73" t="s">
        <v>1722</v>
      </c>
      <c r="AT680" s="62"/>
      <c r="AU680" s="61">
        <f t="shared" si="39"/>
        <v>-3.0000000001564331E-3</v>
      </c>
      <c r="AV680" s="62"/>
      <c r="AW680" s="62"/>
      <c r="AX680" s="62"/>
      <c r="AY680" s="62"/>
      <c r="AZ680" s="62"/>
      <c r="BA680" s="62"/>
      <c r="BB680" s="62"/>
      <c r="BC680" s="62"/>
      <c r="BD680" s="62"/>
      <c r="BE680" s="62"/>
      <c r="BF680" s="62"/>
      <c r="BG680" s="62"/>
      <c r="BH680" s="62"/>
    </row>
    <row r="681" spans="1:60" ht="49.5" customHeight="1" x14ac:dyDescent="0.2">
      <c r="A681" s="85" t="s">
        <v>1723</v>
      </c>
      <c r="B681" s="86" t="s">
        <v>351</v>
      </c>
      <c r="C681" s="94" t="s">
        <v>1698</v>
      </c>
      <c r="D681" s="86" t="s">
        <v>227</v>
      </c>
      <c r="E681" s="86" t="s">
        <v>1724</v>
      </c>
      <c r="F681" s="79" t="s">
        <v>1700</v>
      </c>
      <c r="G681" s="86" t="s">
        <v>1682</v>
      </c>
      <c r="H681" s="86" t="s">
        <v>207</v>
      </c>
      <c r="I681" s="105">
        <v>41498</v>
      </c>
      <c r="J681" s="106">
        <v>1182.33</v>
      </c>
      <c r="K681" s="106">
        <f t="shared" si="50"/>
        <v>118.233</v>
      </c>
      <c r="L681" s="106">
        <f t="shared" si="51"/>
        <v>1064.097</v>
      </c>
      <c r="M681" s="106">
        <v>0</v>
      </c>
      <c r="N681" s="106">
        <v>0</v>
      </c>
      <c r="O681" s="106">
        <v>0</v>
      </c>
      <c r="P681" s="106">
        <v>0</v>
      </c>
      <c r="Q681" s="106">
        <v>0</v>
      </c>
      <c r="R681" s="106">
        <v>0</v>
      </c>
      <c r="S681" s="106">
        <v>0</v>
      </c>
      <c r="T681" s="106">
        <v>0</v>
      </c>
      <c r="U681" s="106">
        <v>0</v>
      </c>
      <c r="V681" s="106">
        <v>0</v>
      </c>
      <c r="W681" s="106">
        <v>0</v>
      </c>
      <c r="X681" s="106">
        <v>0</v>
      </c>
      <c r="Y681" s="106">
        <v>0</v>
      </c>
      <c r="Z681" s="106">
        <v>0</v>
      </c>
      <c r="AA681" s="106">
        <v>0</v>
      </c>
      <c r="AB681" s="106">
        <v>0</v>
      </c>
      <c r="AC681" s="106">
        <f t="shared" si="48"/>
        <v>88.67</v>
      </c>
      <c r="AD681" s="106">
        <f t="shared" si="49"/>
        <v>212.62</v>
      </c>
      <c r="AE681" s="106">
        <v>212.62</v>
      </c>
      <c r="AF681" s="106">
        <v>0</v>
      </c>
      <c r="AG681" s="106">
        <v>212.62</v>
      </c>
      <c r="AH681" s="106">
        <v>0</v>
      </c>
      <c r="AI681" s="106">
        <v>212.62</v>
      </c>
      <c r="AJ681" s="106">
        <v>124.95</v>
      </c>
      <c r="AK681" s="106">
        <v>0</v>
      </c>
      <c r="AL681" s="106"/>
      <c r="AM681" s="106"/>
      <c r="AN681" s="106"/>
      <c r="AO681" s="104"/>
      <c r="AP681" s="104">
        <f t="shared" si="52"/>
        <v>1064.1000000000001</v>
      </c>
      <c r="AQ681" s="106">
        <f t="shared" si="36"/>
        <v>118.22999999999979</v>
      </c>
      <c r="AR681" s="72" t="s">
        <v>1725</v>
      </c>
      <c r="AS681" s="73" t="s">
        <v>1726</v>
      </c>
      <c r="AT681" s="62"/>
      <c r="AU681" s="61">
        <f t="shared" si="39"/>
        <v>-3.0000000001564331E-3</v>
      </c>
      <c r="AV681" s="62"/>
      <c r="AW681" s="62"/>
      <c r="AX681" s="62"/>
      <c r="AY681" s="62"/>
      <c r="AZ681" s="62"/>
      <c r="BA681" s="62"/>
      <c r="BB681" s="62"/>
      <c r="BC681" s="62"/>
      <c r="BD681" s="62"/>
      <c r="BE681" s="62"/>
      <c r="BF681" s="62"/>
      <c r="BG681" s="62"/>
      <c r="BH681" s="62"/>
    </row>
    <row r="682" spans="1:60" ht="49.5" customHeight="1" x14ac:dyDescent="0.2">
      <c r="A682" s="85" t="s">
        <v>1727</v>
      </c>
      <c r="B682" s="86" t="s">
        <v>351</v>
      </c>
      <c r="C682" s="94" t="s">
        <v>1698</v>
      </c>
      <c r="D682" s="86" t="s">
        <v>227</v>
      </c>
      <c r="E682" s="86" t="s">
        <v>1728</v>
      </c>
      <c r="F682" s="79" t="s">
        <v>1700</v>
      </c>
      <c r="G682" s="86" t="s">
        <v>1682</v>
      </c>
      <c r="H682" s="86" t="s">
        <v>207</v>
      </c>
      <c r="I682" s="105">
        <v>41498</v>
      </c>
      <c r="J682" s="106">
        <v>1182.33</v>
      </c>
      <c r="K682" s="106">
        <f t="shared" si="50"/>
        <v>118.233</v>
      </c>
      <c r="L682" s="106">
        <f t="shared" si="51"/>
        <v>1064.097</v>
      </c>
      <c r="M682" s="106">
        <v>0</v>
      </c>
      <c r="N682" s="106">
        <v>0</v>
      </c>
      <c r="O682" s="106">
        <v>0</v>
      </c>
      <c r="P682" s="106">
        <v>0</v>
      </c>
      <c r="Q682" s="106">
        <v>0</v>
      </c>
      <c r="R682" s="106">
        <v>0</v>
      </c>
      <c r="S682" s="106">
        <v>0</v>
      </c>
      <c r="T682" s="106">
        <v>0</v>
      </c>
      <c r="U682" s="106">
        <v>0</v>
      </c>
      <c r="V682" s="106">
        <v>0</v>
      </c>
      <c r="W682" s="106">
        <v>0</v>
      </c>
      <c r="X682" s="106">
        <v>0</v>
      </c>
      <c r="Y682" s="106">
        <v>0</v>
      </c>
      <c r="Z682" s="106">
        <v>0</v>
      </c>
      <c r="AA682" s="106">
        <v>0</v>
      </c>
      <c r="AB682" s="106">
        <v>0</v>
      </c>
      <c r="AC682" s="106">
        <f t="shared" si="48"/>
        <v>88.67</v>
      </c>
      <c r="AD682" s="106">
        <f t="shared" si="49"/>
        <v>212.62</v>
      </c>
      <c r="AE682" s="106">
        <v>212.62</v>
      </c>
      <c r="AF682" s="106">
        <v>0</v>
      </c>
      <c r="AG682" s="106">
        <v>212.62</v>
      </c>
      <c r="AH682" s="106">
        <v>0</v>
      </c>
      <c r="AI682" s="106">
        <v>212.62</v>
      </c>
      <c r="AJ682" s="106">
        <v>124.95</v>
      </c>
      <c r="AK682" s="106">
        <v>0</v>
      </c>
      <c r="AL682" s="106"/>
      <c r="AM682" s="106"/>
      <c r="AN682" s="106"/>
      <c r="AO682" s="104"/>
      <c r="AP682" s="104">
        <f t="shared" si="52"/>
        <v>1064.1000000000001</v>
      </c>
      <c r="AQ682" s="106">
        <f t="shared" si="36"/>
        <v>118.22999999999979</v>
      </c>
      <c r="AR682" s="72" t="s">
        <v>1729</v>
      </c>
      <c r="AS682" s="73" t="s">
        <v>555</v>
      </c>
      <c r="AT682" s="62"/>
      <c r="AU682" s="61">
        <f t="shared" si="39"/>
        <v>-3.0000000001564331E-3</v>
      </c>
      <c r="AV682" s="62"/>
      <c r="AW682" s="62"/>
      <c r="AX682" s="62"/>
      <c r="AY682" s="62"/>
      <c r="AZ682" s="62"/>
      <c r="BA682" s="62"/>
      <c r="BB682" s="62"/>
      <c r="BC682" s="62"/>
      <c r="BD682" s="62"/>
      <c r="BE682" s="62"/>
      <c r="BF682" s="62"/>
      <c r="BG682" s="62"/>
      <c r="BH682" s="62"/>
    </row>
    <row r="683" spans="1:60" ht="49.5" customHeight="1" x14ac:dyDescent="0.2">
      <c r="A683" s="85" t="s">
        <v>1730</v>
      </c>
      <c r="B683" s="86" t="s">
        <v>351</v>
      </c>
      <c r="C683" s="94" t="s">
        <v>1698</v>
      </c>
      <c r="D683" s="86" t="s">
        <v>227</v>
      </c>
      <c r="E683" s="86" t="s">
        <v>1731</v>
      </c>
      <c r="F683" s="79" t="s">
        <v>1700</v>
      </c>
      <c r="G683" s="86" t="s">
        <v>1682</v>
      </c>
      <c r="H683" s="86" t="s">
        <v>207</v>
      </c>
      <c r="I683" s="105">
        <v>41498</v>
      </c>
      <c r="J683" s="106">
        <v>1182.33</v>
      </c>
      <c r="K683" s="106">
        <f t="shared" si="50"/>
        <v>118.233</v>
      </c>
      <c r="L683" s="106">
        <f t="shared" si="51"/>
        <v>1064.097</v>
      </c>
      <c r="M683" s="106">
        <v>0</v>
      </c>
      <c r="N683" s="106">
        <v>0</v>
      </c>
      <c r="O683" s="106">
        <v>0</v>
      </c>
      <c r="P683" s="106">
        <v>0</v>
      </c>
      <c r="Q683" s="106">
        <v>0</v>
      </c>
      <c r="R683" s="106">
        <v>0</v>
      </c>
      <c r="S683" s="106">
        <v>0</v>
      </c>
      <c r="T683" s="106">
        <v>0</v>
      </c>
      <c r="U683" s="106">
        <v>0</v>
      </c>
      <c r="V683" s="106">
        <v>0</v>
      </c>
      <c r="W683" s="106">
        <v>0</v>
      </c>
      <c r="X683" s="106">
        <v>0</v>
      </c>
      <c r="Y683" s="106">
        <v>0</v>
      </c>
      <c r="Z683" s="106">
        <v>0</v>
      </c>
      <c r="AA683" s="106">
        <v>0</v>
      </c>
      <c r="AB683" s="106">
        <v>0</v>
      </c>
      <c r="AC683" s="106">
        <f t="shared" si="48"/>
        <v>88.67</v>
      </c>
      <c r="AD683" s="106">
        <f t="shared" si="49"/>
        <v>212.62</v>
      </c>
      <c r="AE683" s="106">
        <v>212.62</v>
      </c>
      <c r="AF683" s="106">
        <v>0</v>
      </c>
      <c r="AG683" s="106">
        <v>212.62</v>
      </c>
      <c r="AH683" s="106">
        <v>0</v>
      </c>
      <c r="AI683" s="106">
        <v>212.62</v>
      </c>
      <c r="AJ683" s="106">
        <v>124.95</v>
      </c>
      <c r="AK683" s="106">
        <v>0</v>
      </c>
      <c r="AL683" s="106"/>
      <c r="AM683" s="106"/>
      <c r="AN683" s="106"/>
      <c r="AO683" s="104"/>
      <c r="AP683" s="104">
        <f t="shared" si="52"/>
        <v>1064.1000000000001</v>
      </c>
      <c r="AQ683" s="106">
        <f t="shared" si="36"/>
        <v>118.22999999999979</v>
      </c>
      <c r="AR683" s="72" t="s">
        <v>1112</v>
      </c>
      <c r="AS683" s="73" t="s">
        <v>555</v>
      </c>
      <c r="AT683" s="62"/>
      <c r="AU683" s="61">
        <f t="shared" si="39"/>
        <v>-3.0000000001564331E-3</v>
      </c>
      <c r="AV683" s="62"/>
      <c r="AW683" s="62"/>
      <c r="AX683" s="62"/>
      <c r="AY683" s="62"/>
      <c r="AZ683" s="62"/>
      <c r="BA683" s="62"/>
      <c r="BB683" s="62"/>
      <c r="BC683" s="62"/>
      <c r="BD683" s="62"/>
      <c r="BE683" s="62"/>
      <c r="BF683" s="62"/>
      <c r="BG683" s="62"/>
      <c r="BH683" s="62"/>
    </row>
    <row r="684" spans="1:60" ht="49.5" customHeight="1" x14ac:dyDescent="0.2">
      <c r="A684" s="85" t="s">
        <v>1732</v>
      </c>
      <c r="B684" s="86" t="s">
        <v>351</v>
      </c>
      <c r="C684" s="94" t="s">
        <v>1698</v>
      </c>
      <c r="D684" s="86" t="s">
        <v>227</v>
      </c>
      <c r="E684" s="86" t="s">
        <v>1733</v>
      </c>
      <c r="F684" s="79" t="s">
        <v>1700</v>
      </c>
      <c r="G684" s="86" t="s">
        <v>1682</v>
      </c>
      <c r="H684" s="86" t="s">
        <v>207</v>
      </c>
      <c r="I684" s="105">
        <v>41498</v>
      </c>
      <c r="J684" s="106">
        <v>1182.33</v>
      </c>
      <c r="K684" s="106">
        <f t="shared" si="50"/>
        <v>118.233</v>
      </c>
      <c r="L684" s="106">
        <f t="shared" si="51"/>
        <v>1064.097</v>
      </c>
      <c r="M684" s="106">
        <v>0</v>
      </c>
      <c r="N684" s="106">
        <v>0</v>
      </c>
      <c r="O684" s="106">
        <v>0</v>
      </c>
      <c r="P684" s="106">
        <v>0</v>
      </c>
      <c r="Q684" s="106">
        <v>0</v>
      </c>
      <c r="R684" s="106">
        <v>0</v>
      </c>
      <c r="S684" s="106">
        <v>0</v>
      </c>
      <c r="T684" s="106">
        <v>0</v>
      </c>
      <c r="U684" s="106">
        <v>0</v>
      </c>
      <c r="V684" s="106">
        <v>0</v>
      </c>
      <c r="W684" s="106">
        <v>0</v>
      </c>
      <c r="X684" s="106">
        <v>0</v>
      </c>
      <c r="Y684" s="106">
        <v>0</v>
      </c>
      <c r="Z684" s="106">
        <v>0</v>
      </c>
      <c r="AA684" s="106">
        <v>0</v>
      </c>
      <c r="AB684" s="106">
        <v>0</v>
      </c>
      <c r="AC684" s="106">
        <f t="shared" si="48"/>
        <v>88.67</v>
      </c>
      <c r="AD684" s="106">
        <f t="shared" si="49"/>
        <v>212.62</v>
      </c>
      <c r="AE684" s="106">
        <v>212.62</v>
      </c>
      <c r="AF684" s="106">
        <v>0</v>
      </c>
      <c r="AG684" s="106">
        <v>212.62</v>
      </c>
      <c r="AH684" s="106">
        <v>0</v>
      </c>
      <c r="AI684" s="106">
        <v>212.62</v>
      </c>
      <c r="AJ684" s="106">
        <v>124.95</v>
      </c>
      <c r="AK684" s="106">
        <v>0</v>
      </c>
      <c r="AL684" s="106"/>
      <c r="AM684" s="106"/>
      <c r="AN684" s="106"/>
      <c r="AO684" s="104"/>
      <c r="AP684" s="104">
        <f t="shared" si="52"/>
        <v>1064.1000000000001</v>
      </c>
      <c r="AQ684" s="106">
        <f t="shared" si="36"/>
        <v>118.22999999999979</v>
      </c>
      <c r="AR684" s="72" t="s">
        <v>878</v>
      </c>
      <c r="AS684" s="73" t="s">
        <v>1726</v>
      </c>
      <c r="AT684" s="62"/>
      <c r="AU684" s="61">
        <f t="shared" si="39"/>
        <v>-3.0000000001564331E-3</v>
      </c>
      <c r="AV684" s="62"/>
      <c r="AW684" s="62"/>
      <c r="AX684" s="62"/>
      <c r="AY684" s="62"/>
      <c r="AZ684" s="62"/>
      <c r="BA684" s="62"/>
      <c r="BB684" s="62"/>
      <c r="BC684" s="62"/>
      <c r="BD684" s="62"/>
      <c r="BE684" s="62"/>
      <c r="BF684" s="62"/>
      <c r="BG684" s="62"/>
      <c r="BH684" s="62"/>
    </row>
    <row r="685" spans="1:60" ht="49.5" customHeight="1" x14ac:dyDescent="0.2">
      <c r="A685" s="85" t="s">
        <v>1734</v>
      </c>
      <c r="B685" s="86" t="s">
        <v>351</v>
      </c>
      <c r="C685" s="94" t="s">
        <v>1698</v>
      </c>
      <c r="D685" s="86" t="s">
        <v>227</v>
      </c>
      <c r="E685" s="86" t="s">
        <v>1735</v>
      </c>
      <c r="F685" s="79" t="s">
        <v>1700</v>
      </c>
      <c r="G685" s="86" t="s">
        <v>1682</v>
      </c>
      <c r="H685" s="86" t="s">
        <v>207</v>
      </c>
      <c r="I685" s="105">
        <v>41498</v>
      </c>
      <c r="J685" s="106">
        <v>1182.33</v>
      </c>
      <c r="K685" s="106">
        <f t="shared" si="50"/>
        <v>118.233</v>
      </c>
      <c r="L685" s="106">
        <f t="shared" si="51"/>
        <v>1064.097</v>
      </c>
      <c r="M685" s="106">
        <v>0</v>
      </c>
      <c r="N685" s="106">
        <v>0</v>
      </c>
      <c r="O685" s="106">
        <v>0</v>
      </c>
      <c r="P685" s="106">
        <v>0</v>
      </c>
      <c r="Q685" s="106">
        <v>0</v>
      </c>
      <c r="R685" s="106">
        <v>0</v>
      </c>
      <c r="S685" s="106">
        <v>0</v>
      </c>
      <c r="T685" s="106">
        <v>0</v>
      </c>
      <c r="U685" s="106">
        <v>0</v>
      </c>
      <c r="V685" s="106">
        <v>0</v>
      </c>
      <c r="W685" s="106">
        <v>0</v>
      </c>
      <c r="X685" s="106">
        <v>0</v>
      </c>
      <c r="Y685" s="106">
        <v>0</v>
      </c>
      <c r="Z685" s="106">
        <v>0</v>
      </c>
      <c r="AA685" s="106">
        <v>0</v>
      </c>
      <c r="AB685" s="106">
        <v>0</v>
      </c>
      <c r="AC685" s="106">
        <f t="shared" si="48"/>
        <v>88.67</v>
      </c>
      <c r="AD685" s="106">
        <f t="shared" si="49"/>
        <v>212.62</v>
      </c>
      <c r="AE685" s="106">
        <v>212.62</v>
      </c>
      <c r="AF685" s="106">
        <v>0</v>
      </c>
      <c r="AG685" s="106">
        <v>212.62</v>
      </c>
      <c r="AH685" s="106">
        <v>0</v>
      </c>
      <c r="AI685" s="106">
        <v>212.62</v>
      </c>
      <c r="AJ685" s="106">
        <v>124.95</v>
      </c>
      <c r="AK685" s="106">
        <v>0</v>
      </c>
      <c r="AL685" s="106"/>
      <c r="AM685" s="106"/>
      <c r="AN685" s="106"/>
      <c r="AO685" s="104"/>
      <c r="AP685" s="104">
        <f t="shared" si="52"/>
        <v>1064.1000000000001</v>
      </c>
      <c r="AQ685" s="106">
        <f t="shared" si="36"/>
        <v>118.22999999999979</v>
      </c>
      <c r="AR685" s="72" t="s">
        <v>1736</v>
      </c>
      <c r="AS685" s="73" t="s">
        <v>1737</v>
      </c>
      <c r="AT685" s="62"/>
      <c r="AU685" s="61">
        <f t="shared" si="39"/>
        <v>-3.0000000001564331E-3</v>
      </c>
      <c r="AV685" s="62"/>
      <c r="AW685" s="62"/>
      <c r="AX685" s="62"/>
      <c r="AY685" s="62"/>
      <c r="AZ685" s="62"/>
      <c r="BA685" s="62"/>
      <c r="BB685" s="62"/>
      <c r="BC685" s="62"/>
      <c r="BD685" s="62"/>
      <c r="BE685" s="62"/>
      <c r="BF685" s="62"/>
      <c r="BG685" s="62"/>
      <c r="BH685" s="62"/>
    </row>
    <row r="686" spans="1:60" ht="49.5" customHeight="1" x14ac:dyDescent="0.2">
      <c r="A686" s="85" t="s">
        <v>1738</v>
      </c>
      <c r="B686" s="86" t="s">
        <v>351</v>
      </c>
      <c r="C686" s="94" t="s">
        <v>1698</v>
      </c>
      <c r="D686" s="86" t="s">
        <v>227</v>
      </c>
      <c r="E686" s="86" t="s">
        <v>1739</v>
      </c>
      <c r="F686" s="79" t="s">
        <v>1700</v>
      </c>
      <c r="G686" s="86" t="s">
        <v>1682</v>
      </c>
      <c r="H686" s="86" t="s">
        <v>207</v>
      </c>
      <c r="I686" s="105">
        <v>41498</v>
      </c>
      <c r="J686" s="106">
        <v>1182.33</v>
      </c>
      <c r="K686" s="106">
        <f t="shared" si="50"/>
        <v>118.233</v>
      </c>
      <c r="L686" s="106">
        <f t="shared" si="51"/>
        <v>1064.097</v>
      </c>
      <c r="M686" s="106">
        <v>0</v>
      </c>
      <c r="N686" s="106">
        <v>0</v>
      </c>
      <c r="O686" s="106">
        <v>0</v>
      </c>
      <c r="P686" s="106">
        <v>0</v>
      </c>
      <c r="Q686" s="106">
        <v>0</v>
      </c>
      <c r="R686" s="106">
        <v>0</v>
      </c>
      <c r="S686" s="106">
        <v>0</v>
      </c>
      <c r="T686" s="106">
        <v>0</v>
      </c>
      <c r="U686" s="106">
        <v>0</v>
      </c>
      <c r="V686" s="106">
        <v>0</v>
      </c>
      <c r="W686" s="106">
        <v>0</v>
      </c>
      <c r="X686" s="106">
        <v>0</v>
      </c>
      <c r="Y686" s="106">
        <v>0</v>
      </c>
      <c r="Z686" s="106">
        <v>0</v>
      </c>
      <c r="AA686" s="106">
        <v>0</v>
      </c>
      <c r="AB686" s="106">
        <v>0</v>
      </c>
      <c r="AC686" s="106">
        <f t="shared" si="48"/>
        <v>88.67</v>
      </c>
      <c r="AD686" s="106">
        <f t="shared" si="49"/>
        <v>212.62</v>
      </c>
      <c r="AE686" s="106">
        <v>212.62</v>
      </c>
      <c r="AF686" s="106">
        <v>0</v>
      </c>
      <c r="AG686" s="106">
        <v>212.62</v>
      </c>
      <c r="AH686" s="106">
        <v>0</v>
      </c>
      <c r="AI686" s="106">
        <v>212.62</v>
      </c>
      <c r="AJ686" s="106">
        <v>124.95</v>
      </c>
      <c r="AK686" s="106">
        <v>0</v>
      </c>
      <c r="AL686" s="106"/>
      <c r="AM686" s="106"/>
      <c r="AN686" s="106"/>
      <c r="AO686" s="104"/>
      <c r="AP686" s="104">
        <f t="shared" si="52"/>
        <v>1064.1000000000001</v>
      </c>
      <c r="AQ686" s="106">
        <f t="shared" si="36"/>
        <v>118.22999999999979</v>
      </c>
      <c r="AR686" s="72" t="s">
        <v>956</v>
      </c>
      <c r="AS686" s="73" t="s">
        <v>730</v>
      </c>
      <c r="AT686" s="62"/>
      <c r="AU686" s="61">
        <f t="shared" si="39"/>
        <v>-3.0000000001564331E-3</v>
      </c>
      <c r="AV686" s="62"/>
      <c r="AW686" s="62"/>
      <c r="AX686" s="62"/>
      <c r="AY686" s="62"/>
      <c r="AZ686" s="62"/>
      <c r="BA686" s="62"/>
      <c r="BB686" s="62"/>
      <c r="BC686" s="62"/>
      <c r="BD686" s="62"/>
      <c r="BE686" s="62"/>
      <c r="BF686" s="62"/>
      <c r="BG686" s="62"/>
      <c r="BH686" s="62"/>
    </row>
    <row r="687" spans="1:60" ht="49.5" customHeight="1" x14ac:dyDescent="0.2">
      <c r="A687" s="85" t="s">
        <v>1740</v>
      </c>
      <c r="B687" s="86" t="s">
        <v>351</v>
      </c>
      <c r="C687" s="94" t="s">
        <v>1698</v>
      </c>
      <c r="D687" s="86" t="s">
        <v>227</v>
      </c>
      <c r="E687" s="86" t="s">
        <v>1741</v>
      </c>
      <c r="F687" s="79" t="s">
        <v>1700</v>
      </c>
      <c r="G687" s="86" t="s">
        <v>1682</v>
      </c>
      <c r="H687" s="86" t="s">
        <v>207</v>
      </c>
      <c r="I687" s="105">
        <v>41498</v>
      </c>
      <c r="J687" s="106">
        <v>1182.33</v>
      </c>
      <c r="K687" s="106">
        <f t="shared" si="50"/>
        <v>118.233</v>
      </c>
      <c r="L687" s="106">
        <f t="shared" si="51"/>
        <v>1064.097</v>
      </c>
      <c r="M687" s="106">
        <v>0</v>
      </c>
      <c r="N687" s="106">
        <v>0</v>
      </c>
      <c r="O687" s="106">
        <v>0</v>
      </c>
      <c r="P687" s="106">
        <v>0</v>
      </c>
      <c r="Q687" s="106">
        <v>0</v>
      </c>
      <c r="R687" s="106">
        <v>0</v>
      </c>
      <c r="S687" s="106">
        <v>0</v>
      </c>
      <c r="T687" s="106">
        <v>0</v>
      </c>
      <c r="U687" s="106">
        <v>0</v>
      </c>
      <c r="V687" s="106">
        <v>0</v>
      </c>
      <c r="W687" s="106">
        <v>0</v>
      </c>
      <c r="X687" s="106">
        <v>0</v>
      </c>
      <c r="Y687" s="106">
        <v>0</v>
      </c>
      <c r="Z687" s="106">
        <v>0</v>
      </c>
      <c r="AA687" s="106">
        <v>0</v>
      </c>
      <c r="AB687" s="106">
        <v>0</v>
      </c>
      <c r="AC687" s="106">
        <f t="shared" si="48"/>
        <v>88.67</v>
      </c>
      <c r="AD687" s="106">
        <f t="shared" si="49"/>
        <v>212.62</v>
      </c>
      <c r="AE687" s="106">
        <v>212.62</v>
      </c>
      <c r="AF687" s="106">
        <v>0</v>
      </c>
      <c r="AG687" s="106">
        <v>212.62</v>
      </c>
      <c r="AH687" s="106">
        <v>0</v>
      </c>
      <c r="AI687" s="106">
        <v>212.62</v>
      </c>
      <c r="AJ687" s="106">
        <v>124.95</v>
      </c>
      <c r="AK687" s="106">
        <v>0</v>
      </c>
      <c r="AL687" s="106"/>
      <c r="AM687" s="106"/>
      <c r="AN687" s="106"/>
      <c r="AO687" s="104"/>
      <c r="AP687" s="104">
        <f t="shared" si="52"/>
        <v>1064.1000000000001</v>
      </c>
      <c r="AQ687" s="106">
        <f t="shared" si="36"/>
        <v>118.22999999999979</v>
      </c>
      <c r="AR687" s="72" t="s">
        <v>1742</v>
      </c>
      <c r="AS687" s="73" t="s">
        <v>1076</v>
      </c>
      <c r="AT687" s="62"/>
      <c r="AU687" s="61">
        <f t="shared" si="39"/>
        <v>-3.0000000001564331E-3</v>
      </c>
      <c r="AV687" s="62"/>
      <c r="AW687" s="62"/>
      <c r="AX687" s="62"/>
      <c r="AY687" s="62"/>
      <c r="AZ687" s="62"/>
      <c r="BA687" s="62"/>
      <c r="BB687" s="62"/>
      <c r="BC687" s="62"/>
      <c r="BD687" s="62"/>
      <c r="BE687" s="62"/>
      <c r="BF687" s="62"/>
      <c r="BG687" s="62"/>
      <c r="BH687" s="62"/>
    </row>
    <row r="688" spans="1:60" ht="49.5" customHeight="1" x14ac:dyDescent="0.2">
      <c r="A688" s="85" t="s">
        <v>1743</v>
      </c>
      <c r="B688" s="86" t="s">
        <v>351</v>
      </c>
      <c r="C688" s="94" t="s">
        <v>1698</v>
      </c>
      <c r="D688" s="86" t="s">
        <v>227</v>
      </c>
      <c r="E688" s="86" t="s">
        <v>1744</v>
      </c>
      <c r="F688" s="79" t="s">
        <v>1700</v>
      </c>
      <c r="G688" s="86" t="s">
        <v>1682</v>
      </c>
      <c r="H688" s="86" t="s">
        <v>207</v>
      </c>
      <c r="I688" s="105">
        <v>41498</v>
      </c>
      <c r="J688" s="106">
        <v>1182.33</v>
      </c>
      <c r="K688" s="106">
        <f t="shared" si="50"/>
        <v>118.233</v>
      </c>
      <c r="L688" s="106">
        <f t="shared" si="51"/>
        <v>1064.097</v>
      </c>
      <c r="M688" s="106">
        <v>0</v>
      </c>
      <c r="N688" s="106">
        <v>0</v>
      </c>
      <c r="O688" s="106">
        <v>0</v>
      </c>
      <c r="P688" s="106">
        <v>0</v>
      </c>
      <c r="Q688" s="106">
        <v>0</v>
      </c>
      <c r="R688" s="106">
        <v>0</v>
      </c>
      <c r="S688" s="106">
        <v>0</v>
      </c>
      <c r="T688" s="106">
        <v>0</v>
      </c>
      <c r="U688" s="106">
        <v>0</v>
      </c>
      <c r="V688" s="106">
        <v>0</v>
      </c>
      <c r="W688" s="106">
        <v>0</v>
      </c>
      <c r="X688" s="106">
        <v>0</v>
      </c>
      <c r="Y688" s="106">
        <v>0</v>
      </c>
      <c r="Z688" s="106">
        <v>0</v>
      </c>
      <c r="AA688" s="106">
        <v>0</v>
      </c>
      <c r="AB688" s="106">
        <v>0</v>
      </c>
      <c r="AC688" s="106">
        <f t="shared" si="48"/>
        <v>88.67</v>
      </c>
      <c r="AD688" s="106">
        <f t="shared" si="49"/>
        <v>212.62</v>
      </c>
      <c r="AE688" s="106">
        <v>212.62</v>
      </c>
      <c r="AF688" s="106">
        <v>0</v>
      </c>
      <c r="AG688" s="106">
        <v>212.62</v>
      </c>
      <c r="AH688" s="106">
        <v>0</v>
      </c>
      <c r="AI688" s="106">
        <v>212.62</v>
      </c>
      <c r="AJ688" s="106">
        <v>124.95</v>
      </c>
      <c r="AK688" s="106">
        <v>0</v>
      </c>
      <c r="AL688" s="106"/>
      <c r="AM688" s="106"/>
      <c r="AN688" s="106"/>
      <c r="AO688" s="104"/>
      <c r="AP688" s="104">
        <f t="shared" si="52"/>
        <v>1064.1000000000001</v>
      </c>
      <c r="AQ688" s="106">
        <f t="shared" si="36"/>
        <v>118.22999999999979</v>
      </c>
      <c r="AR688" s="72" t="s">
        <v>1745</v>
      </c>
      <c r="AS688" s="73" t="s">
        <v>630</v>
      </c>
      <c r="AT688" s="62"/>
      <c r="AU688" s="61">
        <f t="shared" si="39"/>
        <v>-3.0000000001564331E-3</v>
      </c>
      <c r="AV688" s="62"/>
      <c r="AW688" s="62"/>
      <c r="AX688" s="62"/>
      <c r="AY688" s="62"/>
      <c r="AZ688" s="62"/>
      <c r="BA688" s="62"/>
      <c r="BB688" s="62"/>
      <c r="BC688" s="62"/>
      <c r="BD688" s="62"/>
      <c r="BE688" s="62"/>
      <c r="BF688" s="62"/>
      <c r="BG688" s="62"/>
      <c r="BH688" s="62"/>
    </row>
    <row r="689" spans="1:60" ht="49.5" customHeight="1" x14ac:dyDescent="0.2">
      <c r="A689" s="85" t="s">
        <v>1746</v>
      </c>
      <c r="B689" s="86" t="s">
        <v>351</v>
      </c>
      <c r="C689" s="94" t="s">
        <v>1698</v>
      </c>
      <c r="D689" s="86" t="s">
        <v>227</v>
      </c>
      <c r="E689" s="86" t="s">
        <v>1747</v>
      </c>
      <c r="F689" s="79" t="s">
        <v>1700</v>
      </c>
      <c r="G689" s="86" t="s">
        <v>1682</v>
      </c>
      <c r="H689" s="86" t="s">
        <v>207</v>
      </c>
      <c r="I689" s="105">
        <v>41498</v>
      </c>
      <c r="J689" s="106">
        <v>1182.33</v>
      </c>
      <c r="K689" s="106">
        <f t="shared" si="50"/>
        <v>118.233</v>
      </c>
      <c r="L689" s="106">
        <f t="shared" si="51"/>
        <v>1064.097</v>
      </c>
      <c r="M689" s="106">
        <v>0</v>
      </c>
      <c r="N689" s="106">
        <v>0</v>
      </c>
      <c r="O689" s="106">
        <v>0</v>
      </c>
      <c r="P689" s="106">
        <v>0</v>
      </c>
      <c r="Q689" s="106">
        <v>0</v>
      </c>
      <c r="R689" s="106">
        <v>0</v>
      </c>
      <c r="S689" s="106">
        <v>0</v>
      </c>
      <c r="T689" s="106">
        <v>0</v>
      </c>
      <c r="U689" s="106">
        <v>0</v>
      </c>
      <c r="V689" s="106">
        <v>0</v>
      </c>
      <c r="W689" s="106">
        <v>0</v>
      </c>
      <c r="X689" s="106">
        <v>0</v>
      </c>
      <c r="Y689" s="106">
        <v>0</v>
      </c>
      <c r="Z689" s="106">
        <v>0</v>
      </c>
      <c r="AA689" s="106">
        <v>0</v>
      </c>
      <c r="AB689" s="106">
        <v>0</v>
      </c>
      <c r="AC689" s="106">
        <f t="shared" si="48"/>
        <v>88.67</v>
      </c>
      <c r="AD689" s="106">
        <f t="shared" si="49"/>
        <v>212.62</v>
      </c>
      <c r="AE689" s="106">
        <v>212.62</v>
      </c>
      <c r="AF689" s="106">
        <v>0</v>
      </c>
      <c r="AG689" s="106">
        <v>212.62</v>
      </c>
      <c r="AH689" s="106">
        <v>0</v>
      </c>
      <c r="AI689" s="106">
        <v>212.62</v>
      </c>
      <c r="AJ689" s="106">
        <v>124.95</v>
      </c>
      <c r="AK689" s="106">
        <v>0</v>
      </c>
      <c r="AL689" s="106"/>
      <c r="AM689" s="106"/>
      <c r="AN689" s="106"/>
      <c r="AO689" s="104"/>
      <c r="AP689" s="104">
        <f t="shared" si="52"/>
        <v>1064.1000000000001</v>
      </c>
      <c r="AQ689" s="106">
        <f t="shared" si="36"/>
        <v>118.22999999999979</v>
      </c>
      <c r="AR689" s="72" t="s">
        <v>1696</v>
      </c>
      <c r="AS689" s="73" t="s">
        <v>630</v>
      </c>
      <c r="AT689" s="62"/>
      <c r="AU689" s="61">
        <f t="shared" si="39"/>
        <v>-3.0000000001564331E-3</v>
      </c>
      <c r="AV689" s="62"/>
      <c r="AW689" s="62"/>
      <c r="AX689" s="62"/>
      <c r="AY689" s="62"/>
      <c r="AZ689" s="62"/>
      <c r="BA689" s="62"/>
      <c r="BB689" s="62"/>
      <c r="BC689" s="62"/>
      <c r="BD689" s="62"/>
      <c r="BE689" s="62"/>
      <c r="BF689" s="62"/>
      <c r="BG689" s="62"/>
      <c r="BH689" s="62"/>
    </row>
    <row r="690" spans="1:60" ht="49.5" customHeight="1" x14ac:dyDescent="0.2">
      <c r="A690" s="85" t="s">
        <v>1748</v>
      </c>
      <c r="B690" s="86" t="s">
        <v>351</v>
      </c>
      <c r="C690" s="94" t="s">
        <v>1698</v>
      </c>
      <c r="D690" s="86" t="s">
        <v>227</v>
      </c>
      <c r="E690" s="86" t="s">
        <v>1749</v>
      </c>
      <c r="F690" s="79" t="s">
        <v>1700</v>
      </c>
      <c r="G690" s="86" t="s">
        <v>1682</v>
      </c>
      <c r="H690" s="86" t="s">
        <v>207</v>
      </c>
      <c r="I690" s="105">
        <v>41498</v>
      </c>
      <c r="J690" s="106">
        <v>1182.33</v>
      </c>
      <c r="K690" s="106">
        <f t="shared" si="50"/>
        <v>118.233</v>
      </c>
      <c r="L690" s="106">
        <f t="shared" si="51"/>
        <v>1064.097</v>
      </c>
      <c r="M690" s="106">
        <v>0</v>
      </c>
      <c r="N690" s="106">
        <v>0</v>
      </c>
      <c r="O690" s="106">
        <v>0</v>
      </c>
      <c r="P690" s="106">
        <v>0</v>
      </c>
      <c r="Q690" s="106">
        <v>0</v>
      </c>
      <c r="R690" s="106">
        <v>0</v>
      </c>
      <c r="S690" s="106">
        <v>0</v>
      </c>
      <c r="T690" s="106">
        <v>0</v>
      </c>
      <c r="U690" s="106">
        <v>0</v>
      </c>
      <c r="V690" s="106">
        <v>0</v>
      </c>
      <c r="W690" s="106">
        <v>0</v>
      </c>
      <c r="X690" s="106">
        <v>0</v>
      </c>
      <c r="Y690" s="106">
        <v>0</v>
      </c>
      <c r="Z690" s="106">
        <v>0</v>
      </c>
      <c r="AA690" s="106">
        <v>0</v>
      </c>
      <c r="AB690" s="106">
        <v>0</v>
      </c>
      <c r="AC690" s="106">
        <f t="shared" si="48"/>
        <v>88.67</v>
      </c>
      <c r="AD690" s="106">
        <f t="shared" si="49"/>
        <v>212.62</v>
      </c>
      <c r="AE690" s="106">
        <v>212.62</v>
      </c>
      <c r="AF690" s="106">
        <v>0</v>
      </c>
      <c r="AG690" s="106">
        <v>212.62</v>
      </c>
      <c r="AH690" s="106">
        <v>0</v>
      </c>
      <c r="AI690" s="106">
        <v>212.62</v>
      </c>
      <c r="AJ690" s="106">
        <v>124.95</v>
      </c>
      <c r="AK690" s="106">
        <v>0</v>
      </c>
      <c r="AL690" s="106"/>
      <c r="AM690" s="106"/>
      <c r="AN690" s="106"/>
      <c r="AO690" s="104"/>
      <c r="AP690" s="104">
        <f t="shared" si="52"/>
        <v>1064.1000000000001</v>
      </c>
      <c r="AQ690" s="106">
        <f t="shared" si="36"/>
        <v>118.22999999999979</v>
      </c>
      <c r="AR690" s="72" t="s">
        <v>1750</v>
      </c>
      <c r="AS690" s="73" t="s">
        <v>1076</v>
      </c>
      <c r="AT690" s="62"/>
      <c r="AU690" s="61">
        <f t="shared" si="39"/>
        <v>-3.0000000001564331E-3</v>
      </c>
      <c r="AV690" s="62"/>
      <c r="AW690" s="62"/>
      <c r="AX690" s="62"/>
      <c r="AY690" s="62"/>
      <c r="AZ690" s="62"/>
      <c r="BA690" s="62"/>
      <c r="BB690" s="62"/>
      <c r="BC690" s="62"/>
      <c r="BD690" s="62"/>
      <c r="BE690" s="62"/>
      <c r="BF690" s="62"/>
      <c r="BG690" s="62"/>
      <c r="BH690" s="62"/>
    </row>
    <row r="691" spans="1:60" ht="49.5" customHeight="1" x14ac:dyDescent="0.2">
      <c r="A691" s="85" t="s">
        <v>1751</v>
      </c>
      <c r="B691" s="86" t="s">
        <v>351</v>
      </c>
      <c r="C691" s="94" t="s">
        <v>1698</v>
      </c>
      <c r="D691" s="86" t="s">
        <v>227</v>
      </c>
      <c r="E691" s="86" t="s">
        <v>1752</v>
      </c>
      <c r="F691" s="79" t="s">
        <v>1700</v>
      </c>
      <c r="G691" s="86" t="s">
        <v>1682</v>
      </c>
      <c r="H691" s="86" t="s">
        <v>85</v>
      </c>
      <c r="I691" s="105">
        <v>41498</v>
      </c>
      <c r="J691" s="106">
        <v>1182.33</v>
      </c>
      <c r="K691" s="106">
        <f t="shared" si="50"/>
        <v>118.233</v>
      </c>
      <c r="L691" s="106">
        <f t="shared" si="51"/>
        <v>1064.097</v>
      </c>
      <c r="M691" s="106">
        <v>0</v>
      </c>
      <c r="N691" s="106">
        <v>0</v>
      </c>
      <c r="O691" s="106">
        <v>0</v>
      </c>
      <c r="P691" s="106">
        <v>0</v>
      </c>
      <c r="Q691" s="106">
        <v>0</v>
      </c>
      <c r="R691" s="106">
        <v>0</v>
      </c>
      <c r="S691" s="106">
        <v>0</v>
      </c>
      <c r="T691" s="106">
        <v>0</v>
      </c>
      <c r="U691" s="106">
        <v>0</v>
      </c>
      <c r="V691" s="106">
        <v>0</v>
      </c>
      <c r="W691" s="106">
        <v>0</v>
      </c>
      <c r="X691" s="106">
        <v>0</v>
      </c>
      <c r="Y691" s="106">
        <v>0</v>
      </c>
      <c r="Z691" s="106">
        <v>0</v>
      </c>
      <c r="AA691" s="106">
        <v>0</v>
      </c>
      <c r="AB691" s="106">
        <v>0</v>
      </c>
      <c r="AC691" s="106">
        <f t="shared" si="48"/>
        <v>88.67</v>
      </c>
      <c r="AD691" s="106">
        <f t="shared" si="49"/>
        <v>212.62</v>
      </c>
      <c r="AE691" s="106">
        <v>212.62</v>
      </c>
      <c r="AF691" s="106">
        <v>0</v>
      </c>
      <c r="AG691" s="106">
        <v>212.62</v>
      </c>
      <c r="AH691" s="106">
        <v>0</v>
      </c>
      <c r="AI691" s="106">
        <v>212.62</v>
      </c>
      <c r="AJ691" s="106">
        <v>124.95</v>
      </c>
      <c r="AK691" s="106">
        <v>0</v>
      </c>
      <c r="AL691" s="106"/>
      <c r="AM691" s="106"/>
      <c r="AN691" s="106"/>
      <c r="AO691" s="104"/>
      <c r="AP691" s="104">
        <f t="shared" si="52"/>
        <v>1064.1000000000001</v>
      </c>
      <c r="AQ691" s="106">
        <f t="shared" si="36"/>
        <v>118.22999999999979</v>
      </c>
      <c r="AR691" s="72" t="s">
        <v>1079</v>
      </c>
      <c r="AS691" s="73" t="s">
        <v>620</v>
      </c>
      <c r="AT691" s="62"/>
      <c r="AU691" s="61">
        <f t="shared" si="39"/>
        <v>-3.0000000001564331E-3</v>
      </c>
      <c r="AV691" s="62"/>
      <c r="AW691" s="62"/>
      <c r="AX691" s="62"/>
      <c r="AY691" s="62"/>
      <c r="AZ691" s="62"/>
      <c r="BA691" s="62"/>
      <c r="BB691" s="62"/>
      <c r="BC691" s="62"/>
      <c r="BD691" s="62"/>
      <c r="BE691" s="62"/>
      <c r="BF691" s="62"/>
      <c r="BG691" s="62"/>
      <c r="BH691" s="62"/>
    </row>
    <row r="692" spans="1:60" ht="49.5" customHeight="1" x14ac:dyDescent="0.2">
      <c r="A692" s="85" t="s">
        <v>1753</v>
      </c>
      <c r="B692" s="86" t="s">
        <v>351</v>
      </c>
      <c r="C692" s="94" t="s">
        <v>1698</v>
      </c>
      <c r="D692" s="86" t="s">
        <v>227</v>
      </c>
      <c r="E692" s="86" t="s">
        <v>1754</v>
      </c>
      <c r="F692" s="79" t="s">
        <v>1700</v>
      </c>
      <c r="G692" s="86" t="s">
        <v>1682</v>
      </c>
      <c r="H692" s="86" t="s">
        <v>1755</v>
      </c>
      <c r="I692" s="105">
        <v>41498</v>
      </c>
      <c r="J692" s="106">
        <v>1182.33</v>
      </c>
      <c r="K692" s="106">
        <f t="shared" si="50"/>
        <v>118.233</v>
      </c>
      <c r="L692" s="106">
        <f t="shared" si="51"/>
        <v>1064.097</v>
      </c>
      <c r="M692" s="106">
        <v>0</v>
      </c>
      <c r="N692" s="106">
        <v>0</v>
      </c>
      <c r="O692" s="106">
        <v>0</v>
      </c>
      <c r="P692" s="106">
        <v>0</v>
      </c>
      <c r="Q692" s="106">
        <v>0</v>
      </c>
      <c r="R692" s="106">
        <v>0</v>
      </c>
      <c r="S692" s="106">
        <v>0</v>
      </c>
      <c r="T692" s="106">
        <v>0</v>
      </c>
      <c r="U692" s="106">
        <v>0</v>
      </c>
      <c r="V692" s="106">
        <v>0</v>
      </c>
      <c r="W692" s="106">
        <v>0</v>
      </c>
      <c r="X692" s="106">
        <v>0</v>
      </c>
      <c r="Y692" s="106">
        <v>0</v>
      </c>
      <c r="Z692" s="106">
        <v>0</v>
      </c>
      <c r="AA692" s="106">
        <v>0</v>
      </c>
      <c r="AB692" s="106">
        <v>0</v>
      </c>
      <c r="AC692" s="106">
        <f t="shared" si="48"/>
        <v>88.67</v>
      </c>
      <c r="AD692" s="106">
        <f t="shared" si="49"/>
        <v>212.62</v>
      </c>
      <c r="AE692" s="106">
        <v>212.62</v>
      </c>
      <c r="AF692" s="106">
        <v>0</v>
      </c>
      <c r="AG692" s="106">
        <v>212.62</v>
      </c>
      <c r="AH692" s="106">
        <v>0</v>
      </c>
      <c r="AI692" s="106">
        <v>212.62</v>
      </c>
      <c r="AJ692" s="106">
        <v>124.95</v>
      </c>
      <c r="AK692" s="106">
        <v>0</v>
      </c>
      <c r="AL692" s="106"/>
      <c r="AM692" s="106"/>
      <c r="AN692" s="106"/>
      <c r="AO692" s="104"/>
      <c r="AP692" s="104">
        <f t="shared" si="52"/>
        <v>1064.1000000000001</v>
      </c>
      <c r="AQ692" s="106">
        <f t="shared" si="36"/>
        <v>118.22999999999979</v>
      </c>
      <c r="AR692" s="72" t="s">
        <v>604</v>
      </c>
      <c r="AS692" s="73" t="s">
        <v>605</v>
      </c>
      <c r="AT692" s="62"/>
      <c r="AU692" s="61">
        <f t="shared" si="39"/>
        <v>-3.0000000001564331E-3</v>
      </c>
      <c r="AV692" s="62"/>
      <c r="AW692" s="62"/>
      <c r="AX692" s="62"/>
      <c r="AY692" s="62"/>
      <c r="AZ692" s="62"/>
      <c r="BA692" s="62"/>
      <c r="BB692" s="62"/>
      <c r="BC692" s="62"/>
      <c r="BD692" s="62"/>
      <c r="BE692" s="62"/>
      <c r="BF692" s="62"/>
      <c r="BG692" s="62"/>
      <c r="BH692" s="62"/>
    </row>
    <row r="693" spans="1:60" ht="49.5" customHeight="1" x14ac:dyDescent="0.2">
      <c r="A693" s="85" t="s">
        <v>1756</v>
      </c>
      <c r="B693" s="86" t="s">
        <v>351</v>
      </c>
      <c r="C693" s="94" t="s">
        <v>1698</v>
      </c>
      <c r="D693" s="86" t="s">
        <v>227</v>
      </c>
      <c r="E693" s="86" t="s">
        <v>1757</v>
      </c>
      <c r="F693" s="79" t="s">
        <v>1700</v>
      </c>
      <c r="G693" s="86" t="s">
        <v>1682</v>
      </c>
      <c r="H693" s="86" t="s">
        <v>207</v>
      </c>
      <c r="I693" s="105">
        <v>41498</v>
      </c>
      <c r="J693" s="106">
        <v>1182.33</v>
      </c>
      <c r="K693" s="106">
        <f t="shared" si="50"/>
        <v>118.233</v>
      </c>
      <c r="L693" s="106">
        <f t="shared" si="51"/>
        <v>1064.097</v>
      </c>
      <c r="M693" s="106">
        <v>0</v>
      </c>
      <c r="N693" s="106">
        <v>0</v>
      </c>
      <c r="O693" s="106">
        <v>0</v>
      </c>
      <c r="P693" s="106">
        <v>0</v>
      </c>
      <c r="Q693" s="106">
        <v>0</v>
      </c>
      <c r="R693" s="106">
        <v>0</v>
      </c>
      <c r="S693" s="106">
        <v>0</v>
      </c>
      <c r="T693" s="106">
        <v>0</v>
      </c>
      <c r="U693" s="106">
        <v>0</v>
      </c>
      <c r="V693" s="106">
        <v>0</v>
      </c>
      <c r="W693" s="106">
        <v>0</v>
      </c>
      <c r="X693" s="106">
        <v>0</v>
      </c>
      <c r="Y693" s="106">
        <v>0</v>
      </c>
      <c r="Z693" s="106">
        <v>0</v>
      </c>
      <c r="AA693" s="106">
        <v>0</v>
      </c>
      <c r="AB693" s="106">
        <v>0</v>
      </c>
      <c r="AC693" s="106">
        <f t="shared" si="48"/>
        <v>88.67</v>
      </c>
      <c r="AD693" s="106">
        <f t="shared" si="49"/>
        <v>212.62</v>
      </c>
      <c r="AE693" s="106">
        <v>212.62</v>
      </c>
      <c r="AF693" s="106">
        <v>0</v>
      </c>
      <c r="AG693" s="106">
        <v>212.62</v>
      </c>
      <c r="AH693" s="106">
        <v>0</v>
      </c>
      <c r="AI693" s="106">
        <v>212.62</v>
      </c>
      <c r="AJ693" s="106">
        <v>124.95</v>
      </c>
      <c r="AK693" s="106">
        <v>0</v>
      </c>
      <c r="AL693" s="106"/>
      <c r="AM693" s="106"/>
      <c r="AN693" s="106"/>
      <c r="AO693" s="104"/>
      <c r="AP693" s="104">
        <f t="shared" si="52"/>
        <v>1064.1000000000001</v>
      </c>
      <c r="AQ693" s="106">
        <f t="shared" si="36"/>
        <v>118.22999999999979</v>
      </c>
      <c r="AR693" s="72" t="s">
        <v>1758</v>
      </c>
      <c r="AS693" s="73" t="s">
        <v>1076</v>
      </c>
      <c r="AT693" s="62"/>
      <c r="AU693" s="61">
        <f t="shared" si="39"/>
        <v>-3.0000000001564331E-3</v>
      </c>
      <c r="AV693" s="62"/>
      <c r="AW693" s="62"/>
      <c r="AX693" s="62"/>
      <c r="AY693" s="62"/>
      <c r="AZ693" s="62"/>
      <c r="BA693" s="62"/>
      <c r="BB693" s="62"/>
      <c r="BC693" s="62"/>
      <c r="BD693" s="62"/>
      <c r="BE693" s="62"/>
      <c r="BF693" s="62"/>
      <c r="BG693" s="62"/>
      <c r="BH693" s="62"/>
    </row>
    <row r="694" spans="1:60" ht="49.5" customHeight="1" x14ac:dyDescent="0.2">
      <c r="A694" s="85" t="s">
        <v>1759</v>
      </c>
      <c r="B694" s="86" t="s">
        <v>351</v>
      </c>
      <c r="C694" s="94" t="s">
        <v>1698</v>
      </c>
      <c r="D694" s="86" t="s">
        <v>227</v>
      </c>
      <c r="E694" s="86" t="s">
        <v>1760</v>
      </c>
      <c r="F694" s="79" t="s">
        <v>1700</v>
      </c>
      <c r="G694" s="86" t="s">
        <v>1682</v>
      </c>
      <c r="H694" s="86" t="s">
        <v>207</v>
      </c>
      <c r="I694" s="105">
        <v>41498</v>
      </c>
      <c r="J694" s="106">
        <v>1182.33</v>
      </c>
      <c r="K694" s="106">
        <f t="shared" si="50"/>
        <v>118.233</v>
      </c>
      <c r="L694" s="106">
        <f t="shared" si="51"/>
        <v>1064.097</v>
      </c>
      <c r="M694" s="106">
        <v>0</v>
      </c>
      <c r="N694" s="106">
        <v>0</v>
      </c>
      <c r="O694" s="106">
        <v>0</v>
      </c>
      <c r="P694" s="106">
        <v>0</v>
      </c>
      <c r="Q694" s="106">
        <v>0</v>
      </c>
      <c r="R694" s="106">
        <v>0</v>
      </c>
      <c r="S694" s="106">
        <v>0</v>
      </c>
      <c r="T694" s="106">
        <v>0</v>
      </c>
      <c r="U694" s="106">
        <v>0</v>
      </c>
      <c r="V694" s="106">
        <v>0</v>
      </c>
      <c r="W694" s="106">
        <v>0</v>
      </c>
      <c r="X694" s="106">
        <v>0</v>
      </c>
      <c r="Y694" s="106">
        <v>0</v>
      </c>
      <c r="Z694" s="106">
        <v>0</v>
      </c>
      <c r="AA694" s="106">
        <v>0</v>
      </c>
      <c r="AB694" s="106">
        <v>0</v>
      </c>
      <c r="AC694" s="106">
        <f t="shared" si="48"/>
        <v>88.67</v>
      </c>
      <c r="AD694" s="106">
        <f t="shared" si="49"/>
        <v>212.62</v>
      </c>
      <c r="AE694" s="106">
        <v>212.62</v>
      </c>
      <c r="AF694" s="106">
        <v>0</v>
      </c>
      <c r="AG694" s="106">
        <v>212.62</v>
      </c>
      <c r="AH694" s="106">
        <v>0</v>
      </c>
      <c r="AI694" s="106">
        <v>212.62</v>
      </c>
      <c r="AJ694" s="106">
        <v>124.95</v>
      </c>
      <c r="AK694" s="106">
        <v>0</v>
      </c>
      <c r="AL694" s="106"/>
      <c r="AM694" s="106"/>
      <c r="AN694" s="106"/>
      <c r="AO694" s="104"/>
      <c r="AP694" s="104">
        <f t="shared" si="52"/>
        <v>1064.1000000000001</v>
      </c>
      <c r="AQ694" s="106">
        <f t="shared" si="36"/>
        <v>118.22999999999979</v>
      </c>
      <c r="AR694" s="72" t="s">
        <v>1761</v>
      </c>
      <c r="AS694" s="73" t="s">
        <v>1135</v>
      </c>
      <c r="AT694" s="62"/>
      <c r="AU694" s="61">
        <f t="shared" si="39"/>
        <v>-3.0000000001564331E-3</v>
      </c>
      <c r="AV694" s="62"/>
      <c r="AW694" s="62"/>
      <c r="AX694" s="62"/>
      <c r="AY694" s="62"/>
      <c r="AZ694" s="62"/>
      <c r="BA694" s="62"/>
      <c r="BB694" s="62"/>
      <c r="BC694" s="62"/>
      <c r="BD694" s="62"/>
      <c r="BE694" s="62"/>
      <c r="BF694" s="62"/>
      <c r="BG694" s="62"/>
      <c r="BH694" s="62"/>
    </row>
    <row r="695" spans="1:60" ht="49.5" customHeight="1" x14ac:dyDescent="0.2">
      <c r="A695" s="85" t="s">
        <v>1762</v>
      </c>
      <c r="B695" s="86" t="s">
        <v>351</v>
      </c>
      <c r="C695" s="94" t="s">
        <v>1698</v>
      </c>
      <c r="D695" s="86" t="s">
        <v>227</v>
      </c>
      <c r="E695" s="86" t="s">
        <v>1763</v>
      </c>
      <c r="F695" s="79" t="s">
        <v>1700</v>
      </c>
      <c r="G695" s="86" t="s">
        <v>1682</v>
      </c>
      <c r="H695" s="86" t="s">
        <v>207</v>
      </c>
      <c r="I695" s="105">
        <v>41498</v>
      </c>
      <c r="J695" s="106">
        <v>1182.33</v>
      </c>
      <c r="K695" s="106">
        <f t="shared" si="50"/>
        <v>118.233</v>
      </c>
      <c r="L695" s="106">
        <f t="shared" si="51"/>
        <v>1064.097</v>
      </c>
      <c r="M695" s="106">
        <v>0</v>
      </c>
      <c r="N695" s="106">
        <v>0</v>
      </c>
      <c r="O695" s="106">
        <v>0</v>
      </c>
      <c r="P695" s="106">
        <v>0</v>
      </c>
      <c r="Q695" s="106">
        <v>0</v>
      </c>
      <c r="R695" s="106">
        <v>0</v>
      </c>
      <c r="S695" s="106">
        <v>0</v>
      </c>
      <c r="T695" s="106">
        <v>0</v>
      </c>
      <c r="U695" s="106">
        <v>0</v>
      </c>
      <c r="V695" s="106">
        <v>0</v>
      </c>
      <c r="W695" s="106">
        <v>0</v>
      </c>
      <c r="X695" s="106">
        <v>0</v>
      </c>
      <c r="Y695" s="106">
        <v>0</v>
      </c>
      <c r="Z695" s="106">
        <v>0</v>
      </c>
      <c r="AA695" s="106">
        <v>0</v>
      </c>
      <c r="AB695" s="106">
        <v>0</v>
      </c>
      <c r="AC695" s="106">
        <f t="shared" si="48"/>
        <v>88.67</v>
      </c>
      <c r="AD695" s="106">
        <f t="shared" si="49"/>
        <v>212.62</v>
      </c>
      <c r="AE695" s="106">
        <v>212.62</v>
      </c>
      <c r="AF695" s="106">
        <v>0</v>
      </c>
      <c r="AG695" s="106">
        <v>212.62</v>
      </c>
      <c r="AH695" s="106">
        <v>0</v>
      </c>
      <c r="AI695" s="106">
        <v>212.62</v>
      </c>
      <c r="AJ695" s="106">
        <v>124.95</v>
      </c>
      <c r="AK695" s="106">
        <v>0</v>
      </c>
      <c r="AL695" s="106"/>
      <c r="AM695" s="106"/>
      <c r="AN695" s="106"/>
      <c r="AO695" s="104"/>
      <c r="AP695" s="104">
        <f t="shared" si="52"/>
        <v>1064.1000000000001</v>
      </c>
      <c r="AQ695" s="106">
        <f t="shared" si="36"/>
        <v>118.22999999999979</v>
      </c>
      <c r="AR695" s="72" t="s">
        <v>1519</v>
      </c>
      <c r="AS695" s="73" t="s">
        <v>1096</v>
      </c>
      <c r="AT695" s="62"/>
      <c r="AU695" s="61">
        <f t="shared" si="39"/>
        <v>-3.0000000001564331E-3</v>
      </c>
      <c r="AV695" s="62"/>
      <c r="AW695" s="62"/>
      <c r="AX695" s="62"/>
      <c r="AY695" s="62"/>
      <c r="AZ695" s="62"/>
      <c r="BA695" s="62"/>
      <c r="BB695" s="62"/>
      <c r="BC695" s="62"/>
      <c r="BD695" s="62"/>
      <c r="BE695" s="62"/>
      <c r="BF695" s="62"/>
      <c r="BG695" s="62"/>
      <c r="BH695" s="62"/>
    </row>
    <row r="696" spans="1:60" ht="49.5" customHeight="1" x14ac:dyDescent="0.2">
      <c r="A696" s="85" t="s">
        <v>1764</v>
      </c>
      <c r="B696" s="86" t="s">
        <v>693</v>
      </c>
      <c r="C696" s="79" t="s">
        <v>1106</v>
      </c>
      <c r="D696" s="86" t="s">
        <v>477</v>
      </c>
      <c r="E696" s="79" t="s">
        <v>1765</v>
      </c>
      <c r="F696" s="79" t="s">
        <v>1766</v>
      </c>
      <c r="G696" s="86" t="s">
        <v>1682</v>
      </c>
      <c r="H696" s="86" t="s">
        <v>85</v>
      </c>
      <c r="I696" s="105">
        <v>41570</v>
      </c>
      <c r="J696" s="106">
        <v>1971.4</v>
      </c>
      <c r="K696" s="106">
        <f t="shared" ref="K696:K754" si="53">J696*10%</f>
        <v>197.14000000000001</v>
      </c>
      <c r="L696" s="106">
        <f t="shared" ref="L696:L754" si="54">J696-K696</f>
        <v>1774.26</v>
      </c>
      <c r="M696" s="106">
        <v>0</v>
      </c>
      <c r="N696" s="106">
        <v>0</v>
      </c>
      <c r="O696" s="106">
        <v>0</v>
      </c>
      <c r="P696" s="106">
        <v>0</v>
      </c>
      <c r="Q696" s="106">
        <v>0</v>
      </c>
      <c r="R696" s="106">
        <v>0</v>
      </c>
      <c r="S696" s="106">
        <v>0</v>
      </c>
      <c r="T696" s="106">
        <v>0</v>
      </c>
      <c r="U696" s="106">
        <v>0</v>
      </c>
      <c r="V696" s="106">
        <v>0</v>
      </c>
      <c r="W696" s="106">
        <v>0</v>
      </c>
      <c r="X696" s="106">
        <v>0</v>
      </c>
      <c r="Y696" s="106">
        <v>0</v>
      </c>
      <c r="Z696" s="106">
        <v>0</v>
      </c>
      <c r="AA696" s="106">
        <v>0</v>
      </c>
      <c r="AB696" s="106">
        <v>0</v>
      </c>
      <c r="AC696" s="106">
        <f>104.68+13.61</f>
        <v>118.29</v>
      </c>
      <c r="AD696" s="106">
        <f t="shared" ref="AD696:AE696" si="55">314.03+40.82</f>
        <v>354.84999999999997</v>
      </c>
      <c r="AE696" s="106">
        <f t="shared" si="55"/>
        <v>354.84999999999997</v>
      </c>
      <c r="AF696" s="106">
        <v>0</v>
      </c>
      <c r="AG696" s="106">
        <v>354.85</v>
      </c>
      <c r="AH696" s="106">
        <v>0</v>
      </c>
      <c r="AI696" s="106">
        <v>354.85</v>
      </c>
      <c r="AJ696" s="106">
        <v>236.57</v>
      </c>
      <c r="AK696" s="106">
        <v>0</v>
      </c>
      <c r="AL696" s="106"/>
      <c r="AM696" s="106"/>
      <c r="AN696" s="106"/>
      <c r="AO696" s="104"/>
      <c r="AP696" s="104">
        <f t="shared" si="52"/>
        <v>1774.26</v>
      </c>
      <c r="AQ696" s="106">
        <f t="shared" si="36"/>
        <v>197.1400000000001</v>
      </c>
      <c r="AR696" s="72" t="s">
        <v>1767</v>
      </c>
      <c r="AS696" s="73" t="s">
        <v>231</v>
      </c>
      <c r="AT696" s="62"/>
      <c r="AU696" s="61">
        <f t="shared" si="39"/>
        <v>0</v>
      </c>
      <c r="AV696" s="62"/>
      <c r="AW696" s="62"/>
      <c r="AX696" s="62"/>
      <c r="AY696" s="62"/>
      <c r="AZ696" s="62"/>
      <c r="BA696" s="62"/>
      <c r="BB696" s="62"/>
      <c r="BC696" s="62"/>
      <c r="BD696" s="62"/>
      <c r="BE696" s="62"/>
      <c r="BF696" s="62"/>
      <c r="BG696" s="62"/>
      <c r="BH696" s="62"/>
    </row>
    <row r="697" spans="1:60" ht="49.5" customHeight="1" x14ac:dyDescent="0.2">
      <c r="A697" s="85" t="s">
        <v>1768</v>
      </c>
      <c r="B697" s="79" t="s">
        <v>351</v>
      </c>
      <c r="C697" s="94" t="s">
        <v>1106</v>
      </c>
      <c r="D697" s="79" t="s">
        <v>477</v>
      </c>
      <c r="E697" s="79" t="s">
        <v>1769</v>
      </c>
      <c r="F697" s="79" t="s">
        <v>1770</v>
      </c>
      <c r="G697" s="86" t="s">
        <v>1682</v>
      </c>
      <c r="H697" s="79" t="s">
        <v>207</v>
      </c>
      <c r="I697" s="105">
        <v>41671</v>
      </c>
      <c r="J697" s="106">
        <v>986.49</v>
      </c>
      <c r="K697" s="106">
        <f t="shared" si="53"/>
        <v>98.649000000000001</v>
      </c>
      <c r="L697" s="106">
        <f t="shared" si="54"/>
        <v>887.84100000000001</v>
      </c>
      <c r="M697" s="106">
        <v>0</v>
      </c>
      <c r="N697" s="106">
        <v>0</v>
      </c>
      <c r="O697" s="106">
        <v>0</v>
      </c>
      <c r="P697" s="106">
        <v>0</v>
      </c>
      <c r="Q697" s="106">
        <v>0</v>
      </c>
      <c r="R697" s="106">
        <v>0</v>
      </c>
      <c r="S697" s="106">
        <v>0</v>
      </c>
      <c r="T697" s="106">
        <v>0</v>
      </c>
      <c r="U697" s="106">
        <v>0</v>
      </c>
      <c r="V697" s="106">
        <v>0</v>
      </c>
      <c r="W697" s="106">
        <v>0</v>
      </c>
      <c r="X697" s="106">
        <v>0</v>
      </c>
      <c r="Y697" s="106">
        <v>0</v>
      </c>
      <c r="Z697" s="106">
        <v>0</v>
      </c>
      <c r="AA697" s="106">
        <v>0</v>
      </c>
      <c r="AB697" s="106">
        <f t="shared" ref="AB697:AB724" si="56">0</f>
        <v>0</v>
      </c>
      <c r="AC697" s="106">
        <v>0</v>
      </c>
      <c r="AD697" s="106">
        <f t="shared" ref="AD697:AD724" si="57">144.05+18.73</f>
        <v>162.78</v>
      </c>
      <c r="AE697" s="106">
        <v>177.57</v>
      </c>
      <c r="AF697" s="106">
        <v>0</v>
      </c>
      <c r="AG697" s="106">
        <v>177.57</v>
      </c>
      <c r="AH697" s="106">
        <v>0</v>
      </c>
      <c r="AI697" s="106">
        <v>177.57</v>
      </c>
      <c r="AJ697" s="106">
        <v>177.57</v>
      </c>
      <c r="AK697" s="106">
        <v>14.78</v>
      </c>
      <c r="AL697" s="106"/>
      <c r="AM697" s="106"/>
      <c r="AN697" s="106"/>
      <c r="AO697" s="104"/>
      <c r="AP697" s="104">
        <f t="shared" si="52"/>
        <v>887.83999999999992</v>
      </c>
      <c r="AQ697" s="106">
        <f t="shared" si="36"/>
        <v>98.650000000000091</v>
      </c>
      <c r="AR697" s="72" t="s">
        <v>1771</v>
      </c>
      <c r="AS697" s="73" t="s">
        <v>886</v>
      </c>
      <c r="AT697" s="62"/>
      <c r="AU697" s="61">
        <f t="shared" si="39"/>
        <v>1.00000000009004E-3</v>
      </c>
      <c r="AV697" s="62"/>
      <c r="AW697" s="62"/>
      <c r="AX697" s="62"/>
      <c r="AY697" s="62"/>
      <c r="AZ697" s="62"/>
      <c r="BA697" s="62"/>
      <c r="BB697" s="62"/>
      <c r="BC697" s="62"/>
      <c r="BD697" s="62"/>
      <c r="BE697" s="62"/>
      <c r="BF697" s="62"/>
      <c r="BG697" s="62"/>
      <c r="BH697" s="62"/>
    </row>
    <row r="698" spans="1:60" ht="49.5" customHeight="1" x14ac:dyDescent="0.2">
      <c r="A698" s="85" t="s">
        <v>1772</v>
      </c>
      <c r="B698" s="79" t="s">
        <v>351</v>
      </c>
      <c r="C698" s="94" t="s">
        <v>1106</v>
      </c>
      <c r="D698" s="79" t="s">
        <v>477</v>
      </c>
      <c r="E698" s="79" t="s">
        <v>1773</v>
      </c>
      <c r="F698" s="79" t="s">
        <v>1770</v>
      </c>
      <c r="G698" s="86" t="s">
        <v>1682</v>
      </c>
      <c r="H698" s="79" t="s">
        <v>207</v>
      </c>
      <c r="I698" s="105">
        <v>41671</v>
      </c>
      <c r="J698" s="106">
        <v>986.49</v>
      </c>
      <c r="K698" s="106">
        <f t="shared" si="53"/>
        <v>98.649000000000001</v>
      </c>
      <c r="L698" s="106">
        <f t="shared" si="54"/>
        <v>887.84100000000001</v>
      </c>
      <c r="M698" s="106">
        <v>0</v>
      </c>
      <c r="N698" s="106">
        <v>0</v>
      </c>
      <c r="O698" s="106">
        <v>0</v>
      </c>
      <c r="P698" s="106">
        <v>0</v>
      </c>
      <c r="Q698" s="106">
        <v>0</v>
      </c>
      <c r="R698" s="106">
        <v>0</v>
      </c>
      <c r="S698" s="106">
        <v>0</v>
      </c>
      <c r="T698" s="106">
        <v>0</v>
      </c>
      <c r="U698" s="106">
        <v>0</v>
      </c>
      <c r="V698" s="106">
        <v>0</v>
      </c>
      <c r="W698" s="106">
        <v>0</v>
      </c>
      <c r="X698" s="106">
        <v>0</v>
      </c>
      <c r="Y698" s="106">
        <v>0</v>
      </c>
      <c r="Z698" s="106">
        <v>0</v>
      </c>
      <c r="AA698" s="106">
        <v>0</v>
      </c>
      <c r="AB698" s="106">
        <f t="shared" si="56"/>
        <v>0</v>
      </c>
      <c r="AC698" s="106">
        <v>0</v>
      </c>
      <c r="AD698" s="106">
        <f t="shared" si="57"/>
        <v>162.78</v>
      </c>
      <c r="AE698" s="106">
        <v>177.57</v>
      </c>
      <c r="AF698" s="106">
        <v>0</v>
      </c>
      <c r="AG698" s="106">
        <v>177.57</v>
      </c>
      <c r="AH698" s="106">
        <v>0</v>
      </c>
      <c r="AI698" s="106">
        <v>177.57</v>
      </c>
      <c r="AJ698" s="106">
        <v>177.57</v>
      </c>
      <c r="AK698" s="106">
        <v>14.78</v>
      </c>
      <c r="AL698" s="106"/>
      <c r="AM698" s="106"/>
      <c r="AN698" s="106"/>
      <c r="AO698" s="104"/>
      <c r="AP698" s="104">
        <f t="shared" si="52"/>
        <v>887.83999999999992</v>
      </c>
      <c r="AQ698" s="106">
        <f t="shared" si="36"/>
        <v>98.650000000000091</v>
      </c>
      <c r="AR698" s="72" t="s">
        <v>1079</v>
      </c>
      <c r="AS698" s="73" t="s">
        <v>620</v>
      </c>
      <c r="AT698" s="62"/>
      <c r="AU698" s="61">
        <f t="shared" si="39"/>
        <v>1.00000000009004E-3</v>
      </c>
      <c r="AV698" s="62"/>
      <c r="AW698" s="62"/>
      <c r="AX698" s="62"/>
      <c r="AY698" s="62"/>
      <c r="AZ698" s="62"/>
      <c r="BA698" s="62"/>
      <c r="BB698" s="62"/>
      <c r="BC698" s="62"/>
      <c r="BD698" s="62"/>
      <c r="BE698" s="62"/>
      <c r="BF698" s="62"/>
      <c r="BG698" s="62"/>
      <c r="BH698" s="62"/>
    </row>
    <row r="699" spans="1:60" ht="49.5" customHeight="1" x14ac:dyDescent="0.2">
      <c r="A699" s="85" t="s">
        <v>1774</v>
      </c>
      <c r="B699" s="79" t="s">
        <v>351</v>
      </c>
      <c r="C699" s="94" t="s">
        <v>1106</v>
      </c>
      <c r="D699" s="79" t="s">
        <v>477</v>
      </c>
      <c r="E699" s="79" t="s">
        <v>1775</v>
      </c>
      <c r="F699" s="79" t="s">
        <v>1770</v>
      </c>
      <c r="G699" s="86" t="s">
        <v>1682</v>
      </c>
      <c r="H699" s="79" t="s">
        <v>207</v>
      </c>
      <c r="I699" s="105">
        <v>41671</v>
      </c>
      <c r="J699" s="106">
        <v>986.49</v>
      </c>
      <c r="K699" s="106">
        <f t="shared" si="53"/>
        <v>98.649000000000001</v>
      </c>
      <c r="L699" s="106">
        <f t="shared" si="54"/>
        <v>887.84100000000001</v>
      </c>
      <c r="M699" s="106">
        <v>0</v>
      </c>
      <c r="N699" s="106">
        <v>0</v>
      </c>
      <c r="O699" s="106">
        <v>0</v>
      </c>
      <c r="P699" s="106">
        <v>0</v>
      </c>
      <c r="Q699" s="106">
        <v>0</v>
      </c>
      <c r="R699" s="106">
        <v>0</v>
      </c>
      <c r="S699" s="106">
        <v>0</v>
      </c>
      <c r="T699" s="106">
        <v>0</v>
      </c>
      <c r="U699" s="106">
        <v>0</v>
      </c>
      <c r="V699" s="106">
        <v>0</v>
      </c>
      <c r="W699" s="106">
        <v>0</v>
      </c>
      <c r="X699" s="106">
        <v>0</v>
      </c>
      <c r="Y699" s="106">
        <v>0</v>
      </c>
      <c r="Z699" s="106">
        <v>0</v>
      </c>
      <c r="AA699" s="106">
        <v>0</v>
      </c>
      <c r="AB699" s="106">
        <f t="shared" si="56"/>
        <v>0</v>
      </c>
      <c r="AC699" s="106">
        <v>0</v>
      </c>
      <c r="AD699" s="106">
        <f t="shared" si="57"/>
        <v>162.78</v>
      </c>
      <c r="AE699" s="106">
        <f t="shared" ref="AE699:AE724" si="58">157.14+20.43</f>
        <v>177.57</v>
      </c>
      <c r="AF699" s="106">
        <v>0</v>
      </c>
      <c r="AG699" s="106">
        <v>177.57</v>
      </c>
      <c r="AH699" s="106">
        <v>0</v>
      </c>
      <c r="AI699" s="106">
        <v>177.57</v>
      </c>
      <c r="AJ699" s="106">
        <v>177.57</v>
      </c>
      <c r="AK699" s="106">
        <v>14.78</v>
      </c>
      <c r="AL699" s="106"/>
      <c r="AM699" s="106"/>
      <c r="AN699" s="106"/>
      <c r="AO699" s="104"/>
      <c r="AP699" s="104">
        <f t="shared" si="52"/>
        <v>887.83999999999992</v>
      </c>
      <c r="AQ699" s="106">
        <f t="shared" si="36"/>
        <v>98.650000000000091</v>
      </c>
      <c r="AR699" s="72" t="s">
        <v>1776</v>
      </c>
      <c r="AS699" s="73" t="s">
        <v>1737</v>
      </c>
      <c r="AT699" s="62"/>
      <c r="AU699" s="61">
        <f t="shared" si="39"/>
        <v>1.00000000009004E-3</v>
      </c>
      <c r="AV699" s="62"/>
      <c r="AW699" s="62"/>
      <c r="AX699" s="62"/>
      <c r="AY699" s="62"/>
      <c r="AZ699" s="62"/>
      <c r="BA699" s="62"/>
      <c r="BB699" s="62"/>
      <c r="BC699" s="62"/>
      <c r="BD699" s="62"/>
      <c r="BE699" s="62"/>
      <c r="BF699" s="62"/>
      <c r="BG699" s="62"/>
      <c r="BH699" s="62"/>
    </row>
    <row r="700" spans="1:60" ht="49.5" customHeight="1" x14ac:dyDescent="0.2">
      <c r="A700" s="85" t="s">
        <v>1777</v>
      </c>
      <c r="B700" s="79" t="s">
        <v>351</v>
      </c>
      <c r="C700" s="94" t="s">
        <v>1106</v>
      </c>
      <c r="D700" s="79" t="s">
        <v>477</v>
      </c>
      <c r="E700" s="79" t="s">
        <v>1778</v>
      </c>
      <c r="F700" s="79" t="s">
        <v>1770</v>
      </c>
      <c r="G700" s="86" t="s">
        <v>1682</v>
      </c>
      <c r="H700" s="79" t="s">
        <v>207</v>
      </c>
      <c r="I700" s="105">
        <v>41671</v>
      </c>
      <c r="J700" s="106">
        <v>986.49</v>
      </c>
      <c r="K700" s="106">
        <f t="shared" si="53"/>
        <v>98.649000000000001</v>
      </c>
      <c r="L700" s="106">
        <f t="shared" si="54"/>
        <v>887.84100000000001</v>
      </c>
      <c r="M700" s="106">
        <v>0</v>
      </c>
      <c r="N700" s="106">
        <v>0</v>
      </c>
      <c r="O700" s="106">
        <v>0</v>
      </c>
      <c r="P700" s="106">
        <v>0</v>
      </c>
      <c r="Q700" s="106">
        <v>0</v>
      </c>
      <c r="R700" s="106">
        <v>0</v>
      </c>
      <c r="S700" s="106">
        <v>0</v>
      </c>
      <c r="T700" s="106">
        <v>0</v>
      </c>
      <c r="U700" s="106">
        <v>0</v>
      </c>
      <c r="V700" s="106">
        <v>0</v>
      </c>
      <c r="W700" s="106">
        <v>0</v>
      </c>
      <c r="X700" s="106">
        <v>0</v>
      </c>
      <c r="Y700" s="106">
        <v>0</v>
      </c>
      <c r="Z700" s="106">
        <v>0</v>
      </c>
      <c r="AA700" s="106">
        <v>0</v>
      </c>
      <c r="AB700" s="106">
        <f t="shared" si="56"/>
        <v>0</v>
      </c>
      <c r="AC700" s="106">
        <v>0</v>
      </c>
      <c r="AD700" s="106">
        <f t="shared" si="57"/>
        <v>162.78</v>
      </c>
      <c r="AE700" s="106">
        <f t="shared" si="58"/>
        <v>177.57</v>
      </c>
      <c r="AF700" s="106">
        <v>0</v>
      </c>
      <c r="AG700" s="106">
        <v>177.57</v>
      </c>
      <c r="AH700" s="106">
        <v>0</v>
      </c>
      <c r="AI700" s="106">
        <v>177.57</v>
      </c>
      <c r="AJ700" s="106">
        <v>177.57</v>
      </c>
      <c r="AK700" s="106">
        <v>14.78</v>
      </c>
      <c r="AL700" s="106"/>
      <c r="AM700" s="106"/>
      <c r="AN700" s="106"/>
      <c r="AO700" s="104"/>
      <c r="AP700" s="104">
        <f t="shared" si="52"/>
        <v>887.83999999999992</v>
      </c>
      <c r="AQ700" s="106">
        <f t="shared" si="36"/>
        <v>98.650000000000091</v>
      </c>
      <c r="AR700" s="72" t="s">
        <v>896</v>
      </c>
      <c r="AS700" s="73" t="s">
        <v>722</v>
      </c>
      <c r="AT700" s="62"/>
      <c r="AU700" s="61">
        <f t="shared" si="39"/>
        <v>1.00000000009004E-3</v>
      </c>
      <c r="AV700" s="62"/>
      <c r="AW700" s="62"/>
      <c r="AX700" s="62"/>
      <c r="AY700" s="62"/>
      <c r="AZ700" s="62"/>
      <c r="BA700" s="62"/>
      <c r="BB700" s="62"/>
      <c r="BC700" s="62"/>
      <c r="BD700" s="62"/>
      <c r="BE700" s="62"/>
      <c r="BF700" s="62"/>
      <c r="BG700" s="62"/>
      <c r="BH700" s="62"/>
    </row>
    <row r="701" spans="1:60" ht="49.5" customHeight="1" x14ac:dyDescent="0.2">
      <c r="A701" s="85" t="s">
        <v>1779</v>
      </c>
      <c r="B701" s="79" t="s">
        <v>351</v>
      </c>
      <c r="C701" s="94" t="s">
        <v>1106</v>
      </c>
      <c r="D701" s="79" t="s">
        <v>477</v>
      </c>
      <c r="E701" s="79" t="s">
        <v>1780</v>
      </c>
      <c r="F701" s="79" t="s">
        <v>1770</v>
      </c>
      <c r="G701" s="86" t="s">
        <v>1682</v>
      </c>
      <c r="H701" s="79" t="s">
        <v>207</v>
      </c>
      <c r="I701" s="105">
        <v>41671</v>
      </c>
      <c r="J701" s="106">
        <v>986.49</v>
      </c>
      <c r="K701" s="106">
        <f t="shared" si="53"/>
        <v>98.649000000000001</v>
      </c>
      <c r="L701" s="106">
        <f t="shared" si="54"/>
        <v>887.84100000000001</v>
      </c>
      <c r="M701" s="106">
        <v>0</v>
      </c>
      <c r="N701" s="106">
        <v>0</v>
      </c>
      <c r="O701" s="106">
        <v>0</v>
      </c>
      <c r="P701" s="106">
        <v>0</v>
      </c>
      <c r="Q701" s="106">
        <v>0</v>
      </c>
      <c r="R701" s="106">
        <v>0</v>
      </c>
      <c r="S701" s="106">
        <v>0</v>
      </c>
      <c r="T701" s="106">
        <v>0</v>
      </c>
      <c r="U701" s="106">
        <v>0</v>
      </c>
      <c r="V701" s="106">
        <v>0</v>
      </c>
      <c r="W701" s="106">
        <v>0</v>
      </c>
      <c r="X701" s="106">
        <v>0</v>
      </c>
      <c r="Y701" s="106">
        <v>0</v>
      </c>
      <c r="Z701" s="106">
        <v>0</v>
      </c>
      <c r="AA701" s="106">
        <v>0</v>
      </c>
      <c r="AB701" s="106">
        <f t="shared" si="56"/>
        <v>0</v>
      </c>
      <c r="AC701" s="106">
        <v>0</v>
      </c>
      <c r="AD701" s="106">
        <f t="shared" si="57"/>
        <v>162.78</v>
      </c>
      <c r="AE701" s="106">
        <f t="shared" si="58"/>
        <v>177.57</v>
      </c>
      <c r="AF701" s="106">
        <v>0</v>
      </c>
      <c r="AG701" s="106">
        <v>177.57</v>
      </c>
      <c r="AH701" s="106">
        <v>0</v>
      </c>
      <c r="AI701" s="106">
        <v>177.57</v>
      </c>
      <c r="AJ701" s="106">
        <v>177.57</v>
      </c>
      <c r="AK701" s="106">
        <v>14.78</v>
      </c>
      <c r="AL701" s="106"/>
      <c r="AM701" s="106"/>
      <c r="AN701" s="106"/>
      <c r="AO701" s="104"/>
      <c r="AP701" s="104">
        <f t="shared" si="52"/>
        <v>887.83999999999992</v>
      </c>
      <c r="AQ701" s="106">
        <f t="shared" si="36"/>
        <v>98.650000000000091</v>
      </c>
      <c r="AR701" s="72" t="s">
        <v>1781</v>
      </c>
      <c r="AS701" s="73" t="s">
        <v>1737</v>
      </c>
      <c r="AT701" s="62"/>
      <c r="AU701" s="61">
        <f t="shared" si="39"/>
        <v>1.00000000009004E-3</v>
      </c>
      <c r="AV701" s="62"/>
      <c r="AW701" s="62"/>
      <c r="AX701" s="62"/>
      <c r="AY701" s="62"/>
      <c r="AZ701" s="62"/>
      <c r="BA701" s="62"/>
      <c r="BB701" s="62"/>
      <c r="BC701" s="62"/>
      <c r="BD701" s="62"/>
      <c r="BE701" s="62"/>
      <c r="BF701" s="62"/>
      <c r="BG701" s="62"/>
      <c r="BH701" s="62"/>
    </row>
    <row r="702" spans="1:60" ht="49.5" customHeight="1" x14ac:dyDescent="0.2">
      <c r="A702" s="85" t="s">
        <v>1782</v>
      </c>
      <c r="B702" s="79" t="s">
        <v>351</v>
      </c>
      <c r="C702" s="94" t="s">
        <v>1106</v>
      </c>
      <c r="D702" s="79" t="s">
        <v>477</v>
      </c>
      <c r="E702" s="79" t="s">
        <v>1783</v>
      </c>
      <c r="F702" s="79" t="s">
        <v>1770</v>
      </c>
      <c r="G702" s="86" t="s">
        <v>1682</v>
      </c>
      <c r="H702" s="79" t="s">
        <v>207</v>
      </c>
      <c r="I702" s="105">
        <v>41671</v>
      </c>
      <c r="J702" s="106">
        <v>986.49</v>
      </c>
      <c r="K702" s="106">
        <f t="shared" si="53"/>
        <v>98.649000000000001</v>
      </c>
      <c r="L702" s="106">
        <f t="shared" si="54"/>
        <v>887.84100000000001</v>
      </c>
      <c r="M702" s="106">
        <v>0</v>
      </c>
      <c r="N702" s="106">
        <v>0</v>
      </c>
      <c r="O702" s="106">
        <v>0</v>
      </c>
      <c r="P702" s="106">
        <v>0</v>
      </c>
      <c r="Q702" s="106">
        <v>0</v>
      </c>
      <c r="R702" s="106">
        <v>0</v>
      </c>
      <c r="S702" s="106">
        <v>0</v>
      </c>
      <c r="T702" s="106">
        <v>0</v>
      </c>
      <c r="U702" s="106">
        <v>0</v>
      </c>
      <c r="V702" s="106">
        <v>0</v>
      </c>
      <c r="W702" s="106">
        <v>0</v>
      </c>
      <c r="X702" s="106">
        <v>0</v>
      </c>
      <c r="Y702" s="106">
        <v>0</v>
      </c>
      <c r="Z702" s="106">
        <v>0</v>
      </c>
      <c r="AA702" s="106">
        <v>0</v>
      </c>
      <c r="AB702" s="106">
        <f t="shared" si="56"/>
        <v>0</v>
      </c>
      <c r="AC702" s="106">
        <v>0</v>
      </c>
      <c r="AD702" s="106">
        <f t="shared" si="57"/>
        <v>162.78</v>
      </c>
      <c r="AE702" s="106">
        <f t="shared" si="58"/>
        <v>177.57</v>
      </c>
      <c r="AF702" s="106">
        <v>0</v>
      </c>
      <c r="AG702" s="106">
        <v>177.57</v>
      </c>
      <c r="AH702" s="106">
        <v>0</v>
      </c>
      <c r="AI702" s="106">
        <v>177.57</v>
      </c>
      <c r="AJ702" s="106">
        <v>177.57</v>
      </c>
      <c r="AK702" s="106">
        <v>14.78</v>
      </c>
      <c r="AL702" s="106"/>
      <c r="AM702" s="106"/>
      <c r="AN702" s="106"/>
      <c r="AO702" s="104"/>
      <c r="AP702" s="104">
        <f t="shared" si="52"/>
        <v>887.83999999999992</v>
      </c>
      <c r="AQ702" s="106">
        <f t="shared" si="36"/>
        <v>98.650000000000091</v>
      </c>
      <c r="AR702" s="72" t="s">
        <v>1784</v>
      </c>
      <c r="AS702" s="73" t="s">
        <v>1785</v>
      </c>
      <c r="AT702" s="62"/>
      <c r="AU702" s="61">
        <f t="shared" si="39"/>
        <v>1.00000000009004E-3</v>
      </c>
      <c r="AV702" s="62"/>
      <c r="AW702" s="62"/>
      <c r="AX702" s="62"/>
      <c r="AY702" s="62"/>
      <c r="AZ702" s="62"/>
      <c r="BA702" s="62"/>
      <c r="BB702" s="62"/>
      <c r="BC702" s="62"/>
      <c r="BD702" s="62"/>
      <c r="BE702" s="62"/>
      <c r="BF702" s="62"/>
      <c r="BG702" s="62"/>
      <c r="BH702" s="62"/>
    </row>
    <row r="703" spans="1:60" ht="49.5" customHeight="1" x14ac:dyDescent="0.2">
      <c r="A703" s="85" t="s">
        <v>1786</v>
      </c>
      <c r="B703" s="79" t="s">
        <v>351</v>
      </c>
      <c r="C703" s="94" t="s">
        <v>1106</v>
      </c>
      <c r="D703" s="79" t="s">
        <v>477</v>
      </c>
      <c r="E703" s="79" t="s">
        <v>1787</v>
      </c>
      <c r="F703" s="79" t="s">
        <v>1770</v>
      </c>
      <c r="G703" s="86" t="s">
        <v>1682</v>
      </c>
      <c r="H703" s="79" t="s">
        <v>207</v>
      </c>
      <c r="I703" s="105">
        <v>41671</v>
      </c>
      <c r="J703" s="106">
        <v>986.49</v>
      </c>
      <c r="K703" s="106">
        <f t="shared" si="53"/>
        <v>98.649000000000001</v>
      </c>
      <c r="L703" s="106">
        <f t="shared" si="54"/>
        <v>887.84100000000001</v>
      </c>
      <c r="M703" s="106">
        <v>0</v>
      </c>
      <c r="N703" s="106">
        <v>0</v>
      </c>
      <c r="O703" s="106">
        <v>0</v>
      </c>
      <c r="P703" s="106">
        <v>0</v>
      </c>
      <c r="Q703" s="106">
        <v>0</v>
      </c>
      <c r="R703" s="106">
        <v>0</v>
      </c>
      <c r="S703" s="106">
        <v>0</v>
      </c>
      <c r="T703" s="106">
        <v>0</v>
      </c>
      <c r="U703" s="106">
        <v>0</v>
      </c>
      <c r="V703" s="106">
        <v>0</v>
      </c>
      <c r="W703" s="106">
        <v>0</v>
      </c>
      <c r="X703" s="106">
        <v>0</v>
      </c>
      <c r="Y703" s="106">
        <v>0</v>
      </c>
      <c r="Z703" s="106">
        <v>0</v>
      </c>
      <c r="AA703" s="106">
        <v>0</v>
      </c>
      <c r="AB703" s="106">
        <f t="shared" si="56"/>
        <v>0</v>
      </c>
      <c r="AC703" s="106">
        <v>0</v>
      </c>
      <c r="AD703" s="106">
        <f t="shared" si="57"/>
        <v>162.78</v>
      </c>
      <c r="AE703" s="106">
        <f t="shared" si="58"/>
        <v>177.57</v>
      </c>
      <c r="AF703" s="106">
        <v>0</v>
      </c>
      <c r="AG703" s="106">
        <v>177.57</v>
      </c>
      <c r="AH703" s="106">
        <v>0</v>
      </c>
      <c r="AI703" s="106">
        <v>177.57</v>
      </c>
      <c r="AJ703" s="106">
        <v>177.57</v>
      </c>
      <c r="AK703" s="106">
        <v>14.78</v>
      </c>
      <c r="AL703" s="106"/>
      <c r="AM703" s="106"/>
      <c r="AN703" s="106"/>
      <c r="AO703" s="104"/>
      <c r="AP703" s="104">
        <f t="shared" si="52"/>
        <v>887.83999999999992</v>
      </c>
      <c r="AQ703" s="106">
        <f t="shared" si="36"/>
        <v>98.650000000000091</v>
      </c>
      <c r="AR703" s="72" t="s">
        <v>1788</v>
      </c>
      <c r="AS703" s="73" t="s">
        <v>1737</v>
      </c>
      <c r="AT703" s="62"/>
      <c r="AU703" s="61">
        <f t="shared" si="39"/>
        <v>1.00000000009004E-3</v>
      </c>
      <c r="AV703" s="62"/>
      <c r="AW703" s="62"/>
      <c r="AX703" s="62"/>
      <c r="AY703" s="62"/>
      <c r="AZ703" s="62"/>
      <c r="BA703" s="62"/>
      <c r="BB703" s="62"/>
      <c r="BC703" s="62"/>
      <c r="BD703" s="62"/>
      <c r="BE703" s="62"/>
      <c r="BF703" s="62"/>
      <c r="BG703" s="62"/>
      <c r="BH703" s="62"/>
    </row>
    <row r="704" spans="1:60" ht="49.5" customHeight="1" x14ac:dyDescent="0.2">
      <c r="A704" s="85" t="s">
        <v>1789</v>
      </c>
      <c r="B704" s="79" t="s">
        <v>351</v>
      </c>
      <c r="C704" s="94" t="s">
        <v>1106</v>
      </c>
      <c r="D704" s="79" t="s">
        <v>477</v>
      </c>
      <c r="E704" s="79" t="s">
        <v>1790</v>
      </c>
      <c r="F704" s="79" t="s">
        <v>1770</v>
      </c>
      <c r="G704" s="86" t="s">
        <v>1682</v>
      </c>
      <c r="H704" s="79" t="s">
        <v>207</v>
      </c>
      <c r="I704" s="105">
        <v>41671</v>
      </c>
      <c r="J704" s="106">
        <v>986.49</v>
      </c>
      <c r="K704" s="106">
        <f t="shared" si="53"/>
        <v>98.649000000000001</v>
      </c>
      <c r="L704" s="106">
        <f t="shared" si="54"/>
        <v>887.84100000000001</v>
      </c>
      <c r="M704" s="106">
        <v>0</v>
      </c>
      <c r="N704" s="106">
        <v>0</v>
      </c>
      <c r="O704" s="106">
        <v>0</v>
      </c>
      <c r="P704" s="106">
        <v>0</v>
      </c>
      <c r="Q704" s="106">
        <v>0</v>
      </c>
      <c r="R704" s="106">
        <v>0</v>
      </c>
      <c r="S704" s="106">
        <v>0</v>
      </c>
      <c r="T704" s="106">
        <v>0</v>
      </c>
      <c r="U704" s="106">
        <v>0</v>
      </c>
      <c r="V704" s="106">
        <v>0</v>
      </c>
      <c r="W704" s="106">
        <v>0</v>
      </c>
      <c r="X704" s="106">
        <v>0</v>
      </c>
      <c r="Y704" s="106">
        <v>0</v>
      </c>
      <c r="Z704" s="106">
        <v>0</v>
      </c>
      <c r="AA704" s="106">
        <v>0</v>
      </c>
      <c r="AB704" s="106">
        <f t="shared" si="56"/>
        <v>0</v>
      </c>
      <c r="AC704" s="106">
        <v>0</v>
      </c>
      <c r="AD704" s="106">
        <f t="shared" si="57"/>
        <v>162.78</v>
      </c>
      <c r="AE704" s="106">
        <f t="shared" si="58"/>
        <v>177.57</v>
      </c>
      <c r="AF704" s="106">
        <v>0</v>
      </c>
      <c r="AG704" s="106">
        <v>177.57</v>
      </c>
      <c r="AH704" s="106">
        <v>0</v>
      </c>
      <c r="AI704" s="106">
        <v>177.57</v>
      </c>
      <c r="AJ704" s="106">
        <v>177.57</v>
      </c>
      <c r="AK704" s="106">
        <v>14.78</v>
      </c>
      <c r="AL704" s="106"/>
      <c r="AM704" s="106"/>
      <c r="AN704" s="106"/>
      <c r="AO704" s="104"/>
      <c r="AP704" s="104">
        <f t="shared" si="52"/>
        <v>887.83999999999992</v>
      </c>
      <c r="AQ704" s="106">
        <f t="shared" si="36"/>
        <v>98.650000000000091</v>
      </c>
      <c r="AR704" s="72" t="s">
        <v>1791</v>
      </c>
      <c r="AS704" s="73" t="s">
        <v>1737</v>
      </c>
      <c r="AT704" s="62"/>
      <c r="AU704" s="61">
        <f t="shared" si="39"/>
        <v>1.00000000009004E-3</v>
      </c>
      <c r="AV704" s="62"/>
      <c r="AW704" s="62"/>
      <c r="AX704" s="62"/>
      <c r="AY704" s="62"/>
      <c r="AZ704" s="62"/>
      <c r="BA704" s="62"/>
      <c r="BB704" s="62"/>
      <c r="BC704" s="62"/>
      <c r="BD704" s="62"/>
      <c r="BE704" s="62"/>
      <c r="BF704" s="62"/>
      <c r="BG704" s="62"/>
      <c r="BH704" s="62"/>
    </row>
    <row r="705" spans="1:60" ht="49.5" customHeight="1" x14ac:dyDescent="0.2">
      <c r="A705" s="85" t="s">
        <v>1792</v>
      </c>
      <c r="B705" s="79" t="s">
        <v>351</v>
      </c>
      <c r="C705" s="94" t="s">
        <v>1106</v>
      </c>
      <c r="D705" s="79" t="s">
        <v>477</v>
      </c>
      <c r="E705" s="79" t="s">
        <v>1793</v>
      </c>
      <c r="F705" s="79" t="s">
        <v>1770</v>
      </c>
      <c r="G705" s="86" t="s">
        <v>1682</v>
      </c>
      <c r="H705" s="79" t="s">
        <v>207</v>
      </c>
      <c r="I705" s="105">
        <v>41671</v>
      </c>
      <c r="J705" s="106">
        <v>986.49</v>
      </c>
      <c r="K705" s="106">
        <f t="shared" si="53"/>
        <v>98.649000000000001</v>
      </c>
      <c r="L705" s="106">
        <f t="shared" si="54"/>
        <v>887.84100000000001</v>
      </c>
      <c r="M705" s="106">
        <v>0</v>
      </c>
      <c r="N705" s="106">
        <v>0</v>
      </c>
      <c r="O705" s="106">
        <v>0</v>
      </c>
      <c r="P705" s="106">
        <v>0</v>
      </c>
      <c r="Q705" s="106">
        <v>0</v>
      </c>
      <c r="R705" s="106">
        <v>0</v>
      </c>
      <c r="S705" s="106">
        <v>0</v>
      </c>
      <c r="T705" s="106">
        <v>0</v>
      </c>
      <c r="U705" s="106">
        <v>0</v>
      </c>
      <c r="V705" s="106">
        <v>0</v>
      </c>
      <c r="W705" s="106">
        <v>0</v>
      </c>
      <c r="X705" s="106">
        <v>0</v>
      </c>
      <c r="Y705" s="106">
        <v>0</v>
      </c>
      <c r="Z705" s="106">
        <v>0</v>
      </c>
      <c r="AA705" s="106">
        <v>0</v>
      </c>
      <c r="AB705" s="106">
        <f t="shared" si="56"/>
        <v>0</v>
      </c>
      <c r="AC705" s="106">
        <v>0</v>
      </c>
      <c r="AD705" s="106">
        <f t="shared" si="57"/>
        <v>162.78</v>
      </c>
      <c r="AE705" s="106">
        <f t="shared" si="58"/>
        <v>177.57</v>
      </c>
      <c r="AF705" s="106">
        <v>0</v>
      </c>
      <c r="AG705" s="106">
        <v>177.57</v>
      </c>
      <c r="AH705" s="106">
        <v>0</v>
      </c>
      <c r="AI705" s="106">
        <v>177.57</v>
      </c>
      <c r="AJ705" s="106">
        <v>177.57</v>
      </c>
      <c r="AK705" s="106">
        <v>14.78</v>
      </c>
      <c r="AL705" s="106"/>
      <c r="AM705" s="106"/>
      <c r="AN705" s="106"/>
      <c r="AO705" s="104"/>
      <c r="AP705" s="104">
        <f t="shared" si="52"/>
        <v>887.83999999999992</v>
      </c>
      <c r="AQ705" s="106">
        <f t="shared" si="36"/>
        <v>98.650000000000091</v>
      </c>
      <c r="AR705" s="72" t="s">
        <v>199</v>
      </c>
      <c r="AS705" s="73" t="s">
        <v>200</v>
      </c>
      <c r="AT705" s="62"/>
      <c r="AU705" s="61">
        <f t="shared" si="39"/>
        <v>1.00000000009004E-3</v>
      </c>
      <c r="AV705" s="62"/>
      <c r="AW705" s="62"/>
      <c r="AX705" s="62"/>
      <c r="AY705" s="62"/>
      <c r="AZ705" s="62"/>
      <c r="BA705" s="62"/>
      <c r="BB705" s="62"/>
      <c r="BC705" s="62"/>
      <c r="BD705" s="62"/>
      <c r="BE705" s="62"/>
      <c r="BF705" s="62"/>
      <c r="BG705" s="62"/>
      <c r="BH705" s="62"/>
    </row>
    <row r="706" spans="1:60" ht="49.5" customHeight="1" x14ac:dyDescent="0.2">
      <c r="A706" s="85" t="s">
        <v>1794</v>
      </c>
      <c r="B706" s="79" t="s">
        <v>351</v>
      </c>
      <c r="C706" s="94" t="s">
        <v>1106</v>
      </c>
      <c r="D706" s="79" t="s">
        <v>477</v>
      </c>
      <c r="E706" s="79" t="s">
        <v>1795</v>
      </c>
      <c r="F706" s="79" t="s">
        <v>1770</v>
      </c>
      <c r="G706" s="86" t="s">
        <v>1682</v>
      </c>
      <c r="H706" s="79" t="s">
        <v>207</v>
      </c>
      <c r="I706" s="105">
        <v>41671</v>
      </c>
      <c r="J706" s="106">
        <v>986.49</v>
      </c>
      <c r="K706" s="106">
        <f t="shared" si="53"/>
        <v>98.649000000000001</v>
      </c>
      <c r="L706" s="106">
        <f t="shared" si="54"/>
        <v>887.84100000000001</v>
      </c>
      <c r="M706" s="106">
        <v>0</v>
      </c>
      <c r="N706" s="106">
        <v>0</v>
      </c>
      <c r="O706" s="106">
        <v>0</v>
      </c>
      <c r="P706" s="106">
        <v>0</v>
      </c>
      <c r="Q706" s="106">
        <v>0</v>
      </c>
      <c r="R706" s="106">
        <v>0</v>
      </c>
      <c r="S706" s="106">
        <v>0</v>
      </c>
      <c r="T706" s="106">
        <v>0</v>
      </c>
      <c r="U706" s="106">
        <v>0</v>
      </c>
      <c r="V706" s="106">
        <v>0</v>
      </c>
      <c r="W706" s="106">
        <v>0</v>
      </c>
      <c r="X706" s="106">
        <v>0</v>
      </c>
      <c r="Y706" s="106">
        <v>0</v>
      </c>
      <c r="Z706" s="106">
        <v>0</v>
      </c>
      <c r="AA706" s="106">
        <v>0</v>
      </c>
      <c r="AB706" s="106">
        <f t="shared" si="56"/>
        <v>0</v>
      </c>
      <c r="AC706" s="106">
        <v>0</v>
      </c>
      <c r="AD706" s="106">
        <f t="shared" si="57"/>
        <v>162.78</v>
      </c>
      <c r="AE706" s="106">
        <f t="shared" si="58"/>
        <v>177.57</v>
      </c>
      <c r="AF706" s="106">
        <v>0</v>
      </c>
      <c r="AG706" s="106">
        <v>177.57</v>
      </c>
      <c r="AH706" s="106">
        <v>0</v>
      </c>
      <c r="AI706" s="106">
        <v>177.57</v>
      </c>
      <c r="AJ706" s="106">
        <v>177.57</v>
      </c>
      <c r="AK706" s="106">
        <v>14.78</v>
      </c>
      <c r="AL706" s="106"/>
      <c r="AM706" s="106"/>
      <c r="AN706" s="106"/>
      <c r="AO706" s="104"/>
      <c r="AP706" s="104">
        <f t="shared" si="52"/>
        <v>887.83999999999992</v>
      </c>
      <c r="AQ706" s="106">
        <f t="shared" si="36"/>
        <v>98.650000000000091</v>
      </c>
      <c r="AR706" s="72" t="s">
        <v>1796</v>
      </c>
      <c r="AS706" s="73" t="s">
        <v>1797</v>
      </c>
      <c r="AT706" s="62"/>
      <c r="AU706" s="61">
        <f t="shared" si="39"/>
        <v>1.00000000009004E-3</v>
      </c>
      <c r="AV706" s="62"/>
      <c r="AW706" s="62"/>
      <c r="AX706" s="62"/>
      <c r="AY706" s="62"/>
      <c r="AZ706" s="62"/>
      <c r="BA706" s="62"/>
      <c r="BB706" s="62"/>
      <c r="BC706" s="62"/>
      <c r="BD706" s="62"/>
      <c r="BE706" s="62"/>
      <c r="BF706" s="62"/>
      <c r="BG706" s="62"/>
      <c r="BH706" s="62"/>
    </row>
    <row r="707" spans="1:60" ht="49.5" customHeight="1" x14ac:dyDescent="0.2">
      <c r="A707" s="85" t="s">
        <v>1798</v>
      </c>
      <c r="B707" s="79" t="s">
        <v>351</v>
      </c>
      <c r="C707" s="94" t="s">
        <v>1106</v>
      </c>
      <c r="D707" s="79" t="s">
        <v>477</v>
      </c>
      <c r="E707" s="79" t="s">
        <v>1799</v>
      </c>
      <c r="F707" s="79" t="s">
        <v>1770</v>
      </c>
      <c r="G707" s="86" t="s">
        <v>1682</v>
      </c>
      <c r="H707" s="79" t="s">
        <v>207</v>
      </c>
      <c r="I707" s="105">
        <v>41671</v>
      </c>
      <c r="J707" s="106">
        <v>986.49</v>
      </c>
      <c r="K707" s="106">
        <f t="shared" si="53"/>
        <v>98.649000000000001</v>
      </c>
      <c r="L707" s="106">
        <f t="shared" si="54"/>
        <v>887.84100000000001</v>
      </c>
      <c r="M707" s="106">
        <v>0</v>
      </c>
      <c r="N707" s="106">
        <v>0</v>
      </c>
      <c r="O707" s="106">
        <v>0</v>
      </c>
      <c r="P707" s="106">
        <v>0</v>
      </c>
      <c r="Q707" s="106">
        <v>0</v>
      </c>
      <c r="R707" s="106">
        <v>0</v>
      </c>
      <c r="S707" s="106">
        <v>0</v>
      </c>
      <c r="T707" s="106">
        <v>0</v>
      </c>
      <c r="U707" s="106">
        <v>0</v>
      </c>
      <c r="V707" s="106">
        <v>0</v>
      </c>
      <c r="W707" s="106">
        <v>0</v>
      </c>
      <c r="X707" s="106">
        <v>0</v>
      </c>
      <c r="Y707" s="106">
        <v>0</v>
      </c>
      <c r="Z707" s="106">
        <v>0</v>
      </c>
      <c r="AA707" s="106">
        <v>0</v>
      </c>
      <c r="AB707" s="106">
        <f t="shared" si="56"/>
        <v>0</v>
      </c>
      <c r="AC707" s="106">
        <v>0</v>
      </c>
      <c r="AD707" s="106">
        <f t="shared" si="57"/>
        <v>162.78</v>
      </c>
      <c r="AE707" s="106">
        <f t="shared" si="58"/>
        <v>177.57</v>
      </c>
      <c r="AF707" s="106">
        <v>0</v>
      </c>
      <c r="AG707" s="106">
        <v>177.57</v>
      </c>
      <c r="AH707" s="106">
        <v>0</v>
      </c>
      <c r="AI707" s="106">
        <v>177.57</v>
      </c>
      <c r="AJ707" s="106">
        <v>177.57</v>
      </c>
      <c r="AK707" s="106">
        <v>14.78</v>
      </c>
      <c r="AL707" s="106"/>
      <c r="AM707" s="106"/>
      <c r="AN707" s="106"/>
      <c r="AO707" s="104"/>
      <c r="AP707" s="104">
        <f t="shared" si="52"/>
        <v>887.83999999999992</v>
      </c>
      <c r="AQ707" s="106">
        <f t="shared" si="36"/>
        <v>98.650000000000091</v>
      </c>
      <c r="AR707" s="72" t="s">
        <v>1800</v>
      </c>
      <c r="AS707" s="73" t="s">
        <v>1737</v>
      </c>
      <c r="AT707" s="62"/>
      <c r="AU707" s="61">
        <f t="shared" si="39"/>
        <v>1.00000000009004E-3</v>
      </c>
      <c r="AV707" s="62"/>
      <c r="AW707" s="62"/>
      <c r="AX707" s="62"/>
      <c r="AY707" s="62"/>
      <c r="AZ707" s="62"/>
      <c r="BA707" s="62"/>
      <c r="BB707" s="62"/>
      <c r="BC707" s="62"/>
      <c r="BD707" s="62"/>
      <c r="BE707" s="62"/>
      <c r="BF707" s="62"/>
      <c r="BG707" s="62"/>
      <c r="BH707" s="62"/>
    </row>
    <row r="708" spans="1:60" ht="49.5" customHeight="1" x14ac:dyDescent="0.2">
      <c r="A708" s="85" t="s">
        <v>1801</v>
      </c>
      <c r="B708" s="79" t="s">
        <v>351</v>
      </c>
      <c r="C708" s="94" t="s">
        <v>1106</v>
      </c>
      <c r="D708" s="79" t="s">
        <v>477</v>
      </c>
      <c r="E708" s="79" t="s">
        <v>1802</v>
      </c>
      <c r="F708" s="79" t="s">
        <v>1770</v>
      </c>
      <c r="G708" s="86" t="s">
        <v>1682</v>
      </c>
      <c r="H708" s="79" t="s">
        <v>207</v>
      </c>
      <c r="I708" s="105">
        <v>41671</v>
      </c>
      <c r="J708" s="106">
        <v>986.49</v>
      </c>
      <c r="K708" s="106">
        <f t="shared" si="53"/>
        <v>98.649000000000001</v>
      </c>
      <c r="L708" s="106">
        <f t="shared" si="54"/>
        <v>887.84100000000001</v>
      </c>
      <c r="M708" s="106">
        <v>0</v>
      </c>
      <c r="N708" s="106">
        <v>0</v>
      </c>
      <c r="O708" s="106">
        <v>0</v>
      </c>
      <c r="P708" s="106">
        <v>0</v>
      </c>
      <c r="Q708" s="106">
        <v>0</v>
      </c>
      <c r="R708" s="106">
        <v>0</v>
      </c>
      <c r="S708" s="106">
        <v>0</v>
      </c>
      <c r="T708" s="106">
        <v>0</v>
      </c>
      <c r="U708" s="106">
        <v>0</v>
      </c>
      <c r="V708" s="106">
        <v>0</v>
      </c>
      <c r="W708" s="106">
        <v>0</v>
      </c>
      <c r="X708" s="106">
        <v>0</v>
      </c>
      <c r="Y708" s="106">
        <v>0</v>
      </c>
      <c r="Z708" s="106">
        <v>0</v>
      </c>
      <c r="AA708" s="106">
        <v>0</v>
      </c>
      <c r="AB708" s="106">
        <f t="shared" si="56"/>
        <v>0</v>
      </c>
      <c r="AC708" s="106">
        <v>0</v>
      </c>
      <c r="AD708" s="106">
        <f t="shared" si="57"/>
        <v>162.78</v>
      </c>
      <c r="AE708" s="106">
        <f t="shared" si="58"/>
        <v>177.57</v>
      </c>
      <c r="AF708" s="106">
        <v>0</v>
      </c>
      <c r="AG708" s="106">
        <v>177.57</v>
      </c>
      <c r="AH708" s="106">
        <v>0</v>
      </c>
      <c r="AI708" s="106">
        <v>177.57</v>
      </c>
      <c r="AJ708" s="106">
        <v>177.57</v>
      </c>
      <c r="AK708" s="106">
        <v>14.78</v>
      </c>
      <c r="AL708" s="106"/>
      <c r="AM708" s="106"/>
      <c r="AN708" s="106"/>
      <c r="AO708" s="104"/>
      <c r="AP708" s="104">
        <f t="shared" si="52"/>
        <v>887.83999999999992</v>
      </c>
      <c r="AQ708" s="106">
        <f t="shared" si="36"/>
        <v>98.650000000000091</v>
      </c>
      <c r="AR708" s="72" t="s">
        <v>1803</v>
      </c>
      <c r="AS708" s="73" t="s">
        <v>1737</v>
      </c>
      <c r="AT708" s="62"/>
      <c r="AU708" s="61">
        <f t="shared" si="39"/>
        <v>1.00000000009004E-3</v>
      </c>
      <c r="AV708" s="62"/>
      <c r="AW708" s="62"/>
      <c r="AX708" s="62"/>
      <c r="AY708" s="62"/>
      <c r="AZ708" s="62"/>
      <c r="BA708" s="62"/>
      <c r="BB708" s="62"/>
      <c r="BC708" s="62"/>
      <c r="BD708" s="62"/>
      <c r="BE708" s="62"/>
      <c r="BF708" s="62"/>
      <c r="BG708" s="62"/>
      <c r="BH708" s="62"/>
    </row>
    <row r="709" spans="1:60" ht="49.5" customHeight="1" x14ac:dyDescent="0.2">
      <c r="A709" s="85" t="s">
        <v>1804</v>
      </c>
      <c r="B709" s="79" t="s">
        <v>351</v>
      </c>
      <c r="C709" s="94" t="s">
        <v>1106</v>
      </c>
      <c r="D709" s="79" t="s">
        <v>477</v>
      </c>
      <c r="E709" s="79" t="s">
        <v>1805</v>
      </c>
      <c r="F709" s="79" t="s">
        <v>1770</v>
      </c>
      <c r="G709" s="86" t="s">
        <v>1682</v>
      </c>
      <c r="H709" s="79" t="s">
        <v>207</v>
      </c>
      <c r="I709" s="105">
        <v>41671</v>
      </c>
      <c r="J709" s="106">
        <v>986.49</v>
      </c>
      <c r="K709" s="106">
        <f t="shared" si="53"/>
        <v>98.649000000000001</v>
      </c>
      <c r="L709" s="106">
        <f t="shared" si="54"/>
        <v>887.84100000000001</v>
      </c>
      <c r="M709" s="106">
        <v>0</v>
      </c>
      <c r="N709" s="106">
        <v>0</v>
      </c>
      <c r="O709" s="106">
        <v>0</v>
      </c>
      <c r="P709" s="106">
        <v>0</v>
      </c>
      <c r="Q709" s="106">
        <v>0</v>
      </c>
      <c r="R709" s="106">
        <v>0</v>
      </c>
      <c r="S709" s="106">
        <v>0</v>
      </c>
      <c r="T709" s="106">
        <v>0</v>
      </c>
      <c r="U709" s="106">
        <v>0</v>
      </c>
      <c r="V709" s="106">
        <v>0</v>
      </c>
      <c r="W709" s="106">
        <v>0</v>
      </c>
      <c r="X709" s="106">
        <v>0</v>
      </c>
      <c r="Y709" s="106">
        <v>0</v>
      </c>
      <c r="Z709" s="106">
        <v>0</v>
      </c>
      <c r="AA709" s="106">
        <v>0</v>
      </c>
      <c r="AB709" s="106">
        <f t="shared" si="56"/>
        <v>0</v>
      </c>
      <c r="AC709" s="106">
        <v>0</v>
      </c>
      <c r="AD709" s="106">
        <f t="shared" si="57"/>
        <v>162.78</v>
      </c>
      <c r="AE709" s="106">
        <f t="shared" si="58"/>
        <v>177.57</v>
      </c>
      <c r="AF709" s="106">
        <v>0</v>
      </c>
      <c r="AG709" s="106">
        <v>177.57</v>
      </c>
      <c r="AH709" s="106">
        <v>0</v>
      </c>
      <c r="AI709" s="106">
        <v>177.57</v>
      </c>
      <c r="AJ709" s="106">
        <v>177.57</v>
      </c>
      <c r="AK709" s="106">
        <v>14.78</v>
      </c>
      <c r="AL709" s="106"/>
      <c r="AM709" s="106"/>
      <c r="AN709" s="106"/>
      <c r="AO709" s="104"/>
      <c r="AP709" s="104">
        <f t="shared" si="52"/>
        <v>887.83999999999992</v>
      </c>
      <c r="AQ709" s="106">
        <f t="shared" si="36"/>
        <v>98.650000000000091</v>
      </c>
      <c r="AR709" s="72" t="s">
        <v>1806</v>
      </c>
      <c r="AS709" s="73" t="s">
        <v>1785</v>
      </c>
      <c r="AT709" s="62"/>
      <c r="AU709" s="61">
        <f t="shared" si="39"/>
        <v>1.00000000009004E-3</v>
      </c>
      <c r="AV709" s="62"/>
      <c r="AW709" s="62"/>
      <c r="AX709" s="62"/>
      <c r="AY709" s="62"/>
      <c r="AZ709" s="62"/>
      <c r="BA709" s="62"/>
      <c r="BB709" s="62"/>
      <c r="BC709" s="62"/>
      <c r="BD709" s="62"/>
      <c r="BE709" s="62"/>
      <c r="BF709" s="62"/>
      <c r="BG709" s="62"/>
      <c r="BH709" s="62"/>
    </row>
    <row r="710" spans="1:60" ht="49.5" customHeight="1" x14ac:dyDescent="0.2">
      <c r="A710" s="85" t="s">
        <v>1807</v>
      </c>
      <c r="B710" s="79" t="s">
        <v>351</v>
      </c>
      <c r="C710" s="94" t="s">
        <v>1106</v>
      </c>
      <c r="D710" s="79" t="s">
        <v>477</v>
      </c>
      <c r="E710" s="79" t="s">
        <v>1808</v>
      </c>
      <c r="F710" s="79" t="s">
        <v>1770</v>
      </c>
      <c r="G710" s="86" t="s">
        <v>1682</v>
      </c>
      <c r="H710" s="79" t="s">
        <v>207</v>
      </c>
      <c r="I710" s="105">
        <v>41671</v>
      </c>
      <c r="J710" s="106">
        <v>986.49</v>
      </c>
      <c r="K710" s="106">
        <f t="shared" si="53"/>
        <v>98.649000000000001</v>
      </c>
      <c r="L710" s="106">
        <f t="shared" si="54"/>
        <v>887.84100000000001</v>
      </c>
      <c r="M710" s="106">
        <v>0</v>
      </c>
      <c r="N710" s="106">
        <v>0</v>
      </c>
      <c r="O710" s="106">
        <v>0</v>
      </c>
      <c r="P710" s="106">
        <v>0</v>
      </c>
      <c r="Q710" s="106">
        <v>0</v>
      </c>
      <c r="R710" s="106">
        <v>0</v>
      </c>
      <c r="S710" s="106">
        <v>0</v>
      </c>
      <c r="T710" s="106">
        <v>0</v>
      </c>
      <c r="U710" s="106">
        <v>0</v>
      </c>
      <c r="V710" s="106">
        <v>0</v>
      </c>
      <c r="W710" s="106">
        <v>0</v>
      </c>
      <c r="X710" s="106">
        <v>0</v>
      </c>
      <c r="Y710" s="106">
        <v>0</v>
      </c>
      <c r="Z710" s="106">
        <v>0</v>
      </c>
      <c r="AA710" s="106">
        <v>0</v>
      </c>
      <c r="AB710" s="106">
        <f t="shared" si="56"/>
        <v>0</v>
      </c>
      <c r="AC710" s="106">
        <v>0</v>
      </c>
      <c r="AD710" s="106">
        <f t="shared" si="57"/>
        <v>162.78</v>
      </c>
      <c r="AE710" s="106">
        <f t="shared" si="58"/>
        <v>177.57</v>
      </c>
      <c r="AF710" s="106">
        <v>0</v>
      </c>
      <c r="AG710" s="106">
        <v>177.57</v>
      </c>
      <c r="AH710" s="106">
        <v>0</v>
      </c>
      <c r="AI710" s="106">
        <v>177.57</v>
      </c>
      <c r="AJ710" s="106">
        <v>177.57</v>
      </c>
      <c r="AK710" s="106">
        <v>14.78</v>
      </c>
      <c r="AL710" s="106"/>
      <c r="AM710" s="106"/>
      <c r="AN710" s="106"/>
      <c r="AO710" s="104"/>
      <c r="AP710" s="104">
        <f t="shared" si="52"/>
        <v>887.83999999999992</v>
      </c>
      <c r="AQ710" s="106">
        <f t="shared" si="36"/>
        <v>98.650000000000091</v>
      </c>
      <c r="AR710" s="72" t="s">
        <v>1809</v>
      </c>
      <c r="AS710" s="73" t="s">
        <v>1737</v>
      </c>
      <c r="AT710" s="62"/>
      <c r="AU710" s="61">
        <f t="shared" si="39"/>
        <v>1.00000000009004E-3</v>
      </c>
      <c r="AV710" s="62"/>
      <c r="AW710" s="62"/>
      <c r="AX710" s="62"/>
      <c r="AY710" s="62"/>
      <c r="AZ710" s="62"/>
      <c r="BA710" s="62"/>
      <c r="BB710" s="62"/>
      <c r="BC710" s="62"/>
      <c r="BD710" s="62"/>
      <c r="BE710" s="62"/>
      <c r="BF710" s="62"/>
      <c r="BG710" s="62"/>
      <c r="BH710" s="62"/>
    </row>
    <row r="711" spans="1:60" ht="49.5" customHeight="1" x14ac:dyDescent="0.2">
      <c r="A711" s="85" t="s">
        <v>1810</v>
      </c>
      <c r="B711" s="79" t="s">
        <v>351</v>
      </c>
      <c r="C711" s="94" t="s">
        <v>1106</v>
      </c>
      <c r="D711" s="79" t="s">
        <v>477</v>
      </c>
      <c r="E711" s="79" t="s">
        <v>1811</v>
      </c>
      <c r="F711" s="79" t="s">
        <v>1770</v>
      </c>
      <c r="G711" s="86" t="s">
        <v>1682</v>
      </c>
      <c r="H711" s="79" t="s">
        <v>207</v>
      </c>
      <c r="I711" s="105">
        <v>41671</v>
      </c>
      <c r="J711" s="106">
        <v>986.49</v>
      </c>
      <c r="K711" s="106">
        <f t="shared" si="53"/>
        <v>98.649000000000001</v>
      </c>
      <c r="L711" s="106">
        <f t="shared" si="54"/>
        <v>887.84100000000001</v>
      </c>
      <c r="M711" s="106">
        <v>0</v>
      </c>
      <c r="N711" s="106">
        <v>0</v>
      </c>
      <c r="O711" s="106">
        <v>0</v>
      </c>
      <c r="P711" s="106">
        <v>0</v>
      </c>
      <c r="Q711" s="106">
        <v>0</v>
      </c>
      <c r="R711" s="106">
        <v>0</v>
      </c>
      <c r="S711" s="106">
        <v>0</v>
      </c>
      <c r="T711" s="106">
        <v>0</v>
      </c>
      <c r="U711" s="106">
        <v>0</v>
      </c>
      <c r="V711" s="106">
        <v>0</v>
      </c>
      <c r="W711" s="106">
        <v>0</v>
      </c>
      <c r="X711" s="106">
        <v>0</v>
      </c>
      <c r="Y711" s="106">
        <v>0</v>
      </c>
      <c r="Z711" s="106">
        <v>0</v>
      </c>
      <c r="AA711" s="106">
        <v>0</v>
      </c>
      <c r="AB711" s="106">
        <f t="shared" si="56"/>
        <v>0</v>
      </c>
      <c r="AC711" s="106">
        <v>0</v>
      </c>
      <c r="AD711" s="106">
        <f t="shared" si="57"/>
        <v>162.78</v>
      </c>
      <c r="AE711" s="106">
        <f t="shared" si="58"/>
        <v>177.57</v>
      </c>
      <c r="AF711" s="106">
        <v>0</v>
      </c>
      <c r="AG711" s="106">
        <v>177.57</v>
      </c>
      <c r="AH711" s="106">
        <v>0</v>
      </c>
      <c r="AI711" s="106">
        <v>177.57</v>
      </c>
      <c r="AJ711" s="106">
        <v>177.57</v>
      </c>
      <c r="AK711" s="106">
        <v>14.78</v>
      </c>
      <c r="AL711" s="106"/>
      <c r="AM711" s="106"/>
      <c r="AN711" s="106"/>
      <c r="AO711" s="104"/>
      <c r="AP711" s="104">
        <f t="shared" si="52"/>
        <v>887.83999999999992</v>
      </c>
      <c r="AQ711" s="106">
        <f t="shared" si="36"/>
        <v>98.650000000000091</v>
      </c>
      <c r="AR711" s="72" t="s">
        <v>1812</v>
      </c>
      <c r="AS711" s="73" t="s">
        <v>808</v>
      </c>
      <c r="AT711" s="62"/>
      <c r="AU711" s="61">
        <f t="shared" si="39"/>
        <v>1.00000000009004E-3</v>
      </c>
      <c r="AV711" s="62"/>
      <c r="AW711" s="62"/>
      <c r="AX711" s="62"/>
      <c r="AY711" s="62"/>
      <c r="AZ711" s="62"/>
      <c r="BA711" s="62"/>
      <c r="BB711" s="62"/>
      <c r="BC711" s="62"/>
      <c r="BD711" s="62"/>
      <c r="BE711" s="62"/>
      <c r="BF711" s="62"/>
      <c r="BG711" s="62"/>
      <c r="BH711" s="62"/>
    </row>
    <row r="712" spans="1:60" ht="49.5" customHeight="1" x14ac:dyDescent="0.2">
      <c r="A712" s="85" t="s">
        <v>1813</v>
      </c>
      <c r="B712" s="79" t="s">
        <v>351</v>
      </c>
      <c r="C712" s="94" t="s">
        <v>1106</v>
      </c>
      <c r="D712" s="79" t="s">
        <v>477</v>
      </c>
      <c r="E712" s="79" t="s">
        <v>1814</v>
      </c>
      <c r="F712" s="79" t="s">
        <v>1770</v>
      </c>
      <c r="G712" s="86" t="s">
        <v>1682</v>
      </c>
      <c r="H712" s="79" t="s">
        <v>207</v>
      </c>
      <c r="I712" s="105">
        <v>41671</v>
      </c>
      <c r="J712" s="106">
        <v>986.49</v>
      </c>
      <c r="K712" s="106">
        <f t="shared" si="53"/>
        <v>98.649000000000001</v>
      </c>
      <c r="L712" s="106">
        <f t="shared" si="54"/>
        <v>887.84100000000001</v>
      </c>
      <c r="M712" s="106">
        <v>0</v>
      </c>
      <c r="N712" s="106">
        <v>0</v>
      </c>
      <c r="O712" s="106">
        <v>0</v>
      </c>
      <c r="P712" s="106">
        <v>0</v>
      </c>
      <c r="Q712" s="106">
        <v>0</v>
      </c>
      <c r="R712" s="106">
        <v>0</v>
      </c>
      <c r="S712" s="106">
        <v>0</v>
      </c>
      <c r="T712" s="106">
        <v>0</v>
      </c>
      <c r="U712" s="106">
        <v>0</v>
      </c>
      <c r="V712" s="106">
        <v>0</v>
      </c>
      <c r="W712" s="106">
        <v>0</v>
      </c>
      <c r="X712" s="106">
        <v>0</v>
      </c>
      <c r="Y712" s="106">
        <v>0</v>
      </c>
      <c r="Z712" s="106">
        <v>0</v>
      </c>
      <c r="AA712" s="106">
        <v>0</v>
      </c>
      <c r="AB712" s="106">
        <f t="shared" si="56"/>
        <v>0</v>
      </c>
      <c r="AC712" s="106">
        <v>0</v>
      </c>
      <c r="AD712" s="106">
        <f t="shared" si="57"/>
        <v>162.78</v>
      </c>
      <c r="AE712" s="106">
        <f t="shared" si="58"/>
        <v>177.57</v>
      </c>
      <c r="AF712" s="106">
        <v>0</v>
      </c>
      <c r="AG712" s="106">
        <v>177.57</v>
      </c>
      <c r="AH712" s="106">
        <v>0</v>
      </c>
      <c r="AI712" s="106">
        <v>177.57</v>
      </c>
      <c r="AJ712" s="106">
        <v>177.57</v>
      </c>
      <c r="AK712" s="106">
        <v>14.78</v>
      </c>
      <c r="AL712" s="106"/>
      <c r="AM712" s="106"/>
      <c r="AN712" s="106"/>
      <c r="AO712" s="104"/>
      <c r="AP712" s="104">
        <f t="shared" si="52"/>
        <v>887.83999999999992</v>
      </c>
      <c r="AQ712" s="106">
        <f t="shared" si="36"/>
        <v>98.650000000000091</v>
      </c>
      <c r="AR712" s="72" t="s">
        <v>1815</v>
      </c>
      <c r="AS712" s="73" t="s">
        <v>1737</v>
      </c>
      <c r="AT712" s="62"/>
      <c r="AU712" s="61">
        <f t="shared" si="39"/>
        <v>1.00000000009004E-3</v>
      </c>
      <c r="AV712" s="62"/>
      <c r="AW712" s="62"/>
      <c r="AX712" s="62"/>
      <c r="AY712" s="62"/>
      <c r="AZ712" s="62"/>
      <c r="BA712" s="62"/>
      <c r="BB712" s="62"/>
      <c r="BC712" s="62"/>
      <c r="BD712" s="62"/>
      <c r="BE712" s="62"/>
      <c r="BF712" s="62"/>
      <c r="BG712" s="62"/>
      <c r="BH712" s="62"/>
    </row>
    <row r="713" spans="1:60" ht="49.5" customHeight="1" x14ac:dyDescent="0.2">
      <c r="A713" s="85" t="s">
        <v>1816</v>
      </c>
      <c r="B713" s="79" t="s">
        <v>351</v>
      </c>
      <c r="C713" s="94" t="s">
        <v>1106</v>
      </c>
      <c r="D713" s="79" t="s">
        <v>477</v>
      </c>
      <c r="E713" s="79" t="s">
        <v>1817</v>
      </c>
      <c r="F713" s="79" t="s">
        <v>1770</v>
      </c>
      <c r="G713" s="86" t="s">
        <v>1682</v>
      </c>
      <c r="H713" s="79" t="s">
        <v>207</v>
      </c>
      <c r="I713" s="105">
        <v>41671</v>
      </c>
      <c r="J713" s="106">
        <v>986.49</v>
      </c>
      <c r="K713" s="106">
        <f t="shared" si="53"/>
        <v>98.649000000000001</v>
      </c>
      <c r="L713" s="106">
        <f t="shared" si="54"/>
        <v>887.84100000000001</v>
      </c>
      <c r="M713" s="106">
        <v>0</v>
      </c>
      <c r="N713" s="106">
        <v>0</v>
      </c>
      <c r="O713" s="106">
        <v>0</v>
      </c>
      <c r="P713" s="106">
        <v>0</v>
      </c>
      <c r="Q713" s="106">
        <v>0</v>
      </c>
      <c r="R713" s="106">
        <v>0</v>
      </c>
      <c r="S713" s="106">
        <v>0</v>
      </c>
      <c r="T713" s="106">
        <v>0</v>
      </c>
      <c r="U713" s="106">
        <v>0</v>
      </c>
      <c r="V713" s="106">
        <v>0</v>
      </c>
      <c r="W713" s="106">
        <v>0</v>
      </c>
      <c r="X713" s="106">
        <v>0</v>
      </c>
      <c r="Y713" s="106">
        <v>0</v>
      </c>
      <c r="Z713" s="106">
        <v>0</v>
      </c>
      <c r="AA713" s="106">
        <v>0</v>
      </c>
      <c r="AB713" s="106">
        <f t="shared" si="56"/>
        <v>0</v>
      </c>
      <c r="AC713" s="106">
        <v>0</v>
      </c>
      <c r="AD713" s="106">
        <f t="shared" si="57"/>
        <v>162.78</v>
      </c>
      <c r="AE713" s="106">
        <f t="shared" si="58"/>
        <v>177.57</v>
      </c>
      <c r="AF713" s="106">
        <v>0</v>
      </c>
      <c r="AG713" s="106">
        <v>177.57</v>
      </c>
      <c r="AH713" s="106">
        <v>0</v>
      </c>
      <c r="AI713" s="106">
        <v>177.57</v>
      </c>
      <c r="AJ713" s="106">
        <v>177.57</v>
      </c>
      <c r="AK713" s="106">
        <v>14.78</v>
      </c>
      <c r="AL713" s="106"/>
      <c r="AM713" s="106"/>
      <c r="AN713" s="106"/>
      <c r="AO713" s="104"/>
      <c r="AP713" s="104">
        <f t="shared" si="52"/>
        <v>887.83999999999992</v>
      </c>
      <c r="AQ713" s="106">
        <f t="shared" si="36"/>
        <v>98.650000000000091</v>
      </c>
      <c r="AR713" s="72" t="s">
        <v>1818</v>
      </c>
      <c r="AS713" s="73" t="s">
        <v>1818</v>
      </c>
      <c r="AT713" s="62"/>
      <c r="AU713" s="61">
        <f t="shared" si="39"/>
        <v>1.00000000009004E-3</v>
      </c>
      <c r="AV713" s="62"/>
      <c r="AW713" s="62"/>
      <c r="AX713" s="62"/>
      <c r="AY713" s="62"/>
      <c r="AZ713" s="62"/>
      <c r="BA713" s="62"/>
      <c r="BB713" s="62"/>
      <c r="BC713" s="62"/>
      <c r="BD713" s="62"/>
      <c r="BE713" s="62"/>
      <c r="BF713" s="62"/>
      <c r="BG713" s="62"/>
      <c r="BH713" s="62"/>
    </row>
    <row r="714" spans="1:60" ht="49.5" customHeight="1" x14ac:dyDescent="0.2">
      <c r="A714" s="85" t="s">
        <v>1819</v>
      </c>
      <c r="B714" s="79" t="s">
        <v>351</v>
      </c>
      <c r="C714" s="94" t="s">
        <v>1106</v>
      </c>
      <c r="D714" s="79" t="s">
        <v>477</v>
      </c>
      <c r="E714" s="79" t="s">
        <v>1820</v>
      </c>
      <c r="F714" s="79" t="s">
        <v>1770</v>
      </c>
      <c r="G714" s="86" t="s">
        <v>1682</v>
      </c>
      <c r="H714" s="79" t="s">
        <v>207</v>
      </c>
      <c r="I714" s="105">
        <v>41671</v>
      </c>
      <c r="J714" s="106">
        <v>986.49</v>
      </c>
      <c r="K714" s="106">
        <f t="shared" si="53"/>
        <v>98.649000000000001</v>
      </c>
      <c r="L714" s="106">
        <f t="shared" si="54"/>
        <v>887.84100000000001</v>
      </c>
      <c r="M714" s="106">
        <v>0</v>
      </c>
      <c r="N714" s="106">
        <v>0</v>
      </c>
      <c r="O714" s="106">
        <v>0</v>
      </c>
      <c r="P714" s="106">
        <v>0</v>
      </c>
      <c r="Q714" s="106">
        <v>0</v>
      </c>
      <c r="R714" s="106">
        <v>0</v>
      </c>
      <c r="S714" s="106">
        <v>0</v>
      </c>
      <c r="T714" s="106">
        <v>0</v>
      </c>
      <c r="U714" s="106">
        <v>0</v>
      </c>
      <c r="V714" s="106">
        <v>0</v>
      </c>
      <c r="W714" s="106">
        <v>0</v>
      </c>
      <c r="X714" s="106">
        <v>0</v>
      </c>
      <c r="Y714" s="106">
        <v>0</v>
      </c>
      <c r="Z714" s="106">
        <v>0</v>
      </c>
      <c r="AA714" s="106">
        <v>0</v>
      </c>
      <c r="AB714" s="106">
        <f t="shared" si="56"/>
        <v>0</v>
      </c>
      <c r="AC714" s="106">
        <v>0</v>
      </c>
      <c r="AD714" s="106">
        <f t="shared" si="57"/>
        <v>162.78</v>
      </c>
      <c r="AE714" s="106">
        <f t="shared" si="58"/>
        <v>177.57</v>
      </c>
      <c r="AF714" s="106">
        <v>0</v>
      </c>
      <c r="AG714" s="106">
        <v>177.57</v>
      </c>
      <c r="AH714" s="106">
        <v>0</v>
      </c>
      <c r="AI714" s="106">
        <v>177.57</v>
      </c>
      <c r="AJ714" s="106">
        <v>177.57</v>
      </c>
      <c r="AK714" s="106">
        <v>14.78</v>
      </c>
      <c r="AL714" s="106"/>
      <c r="AM714" s="106"/>
      <c r="AN714" s="106"/>
      <c r="AO714" s="104"/>
      <c r="AP714" s="104">
        <f t="shared" si="52"/>
        <v>887.83999999999992</v>
      </c>
      <c r="AQ714" s="106">
        <f t="shared" si="36"/>
        <v>98.650000000000091</v>
      </c>
      <c r="AR714" s="72" t="s">
        <v>1821</v>
      </c>
      <c r="AS714" s="73" t="s">
        <v>1822</v>
      </c>
      <c r="AT714" s="62"/>
      <c r="AU714" s="61">
        <f t="shared" si="39"/>
        <v>1.00000000009004E-3</v>
      </c>
      <c r="AV714" s="62"/>
      <c r="AW714" s="62"/>
      <c r="AX714" s="62"/>
      <c r="AY714" s="62"/>
      <c r="AZ714" s="62"/>
      <c r="BA714" s="62"/>
      <c r="BB714" s="62"/>
      <c r="BC714" s="62"/>
      <c r="BD714" s="62"/>
      <c r="BE714" s="62"/>
      <c r="BF714" s="62"/>
      <c r="BG714" s="62"/>
      <c r="BH714" s="62"/>
    </row>
    <row r="715" spans="1:60" ht="49.5" customHeight="1" x14ac:dyDescent="0.2">
      <c r="A715" s="85" t="s">
        <v>1823</v>
      </c>
      <c r="B715" s="79" t="s">
        <v>351</v>
      </c>
      <c r="C715" s="94" t="s">
        <v>1106</v>
      </c>
      <c r="D715" s="79" t="s">
        <v>477</v>
      </c>
      <c r="E715" s="79" t="s">
        <v>1824</v>
      </c>
      <c r="F715" s="79" t="s">
        <v>1770</v>
      </c>
      <c r="G715" s="86" t="s">
        <v>1682</v>
      </c>
      <c r="H715" s="79" t="s">
        <v>207</v>
      </c>
      <c r="I715" s="105">
        <v>41671</v>
      </c>
      <c r="J715" s="106">
        <v>986.49</v>
      </c>
      <c r="K715" s="106">
        <f t="shared" si="53"/>
        <v>98.649000000000001</v>
      </c>
      <c r="L715" s="106">
        <f t="shared" si="54"/>
        <v>887.84100000000001</v>
      </c>
      <c r="M715" s="106">
        <v>0</v>
      </c>
      <c r="N715" s="106">
        <v>0</v>
      </c>
      <c r="O715" s="106">
        <v>0</v>
      </c>
      <c r="P715" s="106">
        <v>0</v>
      </c>
      <c r="Q715" s="106">
        <v>0</v>
      </c>
      <c r="R715" s="106">
        <v>0</v>
      </c>
      <c r="S715" s="106">
        <v>0</v>
      </c>
      <c r="T715" s="106">
        <v>0</v>
      </c>
      <c r="U715" s="106">
        <v>0</v>
      </c>
      <c r="V715" s="106">
        <v>0</v>
      </c>
      <c r="W715" s="106">
        <v>0</v>
      </c>
      <c r="X715" s="106">
        <v>0</v>
      </c>
      <c r="Y715" s="106">
        <v>0</v>
      </c>
      <c r="Z715" s="106">
        <v>0</v>
      </c>
      <c r="AA715" s="106">
        <v>0</v>
      </c>
      <c r="AB715" s="106">
        <f t="shared" si="56"/>
        <v>0</v>
      </c>
      <c r="AC715" s="106">
        <v>0</v>
      </c>
      <c r="AD715" s="106">
        <f t="shared" si="57"/>
        <v>162.78</v>
      </c>
      <c r="AE715" s="106">
        <f t="shared" si="58"/>
        <v>177.57</v>
      </c>
      <c r="AF715" s="106">
        <v>0</v>
      </c>
      <c r="AG715" s="106">
        <v>177.57</v>
      </c>
      <c r="AH715" s="106">
        <v>0</v>
      </c>
      <c r="AI715" s="106">
        <v>177.57</v>
      </c>
      <c r="AJ715" s="106">
        <v>177.57</v>
      </c>
      <c r="AK715" s="106">
        <v>14.78</v>
      </c>
      <c r="AL715" s="106"/>
      <c r="AM715" s="106"/>
      <c r="AN715" s="106"/>
      <c r="AO715" s="104"/>
      <c r="AP715" s="104">
        <f t="shared" si="52"/>
        <v>887.83999999999992</v>
      </c>
      <c r="AQ715" s="106">
        <f t="shared" si="36"/>
        <v>98.650000000000091</v>
      </c>
      <c r="AR715" s="72" t="s">
        <v>1825</v>
      </c>
      <c r="AS715" s="73" t="s">
        <v>722</v>
      </c>
      <c r="AT715" s="62"/>
      <c r="AU715" s="61">
        <f t="shared" si="39"/>
        <v>1.00000000009004E-3</v>
      </c>
      <c r="AV715" s="62"/>
      <c r="AW715" s="62"/>
      <c r="AX715" s="62"/>
      <c r="AY715" s="62"/>
      <c r="AZ715" s="62"/>
      <c r="BA715" s="62"/>
      <c r="BB715" s="62"/>
      <c r="BC715" s="62"/>
      <c r="BD715" s="62"/>
      <c r="BE715" s="62"/>
      <c r="BF715" s="62"/>
      <c r="BG715" s="62"/>
      <c r="BH715" s="62"/>
    </row>
    <row r="716" spans="1:60" ht="49.5" customHeight="1" x14ac:dyDescent="0.2">
      <c r="A716" s="85" t="s">
        <v>1826</v>
      </c>
      <c r="B716" s="79" t="s">
        <v>351</v>
      </c>
      <c r="C716" s="94" t="s">
        <v>1106</v>
      </c>
      <c r="D716" s="79" t="s">
        <v>477</v>
      </c>
      <c r="E716" s="79" t="s">
        <v>1827</v>
      </c>
      <c r="F716" s="79" t="s">
        <v>1770</v>
      </c>
      <c r="G716" s="86" t="s">
        <v>1682</v>
      </c>
      <c r="H716" s="79" t="s">
        <v>207</v>
      </c>
      <c r="I716" s="105">
        <v>41671</v>
      </c>
      <c r="J716" s="106">
        <v>986.49</v>
      </c>
      <c r="K716" s="106">
        <f t="shared" si="53"/>
        <v>98.649000000000001</v>
      </c>
      <c r="L716" s="106">
        <f t="shared" si="54"/>
        <v>887.84100000000001</v>
      </c>
      <c r="M716" s="106">
        <v>0</v>
      </c>
      <c r="N716" s="106">
        <v>0</v>
      </c>
      <c r="O716" s="106">
        <v>0</v>
      </c>
      <c r="P716" s="106">
        <v>0</v>
      </c>
      <c r="Q716" s="106">
        <v>0</v>
      </c>
      <c r="R716" s="106">
        <v>0</v>
      </c>
      <c r="S716" s="106">
        <v>0</v>
      </c>
      <c r="T716" s="106">
        <v>0</v>
      </c>
      <c r="U716" s="106">
        <v>0</v>
      </c>
      <c r="V716" s="106">
        <v>0</v>
      </c>
      <c r="W716" s="106">
        <v>0</v>
      </c>
      <c r="X716" s="106">
        <v>0</v>
      </c>
      <c r="Y716" s="106">
        <v>0</v>
      </c>
      <c r="Z716" s="106">
        <v>0</v>
      </c>
      <c r="AA716" s="106">
        <v>0</v>
      </c>
      <c r="AB716" s="106">
        <f t="shared" si="56"/>
        <v>0</v>
      </c>
      <c r="AC716" s="106">
        <v>0</v>
      </c>
      <c r="AD716" s="106">
        <f t="shared" si="57"/>
        <v>162.78</v>
      </c>
      <c r="AE716" s="106">
        <f t="shared" si="58"/>
        <v>177.57</v>
      </c>
      <c r="AF716" s="106">
        <v>0</v>
      </c>
      <c r="AG716" s="106">
        <v>177.57</v>
      </c>
      <c r="AH716" s="106">
        <v>0</v>
      </c>
      <c r="AI716" s="106">
        <v>177.57</v>
      </c>
      <c r="AJ716" s="106">
        <v>177.57</v>
      </c>
      <c r="AK716" s="106">
        <v>14.78</v>
      </c>
      <c r="AL716" s="106"/>
      <c r="AM716" s="106"/>
      <c r="AN716" s="106"/>
      <c r="AO716" s="104"/>
      <c r="AP716" s="104">
        <f t="shared" si="52"/>
        <v>887.83999999999992</v>
      </c>
      <c r="AQ716" s="106">
        <f t="shared" si="36"/>
        <v>98.650000000000091</v>
      </c>
      <c r="AR716" s="72" t="s">
        <v>199</v>
      </c>
      <c r="AS716" s="73" t="s">
        <v>200</v>
      </c>
      <c r="AT716" s="62"/>
      <c r="AU716" s="61">
        <f t="shared" si="39"/>
        <v>1.00000000009004E-3</v>
      </c>
      <c r="AV716" s="62"/>
      <c r="AW716" s="62"/>
      <c r="AX716" s="62"/>
      <c r="AY716" s="62"/>
      <c r="AZ716" s="62"/>
      <c r="BA716" s="62"/>
      <c r="BB716" s="62"/>
      <c r="BC716" s="62"/>
      <c r="BD716" s="62"/>
      <c r="BE716" s="62"/>
      <c r="BF716" s="62"/>
      <c r="BG716" s="62"/>
      <c r="BH716" s="62"/>
    </row>
    <row r="717" spans="1:60" ht="49.5" customHeight="1" x14ac:dyDescent="0.2">
      <c r="A717" s="85" t="s">
        <v>1828</v>
      </c>
      <c r="B717" s="79" t="s">
        <v>351</v>
      </c>
      <c r="C717" s="94" t="s">
        <v>1106</v>
      </c>
      <c r="D717" s="79" t="s">
        <v>477</v>
      </c>
      <c r="E717" s="79" t="s">
        <v>1829</v>
      </c>
      <c r="F717" s="79" t="s">
        <v>1770</v>
      </c>
      <c r="G717" s="86" t="s">
        <v>1682</v>
      </c>
      <c r="H717" s="79" t="s">
        <v>207</v>
      </c>
      <c r="I717" s="105">
        <v>41671</v>
      </c>
      <c r="J717" s="106">
        <v>986.49</v>
      </c>
      <c r="K717" s="106">
        <f t="shared" si="53"/>
        <v>98.649000000000001</v>
      </c>
      <c r="L717" s="106">
        <f t="shared" si="54"/>
        <v>887.84100000000001</v>
      </c>
      <c r="M717" s="106">
        <v>0</v>
      </c>
      <c r="N717" s="106">
        <v>0</v>
      </c>
      <c r="O717" s="106">
        <v>0</v>
      </c>
      <c r="P717" s="106">
        <v>0</v>
      </c>
      <c r="Q717" s="106">
        <v>0</v>
      </c>
      <c r="R717" s="106">
        <v>0</v>
      </c>
      <c r="S717" s="106">
        <v>0</v>
      </c>
      <c r="T717" s="106">
        <v>0</v>
      </c>
      <c r="U717" s="106">
        <v>0</v>
      </c>
      <c r="V717" s="106">
        <v>0</v>
      </c>
      <c r="W717" s="106">
        <v>0</v>
      </c>
      <c r="X717" s="106">
        <v>0</v>
      </c>
      <c r="Y717" s="106">
        <v>0</v>
      </c>
      <c r="Z717" s="106">
        <v>0</v>
      </c>
      <c r="AA717" s="106">
        <v>0</v>
      </c>
      <c r="AB717" s="106">
        <f t="shared" si="56"/>
        <v>0</v>
      </c>
      <c r="AC717" s="106">
        <v>0</v>
      </c>
      <c r="AD717" s="106">
        <f t="shared" si="57"/>
        <v>162.78</v>
      </c>
      <c r="AE717" s="106">
        <f t="shared" si="58"/>
        <v>177.57</v>
      </c>
      <c r="AF717" s="106">
        <v>0</v>
      </c>
      <c r="AG717" s="106">
        <v>177.57</v>
      </c>
      <c r="AH717" s="106">
        <v>0</v>
      </c>
      <c r="AI717" s="106">
        <v>177.57</v>
      </c>
      <c r="AJ717" s="106">
        <v>177.57</v>
      </c>
      <c r="AK717" s="106">
        <v>14.78</v>
      </c>
      <c r="AL717" s="106"/>
      <c r="AM717" s="106"/>
      <c r="AN717" s="106"/>
      <c r="AO717" s="104"/>
      <c r="AP717" s="104">
        <f t="shared" si="52"/>
        <v>887.83999999999992</v>
      </c>
      <c r="AQ717" s="106">
        <f t="shared" si="36"/>
        <v>98.650000000000091</v>
      </c>
      <c r="AR717" s="72" t="s">
        <v>1830</v>
      </c>
      <c r="AS717" s="73" t="s">
        <v>1737</v>
      </c>
      <c r="AT717" s="62"/>
      <c r="AU717" s="61">
        <f t="shared" si="39"/>
        <v>1.00000000009004E-3</v>
      </c>
      <c r="AV717" s="62"/>
      <c r="AW717" s="62"/>
      <c r="AX717" s="62"/>
      <c r="AY717" s="62"/>
      <c r="AZ717" s="62"/>
      <c r="BA717" s="62"/>
      <c r="BB717" s="62"/>
      <c r="BC717" s="62"/>
      <c r="BD717" s="62"/>
      <c r="BE717" s="62"/>
      <c r="BF717" s="62"/>
      <c r="BG717" s="62"/>
      <c r="BH717" s="62"/>
    </row>
    <row r="718" spans="1:60" ht="49.5" customHeight="1" x14ac:dyDescent="0.2">
      <c r="A718" s="85" t="s">
        <v>1831</v>
      </c>
      <c r="B718" s="79" t="s">
        <v>351</v>
      </c>
      <c r="C718" s="94" t="s">
        <v>1106</v>
      </c>
      <c r="D718" s="79" t="s">
        <v>477</v>
      </c>
      <c r="E718" s="79" t="s">
        <v>1832</v>
      </c>
      <c r="F718" s="79" t="s">
        <v>1770</v>
      </c>
      <c r="G718" s="86" t="s">
        <v>1682</v>
      </c>
      <c r="H718" s="79" t="s">
        <v>207</v>
      </c>
      <c r="I718" s="105">
        <v>41671</v>
      </c>
      <c r="J718" s="106">
        <v>986.49</v>
      </c>
      <c r="K718" s="106">
        <f t="shared" si="53"/>
        <v>98.649000000000001</v>
      </c>
      <c r="L718" s="106">
        <f t="shared" si="54"/>
        <v>887.84100000000001</v>
      </c>
      <c r="M718" s="106">
        <v>0</v>
      </c>
      <c r="N718" s="106">
        <v>0</v>
      </c>
      <c r="O718" s="106">
        <v>0</v>
      </c>
      <c r="P718" s="106">
        <v>0</v>
      </c>
      <c r="Q718" s="106">
        <v>0</v>
      </c>
      <c r="R718" s="106">
        <v>0</v>
      </c>
      <c r="S718" s="106">
        <v>0</v>
      </c>
      <c r="T718" s="106">
        <v>0</v>
      </c>
      <c r="U718" s="106">
        <v>0</v>
      </c>
      <c r="V718" s="106">
        <v>0</v>
      </c>
      <c r="W718" s="106">
        <v>0</v>
      </c>
      <c r="X718" s="106">
        <v>0</v>
      </c>
      <c r="Y718" s="106">
        <v>0</v>
      </c>
      <c r="Z718" s="106">
        <v>0</v>
      </c>
      <c r="AA718" s="106">
        <v>0</v>
      </c>
      <c r="AB718" s="106">
        <f t="shared" si="56"/>
        <v>0</v>
      </c>
      <c r="AC718" s="106">
        <v>0</v>
      </c>
      <c r="AD718" s="106">
        <f t="shared" si="57"/>
        <v>162.78</v>
      </c>
      <c r="AE718" s="106">
        <f t="shared" si="58"/>
        <v>177.57</v>
      </c>
      <c r="AF718" s="106">
        <v>0</v>
      </c>
      <c r="AG718" s="106">
        <v>177.57</v>
      </c>
      <c r="AH718" s="106">
        <v>0</v>
      </c>
      <c r="AI718" s="106">
        <v>177.57</v>
      </c>
      <c r="AJ718" s="106">
        <v>177.57</v>
      </c>
      <c r="AK718" s="106">
        <v>14.78</v>
      </c>
      <c r="AL718" s="106"/>
      <c r="AM718" s="106"/>
      <c r="AN718" s="106"/>
      <c r="AO718" s="104"/>
      <c r="AP718" s="104">
        <f t="shared" si="52"/>
        <v>887.83999999999992</v>
      </c>
      <c r="AQ718" s="106">
        <f t="shared" si="36"/>
        <v>98.650000000000091</v>
      </c>
      <c r="AR718" s="72" t="s">
        <v>199</v>
      </c>
      <c r="AS718" s="73" t="s">
        <v>200</v>
      </c>
      <c r="AT718" s="62"/>
      <c r="AU718" s="61">
        <f t="shared" si="39"/>
        <v>1.00000000009004E-3</v>
      </c>
      <c r="AV718" s="62"/>
      <c r="AW718" s="62"/>
      <c r="AX718" s="62"/>
      <c r="AY718" s="62"/>
      <c r="AZ718" s="62"/>
      <c r="BA718" s="62"/>
      <c r="BB718" s="62"/>
      <c r="BC718" s="62"/>
      <c r="BD718" s="62"/>
      <c r="BE718" s="62"/>
      <c r="BF718" s="62"/>
      <c r="BG718" s="62"/>
      <c r="BH718" s="62"/>
    </row>
    <row r="719" spans="1:60" ht="49.5" customHeight="1" x14ac:dyDescent="0.2">
      <c r="A719" s="85" t="s">
        <v>1833</v>
      </c>
      <c r="B719" s="79" t="s">
        <v>351</v>
      </c>
      <c r="C719" s="94" t="s">
        <v>1106</v>
      </c>
      <c r="D719" s="79" t="s">
        <v>477</v>
      </c>
      <c r="E719" s="79" t="s">
        <v>1834</v>
      </c>
      <c r="F719" s="79" t="s">
        <v>1770</v>
      </c>
      <c r="G719" s="86" t="s">
        <v>1682</v>
      </c>
      <c r="H719" s="79" t="s">
        <v>207</v>
      </c>
      <c r="I719" s="105">
        <v>41671</v>
      </c>
      <c r="J719" s="106">
        <v>986.49</v>
      </c>
      <c r="K719" s="106">
        <f t="shared" si="53"/>
        <v>98.649000000000001</v>
      </c>
      <c r="L719" s="106">
        <f t="shared" si="54"/>
        <v>887.84100000000001</v>
      </c>
      <c r="M719" s="106">
        <v>0</v>
      </c>
      <c r="N719" s="106">
        <v>0</v>
      </c>
      <c r="O719" s="106">
        <v>0</v>
      </c>
      <c r="P719" s="106">
        <v>0</v>
      </c>
      <c r="Q719" s="106">
        <v>0</v>
      </c>
      <c r="R719" s="106">
        <v>0</v>
      </c>
      <c r="S719" s="106">
        <v>0</v>
      </c>
      <c r="T719" s="106">
        <v>0</v>
      </c>
      <c r="U719" s="106">
        <v>0</v>
      </c>
      <c r="V719" s="106">
        <v>0</v>
      </c>
      <c r="W719" s="106">
        <v>0</v>
      </c>
      <c r="X719" s="106">
        <v>0</v>
      </c>
      <c r="Y719" s="106">
        <v>0</v>
      </c>
      <c r="Z719" s="106">
        <v>0</v>
      </c>
      <c r="AA719" s="106">
        <v>0</v>
      </c>
      <c r="AB719" s="106">
        <f t="shared" si="56"/>
        <v>0</v>
      </c>
      <c r="AC719" s="106">
        <v>0</v>
      </c>
      <c r="AD719" s="106">
        <f t="shared" si="57"/>
        <v>162.78</v>
      </c>
      <c r="AE719" s="106">
        <f t="shared" si="58"/>
        <v>177.57</v>
      </c>
      <c r="AF719" s="106">
        <v>0</v>
      </c>
      <c r="AG719" s="106">
        <v>177.57</v>
      </c>
      <c r="AH719" s="106">
        <v>0</v>
      </c>
      <c r="AI719" s="106">
        <v>177.57</v>
      </c>
      <c r="AJ719" s="106">
        <v>177.57</v>
      </c>
      <c r="AK719" s="106">
        <v>14.78</v>
      </c>
      <c r="AL719" s="106"/>
      <c r="AM719" s="106"/>
      <c r="AN719" s="106"/>
      <c r="AO719" s="104"/>
      <c r="AP719" s="104">
        <f t="shared" si="52"/>
        <v>887.83999999999992</v>
      </c>
      <c r="AQ719" s="106">
        <f t="shared" si="36"/>
        <v>98.650000000000091</v>
      </c>
      <c r="AR719" s="72" t="s">
        <v>1835</v>
      </c>
      <c r="AS719" s="73" t="s">
        <v>1737</v>
      </c>
      <c r="AT719" s="62"/>
      <c r="AU719" s="61">
        <f t="shared" si="39"/>
        <v>1.00000000009004E-3</v>
      </c>
      <c r="AV719" s="62"/>
      <c r="AW719" s="62"/>
      <c r="AX719" s="62"/>
      <c r="AY719" s="62"/>
      <c r="AZ719" s="62"/>
      <c r="BA719" s="62"/>
      <c r="BB719" s="62"/>
      <c r="BC719" s="62"/>
      <c r="BD719" s="62"/>
      <c r="BE719" s="62"/>
      <c r="BF719" s="62"/>
      <c r="BG719" s="62"/>
      <c r="BH719" s="62"/>
    </row>
    <row r="720" spans="1:60" ht="49.5" customHeight="1" x14ac:dyDescent="0.2">
      <c r="A720" s="85" t="s">
        <v>1836</v>
      </c>
      <c r="B720" s="79" t="s">
        <v>351</v>
      </c>
      <c r="C720" s="94" t="s">
        <v>1106</v>
      </c>
      <c r="D720" s="79" t="s">
        <v>477</v>
      </c>
      <c r="E720" s="79" t="s">
        <v>1837</v>
      </c>
      <c r="F720" s="79" t="s">
        <v>1770</v>
      </c>
      <c r="G720" s="86" t="s">
        <v>1682</v>
      </c>
      <c r="H720" s="79" t="s">
        <v>207</v>
      </c>
      <c r="I720" s="105">
        <v>41671</v>
      </c>
      <c r="J720" s="106">
        <v>986.49</v>
      </c>
      <c r="K720" s="106">
        <f t="shared" si="53"/>
        <v>98.649000000000001</v>
      </c>
      <c r="L720" s="106">
        <f t="shared" si="54"/>
        <v>887.84100000000001</v>
      </c>
      <c r="M720" s="106">
        <v>0</v>
      </c>
      <c r="N720" s="106">
        <v>0</v>
      </c>
      <c r="O720" s="106">
        <v>0</v>
      </c>
      <c r="P720" s="106">
        <v>0</v>
      </c>
      <c r="Q720" s="106">
        <v>0</v>
      </c>
      <c r="R720" s="106">
        <v>0</v>
      </c>
      <c r="S720" s="106">
        <v>0</v>
      </c>
      <c r="T720" s="106">
        <v>0</v>
      </c>
      <c r="U720" s="106">
        <v>0</v>
      </c>
      <c r="V720" s="106">
        <v>0</v>
      </c>
      <c r="W720" s="106">
        <v>0</v>
      </c>
      <c r="X720" s="106">
        <v>0</v>
      </c>
      <c r="Y720" s="106">
        <v>0</v>
      </c>
      <c r="Z720" s="106">
        <v>0</v>
      </c>
      <c r="AA720" s="106">
        <v>0</v>
      </c>
      <c r="AB720" s="106">
        <f t="shared" si="56"/>
        <v>0</v>
      </c>
      <c r="AC720" s="106">
        <v>0</v>
      </c>
      <c r="AD720" s="106">
        <f t="shared" si="57"/>
        <v>162.78</v>
      </c>
      <c r="AE720" s="106">
        <f t="shared" si="58"/>
        <v>177.57</v>
      </c>
      <c r="AF720" s="106">
        <v>0</v>
      </c>
      <c r="AG720" s="106">
        <v>177.57</v>
      </c>
      <c r="AH720" s="106">
        <v>0</v>
      </c>
      <c r="AI720" s="106">
        <v>177.57</v>
      </c>
      <c r="AJ720" s="106">
        <v>177.57</v>
      </c>
      <c r="AK720" s="106">
        <v>14.78</v>
      </c>
      <c r="AL720" s="106"/>
      <c r="AM720" s="106"/>
      <c r="AN720" s="106"/>
      <c r="AO720" s="104"/>
      <c r="AP720" s="104">
        <f t="shared" si="52"/>
        <v>887.83999999999992</v>
      </c>
      <c r="AQ720" s="106">
        <f t="shared" si="36"/>
        <v>98.650000000000091</v>
      </c>
      <c r="AR720" s="72" t="s">
        <v>1838</v>
      </c>
      <c r="AS720" s="73" t="s">
        <v>904</v>
      </c>
      <c r="AT720" s="62"/>
      <c r="AU720" s="61">
        <f t="shared" si="39"/>
        <v>1.00000000009004E-3</v>
      </c>
      <c r="AV720" s="62"/>
      <c r="AW720" s="62"/>
      <c r="AX720" s="62"/>
      <c r="AY720" s="62"/>
      <c r="AZ720" s="62"/>
      <c r="BA720" s="62"/>
      <c r="BB720" s="62"/>
      <c r="BC720" s="62"/>
      <c r="BD720" s="62"/>
      <c r="BE720" s="62"/>
      <c r="BF720" s="62"/>
      <c r="BG720" s="62"/>
      <c r="BH720" s="62"/>
    </row>
    <row r="721" spans="1:60" ht="49.5" customHeight="1" x14ac:dyDescent="0.2">
      <c r="A721" s="85" t="s">
        <v>1839</v>
      </c>
      <c r="B721" s="79" t="s">
        <v>351</v>
      </c>
      <c r="C721" s="94" t="s">
        <v>1106</v>
      </c>
      <c r="D721" s="79" t="s">
        <v>477</v>
      </c>
      <c r="E721" s="79" t="s">
        <v>1840</v>
      </c>
      <c r="F721" s="79" t="s">
        <v>1770</v>
      </c>
      <c r="G721" s="86" t="s">
        <v>1682</v>
      </c>
      <c r="H721" s="79" t="s">
        <v>207</v>
      </c>
      <c r="I721" s="105">
        <v>41671</v>
      </c>
      <c r="J721" s="106">
        <v>986.49</v>
      </c>
      <c r="K721" s="106">
        <f t="shared" si="53"/>
        <v>98.649000000000001</v>
      </c>
      <c r="L721" s="106">
        <f t="shared" si="54"/>
        <v>887.84100000000001</v>
      </c>
      <c r="M721" s="106">
        <v>0</v>
      </c>
      <c r="N721" s="106">
        <v>0</v>
      </c>
      <c r="O721" s="106">
        <v>0</v>
      </c>
      <c r="P721" s="106">
        <v>0</v>
      </c>
      <c r="Q721" s="106">
        <v>0</v>
      </c>
      <c r="R721" s="106">
        <v>0</v>
      </c>
      <c r="S721" s="106">
        <v>0</v>
      </c>
      <c r="T721" s="106">
        <v>0</v>
      </c>
      <c r="U721" s="106">
        <v>0</v>
      </c>
      <c r="V721" s="106">
        <v>0</v>
      </c>
      <c r="W721" s="106">
        <v>0</v>
      </c>
      <c r="X721" s="106">
        <v>0</v>
      </c>
      <c r="Y721" s="106">
        <v>0</v>
      </c>
      <c r="Z721" s="106">
        <v>0</v>
      </c>
      <c r="AA721" s="106">
        <v>0</v>
      </c>
      <c r="AB721" s="106">
        <f t="shared" si="56"/>
        <v>0</v>
      </c>
      <c r="AC721" s="106">
        <v>0</v>
      </c>
      <c r="AD721" s="106">
        <f t="shared" si="57"/>
        <v>162.78</v>
      </c>
      <c r="AE721" s="106">
        <f t="shared" si="58"/>
        <v>177.57</v>
      </c>
      <c r="AF721" s="106">
        <v>0</v>
      </c>
      <c r="AG721" s="106">
        <v>177.57</v>
      </c>
      <c r="AH721" s="106">
        <v>0</v>
      </c>
      <c r="AI721" s="106">
        <v>177.57</v>
      </c>
      <c r="AJ721" s="106">
        <v>177.57</v>
      </c>
      <c r="AK721" s="106">
        <v>14.78</v>
      </c>
      <c r="AL721" s="106"/>
      <c r="AM721" s="106"/>
      <c r="AN721" s="106"/>
      <c r="AO721" s="104"/>
      <c r="AP721" s="104">
        <f t="shared" si="52"/>
        <v>887.83999999999992</v>
      </c>
      <c r="AQ721" s="106">
        <f t="shared" si="36"/>
        <v>98.650000000000091</v>
      </c>
      <c r="AR721" s="72" t="s">
        <v>199</v>
      </c>
      <c r="AS721" s="73" t="s">
        <v>200</v>
      </c>
      <c r="AT721" s="62"/>
      <c r="AU721" s="61">
        <f t="shared" si="39"/>
        <v>1.00000000009004E-3</v>
      </c>
      <c r="AV721" s="62"/>
      <c r="AW721" s="62"/>
      <c r="AX721" s="62"/>
      <c r="AY721" s="62"/>
      <c r="AZ721" s="62"/>
      <c r="BA721" s="62"/>
      <c r="BB721" s="62"/>
      <c r="BC721" s="62"/>
      <c r="BD721" s="62"/>
      <c r="BE721" s="62"/>
      <c r="BF721" s="62"/>
      <c r="BG721" s="62"/>
      <c r="BH721" s="62"/>
    </row>
    <row r="722" spans="1:60" ht="49.5" customHeight="1" x14ac:dyDescent="0.2">
      <c r="A722" s="85" t="s">
        <v>1841</v>
      </c>
      <c r="B722" s="79" t="s">
        <v>351</v>
      </c>
      <c r="C722" s="94" t="s">
        <v>1106</v>
      </c>
      <c r="D722" s="79" t="s">
        <v>477</v>
      </c>
      <c r="E722" s="79" t="s">
        <v>1842</v>
      </c>
      <c r="F722" s="79" t="s">
        <v>1770</v>
      </c>
      <c r="G722" s="86" t="s">
        <v>1682</v>
      </c>
      <c r="H722" s="79" t="s">
        <v>207</v>
      </c>
      <c r="I722" s="105">
        <v>41671</v>
      </c>
      <c r="J722" s="106">
        <v>986.49</v>
      </c>
      <c r="K722" s="106">
        <f t="shared" si="53"/>
        <v>98.649000000000001</v>
      </c>
      <c r="L722" s="106">
        <f t="shared" si="54"/>
        <v>887.84100000000001</v>
      </c>
      <c r="M722" s="106">
        <v>0</v>
      </c>
      <c r="N722" s="106">
        <v>0</v>
      </c>
      <c r="O722" s="106">
        <v>0</v>
      </c>
      <c r="P722" s="106">
        <v>0</v>
      </c>
      <c r="Q722" s="106">
        <v>0</v>
      </c>
      <c r="R722" s="106">
        <v>0</v>
      </c>
      <c r="S722" s="106">
        <v>0</v>
      </c>
      <c r="T722" s="106">
        <v>0</v>
      </c>
      <c r="U722" s="106">
        <v>0</v>
      </c>
      <c r="V722" s="106">
        <v>0</v>
      </c>
      <c r="W722" s="106">
        <v>0</v>
      </c>
      <c r="X722" s="106">
        <v>0</v>
      </c>
      <c r="Y722" s="106">
        <v>0</v>
      </c>
      <c r="Z722" s="106">
        <v>0</v>
      </c>
      <c r="AA722" s="106">
        <v>0</v>
      </c>
      <c r="AB722" s="106">
        <f t="shared" si="56"/>
        <v>0</v>
      </c>
      <c r="AC722" s="106">
        <v>0</v>
      </c>
      <c r="AD722" s="106">
        <f t="shared" si="57"/>
        <v>162.78</v>
      </c>
      <c r="AE722" s="106">
        <f t="shared" si="58"/>
        <v>177.57</v>
      </c>
      <c r="AF722" s="106">
        <v>0</v>
      </c>
      <c r="AG722" s="106">
        <v>177.57</v>
      </c>
      <c r="AH722" s="106">
        <v>0</v>
      </c>
      <c r="AI722" s="106">
        <v>177.57</v>
      </c>
      <c r="AJ722" s="106">
        <v>177.57</v>
      </c>
      <c r="AK722" s="106">
        <v>14.78</v>
      </c>
      <c r="AL722" s="106"/>
      <c r="AM722" s="106"/>
      <c r="AN722" s="106"/>
      <c r="AO722" s="104"/>
      <c r="AP722" s="104">
        <f t="shared" si="52"/>
        <v>887.83999999999992</v>
      </c>
      <c r="AQ722" s="106">
        <f t="shared" si="36"/>
        <v>98.650000000000091</v>
      </c>
      <c r="AR722" s="72" t="s">
        <v>1843</v>
      </c>
      <c r="AS722" s="73" t="s">
        <v>1737</v>
      </c>
      <c r="AT722" s="62"/>
      <c r="AU722" s="61">
        <f t="shared" si="39"/>
        <v>1.00000000009004E-3</v>
      </c>
      <c r="AV722" s="62"/>
      <c r="AW722" s="62"/>
      <c r="AX722" s="62"/>
      <c r="AY722" s="62"/>
      <c r="AZ722" s="62"/>
      <c r="BA722" s="62"/>
      <c r="BB722" s="62"/>
      <c r="BC722" s="62"/>
      <c r="BD722" s="62"/>
      <c r="BE722" s="62"/>
      <c r="BF722" s="62"/>
      <c r="BG722" s="62"/>
      <c r="BH722" s="62"/>
    </row>
    <row r="723" spans="1:60" ht="49.5" customHeight="1" x14ac:dyDescent="0.2">
      <c r="A723" s="85" t="s">
        <v>1844</v>
      </c>
      <c r="B723" s="79" t="s">
        <v>351</v>
      </c>
      <c r="C723" s="94" t="s">
        <v>1106</v>
      </c>
      <c r="D723" s="79" t="s">
        <v>477</v>
      </c>
      <c r="E723" s="79" t="s">
        <v>1845</v>
      </c>
      <c r="F723" s="79" t="s">
        <v>1770</v>
      </c>
      <c r="G723" s="86" t="s">
        <v>1682</v>
      </c>
      <c r="H723" s="79" t="s">
        <v>207</v>
      </c>
      <c r="I723" s="105">
        <v>41671</v>
      </c>
      <c r="J723" s="106">
        <v>986.49</v>
      </c>
      <c r="K723" s="106">
        <f t="shared" si="53"/>
        <v>98.649000000000001</v>
      </c>
      <c r="L723" s="106">
        <f t="shared" si="54"/>
        <v>887.84100000000001</v>
      </c>
      <c r="M723" s="106">
        <v>0</v>
      </c>
      <c r="N723" s="106">
        <v>0</v>
      </c>
      <c r="O723" s="106">
        <v>0</v>
      </c>
      <c r="P723" s="106">
        <v>0</v>
      </c>
      <c r="Q723" s="106">
        <v>0</v>
      </c>
      <c r="R723" s="106">
        <v>0</v>
      </c>
      <c r="S723" s="106">
        <v>0</v>
      </c>
      <c r="T723" s="106">
        <v>0</v>
      </c>
      <c r="U723" s="106">
        <v>0</v>
      </c>
      <c r="V723" s="106">
        <v>0</v>
      </c>
      <c r="W723" s="106">
        <v>0</v>
      </c>
      <c r="X723" s="106">
        <v>0</v>
      </c>
      <c r="Y723" s="106">
        <v>0</v>
      </c>
      <c r="Z723" s="106">
        <v>0</v>
      </c>
      <c r="AA723" s="106">
        <v>0</v>
      </c>
      <c r="AB723" s="106">
        <f t="shared" si="56"/>
        <v>0</v>
      </c>
      <c r="AC723" s="106">
        <v>0</v>
      </c>
      <c r="AD723" s="106">
        <f t="shared" si="57"/>
        <v>162.78</v>
      </c>
      <c r="AE723" s="106">
        <f t="shared" si="58"/>
        <v>177.57</v>
      </c>
      <c r="AF723" s="106">
        <v>0</v>
      </c>
      <c r="AG723" s="106">
        <v>177.57</v>
      </c>
      <c r="AH723" s="106">
        <v>0</v>
      </c>
      <c r="AI723" s="106">
        <v>177.57</v>
      </c>
      <c r="AJ723" s="106">
        <v>177.57</v>
      </c>
      <c r="AK723" s="106">
        <v>14.78</v>
      </c>
      <c r="AL723" s="106"/>
      <c r="AM723" s="106"/>
      <c r="AN723" s="106"/>
      <c r="AO723" s="104"/>
      <c r="AP723" s="104">
        <f t="shared" si="52"/>
        <v>887.83999999999992</v>
      </c>
      <c r="AQ723" s="106">
        <f t="shared" si="36"/>
        <v>98.650000000000091</v>
      </c>
      <c r="AR723" s="72" t="s">
        <v>1846</v>
      </c>
      <c r="AS723" s="73" t="s">
        <v>1737</v>
      </c>
      <c r="AT723" s="62"/>
      <c r="AU723" s="61">
        <f t="shared" si="39"/>
        <v>1.00000000009004E-3</v>
      </c>
      <c r="AV723" s="62"/>
      <c r="AW723" s="62"/>
      <c r="AX723" s="62"/>
      <c r="AY723" s="62"/>
      <c r="AZ723" s="62"/>
      <c r="BA723" s="62"/>
      <c r="BB723" s="62"/>
      <c r="BC723" s="62"/>
      <c r="BD723" s="62"/>
      <c r="BE723" s="62"/>
      <c r="BF723" s="62"/>
      <c r="BG723" s="62"/>
      <c r="BH723" s="62"/>
    </row>
    <row r="724" spans="1:60" ht="49.5" customHeight="1" x14ac:dyDescent="0.2">
      <c r="A724" s="85" t="s">
        <v>1847</v>
      </c>
      <c r="B724" s="79" t="s">
        <v>351</v>
      </c>
      <c r="C724" s="94" t="s">
        <v>1106</v>
      </c>
      <c r="D724" s="79" t="s">
        <v>477</v>
      </c>
      <c r="E724" s="79" t="s">
        <v>1848</v>
      </c>
      <c r="F724" s="79" t="s">
        <v>1770</v>
      </c>
      <c r="G724" s="86" t="s">
        <v>1682</v>
      </c>
      <c r="H724" s="79" t="s">
        <v>207</v>
      </c>
      <c r="I724" s="105">
        <v>41671</v>
      </c>
      <c r="J724" s="106">
        <v>986.49</v>
      </c>
      <c r="K724" s="106">
        <f t="shared" si="53"/>
        <v>98.649000000000001</v>
      </c>
      <c r="L724" s="106">
        <f t="shared" si="54"/>
        <v>887.84100000000001</v>
      </c>
      <c r="M724" s="106">
        <v>0</v>
      </c>
      <c r="N724" s="106">
        <v>0</v>
      </c>
      <c r="O724" s="106">
        <v>0</v>
      </c>
      <c r="P724" s="106">
        <v>0</v>
      </c>
      <c r="Q724" s="106">
        <v>0</v>
      </c>
      <c r="R724" s="106">
        <v>0</v>
      </c>
      <c r="S724" s="106">
        <v>0</v>
      </c>
      <c r="T724" s="106">
        <v>0</v>
      </c>
      <c r="U724" s="106">
        <v>0</v>
      </c>
      <c r="V724" s="106">
        <v>0</v>
      </c>
      <c r="W724" s="106">
        <v>0</v>
      </c>
      <c r="X724" s="106">
        <v>0</v>
      </c>
      <c r="Y724" s="106">
        <v>0</v>
      </c>
      <c r="Z724" s="106">
        <v>0</v>
      </c>
      <c r="AA724" s="106">
        <v>0</v>
      </c>
      <c r="AB724" s="106">
        <f t="shared" si="56"/>
        <v>0</v>
      </c>
      <c r="AC724" s="106">
        <v>0</v>
      </c>
      <c r="AD724" s="106">
        <f t="shared" si="57"/>
        <v>162.78</v>
      </c>
      <c r="AE724" s="106">
        <f t="shared" si="58"/>
        <v>177.57</v>
      </c>
      <c r="AF724" s="106">
        <v>0</v>
      </c>
      <c r="AG724" s="106">
        <v>177.57</v>
      </c>
      <c r="AH724" s="106">
        <v>0</v>
      </c>
      <c r="AI724" s="106">
        <v>177.57</v>
      </c>
      <c r="AJ724" s="106">
        <v>177.57</v>
      </c>
      <c r="AK724" s="106">
        <v>14.78</v>
      </c>
      <c r="AL724" s="106"/>
      <c r="AM724" s="106"/>
      <c r="AN724" s="106"/>
      <c r="AO724" s="104"/>
      <c r="AP724" s="104">
        <f t="shared" si="52"/>
        <v>887.83999999999992</v>
      </c>
      <c r="AQ724" s="106">
        <f t="shared" si="36"/>
        <v>98.650000000000091</v>
      </c>
      <c r="AR724" s="72" t="s">
        <v>1849</v>
      </c>
      <c r="AS724" s="73" t="s">
        <v>1785</v>
      </c>
      <c r="AT724" s="62"/>
      <c r="AU724" s="61">
        <f t="shared" si="39"/>
        <v>1.00000000009004E-3</v>
      </c>
      <c r="AV724" s="62"/>
      <c r="AW724" s="62"/>
      <c r="AX724" s="62"/>
      <c r="AY724" s="62"/>
      <c r="AZ724" s="62"/>
      <c r="BA724" s="62"/>
      <c r="BB724" s="62"/>
      <c r="BC724" s="62"/>
      <c r="BD724" s="62"/>
      <c r="BE724" s="62"/>
      <c r="BF724" s="62"/>
      <c r="BG724" s="62"/>
      <c r="BH724" s="62"/>
    </row>
    <row r="725" spans="1:60" ht="49.5" customHeight="1" x14ac:dyDescent="0.2">
      <c r="A725" s="95" t="s">
        <v>1850</v>
      </c>
      <c r="B725" s="86" t="s">
        <v>1851</v>
      </c>
      <c r="C725" s="79" t="s">
        <v>1391</v>
      </c>
      <c r="D725" s="86" t="s">
        <v>1392</v>
      </c>
      <c r="E725" s="79" t="s">
        <v>1852</v>
      </c>
      <c r="F725" s="79" t="s">
        <v>1853</v>
      </c>
      <c r="G725" s="86" t="s">
        <v>1682</v>
      </c>
      <c r="H725" s="86" t="s">
        <v>67</v>
      </c>
      <c r="I725" s="105">
        <v>41548</v>
      </c>
      <c r="J725" s="106">
        <v>9601.3799999999992</v>
      </c>
      <c r="K725" s="106">
        <f t="shared" si="53"/>
        <v>960.13799999999992</v>
      </c>
      <c r="L725" s="106">
        <f t="shared" si="54"/>
        <v>8641.2419999999984</v>
      </c>
      <c r="M725" s="106">
        <v>0</v>
      </c>
      <c r="N725" s="106">
        <v>0</v>
      </c>
      <c r="O725" s="106">
        <v>0</v>
      </c>
      <c r="P725" s="106">
        <v>0</v>
      </c>
      <c r="Q725" s="106">
        <v>0</v>
      </c>
      <c r="R725" s="106">
        <v>0</v>
      </c>
      <c r="S725" s="106">
        <v>0</v>
      </c>
      <c r="T725" s="106">
        <v>0</v>
      </c>
      <c r="U725" s="106">
        <v>0</v>
      </c>
      <c r="V725" s="106">
        <v>0</v>
      </c>
      <c r="W725" s="106">
        <v>0</v>
      </c>
      <c r="X725" s="106">
        <v>0</v>
      </c>
      <c r="Y725" s="106">
        <v>0</v>
      </c>
      <c r="Z725" s="106">
        <v>0</v>
      </c>
      <c r="AA725" s="106">
        <v>0</v>
      </c>
      <c r="AB725" s="106">
        <v>0</v>
      </c>
      <c r="AC725" s="106">
        <f>637.26+82.84</f>
        <v>720.1</v>
      </c>
      <c r="AD725" s="106">
        <f>1529.42+198.82</f>
        <v>1728.24</v>
      </c>
      <c r="AE725" s="106">
        <v>1728.24</v>
      </c>
      <c r="AF725" s="106">
        <v>0</v>
      </c>
      <c r="AG725" s="106">
        <v>1728.24</v>
      </c>
      <c r="AH725" s="106">
        <v>0</v>
      </c>
      <c r="AI725" s="106">
        <v>1728.24</v>
      </c>
      <c r="AJ725" s="106">
        <v>1008.18</v>
      </c>
      <c r="AK725" s="106">
        <v>0</v>
      </c>
      <c r="AL725" s="106"/>
      <c r="AM725" s="106"/>
      <c r="AN725" s="106"/>
      <c r="AO725" s="104"/>
      <c r="AP725" s="104">
        <f t="shared" si="52"/>
        <v>8641.24</v>
      </c>
      <c r="AQ725" s="106">
        <f t="shared" si="36"/>
        <v>960.13999999999942</v>
      </c>
      <c r="AR725" s="72" t="s">
        <v>1395</v>
      </c>
      <c r="AS725" s="73" t="s">
        <v>1683</v>
      </c>
      <c r="AT725" s="62"/>
      <c r="AU725" s="61">
        <f t="shared" si="39"/>
        <v>1.9999999985884642E-3</v>
      </c>
      <c r="AV725" s="62"/>
      <c r="AW725" s="62"/>
      <c r="AX725" s="62"/>
      <c r="AY725" s="62"/>
      <c r="AZ725" s="62"/>
      <c r="BA725" s="62"/>
      <c r="BB725" s="62"/>
      <c r="BC725" s="62"/>
      <c r="BD725" s="62"/>
      <c r="BE725" s="62"/>
      <c r="BF725" s="62"/>
      <c r="BG725" s="62"/>
      <c r="BH725" s="62"/>
    </row>
    <row r="726" spans="1:60" ht="49.5" customHeight="1" x14ac:dyDescent="0.2">
      <c r="A726" s="85" t="s">
        <v>1854</v>
      </c>
      <c r="B726" s="86" t="s">
        <v>1468</v>
      </c>
      <c r="C726" s="94" t="s">
        <v>1469</v>
      </c>
      <c r="D726" s="86" t="s">
        <v>1470</v>
      </c>
      <c r="E726" s="86">
        <v>508743</v>
      </c>
      <c r="F726" s="86" t="s">
        <v>1855</v>
      </c>
      <c r="G726" s="86" t="s">
        <v>1682</v>
      </c>
      <c r="H726" s="86" t="s">
        <v>85</v>
      </c>
      <c r="I726" s="105">
        <v>41509</v>
      </c>
      <c r="J726" s="106">
        <v>883.66</v>
      </c>
      <c r="K726" s="106">
        <f t="shared" si="53"/>
        <v>88.366</v>
      </c>
      <c r="L726" s="106">
        <f t="shared" si="54"/>
        <v>795.29399999999998</v>
      </c>
      <c r="M726" s="106">
        <v>0</v>
      </c>
      <c r="N726" s="106">
        <v>0</v>
      </c>
      <c r="O726" s="106">
        <v>0</v>
      </c>
      <c r="P726" s="106">
        <v>0</v>
      </c>
      <c r="Q726" s="106">
        <v>0</v>
      </c>
      <c r="R726" s="106">
        <v>0</v>
      </c>
      <c r="S726" s="106">
        <v>0</v>
      </c>
      <c r="T726" s="106">
        <v>0</v>
      </c>
      <c r="U726" s="106">
        <v>0</v>
      </c>
      <c r="V726" s="106">
        <v>0</v>
      </c>
      <c r="W726" s="106">
        <v>0</v>
      </c>
      <c r="X726" s="106">
        <v>0</v>
      </c>
      <c r="Y726" s="106">
        <v>0</v>
      </c>
      <c r="Z726" s="106">
        <v>0</v>
      </c>
      <c r="AA726" s="106">
        <v>0</v>
      </c>
      <c r="AB726" s="106">
        <v>0</v>
      </c>
      <c r="AC726" s="106">
        <f t="shared" ref="AC726:AC747" si="59">46.92+6.1</f>
        <v>53.02</v>
      </c>
      <c r="AD726" s="106">
        <f t="shared" ref="AD726:AE726" si="60">140.76+18.3</f>
        <v>159.06</v>
      </c>
      <c r="AE726" s="106">
        <f t="shared" si="60"/>
        <v>159.06</v>
      </c>
      <c r="AF726" s="106">
        <v>0</v>
      </c>
      <c r="AG726" s="106">
        <v>159.06</v>
      </c>
      <c r="AH726" s="106">
        <v>0</v>
      </c>
      <c r="AI726" s="106">
        <v>159.06</v>
      </c>
      <c r="AJ726" s="106">
        <v>106.03</v>
      </c>
      <c r="AK726" s="106">
        <v>0</v>
      </c>
      <c r="AL726" s="106"/>
      <c r="AM726" s="106"/>
      <c r="AN726" s="106"/>
      <c r="AO726" s="104"/>
      <c r="AP726" s="104">
        <f t="shared" si="52"/>
        <v>795.29</v>
      </c>
      <c r="AQ726" s="106">
        <f t="shared" si="36"/>
        <v>88.37</v>
      </c>
      <c r="AR726" s="72" t="s">
        <v>1489</v>
      </c>
      <c r="AS726" s="73" t="s">
        <v>730</v>
      </c>
      <c r="AT726" s="62"/>
      <c r="AU726" s="61">
        <f t="shared" si="39"/>
        <v>4.0000000000190994E-3</v>
      </c>
      <c r="AV726" s="62"/>
      <c r="AW726" s="62"/>
      <c r="AX726" s="62"/>
      <c r="AY726" s="62"/>
      <c r="AZ726" s="62"/>
      <c r="BA726" s="62"/>
      <c r="BB726" s="62"/>
      <c r="BC726" s="62"/>
      <c r="BD726" s="62"/>
      <c r="BE726" s="62"/>
      <c r="BF726" s="62"/>
      <c r="BG726" s="62"/>
      <c r="BH726" s="62"/>
    </row>
    <row r="727" spans="1:60" ht="49.5" customHeight="1" x14ac:dyDescent="0.2">
      <c r="A727" s="85" t="s">
        <v>1856</v>
      </c>
      <c r="B727" s="86" t="s">
        <v>1468</v>
      </c>
      <c r="C727" s="94" t="s">
        <v>1469</v>
      </c>
      <c r="D727" s="86" t="s">
        <v>1470</v>
      </c>
      <c r="E727" s="86">
        <v>508751</v>
      </c>
      <c r="F727" s="86" t="s">
        <v>1855</v>
      </c>
      <c r="G727" s="86" t="s">
        <v>1682</v>
      </c>
      <c r="H727" s="86" t="s">
        <v>85</v>
      </c>
      <c r="I727" s="105">
        <v>41509</v>
      </c>
      <c r="J727" s="106">
        <v>883.66</v>
      </c>
      <c r="K727" s="106">
        <f t="shared" si="53"/>
        <v>88.366</v>
      </c>
      <c r="L727" s="106">
        <f t="shared" si="54"/>
        <v>795.29399999999998</v>
      </c>
      <c r="M727" s="106">
        <v>0</v>
      </c>
      <c r="N727" s="106">
        <v>0</v>
      </c>
      <c r="O727" s="106">
        <v>0</v>
      </c>
      <c r="P727" s="106">
        <v>0</v>
      </c>
      <c r="Q727" s="106">
        <v>0</v>
      </c>
      <c r="R727" s="106">
        <v>0</v>
      </c>
      <c r="S727" s="106">
        <v>0</v>
      </c>
      <c r="T727" s="106">
        <v>0</v>
      </c>
      <c r="U727" s="106">
        <v>0</v>
      </c>
      <c r="V727" s="106">
        <v>0</v>
      </c>
      <c r="W727" s="106">
        <v>0</v>
      </c>
      <c r="X727" s="106">
        <v>0</v>
      </c>
      <c r="Y727" s="106">
        <v>0</v>
      </c>
      <c r="Z727" s="106">
        <v>0</v>
      </c>
      <c r="AA727" s="106">
        <v>0</v>
      </c>
      <c r="AB727" s="106">
        <v>0</v>
      </c>
      <c r="AC727" s="106">
        <f t="shared" si="59"/>
        <v>53.02</v>
      </c>
      <c r="AD727" s="106">
        <f t="shared" ref="AD727:AE727" si="61">140.76+18.3</f>
        <v>159.06</v>
      </c>
      <c r="AE727" s="106">
        <f t="shared" si="61"/>
        <v>159.06</v>
      </c>
      <c r="AF727" s="106">
        <v>0</v>
      </c>
      <c r="AG727" s="106">
        <v>159.06</v>
      </c>
      <c r="AH727" s="106">
        <v>0</v>
      </c>
      <c r="AI727" s="106">
        <v>159.06</v>
      </c>
      <c r="AJ727" s="106">
        <v>106.03</v>
      </c>
      <c r="AK727" s="106">
        <v>0</v>
      </c>
      <c r="AL727" s="106"/>
      <c r="AM727" s="106"/>
      <c r="AN727" s="106"/>
      <c r="AO727" s="104"/>
      <c r="AP727" s="104">
        <f t="shared" si="52"/>
        <v>795.29</v>
      </c>
      <c r="AQ727" s="106">
        <f t="shared" si="36"/>
        <v>88.37</v>
      </c>
      <c r="AR727" s="72" t="s">
        <v>1693</v>
      </c>
      <c r="AS727" s="73" t="s">
        <v>231</v>
      </c>
      <c r="AT727" s="62"/>
      <c r="AU727" s="61">
        <f t="shared" si="39"/>
        <v>4.0000000000190994E-3</v>
      </c>
      <c r="AV727" s="62"/>
      <c r="AW727" s="62"/>
      <c r="AX727" s="62"/>
      <c r="AY727" s="62"/>
      <c r="AZ727" s="62"/>
      <c r="BA727" s="62"/>
      <c r="BB727" s="62"/>
      <c r="BC727" s="62"/>
      <c r="BD727" s="62"/>
      <c r="BE727" s="62"/>
      <c r="BF727" s="62"/>
      <c r="BG727" s="62"/>
      <c r="BH727" s="62"/>
    </row>
    <row r="728" spans="1:60" ht="49.5" customHeight="1" x14ac:dyDescent="0.2">
      <c r="A728" s="85" t="s">
        <v>1857</v>
      </c>
      <c r="B728" s="86" t="s">
        <v>1468</v>
      </c>
      <c r="C728" s="94" t="s">
        <v>1469</v>
      </c>
      <c r="D728" s="86" t="s">
        <v>1470</v>
      </c>
      <c r="E728" s="86">
        <v>508755</v>
      </c>
      <c r="F728" s="86" t="s">
        <v>1855</v>
      </c>
      <c r="G728" s="86" t="s">
        <v>1682</v>
      </c>
      <c r="H728" s="86" t="s">
        <v>85</v>
      </c>
      <c r="I728" s="105">
        <v>41509</v>
      </c>
      <c r="J728" s="106">
        <v>883.66</v>
      </c>
      <c r="K728" s="106">
        <f t="shared" si="53"/>
        <v>88.366</v>
      </c>
      <c r="L728" s="106">
        <f t="shared" si="54"/>
        <v>795.29399999999998</v>
      </c>
      <c r="M728" s="106">
        <v>0</v>
      </c>
      <c r="N728" s="106">
        <v>0</v>
      </c>
      <c r="O728" s="106">
        <v>0</v>
      </c>
      <c r="P728" s="106">
        <v>0</v>
      </c>
      <c r="Q728" s="106">
        <v>0</v>
      </c>
      <c r="R728" s="106">
        <v>0</v>
      </c>
      <c r="S728" s="106">
        <v>0</v>
      </c>
      <c r="T728" s="106">
        <v>0</v>
      </c>
      <c r="U728" s="106">
        <v>0</v>
      </c>
      <c r="V728" s="106">
        <v>0</v>
      </c>
      <c r="W728" s="106">
        <v>0</v>
      </c>
      <c r="X728" s="106">
        <v>0</v>
      </c>
      <c r="Y728" s="106">
        <v>0</v>
      </c>
      <c r="Z728" s="106">
        <v>0</v>
      </c>
      <c r="AA728" s="106">
        <v>0</v>
      </c>
      <c r="AB728" s="106">
        <v>0</v>
      </c>
      <c r="AC728" s="106">
        <f t="shared" si="59"/>
        <v>53.02</v>
      </c>
      <c r="AD728" s="106">
        <f t="shared" ref="AD728:AE728" si="62">140.76+18.3</f>
        <v>159.06</v>
      </c>
      <c r="AE728" s="106">
        <f t="shared" si="62"/>
        <v>159.06</v>
      </c>
      <c r="AF728" s="106">
        <v>0</v>
      </c>
      <c r="AG728" s="106">
        <v>159.06</v>
      </c>
      <c r="AH728" s="106">
        <v>0</v>
      </c>
      <c r="AI728" s="106">
        <v>159.06</v>
      </c>
      <c r="AJ728" s="106">
        <v>106.03</v>
      </c>
      <c r="AK728" s="106">
        <v>0</v>
      </c>
      <c r="AL728" s="106"/>
      <c r="AM728" s="106"/>
      <c r="AN728" s="106"/>
      <c r="AO728" s="104"/>
      <c r="AP728" s="104">
        <f t="shared" si="52"/>
        <v>795.29</v>
      </c>
      <c r="AQ728" s="106">
        <f t="shared" si="36"/>
        <v>88.37</v>
      </c>
      <c r="AR728" s="72" t="s">
        <v>604</v>
      </c>
      <c r="AS728" s="73" t="s">
        <v>605</v>
      </c>
      <c r="AT728" s="62"/>
      <c r="AU728" s="61">
        <f t="shared" si="39"/>
        <v>4.0000000000190994E-3</v>
      </c>
      <c r="AV728" s="62"/>
      <c r="AW728" s="62"/>
      <c r="AX728" s="62"/>
      <c r="AY728" s="62"/>
      <c r="AZ728" s="62"/>
      <c r="BA728" s="62"/>
      <c r="BB728" s="62"/>
      <c r="BC728" s="62"/>
      <c r="BD728" s="62"/>
      <c r="BE728" s="62"/>
      <c r="BF728" s="62"/>
      <c r="BG728" s="62"/>
      <c r="BH728" s="62"/>
    </row>
    <row r="729" spans="1:60" ht="49.5" customHeight="1" x14ac:dyDescent="0.2">
      <c r="A729" s="85" t="s">
        <v>1858</v>
      </c>
      <c r="B729" s="86" t="s">
        <v>1468</v>
      </c>
      <c r="C729" s="94" t="s">
        <v>1469</v>
      </c>
      <c r="D729" s="86" t="s">
        <v>1470</v>
      </c>
      <c r="E729" s="86">
        <v>508756</v>
      </c>
      <c r="F729" s="86" t="s">
        <v>1855</v>
      </c>
      <c r="G729" s="86" t="s">
        <v>1682</v>
      </c>
      <c r="H729" s="86" t="s">
        <v>85</v>
      </c>
      <c r="I729" s="105">
        <v>41509</v>
      </c>
      <c r="J729" s="106">
        <v>883.66</v>
      </c>
      <c r="K729" s="106">
        <f t="shared" si="53"/>
        <v>88.366</v>
      </c>
      <c r="L729" s="106">
        <f t="shared" si="54"/>
        <v>795.29399999999998</v>
      </c>
      <c r="M729" s="106">
        <v>0</v>
      </c>
      <c r="N729" s="106">
        <v>0</v>
      </c>
      <c r="O729" s="106">
        <v>0</v>
      </c>
      <c r="P729" s="106">
        <v>0</v>
      </c>
      <c r="Q729" s="106">
        <v>0</v>
      </c>
      <c r="R729" s="106">
        <v>0</v>
      </c>
      <c r="S729" s="106">
        <v>0</v>
      </c>
      <c r="T729" s="106">
        <v>0</v>
      </c>
      <c r="U729" s="106">
        <v>0</v>
      </c>
      <c r="V729" s="106">
        <v>0</v>
      </c>
      <c r="W729" s="106">
        <v>0</v>
      </c>
      <c r="X729" s="106">
        <v>0</v>
      </c>
      <c r="Y729" s="106">
        <v>0</v>
      </c>
      <c r="Z729" s="106">
        <v>0</v>
      </c>
      <c r="AA729" s="106">
        <v>0</v>
      </c>
      <c r="AB729" s="106">
        <v>0</v>
      </c>
      <c r="AC729" s="106">
        <f t="shared" si="59"/>
        <v>53.02</v>
      </c>
      <c r="AD729" s="106">
        <f t="shared" ref="AD729:AE729" si="63">140.76+18.3</f>
        <v>159.06</v>
      </c>
      <c r="AE729" s="106">
        <f t="shared" si="63"/>
        <v>159.06</v>
      </c>
      <c r="AF729" s="106">
        <v>0</v>
      </c>
      <c r="AG729" s="106">
        <v>159.06</v>
      </c>
      <c r="AH729" s="106">
        <v>0</v>
      </c>
      <c r="AI729" s="106">
        <v>159.06</v>
      </c>
      <c r="AJ729" s="106">
        <v>106.03</v>
      </c>
      <c r="AK729" s="106">
        <v>0</v>
      </c>
      <c r="AL729" s="106"/>
      <c r="AM729" s="106"/>
      <c r="AN729" s="106"/>
      <c r="AO729" s="104"/>
      <c r="AP729" s="104">
        <f t="shared" si="52"/>
        <v>795.29</v>
      </c>
      <c r="AQ729" s="106">
        <f t="shared" si="36"/>
        <v>88.37</v>
      </c>
      <c r="AR729" s="72" t="s">
        <v>795</v>
      </c>
      <c r="AS729" s="73" t="s">
        <v>605</v>
      </c>
      <c r="AT729" s="62"/>
      <c r="AU729" s="61">
        <f t="shared" si="39"/>
        <v>4.0000000000190994E-3</v>
      </c>
      <c r="AV729" s="62"/>
      <c r="AW729" s="62"/>
      <c r="AX729" s="62"/>
      <c r="AY729" s="62"/>
      <c r="AZ729" s="62"/>
      <c r="BA729" s="62"/>
      <c r="BB729" s="62"/>
      <c r="BC729" s="62"/>
      <c r="BD729" s="62"/>
      <c r="BE729" s="62"/>
      <c r="BF729" s="62"/>
      <c r="BG729" s="62"/>
      <c r="BH729" s="62"/>
    </row>
    <row r="730" spans="1:60" ht="49.5" customHeight="1" x14ac:dyDescent="0.2">
      <c r="A730" s="85" t="s">
        <v>1859</v>
      </c>
      <c r="B730" s="86" t="s">
        <v>1468</v>
      </c>
      <c r="C730" s="94" t="s">
        <v>1469</v>
      </c>
      <c r="D730" s="86" t="s">
        <v>1470</v>
      </c>
      <c r="E730" s="86">
        <v>508758</v>
      </c>
      <c r="F730" s="86" t="s">
        <v>1855</v>
      </c>
      <c r="G730" s="86" t="s">
        <v>1682</v>
      </c>
      <c r="H730" s="86" t="s">
        <v>85</v>
      </c>
      <c r="I730" s="105">
        <v>41509</v>
      </c>
      <c r="J730" s="106">
        <v>883.66</v>
      </c>
      <c r="K730" s="106">
        <f t="shared" si="53"/>
        <v>88.366</v>
      </c>
      <c r="L730" s="106">
        <f t="shared" si="54"/>
        <v>795.29399999999998</v>
      </c>
      <c r="M730" s="106">
        <v>0</v>
      </c>
      <c r="N730" s="106">
        <v>0</v>
      </c>
      <c r="O730" s="106">
        <v>0</v>
      </c>
      <c r="P730" s="106">
        <v>0</v>
      </c>
      <c r="Q730" s="106">
        <v>0</v>
      </c>
      <c r="R730" s="106">
        <v>0</v>
      </c>
      <c r="S730" s="106">
        <v>0</v>
      </c>
      <c r="T730" s="106">
        <v>0</v>
      </c>
      <c r="U730" s="106">
        <v>0</v>
      </c>
      <c r="V730" s="106">
        <v>0</v>
      </c>
      <c r="W730" s="106">
        <v>0</v>
      </c>
      <c r="X730" s="106">
        <v>0</v>
      </c>
      <c r="Y730" s="106">
        <v>0</v>
      </c>
      <c r="Z730" s="106">
        <v>0</v>
      </c>
      <c r="AA730" s="106">
        <v>0</v>
      </c>
      <c r="AB730" s="106">
        <v>0</v>
      </c>
      <c r="AC730" s="106">
        <f t="shared" si="59"/>
        <v>53.02</v>
      </c>
      <c r="AD730" s="106">
        <f t="shared" ref="AD730:AE730" si="64">140.76+18.3</f>
        <v>159.06</v>
      </c>
      <c r="AE730" s="106">
        <f t="shared" si="64"/>
        <v>159.06</v>
      </c>
      <c r="AF730" s="106">
        <v>0</v>
      </c>
      <c r="AG730" s="106">
        <v>159.06</v>
      </c>
      <c r="AH730" s="106">
        <v>0</v>
      </c>
      <c r="AI730" s="106">
        <v>159.06</v>
      </c>
      <c r="AJ730" s="106">
        <v>106.03</v>
      </c>
      <c r="AK730" s="106">
        <v>0</v>
      </c>
      <c r="AL730" s="106"/>
      <c r="AM730" s="106"/>
      <c r="AN730" s="106"/>
      <c r="AO730" s="104"/>
      <c r="AP730" s="104">
        <f t="shared" si="52"/>
        <v>795.29</v>
      </c>
      <c r="AQ730" s="106">
        <f t="shared" si="36"/>
        <v>88.37</v>
      </c>
      <c r="AR730" s="72" t="s">
        <v>967</v>
      </c>
      <c r="AS730" s="73" t="s">
        <v>808</v>
      </c>
      <c r="AT730" s="62"/>
      <c r="AU730" s="61">
        <f t="shared" si="39"/>
        <v>4.0000000000190994E-3</v>
      </c>
      <c r="AV730" s="62"/>
      <c r="AW730" s="62"/>
      <c r="AX730" s="62"/>
      <c r="AY730" s="62"/>
      <c r="AZ730" s="62"/>
      <c r="BA730" s="62"/>
      <c r="BB730" s="62"/>
      <c r="BC730" s="62"/>
      <c r="BD730" s="62"/>
      <c r="BE730" s="62"/>
      <c r="BF730" s="62"/>
      <c r="BG730" s="62"/>
      <c r="BH730" s="62"/>
    </row>
    <row r="731" spans="1:60" ht="49.5" customHeight="1" x14ac:dyDescent="0.2">
      <c r="A731" s="85" t="s">
        <v>1860</v>
      </c>
      <c r="B731" s="86" t="s">
        <v>1468</v>
      </c>
      <c r="C731" s="94" t="s">
        <v>1469</v>
      </c>
      <c r="D731" s="86" t="s">
        <v>1470</v>
      </c>
      <c r="E731" s="86">
        <v>508759</v>
      </c>
      <c r="F731" s="86" t="s">
        <v>1855</v>
      </c>
      <c r="G731" s="86" t="s">
        <v>1682</v>
      </c>
      <c r="H731" s="86" t="s">
        <v>85</v>
      </c>
      <c r="I731" s="105">
        <v>41509</v>
      </c>
      <c r="J731" s="106">
        <v>883.66</v>
      </c>
      <c r="K731" s="106">
        <f t="shared" si="53"/>
        <v>88.366</v>
      </c>
      <c r="L731" s="106">
        <f t="shared" si="54"/>
        <v>795.29399999999998</v>
      </c>
      <c r="M731" s="106">
        <v>0</v>
      </c>
      <c r="N731" s="106">
        <v>0</v>
      </c>
      <c r="O731" s="106">
        <v>0</v>
      </c>
      <c r="P731" s="106">
        <v>0</v>
      </c>
      <c r="Q731" s="106">
        <v>0</v>
      </c>
      <c r="R731" s="106">
        <v>0</v>
      </c>
      <c r="S731" s="106">
        <v>0</v>
      </c>
      <c r="T731" s="106">
        <v>0</v>
      </c>
      <c r="U731" s="106">
        <v>0</v>
      </c>
      <c r="V731" s="106">
        <v>0</v>
      </c>
      <c r="W731" s="106">
        <v>0</v>
      </c>
      <c r="X731" s="106">
        <v>0</v>
      </c>
      <c r="Y731" s="106">
        <v>0</v>
      </c>
      <c r="Z731" s="106">
        <v>0</v>
      </c>
      <c r="AA731" s="106">
        <v>0</v>
      </c>
      <c r="AB731" s="106">
        <v>0</v>
      </c>
      <c r="AC731" s="106">
        <f t="shared" si="59"/>
        <v>53.02</v>
      </c>
      <c r="AD731" s="106">
        <f t="shared" ref="AD731:AE731" si="65">140.76+18.3</f>
        <v>159.06</v>
      </c>
      <c r="AE731" s="106">
        <f t="shared" si="65"/>
        <v>159.06</v>
      </c>
      <c r="AF731" s="106">
        <v>0</v>
      </c>
      <c r="AG731" s="106">
        <v>159.06</v>
      </c>
      <c r="AH731" s="106">
        <v>0</v>
      </c>
      <c r="AI731" s="106">
        <v>159.06</v>
      </c>
      <c r="AJ731" s="106">
        <v>106.03</v>
      </c>
      <c r="AK731" s="106">
        <v>0</v>
      </c>
      <c r="AL731" s="106"/>
      <c r="AM731" s="106"/>
      <c r="AN731" s="106"/>
      <c r="AO731" s="104"/>
      <c r="AP731" s="104">
        <f t="shared" si="52"/>
        <v>795.29</v>
      </c>
      <c r="AQ731" s="106">
        <f t="shared" si="36"/>
        <v>88.37</v>
      </c>
      <c r="AR731" s="72" t="s">
        <v>1745</v>
      </c>
      <c r="AS731" s="73" t="s">
        <v>630</v>
      </c>
      <c r="AT731" s="62"/>
      <c r="AU731" s="61">
        <f t="shared" si="39"/>
        <v>4.0000000000190994E-3</v>
      </c>
      <c r="AV731" s="62"/>
      <c r="AW731" s="62"/>
      <c r="AX731" s="62"/>
      <c r="AY731" s="62"/>
      <c r="AZ731" s="62"/>
      <c r="BA731" s="62"/>
      <c r="BB731" s="62"/>
      <c r="BC731" s="62"/>
      <c r="BD731" s="62"/>
      <c r="BE731" s="62"/>
      <c r="BF731" s="62"/>
      <c r="BG731" s="62"/>
      <c r="BH731" s="62"/>
    </row>
    <row r="732" spans="1:60" ht="49.5" customHeight="1" x14ac:dyDescent="0.2">
      <c r="A732" s="85" t="s">
        <v>1861</v>
      </c>
      <c r="B732" s="86" t="s">
        <v>1468</v>
      </c>
      <c r="C732" s="94" t="s">
        <v>1469</v>
      </c>
      <c r="D732" s="86" t="s">
        <v>1470</v>
      </c>
      <c r="E732" s="86">
        <v>508765</v>
      </c>
      <c r="F732" s="86" t="s">
        <v>1855</v>
      </c>
      <c r="G732" s="86" t="s">
        <v>1682</v>
      </c>
      <c r="H732" s="86" t="s">
        <v>85</v>
      </c>
      <c r="I732" s="105">
        <v>41509</v>
      </c>
      <c r="J732" s="106">
        <v>883.66</v>
      </c>
      <c r="K732" s="106">
        <f t="shared" si="53"/>
        <v>88.366</v>
      </c>
      <c r="L732" s="106">
        <f t="shared" si="54"/>
        <v>795.29399999999998</v>
      </c>
      <c r="M732" s="106">
        <v>0</v>
      </c>
      <c r="N732" s="106">
        <v>0</v>
      </c>
      <c r="O732" s="106">
        <v>0</v>
      </c>
      <c r="P732" s="106">
        <v>0</v>
      </c>
      <c r="Q732" s="106">
        <v>0</v>
      </c>
      <c r="R732" s="106">
        <v>0</v>
      </c>
      <c r="S732" s="106">
        <v>0</v>
      </c>
      <c r="T732" s="106">
        <v>0</v>
      </c>
      <c r="U732" s="106">
        <v>0</v>
      </c>
      <c r="V732" s="106">
        <v>0</v>
      </c>
      <c r="W732" s="106">
        <v>0</v>
      </c>
      <c r="X732" s="106">
        <v>0</v>
      </c>
      <c r="Y732" s="106">
        <v>0</v>
      </c>
      <c r="Z732" s="106">
        <v>0</v>
      </c>
      <c r="AA732" s="106">
        <v>0</v>
      </c>
      <c r="AB732" s="106">
        <v>0</v>
      </c>
      <c r="AC732" s="106">
        <f t="shared" si="59"/>
        <v>53.02</v>
      </c>
      <c r="AD732" s="106">
        <f t="shared" ref="AD732:AE732" si="66">140.76+18.3</f>
        <v>159.06</v>
      </c>
      <c r="AE732" s="106">
        <f t="shared" si="66"/>
        <v>159.06</v>
      </c>
      <c r="AF732" s="106">
        <v>0</v>
      </c>
      <c r="AG732" s="106">
        <v>159.06</v>
      </c>
      <c r="AH732" s="106">
        <v>0</v>
      </c>
      <c r="AI732" s="106">
        <v>159.06</v>
      </c>
      <c r="AJ732" s="106">
        <v>106.03</v>
      </c>
      <c r="AK732" s="106">
        <v>0</v>
      </c>
      <c r="AL732" s="106"/>
      <c r="AM732" s="106"/>
      <c r="AN732" s="106"/>
      <c r="AO732" s="104"/>
      <c r="AP732" s="104">
        <f t="shared" si="52"/>
        <v>795.29</v>
      </c>
      <c r="AQ732" s="106">
        <f t="shared" si="36"/>
        <v>88.37</v>
      </c>
      <c r="AR732" s="72" t="s">
        <v>199</v>
      </c>
      <c r="AS732" s="73" t="s">
        <v>200</v>
      </c>
      <c r="AT732" s="62"/>
      <c r="AU732" s="61">
        <f t="shared" si="39"/>
        <v>4.0000000000190994E-3</v>
      </c>
      <c r="AV732" s="62"/>
      <c r="AW732" s="62"/>
      <c r="AX732" s="62"/>
      <c r="AY732" s="62"/>
      <c r="AZ732" s="62"/>
      <c r="BA732" s="62"/>
      <c r="BB732" s="62"/>
      <c r="BC732" s="62"/>
      <c r="BD732" s="62"/>
      <c r="BE732" s="62"/>
      <c r="BF732" s="62"/>
      <c r="BG732" s="62"/>
      <c r="BH732" s="62"/>
    </row>
    <row r="733" spans="1:60" ht="49.5" customHeight="1" x14ac:dyDescent="0.2">
      <c r="A733" s="85" t="s">
        <v>1862</v>
      </c>
      <c r="B733" s="86" t="s">
        <v>1468</v>
      </c>
      <c r="C733" s="94" t="s">
        <v>1469</v>
      </c>
      <c r="D733" s="86" t="s">
        <v>1470</v>
      </c>
      <c r="E733" s="86">
        <v>508770</v>
      </c>
      <c r="F733" s="86" t="s">
        <v>1855</v>
      </c>
      <c r="G733" s="86" t="s">
        <v>1682</v>
      </c>
      <c r="H733" s="86" t="s">
        <v>85</v>
      </c>
      <c r="I733" s="105">
        <v>41509</v>
      </c>
      <c r="J733" s="106">
        <v>883.66</v>
      </c>
      <c r="K733" s="106">
        <f t="shared" si="53"/>
        <v>88.366</v>
      </c>
      <c r="L733" s="106">
        <f t="shared" si="54"/>
        <v>795.29399999999998</v>
      </c>
      <c r="M733" s="106">
        <v>0</v>
      </c>
      <c r="N733" s="106">
        <v>0</v>
      </c>
      <c r="O733" s="106">
        <v>0</v>
      </c>
      <c r="P733" s="106">
        <v>0</v>
      </c>
      <c r="Q733" s="106">
        <v>0</v>
      </c>
      <c r="R733" s="106">
        <v>0</v>
      </c>
      <c r="S733" s="106">
        <v>0</v>
      </c>
      <c r="T733" s="106">
        <v>0</v>
      </c>
      <c r="U733" s="106">
        <v>0</v>
      </c>
      <c r="V733" s="106">
        <v>0</v>
      </c>
      <c r="W733" s="106">
        <v>0</v>
      </c>
      <c r="X733" s="106">
        <v>0</v>
      </c>
      <c r="Y733" s="106">
        <v>0</v>
      </c>
      <c r="Z733" s="106">
        <v>0</v>
      </c>
      <c r="AA733" s="106">
        <v>0</v>
      </c>
      <c r="AB733" s="106">
        <v>0</v>
      </c>
      <c r="AC733" s="106">
        <f t="shared" si="59"/>
        <v>53.02</v>
      </c>
      <c r="AD733" s="106">
        <f t="shared" ref="AD733:AE733" si="67">140.76+18.3</f>
        <v>159.06</v>
      </c>
      <c r="AE733" s="106">
        <f t="shared" si="67"/>
        <v>159.06</v>
      </c>
      <c r="AF733" s="106">
        <v>0</v>
      </c>
      <c r="AG733" s="106">
        <v>159.06</v>
      </c>
      <c r="AH733" s="106">
        <v>0</v>
      </c>
      <c r="AI733" s="106">
        <v>159.06</v>
      </c>
      <c r="AJ733" s="106">
        <v>106.03</v>
      </c>
      <c r="AK733" s="106">
        <v>0</v>
      </c>
      <c r="AL733" s="106"/>
      <c r="AM733" s="106"/>
      <c r="AN733" s="106"/>
      <c r="AO733" s="104"/>
      <c r="AP733" s="104">
        <f t="shared" si="52"/>
        <v>795.29</v>
      </c>
      <c r="AQ733" s="106">
        <f t="shared" si="36"/>
        <v>88.37</v>
      </c>
      <c r="AR733" s="72" t="s">
        <v>1863</v>
      </c>
      <c r="AS733" s="73" t="s">
        <v>1785</v>
      </c>
      <c r="AT733" s="62"/>
      <c r="AU733" s="61">
        <f t="shared" si="39"/>
        <v>4.0000000000190994E-3</v>
      </c>
      <c r="AV733" s="62"/>
      <c r="AW733" s="62"/>
      <c r="AX733" s="62"/>
      <c r="AY733" s="62"/>
      <c r="AZ733" s="62"/>
      <c r="BA733" s="62"/>
      <c r="BB733" s="62"/>
      <c r="BC733" s="62"/>
      <c r="BD733" s="62"/>
      <c r="BE733" s="62"/>
      <c r="BF733" s="62"/>
      <c r="BG733" s="62"/>
      <c r="BH733" s="62"/>
    </row>
    <row r="734" spans="1:60" ht="49.5" customHeight="1" x14ac:dyDescent="0.2">
      <c r="A734" s="85" t="s">
        <v>1864</v>
      </c>
      <c r="B734" s="86" t="s">
        <v>1468</v>
      </c>
      <c r="C734" s="94" t="s">
        <v>1469</v>
      </c>
      <c r="D734" s="86" t="s">
        <v>1470</v>
      </c>
      <c r="E734" s="86">
        <v>508771</v>
      </c>
      <c r="F734" s="86" t="s">
        <v>1855</v>
      </c>
      <c r="G734" s="86" t="s">
        <v>1682</v>
      </c>
      <c r="H734" s="86" t="s">
        <v>85</v>
      </c>
      <c r="I734" s="105">
        <v>41509</v>
      </c>
      <c r="J734" s="106">
        <v>883.66</v>
      </c>
      <c r="K734" s="106">
        <f t="shared" si="53"/>
        <v>88.366</v>
      </c>
      <c r="L734" s="106">
        <f t="shared" si="54"/>
        <v>795.29399999999998</v>
      </c>
      <c r="M734" s="106">
        <v>0</v>
      </c>
      <c r="N734" s="106">
        <v>0</v>
      </c>
      <c r="O734" s="106">
        <v>0</v>
      </c>
      <c r="P734" s="106">
        <v>0</v>
      </c>
      <c r="Q734" s="106">
        <v>0</v>
      </c>
      <c r="R734" s="106">
        <v>0</v>
      </c>
      <c r="S734" s="106">
        <v>0</v>
      </c>
      <c r="T734" s="106">
        <v>0</v>
      </c>
      <c r="U734" s="106">
        <v>0</v>
      </c>
      <c r="V734" s="106">
        <v>0</v>
      </c>
      <c r="W734" s="106">
        <v>0</v>
      </c>
      <c r="X734" s="106">
        <v>0</v>
      </c>
      <c r="Y734" s="106">
        <v>0</v>
      </c>
      <c r="Z734" s="106">
        <v>0</v>
      </c>
      <c r="AA734" s="106">
        <v>0</v>
      </c>
      <c r="AB734" s="106">
        <v>0</v>
      </c>
      <c r="AC734" s="106">
        <f t="shared" si="59"/>
        <v>53.02</v>
      </c>
      <c r="AD734" s="106">
        <f t="shared" ref="AD734:AE734" si="68">140.76+18.3</f>
        <v>159.06</v>
      </c>
      <c r="AE734" s="106">
        <f t="shared" si="68"/>
        <v>159.06</v>
      </c>
      <c r="AF734" s="106">
        <v>0</v>
      </c>
      <c r="AG734" s="106">
        <v>159.06</v>
      </c>
      <c r="AH734" s="106">
        <v>0</v>
      </c>
      <c r="AI734" s="106">
        <v>159.06</v>
      </c>
      <c r="AJ734" s="106">
        <v>106.03</v>
      </c>
      <c r="AK734" s="106">
        <v>0</v>
      </c>
      <c r="AL734" s="106"/>
      <c r="AM734" s="106"/>
      <c r="AN734" s="106"/>
      <c r="AO734" s="104"/>
      <c r="AP734" s="104">
        <f t="shared" si="52"/>
        <v>795.29</v>
      </c>
      <c r="AQ734" s="106">
        <f t="shared" si="36"/>
        <v>88.37</v>
      </c>
      <c r="AR734" s="72" t="s">
        <v>1865</v>
      </c>
      <c r="AS734" s="73" t="s">
        <v>630</v>
      </c>
      <c r="AT734" s="62"/>
      <c r="AU734" s="61">
        <f t="shared" si="39"/>
        <v>4.0000000000190994E-3</v>
      </c>
      <c r="AV734" s="62"/>
      <c r="AW734" s="62"/>
      <c r="AX734" s="62"/>
      <c r="AY734" s="62"/>
      <c r="AZ734" s="62"/>
      <c r="BA734" s="62"/>
      <c r="BB734" s="62"/>
      <c r="BC734" s="62"/>
      <c r="BD734" s="62"/>
      <c r="BE734" s="62"/>
      <c r="BF734" s="62"/>
      <c r="BG734" s="62"/>
      <c r="BH734" s="62"/>
    </row>
    <row r="735" spans="1:60" ht="49.5" customHeight="1" x14ac:dyDescent="0.2">
      <c r="A735" s="85" t="s">
        <v>1866</v>
      </c>
      <c r="B735" s="86" t="s">
        <v>1468</v>
      </c>
      <c r="C735" s="94" t="s">
        <v>1469</v>
      </c>
      <c r="D735" s="86" t="s">
        <v>1470</v>
      </c>
      <c r="E735" s="86">
        <v>508774</v>
      </c>
      <c r="F735" s="86" t="s">
        <v>1855</v>
      </c>
      <c r="G735" s="86" t="s">
        <v>1682</v>
      </c>
      <c r="H735" s="86" t="s">
        <v>85</v>
      </c>
      <c r="I735" s="105">
        <v>41509</v>
      </c>
      <c r="J735" s="106">
        <v>883.66</v>
      </c>
      <c r="K735" s="106">
        <f t="shared" si="53"/>
        <v>88.366</v>
      </c>
      <c r="L735" s="106">
        <f t="shared" si="54"/>
        <v>795.29399999999998</v>
      </c>
      <c r="M735" s="106">
        <v>0</v>
      </c>
      <c r="N735" s="106">
        <v>0</v>
      </c>
      <c r="O735" s="106">
        <v>0</v>
      </c>
      <c r="P735" s="106">
        <v>0</v>
      </c>
      <c r="Q735" s="106">
        <v>0</v>
      </c>
      <c r="R735" s="106">
        <v>0</v>
      </c>
      <c r="S735" s="106">
        <v>0</v>
      </c>
      <c r="T735" s="106">
        <v>0</v>
      </c>
      <c r="U735" s="106">
        <v>0</v>
      </c>
      <c r="V735" s="106">
        <v>0</v>
      </c>
      <c r="W735" s="106">
        <v>0</v>
      </c>
      <c r="X735" s="106">
        <v>0</v>
      </c>
      <c r="Y735" s="106">
        <v>0</v>
      </c>
      <c r="Z735" s="106">
        <v>0</v>
      </c>
      <c r="AA735" s="106">
        <v>0</v>
      </c>
      <c r="AB735" s="106">
        <v>0</v>
      </c>
      <c r="AC735" s="106">
        <f t="shared" si="59"/>
        <v>53.02</v>
      </c>
      <c r="AD735" s="106">
        <f t="shared" ref="AD735:AE735" si="69">140.76+18.3</f>
        <v>159.06</v>
      </c>
      <c r="AE735" s="106">
        <f t="shared" si="69"/>
        <v>159.06</v>
      </c>
      <c r="AF735" s="106">
        <v>0</v>
      </c>
      <c r="AG735" s="106">
        <v>159.06</v>
      </c>
      <c r="AH735" s="106">
        <v>0</v>
      </c>
      <c r="AI735" s="106">
        <v>159.06</v>
      </c>
      <c r="AJ735" s="106">
        <v>106.03</v>
      </c>
      <c r="AK735" s="106">
        <v>0</v>
      </c>
      <c r="AL735" s="106"/>
      <c r="AM735" s="106"/>
      <c r="AN735" s="106"/>
      <c r="AO735" s="104"/>
      <c r="AP735" s="104">
        <f t="shared" si="52"/>
        <v>795.29</v>
      </c>
      <c r="AQ735" s="106">
        <f t="shared" si="36"/>
        <v>88.37</v>
      </c>
      <c r="AR735" s="72" t="s">
        <v>1761</v>
      </c>
      <c r="AS735" s="73" t="s">
        <v>1867</v>
      </c>
      <c r="AT735" s="62"/>
      <c r="AU735" s="61">
        <f t="shared" si="39"/>
        <v>4.0000000000190994E-3</v>
      </c>
      <c r="AV735" s="62"/>
      <c r="AW735" s="62"/>
      <c r="AX735" s="62"/>
      <c r="AY735" s="62"/>
      <c r="AZ735" s="62"/>
      <c r="BA735" s="62"/>
      <c r="BB735" s="62"/>
      <c r="BC735" s="62"/>
      <c r="BD735" s="62"/>
      <c r="BE735" s="62"/>
      <c r="BF735" s="62"/>
      <c r="BG735" s="62"/>
      <c r="BH735" s="62"/>
    </row>
    <row r="736" spans="1:60" ht="49.5" customHeight="1" x14ac:dyDescent="0.2">
      <c r="A736" s="85" t="s">
        <v>1868</v>
      </c>
      <c r="B736" s="86" t="s">
        <v>1468</v>
      </c>
      <c r="C736" s="94" t="s">
        <v>1469</v>
      </c>
      <c r="D736" s="86" t="s">
        <v>1470</v>
      </c>
      <c r="E736" s="86">
        <v>508782</v>
      </c>
      <c r="F736" s="86" t="s">
        <v>1855</v>
      </c>
      <c r="G736" s="86" t="s">
        <v>1682</v>
      </c>
      <c r="H736" s="86" t="s">
        <v>85</v>
      </c>
      <c r="I736" s="105">
        <v>41509</v>
      </c>
      <c r="J736" s="106">
        <v>883.66</v>
      </c>
      <c r="K736" s="106">
        <f t="shared" si="53"/>
        <v>88.366</v>
      </c>
      <c r="L736" s="106">
        <f t="shared" si="54"/>
        <v>795.29399999999998</v>
      </c>
      <c r="M736" s="106">
        <v>0</v>
      </c>
      <c r="N736" s="106">
        <v>0</v>
      </c>
      <c r="O736" s="106">
        <v>0</v>
      </c>
      <c r="P736" s="106">
        <v>0</v>
      </c>
      <c r="Q736" s="106">
        <v>0</v>
      </c>
      <c r="R736" s="106">
        <v>0</v>
      </c>
      <c r="S736" s="106">
        <v>0</v>
      </c>
      <c r="T736" s="106">
        <v>0</v>
      </c>
      <c r="U736" s="106">
        <v>0</v>
      </c>
      <c r="V736" s="106">
        <v>0</v>
      </c>
      <c r="W736" s="106">
        <v>0</v>
      </c>
      <c r="X736" s="106">
        <v>0</v>
      </c>
      <c r="Y736" s="106">
        <v>0</v>
      </c>
      <c r="Z736" s="106">
        <v>0</v>
      </c>
      <c r="AA736" s="106">
        <v>0</v>
      </c>
      <c r="AB736" s="106">
        <v>0</v>
      </c>
      <c r="AC736" s="106">
        <f t="shared" si="59"/>
        <v>53.02</v>
      </c>
      <c r="AD736" s="106">
        <f t="shared" ref="AD736:AE736" si="70">140.76+18.3</f>
        <v>159.06</v>
      </c>
      <c r="AE736" s="106">
        <f t="shared" si="70"/>
        <v>159.06</v>
      </c>
      <c r="AF736" s="106">
        <v>0</v>
      </c>
      <c r="AG736" s="106">
        <v>159.06</v>
      </c>
      <c r="AH736" s="106">
        <v>0</v>
      </c>
      <c r="AI736" s="106">
        <v>159.06</v>
      </c>
      <c r="AJ736" s="106">
        <v>106.03</v>
      </c>
      <c r="AK736" s="106">
        <v>0</v>
      </c>
      <c r="AL736" s="106"/>
      <c r="AM736" s="106"/>
      <c r="AN736" s="106"/>
      <c r="AO736" s="104"/>
      <c r="AP736" s="104">
        <f t="shared" si="52"/>
        <v>795.29</v>
      </c>
      <c r="AQ736" s="106">
        <f t="shared" si="36"/>
        <v>88.37</v>
      </c>
      <c r="AR736" s="72" t="s">
        <v>1688</v>
      </c>
      <c r="AS736" s="73" t="s">
        <v>1096</v>
      </c>
      <c r="AT736" s="62"/>
      <c r="AU736" s="61">
        <f t="shared" si="39"/>
        <v>4.0000000000190994E-3</v>
      </c>
      <c r="AV736" s="62"/>
      <c r="AW736" s="62"/>
      <c r="AX736" s="62"/>
      <c r="AY736" s="62"/>
      <c r="AZ736" s="62"/>
      <c r="BA736" s="62"/>
      <c r="BB736" s="62"/>
      <c r="BC736" s="62"/>
      <c r="BD736" s="62"/>
      <c r="BE736" s="62"/>
      <c r="BF736" s="62"/>
      <c r="BG736" s="62"/>
      <c r="BH736" s="62"/>
    </row>
    <row r="737" spans="1:60" ht="49.5" customHeight="1" x14ac:dyDescent="0.2">
      <c r="A737" s="85" t="s">
        <v>1869</v>
      </c>
      <c r="B737" s="86" t="s">
        <v>1468</v>
      </c>
      <c r="C737" s="94" t="s">
        <v>1469</v>
      </c>
      <c r="D737" s="86" t="s">
        <v>1470</v>
      </c>
      <c r="E737" s="86">
        <v>508786</v>
      </c>
      <c r="F737" s="86" t="s">
        <v>1855</v>
      </c>
      <c r="G737" s="86" t="s">
        <v>1682</v>
      </c>
      <c r="H737" s="86" t="s">
        <v>85</v>
      </c>
      <c r="I737" s="105">
        <v>41509</v>
      </c>
      <c r="J737" s="106">
        <v>883.66</v>
      </c>
      <c r="K737" s="106">
        <f t="shared" si="53"/>
        <v>88.366</v>
      </c>
      <c r="L737" s="106">
        <f t="shared" si="54"/>
        <v>795.29399999999998</v>
      </c>
      <c r="M737" s="106">
        <v>0</v>
      </c>
      <c r="N737" s="106">
        <v>0</v>
      </c>
      <c r="O737" s="106">
        <v>0</v>
      </c>
      <c r="P737" s="106">
        <v>0</v>
      </c>
      <c r="Q737" s="106">
        <v>0</v>
      </c>
      <c r="R737" s="106">
        <v>0</v>
      </c>
      <c r="S737" s="106">
        <v>0</v>
      </c>
      <c r="T737" s="106">
        <v>0</v>
      </c>
      <c r="U737" s="106">
        <v>0</v>
      </c>
      <c r="V737" s="106">
        <v>0</v>
      </c>
      <c r="W737" s="106">
        <v>0</v>
      </c>
      <c r="X737" s="106">
        <v>0</v>
      </c>
      <c r="Y737" s="106">
        <v>0</v>
      </c>
      <c r="Z737" s="106">
        <v>0</v>
      </c>
      <c r="AA737" s="106">
        <v>0</v>
      </c>
      <c r="AB737" s="106">
        <v>0</v>
      </c>
      <c r="AC737" s="106">
        <f t="shared" si="59"/>
        <v>53.02</v>
      </c>
      <c r="AD737" s="106">
        <f t="shared" ref="AD737:AE737" si="71">140.76+18.3</f>
        <v>159.06</v>
      </c>
      <c r="AE737" s="106">
        <f t="shared" si="71"/>
        <v>159.06</v>
      </c>
      <c r="AF737" s="106">
        <v>0</v>
      </c>
      <c r="AG737" s="106">
        <v>159.06</v>
      </c>
      <c r="AH737" s="106">
        <v>0</v>
      </c>
      <c r="AI737" s="106">
        <v>159.06</v>
      </c>
      <c r="AJ737" s="106">
        <v>106.03</v>
      </c>
      <c r="AK737" s="106">
        <v>0</v>
      </c>
      <c r="AL737" s="106"/>
      <c r="AM737" s="106"/>
      <c r="AN737" s="106"/>
      <c r="AO737" s="104"/>
      <c r="AP737" s="104">
        <f t="shared" si="52"/>
        <v>795.29</v>
      </c>
      <c r="AQ737" s="106">
        <f t="shared" si="36"/>
        <v>88.37</v>
      </c>
      <c r="AR737" s="72" t="s">
        <v>878</v>
      </c>
      <c r="AS737" s="73" t="s">
        <v>1726</v>
      </c>
      <c r="AT737" s="62"/>
      <c r="AU737" s="61">
        <f t="shared" si="39"/>
        <v>4.0000000000190994E-3</v>
      </c>
      <c r="AV737" s="62"/>
      <c r="AW737" s="62"/>
      <c r="AX737" s="62"/>
      <c r="AY737" s="62"/>
      <c r="AZ737" s="62"/>
      <c r="BA737" s="62"/>
      <c r="BB737" s="62"/>
      <c r="BC737" s="62"/>
      <c r="BD737" s="62"/>
      <c r="BE737" s="62"/>
      <c r="BF737" s="62"/>
      <c r="BG737" s="62"/>
      <c r="BH737" s="62"/>
    </row>
    <row r="738" spans="1:60" ht="49.5" customHeight="1" x14ac:dyDescent="0.2">
      <c r="A738" s="85" t="s">
        <v>1870</v>
      </c>
      <c r="B738" s="86" t="s">
        <v>1468</v>
      </c>
      <c r="C738" s="94" t="s">
        <v>1469</v>
      </c>
      <c r="D738" s="86" t="s">
        <v>1470</v>
      </c>
      <c r="E738" s="86">
        <v>508788</v>
      </c>
      <c r="F738" s="86" t="s">
        <v>1855</v>
      </c>
      <c r="G738" s="86" t="s">
        <v>1682</v>
      </c>
      <c r="H738" s="86" t="s">
        <v>85</v>
      </c>
      <c r="I738" s="105">
        <v>41509</v>
      </c>
      <c r="J738" s="106">
        <v>883.66</v>
      </c>
      <c r="K738" s="106">
        <f t="shared" si="53"/>
        <v>88.366</v>
      </c>
      <c r="L738" s="106">
        <f t="shared" si="54"/>
        <v>795.29399999999998</v>
      </c>
      <c r="M738" s="106">
        <v>0</v>
      </c>
      <c r="N738" s="106">
        <v>0</v>
      </c>
      <c r="O738" s="106">
        <v>0</v>
      </c>
      <c r="P738" s="106">
        <v>0</v>
      </c>
      <c r="Q738" s="106">
        <v>0</v>
      </c>
      <c r="R738" s="106">
        <v>0</v>
      </c>
      <c r="S738" s="106">
        <v>0</v>
      </c>
      <c r="T738" s="106">
        <v>0</v>
      </c>
      <c r="U738" s="106">
        <v>0</v>
      </c>
      <c r="V738" s="106">
        <v>0</v>
      </c>
      <c r="W738" s="106">
        <v>0</v>
      </c>
      <c r="X738" s="106">
        <v>0</v>
      </c>
      <c r="Y738" s="106">
        <v>0</v>
      </c>
      <c r="Z738" s="106">
        <v>0</v>
      </c>
      <c r="AA738" s="106">
        <v>0</v>
      </c>
      <c r="AB738" s="106">
        <v>0</v>
      </c>
      <c r="AC738" s="106">
        <f t="shared" si="59"/>
        <v>53.02</v>
      </c>
      <c r="AD738" s="106">
        <f t="shared" ref="AD738:AE738" si="72">140.76+18.3</f>
        <v>159.06</v>
      </c>
      <c r="AE738" s="106">
        <f t="shared" si="72"/>
        <v>159.06</v>
      </c>
      <c r="AF738" s="106">
        <v>0</v>
      </c>
      <c r="AG738" s="106">
        <v>159.06</v>
      </c>
      <c r="AH738" s="106">
        <v>0</v>
      </c>
      <c r="AI738" s="106">
        <v>159.06</v>
      </c>
      <c r="AJ738" s="106">
        <v>106.03</v>
      </c>
      <c r="AK738" s="106">
        <v>0</v>
      </c>
      <c r="AL738" s="106"/>
      <c r="AM738" s="106"/>
      <c r="AN738" s="106"/>
      <c r="AO738" s="104"/>
      <c r="AP738" s="104">
        <f t="shared" si="52"/>
        <v>795.29</v>
      </c>
      <c r="AQ738" s="106">
        <f t="shared" si="36"/>
        <v>88.37</v>
      </c>
      <c r="AR738" s="72" t="s">
        <v>248</v>
      </c>
      <c r="AS738" s="73" t="s">
        <v>1871</v>
      </c>
      <c r="AT738" s="62"/>
      <c r="AU738" s="61">
        <f t="shared" si="39"/>
        <v>4.0000000000190994E-3</v>
      </c>
      <c r="AV738" s="62"/>
      <c r="AW738" s="62"/>
      <c r="AX738" s="62"/>
      <c r="AY738" s="62"/>
      <c r="AZ738" s="62"/>
      <c r="BA738" s="62"/>
      <c r="BB738" s="62"/>
      <c r="BC738" s="62"/>
      <c r="BD738" s="62"/>
      <c r="BE738" s="62"/>
      <c r="BF738" s="62"/>
      <c r="BG738" s="62"/>
      <c r="BH738" s="62"/>
    </row>
    <row r="739" spans="1:60" ht="49.5" customHeight="1" x14ac:dyDescent="0.2">
      <c r="A739" s="85" t="s">
        <v>1872</v>
      </c>
      <c r="B739" s="86" t="s">
        <v>1468</v>
      </c>
      <c r="C739" s="94" t="s">
        <v>1469</v>
      </c>
      <c r="D739" s="86" t="s">
        <v>1470</v>
      </c>
      <c r="E739" s="86">
        <v>508790</v>
      </c>
      <c r="F739" s="86" t="s">
        <v>1855</v>
      </c>
      <c r="G739" s="86" t="s">
        <v>1682</v>
      </c>
      <c r="H739" s="86" t="s">
        <v>85</v>
      </c>
      <c r="I739" s="105">
        <v>41509</v>
      </c>
      <c r="J739" s="106">
        <v>883.66</v>
      </c>
      <c r="K739" s="106">
        <f t="shared" si="53"/>
        <v>88.366</v>
      </c>
      <c r="L739" s="106">
        <f t="shared" si="54"/>
        <v>795.29399999999998</v>
      </c>
      <c r="M739" s="106">
        <v>0</v>
      </c>
      <c r="N739" s="106">
        <v>0</v>
      </c>
      <c r="O739" s="106">
        <v>0</v>
      </c>
      <c r="P739" s="106">
        <v>0</v>
      </c>
      <c r="Q739" s="106">
        <v>0</v>
      </c>
      <c r="R739" s="106">
        <v>0</v>
      </c>
      <c r="S739" s="106">
        <v>0</v>
      </c>
      <c r="T739" s="106">
        <v>0</v>
      </c>
      <c r="U739" s="106">
        <v>0</v>
      </c>
      <c r="V739" s="106">
        <v>0</v>
      </c>
      <c r="W739" s="106">
        <v>0</v>
      </c>
      <c r="X739" s="106">
        <v>0</v>
      </c>
      <c r="Y739" s="106">
        <v>0</v>
      </c>
      <c r="Z739" s="106">
        <v>0</v>
      </c>
      <c r="AA739" s="106">
        <v>0</v>
      </c>
      <c r="AB739" s="106">
        <v>0</v>
      </c>
      <c r="AC739" s="106">
        <f t="shared" si="59"/>
        <v>53.02</v>
      </c>
      <c r="AD739" s="106">
        <f t="shared" ref="AD739:AE739" si="73">140.76+18.3</f>
        <v>159.06</v>
      </c>
      <c r="AE739" s="106">
        <f t="shared" si="73"/>
        <v>159.06</v>
      </c>
      <c r="AF739" s="106">
        <v>0</v>
      </c>
      <c r="AG739" s="106">
        <v>159.06</v>
      </c>
      <c r="AH739" s="106">
        <v>0</v>
      </c>
      <c r="AI739" s="106">
        <v>159.06</v>
      </c>
      <c r="AJ739" s="106">
        <v>106.03</v>
      </c>
      <c r="AK739" s="106">
        <v>0</v>
      </c>
      <c r="AL739" s="106"/>
      <c r="AM739" s="106"/>
      <c r="AN739" s="106"/>
      <c r="AO739" s="104"/>
      <c r="AP739" s="104">
        <f t="shared" si="52"/>
        <v>795.29</v>
      </c>
      <c r="AQ739" s="106">
        <f t="shared" si="36"/>
        <v>88.37</v>
      </c>
      <c r="AR739" s="72" t="s">
        <v>675</v>
      </c>
      <c r="AS739" s="73" t="s">
        <v>1873</v>
      </c>
      <c r="AT739" s="62"/>
      <c r="AU739" s="61">
        <f t="shared" si="39"/>
        <v>4.0000000000190994E-3</v>
      </c>
      <c r="AV739" s="62"/>
      <c r="AW739" s="62"/>
      <c r="AX739" s="62"/>
      <c r="AY739" s="62"/>
      <c r="AZ739" s="62"/>
      <c r="BA739" s="62"/>
      <c r="BB739" s="62"/>
      <c r="BC739" s="62"/>
      <c r="BD739" s="62"/>
      <c r="BE739" s="62"/>
      <c r="BF739" s="62"/>
      <c r="BG739" s="62"/>
      <c r="BH739" s="62"/>
    </row>
    <row r="740" spans="1:60" ht="49.5" customHeight="1" x14ac:dyDescent="0.2">
      <c r="A740" s="85" t="s">
        <v>1874</v>
      </c>
      <c r="B740" s="86" t="s">
        <v>1468</v>
      </c>
      <c r="C740" s="94" t="s">
        <v>1469</v>
      </c>
      <c r="D740" s="86" t="s">
        <v>1470</v>
      </c>
      <c r="E740" s="86">
        <v>508791</v>
      </c>
      <c r="F740" s="86" t="s">
        <v>1855</v>
      </c>
      <c r="G740" s="86" t="s">
        <v>1682</v>
      </c>
      <c r="H740" s="86" t="s">
        <v>85</v>
      </c>
      <c r="I740" s="105">
        <v>41509</v>
      </c>
      <c r="J740" s="106">
        <v>883.66</v>
      </c>
      <c r="K740" s="106">
        <f t="shared" si="53"/>
        <v>88.366</v>
      </c>
      <c r="L740" s="106">
        <f t="shared" si="54"/>
        <v>795.29399999999998</v>
      </c>
      <c r="M740" s="106">
        <v>0</v>
      </c>
      <c r="N740" s="106">
        <v>0</v>
      </c>
      <c r="O740" s="106">
        <v>0</v>
      </c>
      <c r="P740" s="106">
        <v>0</v>
      </c>
      <c r="Q740" s="106">
        <v>0</v>
      </c>
      <c r="R740" s="106">
        <v>0</v>
      </c>
      <c r="S740" s="106">
        <v>0</v>
      </c>
      <c r="T740" s="106">
        <v>0</v>
      </c>
      <c r="U740" s="106">
        <v>0</v>
      </c>
      <c r="V740" s="106">
        <v>0</v>
      </c>
      <c r="W740" s="106">
        <v>0</v>
      </c>
      <c r="X740" s="106">
        <v>0</v>
      </c>
      <c r="Y740" s="106">
        <v>0</v>
      </c>
      <c r="Z740" s="106">
        <v>0</v>
      </c>
      <c r="AA740" s="106">
        <v>0</v>
      </c>
      <c r="AB740" s="106">
        <v>0</v>
      </c>
      <c r="AC740" s="106">
        <f t="shared" si="59"/>
        <v>53.02</v>
      </c>
      <c r="AD740" s="106">
        <f t="shared" ref="AD740:AE740" si="74">140.76+18.3</f>
        <v>159.06</v>
      </c>
      <c r="AE740" s="106">
        <f t="shared" si="74"/>
        <v>159.06</v>
      </c>
      <c r="AF740" s="106">
        <v>0</v>
      </c>
      <c r="AG740" s="106">
        <v>159.06</v>
      </c>
      <c r="AH740" s="106">
        <v>0</v>
      </c>
      <c r="AI740" s="106">
        <v>159.06</v>
      </c>
      <c r="AJ740" s="106">
        <v>106.03</v>
      </c>
      <c r="AK740" s="106">
        <v>0</v>
      </c>
      <c r="AL740" s="106"/>
      <c r="AM740" s="106"/>
      <c r="AN740" s="106"/>
      <c r="AO740" s="104"/>
      <c r="AP740" s="104">
        <f t="shared" si="52"/>
        <v>795.29</v>
      </c>
      <c r="AQ740" s="106">
        <f t="shared" si="36"/>
        <v>88.37</v>
      </c>
      <c r="AR740" s="72" t="s">
        <v>238</v>
      </c>
      <c r="AS740" s="73" t="s">
        <v>239</v>
      </c>
      <c r="AT740" s="62"/>
      <c r="AU740" s="61">
        <f t="shared" si="39"/>
        <v>4.0000000000190994E-3</v>
      </c>
      <c r="AV740" s="62"/>
      <c r="AW740" s="62"/>
      <c r="AX740" s="62"/>
      <c r="AY740" s="62"/>
      <c r="AZ740" s="62"/>
      <c r="BA740" s="62"/>
      <c r="BB740" s="62"/>
      <c r="BC740" s="62"/>
      <c r="BD740" s="62"/>
      <c r="BE740" s="62"/>
      <c r="BF740" s="62"/>
      <c r="BG740" s="62"/>
      <c r="BH740" s="62"/>
    </row>
    <row r="741" spans="1:60" ht="49.5" customHeight="1" x14ac:dyDescent="0.2">
      <c r="A741" s="85" t="s">
        <v>1875</v>
      </c>
      <c r="B741" s="86" t="s">
        <v>1468</v>
      </c>
      <c r="C741" s="94" t="s">
        <v>1469</v>
      </c>
      <c r="D741" s="86" t="s">
        <v>1470</v>
      </c>
      <c r="E741" s="86">
        <v>508912</v>
      </c>
      <c r="F741" s="79" t="s">
        <v>1855</v>
      </c>
      <c r="G741" s="86" t="s">
        <v>1682</v>
      </c>
      <c r="H741" s="86" t="s">
        <v>85</v>
      </c>
      <c r="I741" s="105">
        <v>41509</v>
      </c>
      <c r="J741" s="106">
        <v>883.66</v>
      </c>
      <c r="K741" s="106">
        <f t="shared" si="53"/>
        <v>88.366</v>
      </c>
      <c r="L741" s="106">
        <f t="shared" si="54"/>
        <v>795.29399999999998</v>
      </c>
      <c r="M741" s="106">
        <v>0</v>
      </c>
      <c r="N741" s="106">
        <v>0</v>
      </c>
      <c r="O741" s="106">
        <v>0</v>
      </c>
      <c r="P741" s="106">
        <v>0</v>
      </c>
      <c r="Q741" s="106">
        <v>0</v>
      </c>
      <c r="R741" s="106">
        <v>0</v>
      </c>
      <c r="S741" s="106">
        <v>0</v>
      </c>
      <c r="T741" s="106">
        <v>0</v>
      </c>
      <c r="U741" s="106">
        <v>0</v>
      </c>
      <c r="V741" s="106">
        <v>0</v>
      </c>
      <c r="W741" s="106">
        <v>0</v>
      </c>
      <c r="X741" s="106">
        <v>0</v>
      </c>
      <c r="Y741" s="106">
        <v>0</v>
      </c>
      <c r="Z741" s="106">
        <v>0</v>
      </c>
      <c r="AA741" s="106">
        <v>0</v>
      </c>
      <c r="AB741" s="106">
        <v>0</v>
      </c>
      <c r="AC741" s="106">
        <f t="shared" si="59"/>
        <v>53.02</v>
      </c>
      <c r="AD741" s="106">
        <f t="shared" ref="AD741:AE741" si="75">140.76+18.3</f>
        <v>159.06</v>
      </c>
      <c r="AE741" s="106">
        <f t="shared" si="75"/>
        <v>159.06</v>
      </c>
      <c r="AF741" s="106">
        <v>0</v>
      </c>
      <c r="AG741" s="106">
        <v>159.06</v>
      </c>
      <c r="AH741" s="106">
        <v>0</v>
      </c>
      <c r="AI741" s="106">
        <v>159.06</v>
      </c>
      <c r="AJ741" s="106">
        <v>106.03</v>
      </c>
      <c r="AK741" s="106">
        <v>0</v>
      </c>
      <c r="AL741" s="106"/>
      <c r="AM741" s="106"/>
      <c r="AN741" s="106"/>
      <c r="AO741" s="104"/>
      <c r="AP741" s="104">
        <f t="shared" si="52"/>
        <v>795.29</v>
      </c>
      <c r="AQ741" s="106">
        <f t="shared" si="36"/>
        <v>88.37</v>
      </c>
      <c r="AR741" s="72" t="s">
        <v>916</v>
      </c>
      <c r="AS741" s="73" t="s">
        <v>1876</v>
      </c>
      <c r="AT741" s="62"/>
      <c r="AU741" s="61">
        <f t="shared" si="39"/>
        <v>4.0000000000190994E-3</v>
      </c>
      <c r="AV741" s="62"/>
      <c r="AW741" s="62"/>
      <c r="AX741" s="62"/>
      <c r="AY741" s="62"/>
      <c r="AZ741" s="62"/>
      <c r="BA741" s="62"/>
      <c r="BB741" s="62"/>
      <c r="BC741" s="62"/>
      <c r="BD741" s="62"/>
      <c r="BE741" s="62"/>
      <c r="BF741" s="62"/>
      <c r="BG741" s="62"/>
      <c r="BH741" s="62"/>
    </row>
    <row r="742" spans="1:60" ht="49.5" customHeight="1" x14ac:dyDescent="0.2">
      <c r="A742" s="85" t="s">
        <v>1877</v>
      </c>
      <c r="B742" s="86" t="s">
        <v>1468</v>
      </c>
      <c r="C742" s="94" t="s">
        <v>1469</v>
      </c>
      <c r="D742" s="86" t="s">
        <v>1470</v>
      </c>
      <c r="E742" s="86">
        <v>508917</v>
      </c>
      <c r="F742" s="79" t="s">
        <v>1855</v>
      </c>
      <c r="G742" s="86" t="s">
        <v>1682</v>
      </c>
      <c r="H742" s="86" t="s">
        <v>92</v>
      </c>
      <c r="I742" s="105">
        <v>41509</v>
      </c>
      <c r="J742" s="106">
        <v>883.66</v>
      </c>
      <c r="K742" s="106">
        <f t="shared" si="53"/>
        <v>88.366</v>
      </c>
      <c r="L742" s="106">
        <f t="shared" si="54"/>
        <v>795.29399999999998</v>
      </c>
      <c r="M742" s="106">
        <v>0</v>
      </c>
      <c r="N742" s="106">
        <v>0</v>
      </c>
      <c r="O742" s="106">
        <v>0</v>
      </c>
      <c r="P742" s="106">
        <v>0</v>
      </c>
      <c r="Q742" s="106">
        <v>0</v>
      </c>
      <c r="R742" s="106">
        <v>0</v>
      </c>
      <c r="S742" s="106">
        <v>0</v>
      </c>
      <c r="T742" s="106">
        <v>0</v>
      </c>
      <c r="U742" s="106">
        <v>0</v>
      </c>
      <c r="V742" s="106">
        <v>0</v>
      </c>
      <c r="W742" s="106">
        <v>0</v>
      </c>
      <c r="X742" s="106">
        <v>0</v>
      </c>
      <c r="Y742" s="106">
        <v>0</v>
      </c>
      <c r="Z742" s="106">
        <v>0</v>
      </c>
      <c r="AA742" s="106">
        <v>0</v>
      </c>
      <c r="AB742" s="106">
        <v>0</v>
      </c>
      <c r="AC742" s="106">
        <f t="shared" si="59"/>
        <v>53.02</v>
      </c>
      <c r="AD742" s="106">
        <f t="shared" ref="AD742:AE742" si="76">140.76+18.3</f>
        <v>159.06</v>
      </c>
      <c r="AE742" s="106">
        <f t="shared" si="76"/>
        <v>159.06</v>
      </c>
      <c r="AF742" s="106">
        <v>0</v>
      </c>
      <c r="AG742" s="106">
        <v>159.06</v>
      </c>
      <c r="AH742" s="106">
        <v>0</v>
      </c>
      <c r="AI742" s="106">
        <v>159.06</v>
      </c>
      <c r="AJ742" s="106">
        <v>106.03</v>
      </c>
      <c r="AK742" s="106">
        <v>0</v>
      </c>
      <c r="AL742" s="106"/>
      <c r="AM742" s="106"/>
      <c r="AN742" s="106"/>
      <c r="AO742" s="104"/>
      <c r="AP742" s="104">
        <f t="shared" si="52"/>
        <v>795.29</v>
      </c>
      <c r="AQ742" s="106">
        <f t="shared" si="36"/>
        <v>88.37</v>
      </c>
      <c r="AR742" s="72" t="s">
        <v>199</v>
      </c>
      <c r="AS742" s="73" t="s">
        <v>200</v>
      </c>
      <c r="AT742" s="62"/>
      <c r="AU742" s="61">
        <f t="shared" si="39"/>
        <v>4.0000000000190994E-3</v>
      </c>
      <c r="AV742" s="62"/>
      <c r="AW742" s="62"/>
      <c r="AX742" s="62"/>
      <c r="AY742" s="62"/>
      <c r="AZ742" s="62"/>
      <c r="BA742" s="62"/>
      <c r="BB742" s="62"/>
      <c r="BC742" s="62"/>
      <c r="BD742" s="62"/>
      <c r="BE742" s="62"/>
      <c r="BF742" s="62"/>
      <c r="BG742" s="62"/>
      <c r="BH742" s="62"/>
    </row>
    <row r="743" spans="1:60" ht="49.5" customHeight="1" x14ac:dyDescent="0.2">
      <c r="A743" s="85" t="s">
        <v>1878</v>
      </c>
      <c r="B743" s="86" t="s">
        <v>1468</v>
      </c>
      <c r="C743" s="94" t="s">
        <v>1469</v>
      </c>
      <c r="D743" s="86" t="s">
        <v>1470</v>
      </c>
      <c r="E743" s="86">
        <v>508933</v>
      </c>
      <c r="F743" s="79" t="s">
        <v>1855</v>
      </c>
      <c r="G743" s="86" t="s">
        <v>1682</v>
      </c>
      <c r="H743" s="86" t="s">
        <v>92</v>
      </c>
      <c r="I743" s="105">
        <v>41509</v>
      </c>
      <c r="J743" s="106">
        <v>883.66</v>
      </c>
      <c r="K743" s="106">
        <f t="shared" si="53"/>
        <v>88.366</v>
      </c>
      <c r="L743" s="106">
        <f t="shared" si="54"/>
        <v>795.29399999999998</v>
      </c>
      <c r="M743" s="106">
        <v>0</v>
      </c>
      <c r="N743" s="106">
        <v>0</v>
      </c>
      <c r="O743" s="106">
        <v>0</v>
      </c>
      <c r="P743" s="106">
        <v>0</v>
      </c>
      <c r="Q743" s="106">
        <v>0</v>
      </c>
      <c r="R743" s="106">
        <v>0</v>
      </c>
      <c r="S743" s="106">
        <v>0</v>
      </c>
      <c r="T743" s="106">
        <v>0</v>
      </c>
      <c r="U743" s="106">
        <v>0</v>
      </c>
      <c r="V743" s="106">
        <v>0</v>
      </c>
      <c r="W743" s="106">
        <v>0</v>
      </c>
      <c r="X743" s="106">
        <v>0</v>
      </c>
      <c r="Y743" s="106">
        <v>0</v>
      </c>
      <c r="Z743" s="106">
        <v>0</v>
      </c>
      <c r="AA743" s="106">
        <v>0</v>
      </c>
      <c r="AB743" s="106">
        <v>0</v>
      </c>
      <c r="AC743" s="106">
        <f t="shared" si="59"/>
        <v>53.02</v>
      </c>
      <c r="AD743" s="106">
        <f t="shared" ref="AD743:AE743" si="77">140.76+18.3</f>
        <v>159.06</v>
      </c>
      <c r="AE743" s="106">
        <f t="shared" si="77"/>
        <v>159.06</v>
      </c>
      <c r="AF743" s="106">
        <v>0</v>
      </c>
      <c r="AG743" s="106">
        <v>159.06</v>
      </c>
      <c r="AH743" s="106">
        <v>0</v>
      </c>
      <c r="AI743" s="106">
        <v>159.06</v>
      </c>
      <c r="AJ743" s="106">
        <v>106.03</v>
      </c>
      <c r="AK743" s="106">
        <v>0</v>
      </c>
      <c r="AL743" s="106"/>
      <c r="AM743" s="106"/>
      <c r="AN743" s="106"/>
      <c r="AO743" s="104"/>
      <c r="AP743" s="104">
        <f t="shared" si="52"/>
        <v>795.29</v>
      </c>
      <c r="AQ743" s="106">
        <f t="shared" si="36"/>
        <v>88.37</v>
      </c>
      <c r="AR743" s="72" t="s">
        <v>1736</v>
      </c>
      <c r="AS743" s="73" t="s">
        <v>1737</v>
      </c>
      <c r="AT743" s="62"/>
      <c r="AU743" s="61">
        <f t="shared" si="39"/>
        <v>4.0000000000190994E-3</v>
      </c>
      <c r="AV743" s="62"/>
      <c r="AW743" s="62"/>
      <c r="AX743" s="62"/>
      <c r="AY743" s="62"/>
      <c r="AZ743" s="62"/>
      <c r="BA743" s="62"/>
      <c r="BB743" s="62"/>
      <c r="BC743" s="62"/>
      <c r="BD743" s="62"/>
      <c r="BE743" s="62"/>
      <c r="BF743" s="62"/>
      <c r="BG743" s="62"/>
      <c r="BH743" s="62"/>
    </row>
    <row r="744" spans="1:60" ht="49.5" customHeight="1" x14ac:dyDescent="0.2">
      <c r="A744" s="85" t="s">
        <v>1879</v>
      </c>
      <c r="B744" s="86" t="s">
        <v>1468</v>
      </c>
      <c r="C744" s="94" t="s">
        <v>1469</v>
      </c>
      <c r="D744" s="86" t="s">
        <v>1470</v>
      </c>
      <c r="E744" s="86">
        <v>508944</v>
      </c>
      <c r="F744" s="86" t="s">
        <v>1855</v>
      </c>
      <c r="G744" s="86" t="s">
        <v>1682</v>
      </c>
      <c r="H744" s="86" t="s">
        <v>92</v>
      </c>
      <c r="I744" s="105">
        <v>41509</v>
      </c>
      <c r="J744" s="106">
        <v>883.66</v>
      </c>
      <c r="K744" s="106">
        <f t="shared" si="53"/>
        <v>88.366</v>
      </c>
      <c r="L744" s="106">
        <f t="shared" si="54"/>
        <v>795.29399999999998</v>
      </c>
      <c r="M744" s="106">
        <v>0</v>
      </c>
      <c r="N744" s="106">
        <v>0</v>
      </c>
      <c r="O744" s="106">
        <v>0</v>
      </c>
      <c r="P744" s="106">
        <v>0</v>
      </c>
      <c r="Q744" s="106">
        <v>0</v>
      </c>
      <c r="R744" s="106">
        <v>0</v>
      </c>
      <c r="S744" s="106">
        <v>0</v>
      </c>
      <c r="T744" s="106">
        <v>0</v>
      </c>
      <c r="U744" s="106">
        <v>0</v>
      </c>
      <c r="V744" s="106">
        <v>0</v>
      </c>
      <c r="W744" s="106">
        <v>0</v>
      </c>
      <c r="X744" s="106">
        <v>0</v>
      </c>
      <c r="Y744" s="106">
        <v>0</v>
      </c>
      <c r="Z744" s="106">
        <v>0</v>
      </c>
      <c r="AA744" s="106">
        <v>0</v>
      </c>
      <c r="AB744" s="106">
        <v>0</v>
      </c>
      <c r="AC744" s="106">
        <f t="shared" si="59"/>
        <v>53.02</v>
      </c>
      <c r="AD744" s="106">
        <f t="shared" ref="AD744:AE744" si="78">140.76+18.3</f>
        <v>159.06</v>
      </c>
      <c r="AE744" s="106">
        <f t="shared" si="78"/>
        <v>159.06</v>
      </c>
      <c r="AF744" s="106">
        <v>0</v>
      </c>
      <c r="AG744" s="106">
        <v>159.06</v>
      </c>
      <c r="AH744" s="106">
        <v>0</v>
      </c>
      <c r="AI744" s="106">
        <v>159.06</v>
      </c>
      <c r="AJ744" s="106">
        <v>106.03</v>
      </c>
      <c r="AK744" s="106">
        <v>0</v>
      </c>
      <c r="AL744" s="106"/>
      <c r="AM744" s="106"/>
      <c r="AN744" s="106"/>
      <c r="AO744" s="104"/>
      <c r="AP744" s="104">
        <f t="shared" si="52"/>
        <v>795.29</v>
      </c>
      <c r="AQ744" s="106">
        <f t="shared" si="36"/>
        <v>88.37</v>
      </c>
      <c r="AR744" s="72" t="s">
        <v>912</v>
      </c>
      <c r="AS744" s="73" t="s">
        <v>913</v>
      </c>
      <c r="AT744" s="62"/>
      <c r="AU744" s="61">
        <f t="shared" si="39"/>
        <v>4.0000000000190994E-3</v>
      </c>
      <c r="AV744" s="62"/>
      <c r="AW744" s="62"/>
      <c r="AX744" s="62"/>
      <c r="AY744" s="62"/>
      <c r="AZ744" s="62"/>
      <c r="BA744" s="62"/>
      <c r="BB744" s="62"/>
      <c r="BC744" s="62"/>
      <c r="BD744" s="62"/>
      <c r="BE744" s="62"/>
      <c r="BF744" s="62"/>
      <c r="BG744" s="62"/>
      <c r="BH744" s="62"/>
    </row>
    <row r="745" spans="1:60" ht="49.5" customHeight="1" x14ac:dyDescent="0.2">
      <c r="A745" s="85" t="s">
        <v>1880</v>
      </c>
      <c r="B745" s="86" t="s">
        <v>1468</v>
      </c>
      <c r="C745" s="94" t="s">
        <v>1469</v>
      </c>
      <c r="D745" s="86" t="s">
        <v>1470</v>
      </c>
      <c r="E745" s="86">
        <v>508948</v>
      </c>
      <c r="F745" s="86" t="s">
        <v>1855</v>
      </c>
      <c r="G745" s="86" t="s">
        <v>1682</v>
      </c>
      <c r="H745" s="79" t="s">
        <v>207</v>
      </c>
      <c r="I745" s="105">
        <v>41509</v>
      </c>
      <c r="J745" s="106">
        <v>883.66</v>
      </c>
      <c r="K745" s="106">
        <f t="shared" si="53"/>
        <v>88.366</v>
      </c>
      <c r="L745" s="106">
        <f t="shared" si="54"/>
        <v>795.29399999999998</v>
      </c>
      <c r="M745" s="106">
        <v>0</v>
      </c>
      <c r="N745" s="106">
        <v>0</v>
      </c>
      <c r="O745" s="106">
        <v>0</v>
      </c>
      <c r="P745" s="106">
        <v>0</v>
      </c>
      <c r="Q745" s="106">
        <v>0</v>
      </c>
      <c r="R745" s="106">
        <v>0</v>
      </c>
      <c r="S745" s="106">
        <v>0</v>
      </c>
      <c r="T745" s="106">
        <v>0</v>
      </c>
      <c r="U745" s="106">
        <v>0</v>
      </c>
      <c r="V745" s="106">
        <v>0</v>
      </c>
      <c r="W745" s="106">
        <v>0</v>
      </c>
      <c r="X745" s="106">
        <v>0</v>
      </c>
      <c r="Y745" s="106">
        <v>0</v>
      </c>
      <c r="Z745" s="106">
        <v>0</v>
      </c>
      <c r="AA745" s="106">
        <v>0</v>
      </c>
      <c r="AB745" s="106">
        <v>0</v>
      </c>
      <c r="AC745" s="106">
        <f t="shared" si="59"/>
        <v>53.02</v>
      </c>
      <c r="AD745" s="106">
        <f t="shared" ref="AD745:AE745" si="79">140.76+18.3</f>
        <v>159.06</v>
      </c>
      <c r="AE745" s="106">
        <f t="shared" si="79"/>
        <v>159.06</v>
      </c>
      <c r="AF745" s="106">
        <v>0</v>
      </c>
      <c r="AG745" s="106">
        <v>159.06</v>
      </c>
      <c r="AH745" s="106">
        <v>0</v>
      </c>
      <c r="AI745" s="106">
        <v>159.06</v>
      </c>
      <c r="AJ745" s="106">
        <v>106.03</v>
      </c>
      <c r="AK745" s="106">
        <v>0</v>
      </c>
      <c r="AL745" s="106"/>
      <c r="AM745" s="106"/>
      <c r="AN745" s="106"/>
      <c r="AO745" s="104"/>
      <c r="AP745" s="104">
        <f t="shared" si="52"/>
        <v>795.29</v>
      </c>
      <c r="AQ745" s="106">
        <f t="shared" si="36"/>
        <v>88.37</v>
      </c>
      <c r="AR745" s="72" t="s">
        <v>629</v>
      </c>
      <c r="AS745" s="73" t="s">
        <v>630</v>
      </c>
      <c r="AT745" s="62"/>
      <c r="AU745" s="61">
        <f t="shared" si="39"/>
        <v>4.0000000000190994E-3</v>
      </c>
      <c r="AV745" s="62"/>
      <c r="AW745" s="62"/>
      <c r="AX745" s="62"/>
      <c r="AY745" s="62"/>
      <c r="AZ745" s="62"/>
      <c r="BA745" s="62"/>
      <c r="BB745" s="62"/>
      <c r="BC745" s="62"/>
      <c r="BD745" s="62"/>
      <c r="BE745" s="62"/>
      <c r="BF745" s="62"/>
      <c r="BG745" s="62"/>
      <c r="BH745" s="62"/>
    </row>
    <row r="746" spans="1:60" ht="49.5" customHeight="1" x14ac:dyDescent="0.2">
      <c r="A746" s="85" t="s">
        <v>1881</v>
      </c>
      <c r="B746" s="86" t="s">
        <v>1468</v>
      </c>
      <c r="C746" s="94" t="s">
        <v>1469</v>
      </c>
      <c r="D746" s="86" t="s">
        <v>1470</v>
      </c>
      <c r="E746" s="86">
        <v>508952</v>
      </c>
      <c r="F746" s="79" t="s">
        <v>1855</v>
      </c>
      <c r="G746" s="86" t="s">
        <v>1682</v>
      </c>
      <c r="H746" s="86" t="s">
        <v>207</v>
      </c>
      <c r="I746" s="105">
        <v>41509</v>
      </c>
      <c r="J746" s="106">
        <v>883.66</v>
      </c>
      <c r="K746" s="106">
        <f t="shared" si="53"/>
        <v>88.366</v>
      </c>
      <c r="L746" s="106">
        <f t="shared" si="54"/>
        <v>795.29399999999998</v>
      </c>
      <c r="M746" s="106">
        <v>0</v>
      </c>
      <c r="N746" s="106">
        <v>0</v>
      </c>
      <c r="O746" s="106">
        <v>0</v>
      </c>
      <c r="P746" s="106">
        <v>0</v>
      </c>
      <c r="Q746" s="106">
        <v>0</v>
      </c>
      <c r="R746" s="106">
        <v>0</v>
      </c>
      <c r="S746" s="106">
        <v>0</v>
      </c>
      <c r="T746" s="106">
        <v>0</v>
      </c>
      <c r="U746" s="106">
        <v>0</v>
      </c>
      <c r="V746" s="106">
        <v>0</v>
      </c>
      <c r="W746" s="106">
        <v>0</v>
      </c>
      <c r="X746" s="106">
        <v>0</v>
      </c>
      <c r="Y746" s="106">
        <v>0</v>
      </c>
      <c r="Z746" s="106">
        <v>0</v>
      </c>
      <c r="AA746" s="106">
        <v>0</v>
      </c>
      <c r="AB746" s="106">
        <v>0</v>
      </c>
      <c r="AC746" s="106">
        <f t="shared" si="59"/>
        <v>53.02</v>
      </c>
      <c r="AD746" s="106">
        <f t="shared" ref="AD746:AE746" si="80">140.76+18.3</f>
        <v>159.06</v>
      </c>
      <c r="AE746" s="106">
        <f t="shared" si="80"/>
        <v>159.06</v>
      </c>
      <c r="AF746" s="106">
        <v>0</v>
      </c>
      <c r="AG746" s="106">
        <v>159.06</v>
      </c>
      <c r="AH746" s="106">
        <v>0</v>
      </c>
      <c r="AI746" s="106">
        <v>159.06</v>
      </c>
      <c r="AJ746" s="106">
        <v>106.03</v>
      </c>
      <c r="AK746" s="106">
        <v>0</v>
      </c>
      <c r="AL746" s="106"/>
      <c r="AM746" s="106"/>
      <c r="AN746" s="106"/>
      <c r="AO746" s="104"/>
      <c r="AP746" s="104">
        <f t="shared" si="52"/>
        <v>795.29</v>
      </c>
      <c r="AQ746" s="106">
        <f t="shared" si="36"/>
        <v>88.37</v>
      </c>
      <c r="AR746" s="72" t="s">
        <v>1025</v>
      </c>
      <c r="AS746" s="73" t="s">
        <v>849</v>
      </c>
      <c r="AT746" s="62"/>
      <c r="AU746" s="61">
        <f t="shared" si="39"/>
        <v>4.0000000000190994E-3</v>
      </c>
      <c r="AV746" s="62"/>
      <c r="AW746" s="62"/>
      <c r="AX746" s="62"/>
      <c r="AY746" s="62"/>
      <c r="AZ746" s="62"/>
      <c r="BA746" s="62"/>
      <c r="BB746" s="62"/>
      <c r="BC746" s="62"/>
      <c r="BD746" s="62"/>
      <c r="BE746" s="62"/>
      <c r="BF746" s="62"/>
      <c r="BG746" s="62"/>
      <c r="BH746" s="62"/>
    </row>
    <row r="747" spans="1:60" ht="49.5" customHeight="1" x14ac:dyDescent="0.2">
      <c r="A747" s="85" t="s">
        <v>1882</v>
      </c>
      <c r="B747" s="86" t="s">
        <v>1468</v>
      </c>
      <c r="C747" s="94" t="s">
        <v>1469</v>
      </c>
      <c r="D747" s="86" t="s">
        <v>1470</v>
      </c>
      <c r="E747" s="86">
        <v>508956</v>
      </c>
      <c r="F747" s="79" t="s">
        <v>1855</v>
      </c>
      <c r="G747" s="86" t="s">
        <v>1682</v>
      </c>
      <c r="H747" s="86" t="s">
        <v>207</v>
      </c>
      <c r="I747" s="105">
        <v>41509</v>
      </c>
      <c r="J747" s="106">
        <v>883.66</v>
      </c>
      <c r="K747" s="106">
        <f t="shared" si="53"/>
        <v>88.366</v>
      </c>
      <c r="L747" s="106">
        <f t="shared" si="54"/>
        <v>795.29399999999998</v>
      </c>
      <c r="M747" s="106">
        <v>0</v>
      </c>
      <c r="N747" s="106">
        <v>0</v>
      </c>
      <c r="O747" s="106">
        <v>0</v>
      </c>
      <c r="P747" s="106">
        <v>0</v>
      </c>
      <c r="Q747" s="106">
        <v>0</v>
      </c>
      <c r="R747" s="106">
        <v>0</v>
      </c>
      <c r="S747" s="106">
        <v>0</v>
      </c>
      <c r="T747" s="106">
        <v>0</v>
      </c>
      <c r="U747" s="106">
        <v>0</v>
      </c>
      <c r="V747" s="106">
        <v>0</v>
      </c>
      <c r="W747" s="106">
        <v>0</v>
      </c>
      <c r="X747" s="106">
        <v>0</v>
      </c>
      <c r="Y747" s="106">
        <v>0</v>
      </c>
      <c r="Z747" s="106">
        <v>0</v>
      </c>
      <c r="AA747" s="106">
        <v>0</v>
      </c>
      <c r="AB747" s="106">
        <v>0</v>
      </c>
      <c r="AC747" s="106">
        <f t="shared" si="59"/>
        <v>53.02</v>
      </c>
      <c r="AD747" s="106">
        <f t="shared" ref="AD747:AE747" si="81">140.76+18.3</f>
        <v>159.06</v>
      </c>
      <c r="AE747" s="106">
        <f t="shared" si="81"/>
        <v>159.06</v>
      </c>
      <c r="AF747" s="106">
        <v>0</v>
      </c>
      <c r="AG747" s="106">
        <v>159.06</v>
      </c>
      <c r="AH747" s="106">
        <v>0</v>
      </c>
      <c r="AI747" s="106">
        <v>159.06</v>
      </c>
      <c r="AJ747" s="106">
        <v>106.03</v>
      </c>
      <c r="AK747" s="106">
        <v>0</v>
      </c>
      <c r="AL747" s="106"/>
      <c r="AM747" s="106"/>
      <c r="AN747" s="106"/>
      <c r="AO747" s="104"/>
      <c r="AP747" s="104">
        <f t="shared" si="52"/>
        <v>795.29</v>
      </c>
      <c r="AQ747" s="106">
        <f t="shared" si="36"/>
        <v>88.37</v>
      </c>
      <c r="AR747" s="72" t="s">
        <v>1883</v>
      </c>
      <c r="AS747" s="73" t="s">
        <v>749</v>
      </c>
      <c r="AT747" s="62"/>
      <c r="AU747" s="61">
        <f t="shared" si="39"/>
        <v>4.0000000000190994E-3</v>
      </c>
      <c r="AV747" s="62"/>
      <c r="AW747" s="62"/>
      <c r="AX747" s="62"/>
      <c r="AY747" s="62"/>
      <c r="AZ747" s="62"/>
      <c r="BA747" s="62"/>
      <c r="BB747" s="62"/>
      <c r="BC747" s="62"/>
      <c r="BD747" s="62"/>
      <c r="BE747" s="62"/>
      <c r="BF747" s="62"/>
      <c r="BG747" s="62"/>
      <c r="BH747" s="62"/>
    </row>
    <row r="748" spans="1:60" ht="49.5" customHeight="1" x14ac:dyDescent="0.2">
      <c r="A748" s="95" t="s">
        <v>1884</v>
      </c>
      <c r="B748" s="86" t="s">
        <v>1885</v>
      </c>
      <c r="C748" s="94" t="s">
        <v>1106</v>
      </c>
      <c r="D748" s="86" t="s">
        <v>227</v>
      </c>
      <c r="E748" s="86" t="s">
        <v>1886</v>
      </c>
      <c r="F748" s="79" t="s">
        <v>1887</v>
      </c>
      <c r="G748" s="86" t="s">
        <v>1682</v>
      </c>
      <c r="H748" s="86" t="s">
        <v>85</v>
      </c>
      <c r="I748" s="105">
        <v>41509</v>
      </c>
      <c r="J748" s="106">
        <v>748.06</v>
      </c>
      <c r="K748" s="106">
        <f t="shared" si="53"/>
        <v>74.805999999999997</v>
      </c>
      <c r="L748" s="106">
        <f t="shared" si="54"/>
        <v>673.25399999999991</v>
      </c>
      <c r="M748" s="106">
        <v>0</v>
      </c>
      <c r="N748" s="106">
        <v>0</v>
      </c>
      <c r="O748" s="106">
        <v>0</v>
      </c>
      <c r="P748" s="106">
        <v>0</v>
      </c>
      <c r="Q748" s="106">
        <v>0</v>
      </c>
      <c r="R748" s="106">
        <v>0</v>
      </c>
      <c r="S748" s="106">
        <v>0</v>
      </c>
      <c r="T748" s="106">
        <v>0</v>
      </c>
      <c r="U748" s="106">
        <v>0</v>
      </c>
      <c r="V748" s="106">
        <v>0</v>
      </c>
      <c r="W748" s="106">
        <v>0</v>
      </c>
      <c r="X748" s="106">
        <v>0</v>
      </c>
      <c r="Y748" s="106">
        <v>0</v>
      </c>
      <c r="Z748" s="106">
        <v>0</v>
      </c>
      <c r="AA748" s="106">
        <v>0</v>
      </c>
      <c r="AB748" s="106">
        <v>0</v>
      </c>
      <c r="AC748" s="106">
        <f t="shared" ref="AC748:AC749" si="82">86.06+5.16</f>
        <v>91.22</v>
      </c>
      <c r="AD748" s="106">
        <f t="shared" ref="AD748:AE748" si="83">119.16+15.49</f>
        <v>134.65</v>
      </c>
      <c r="AE748" s="106">
        <f t="shared" si="83"/>
        <v>134.65</v>
      </c>
      <c r="AF748" s="106">
        <v>0</v>
      </c>
      <c r="AG748" s="106">
        <v>134.65</v>
      </c>
      <c r="AH748" s="106">
        <v>0</v>
      </c>
      <c r="AI748" s="106">
        <v>134.65</v>
      </c>
      <c r="AJ748" s="106">
        <v>43.43</v>
      </c>
      <c r="AK748" s="106">
        <v>0</v>
      </c>
      <c r="AL748" s="106"/>
      <c r="AM748" s="106"/>
      <c r="AN748" s="106"/>
      <c r="AO748" s="104"/>
      <c r="AP748" s="104">
        <f t="shared" si="52"/>
        <v>673.24999999999989</v>
      </c>
      <c r="AQ748" s="106">
        <f t="shared" si="36"/>
        <v>74.810000000000059</v>
      </c>
      <c r="AR748" s="72" t="s">
        <v>577</v>
      </c>
      <c r="AS748" s="73" t="s">
        <v>239</v>
      </c>
      <c r="AT748" s="62"/>
      <c r="AU748" s="61">
        <f t="shared" si="39"/>
        <v>4.0000000000190994E-3</v>
      </c>
      <c r="AV748" s="62"/>
      <c r="AW748" s="62"/>
      <c r="AX748" s="62"/>
      <c r="AY748" s="62"/>
      <c r="AZ748" s="62"/>
      <c r="BA748" s="62"/>
      <c r="BB748" s="62"/>
      <c r="BC748" s="62"/>
      <c r="BD748" s="62"/>
      <c r="BE748" s="62"/>
      <c r="BF748" s="62"/>
      <c r="BG748" s="62"/>
      <c r="BH748" s="62"/>
    </row>
    <row r="749" spans="1:60" ht="49.5" customHeight="1" x14ac:dyDescent="0.2">
      <c r="A749" s="85" t="s">
        <v>1888</v>
      </c>
      <c r="B749" s="86" t="s">
        <v>1885</v>
      </c>
      <c r="C749" s="94" t="s">
        <v>1106</v>
      </c>
      <c r="D749" s="86" t="s">
        <v>227</v>
      </c>
      <c r="E749" s="86" t="s">
        <v>1889</v>
      </c>
      <c r="F749" s="79" t="s">
        <v>1887</v>
      </c>
      <c r="G749" s="86" t="s">
        <v>1682</v>
      </c>
      <c r="H749" s="86" t="s">
        <v>85</v>
      </c>
      <c r="I749" s="105">
        <v>41509</v>
      </c>
      <c r="J749" s="106">
        <v>748.06</v>
      </c>
      <c r="K749" s="106">
        <f t="shared" si="53"/>
        <v>74.805999999999997</v>
      </c>
      <c r="L749" s="106">
        <f t="shared" si="54"/>
        <v>673.25399999999991</v>
      </c>
      <c r="M749" s="106">
        <v>0</v>
      </c>
      <c r="N749" s="106">
        <v>0</v>
      </c>
      <c r="O749" s="106">
        <v>0</v>
      </c>
      <c r="P749" s="106">
        <v>0</v>
      </c>
      <c r="Q749" s="106">
        <v>0</v>
      </c>
      <c r="R749" s="106">
        <v>0</v>
      </c>
      <c r="S749" s="106">
        <v>0</v>
      </c>
      <c r="T749" s="106">
        <v>0</v>
      </c>
      <c r="U749" s="106">
        <v>0</v>
      </c>
      <c r="V749" s="106">
        <v>0</v>
      </c>
      <c r="W749" s="106">
        <v>0</v>
      </c>
      <c r="X749" s="106">
        <v>0</v>
      </c>
      <c r="Y749" s="106">
        <v>0</v>
      </c>
      <c r="Z749" s="106">
        <v>0</v>
      </c>
      <c r="AA749" s="106">
        <v>0</v>
      </c>
      <c r="AB749" s="106">
        <v>0</v>
      </c>
      <c r="AC749" s="106">
        <f t="shared" si="82"/>
        <v>91.22</v>
      </c>
      <c r="AD749" s="106">
        <f t="shared" ref="AD749:AE749" si="84">119.16+15.49</f>
        <v>134.65</v>
      </c>
      <c r="AE749" s="106">
        <f t="shared" si="84"/>
        <v>134.65</v>
      </c>
      <c r="AF749" s="106">
        <v>0</v>
      </c>
      <c r="AG749" s="106">
        <v>134.65</v>
      </c>
      <c r="AH749" s="106">
        <v>0</v>
      </c>
      <c r="AI749" s="106">
        <v>134.65</v>
      </c>
      <c r="AJ749" s="106">
        <v>43.43</v>
      </c>
      <c r="AK749" s="106">
        <v>0</v>
      </c>
      <c r="AL749" s="106"/>
      <c r="AM749" s="106"/>
      <c r="AN749" s="106"/>
      <c r="AO749" s="104"/>
      <c r="AP749" s="104">
        <f t="shared" si="52"/>
        <v>673.24999999999989</v>
      </c>
      <c r="AQ749" s="106">
        <f t="shared" si="36"/>
        <v>74.810000000000059</v>
      </c>
      <c r="AR749" s="72" t="s">
        <v>660</v>
      </c>
      <c r="AS749" s="73" t="s">
        <v>661</v>
      </c>
      <c r="AT749" s="62"/>
      <c r="AU749" s="61">
        <f t="shared" si="39"/>
        <v>4.0000000000190994E-3</v>
      </c>
      <c r="AV749" s="62"/>
      <c r="AW749" s="62"/>
      <c r="AX749" s="62"/>
      <c r="AY749" s="62"/>
      <c r="AZ749" s="62"/>
      <c r="BA749" s="62"/>
      <c r="BB749" s="62"/>
      <c r="BC749" s="62"/>
      <c r="BD749" s="62"/>
      <c r="BE749" s="62"/>
      <c r="BF749" s="62"/>
      <c r="BG749" s="62"/>
      <c r="BH749" s="62"/>
    </row>
    <row r="750" spans="1:60" ht="49.5" customHeight="1" x14ac:dyDescent="0.2">
      <c r="A750" s="95" t="s">
        <v>1890</v>
      </c>
      <c r="B750" s="86" t="s">
        <v>1596</v>
      </c>
      <c r="C750" s="79" t="s">
        <v>1891</v>
      </c>
      <c r="D750" s="86" t="s">
        <v>477</v>
      </c>
      <c r="E750" s="86" t="s">
        <v>1892</v>
      </c>
      <c r="F750" s="79" t="s">
        <v>1893</v>
      </c>
      <c r="G750" s="86" t="s">
        <v>1682</v>
      </c>
      <c r="H750" s="86" t="s">
        <v>67</v>
      </c>
      <c r="I750" s="105">
        <v>41486</v>
      </c>
      <c r="J750" s="106">
        <v>15462.05</v>
      </c>
      <c r="K750" s="106">
        <f t="shared" si="53"/>
        <v>1546.2049999999999</v>
      </c>
      <c r="L750" s="106">
        <f t="shared" si="54"/>
        <v>13915.844999999999</v>
      </c>
      <c r="M750" s="106">
        <v>0</v>
      </c>
      <c r="N750" s="106">
        <v>0</v>
      </c>
      <c r="O750" s="106">
        <v>0</v>
      </c>
      <c r="P750" s="106">
        <v>0</v>
      </c>
      <c r="Q750" s="106">
        <v>0</v>
      </c>
      <c r="R750" s="106">
        <v>0</v>
      </c>
      <c r="S750" s="106">
        <v>0</v>
      </c>
      <c r="T750" s="106">
        <v>0</v>
      </c>
      <c r="U750" s="106">
        <v>0</v>
      </c>
      <c r="V750" s="106">
        <v>0</v>
      </c>
      <c r="W750" s="106">
        <v>0</v>
      </c>
      <c r="X750" s="106">
        <v>0</v>
      </c>
      <c r="Y750" s="106">
        <v>0</v>
      </c>
      <c r="Z750" s="106">
        <v>0</v>
      </c>
      <c r="AA750" s="106">
        <v>0</v>
      </c>
      <c r="AB750" s="106">
        <v>0</v>
      </c>
      <c r="AC750" s="106">
        <v>1138.79</v>
      </c>
      <c r="AD750" s="106">
        <f t="shared" ref="AD750:AE750" si="85">2462.98+320.19</f>
        <v>2783.17</v>
      </c>
      <c r="AE750" s="106">
        <f t="shared" si="85"/>
        <v>2783.17</v>
      </c>
      <c r="AF750" s="106">
        <v>0</v>
      </c>
      <c r="AG750" s="106">
        <f>2462.98+320.19</f>
        <v>2783.17</v>
      </c>
      <c r="AH750" s="106">
        <v>0</v>
      </c>
      <c r="AI750" s="106">
        <v>2783.17</v>
      </c>
      <c r="AJ750" s="106">
        <v>1644.37</v>
      </c>
      <c r="AK750" s="106">
        <v>0</v>
      </c>
      <c r="AL750" s="106"/>
      <c r="AM750" s="106"/>
      <c r="AN750" s="106"/>
      <c r="AO750" s="104"/>
      <c r="AP750" s="104">
        <f t="shared" si="52"/>
        <v>13915.84</v>
      </c>
      <c r="AQ750" s="106">
        <f t="shared" si="36"/>
        <v>1546.2099999999991</v>
      </c>
      <c r="AR750" s="72" t="s">
        <v>248</v>
      </c>
      <c r="AS750" s="73" t="s">
        <v>1619</v>
      </c>
      <c r="AT750" s="62"/>
      <c r="AU750" s="61">
        <f t="shared" si="39"/>
        <v>4.9999999991996447E-3</v>
      </c>
      <c r="AV750" s="62"/>
      <c r="AW750" s="62"/>
      <c r="AX750" s="62"/>
      <c r="AY750" s="62"/>
      <c r="AZ750" s="62"/>
      <c r="BA750" s="62"/>
      <c r="BB750" s="62"/>
      <c r="BC750" s="62"/>
      <c r="BD750" s="62"/>
      <c r="BE750" s="62"/>
      <c r="BF750" s="62"/>
      <c r="BG750" s="62"/>
      <c r="BH750" s="62"/>
    </row>
    <row r="751" spans="1:60" ht="49.5" customHeight="1" x14ac:dyDescent="0.2">
      <c r="A751" s="95" t="s">
        <v>1894</v>
      </c>
      <c r="B751" s="86" t="s">
        <v>1615</v>
      </c>
      <c r="C751" s="86" t="s">
        <v>1895</v>
      </c>
      <c r="D751" s="86" t="s">
        <v>227</v>
      </c>
      <c r="E751" s="86" t="s">
        <v>1896</v>
      </c>
      <c r="F751" s="87">
        <v>2920</v>
      </c>
      <c r="G751" s="86" t="s">
        <v>1682</v>
      </c>
      <c r="H751" s="79" t="s">
        <v>207</v>
      </c>
      <c r="I751" s="105">
        <v>41676</v>
      </c>
      <c r="J751" s="106">
        <v>1584.92</v>
      </c>
      <c r="K751" s="106">
        <f t="shared" si="53"/>
        <v>158.49200000000002</v>
      </c>
      <c r="L751" s="106">
        <f t="shared" si="54"/>
        <v>1426.4280000000001</v>
      </c>
      <c r="M751" s="106">
        <v>0</v>
      </c>
      <c r="N751" s="106">
        <v>0</v>
      </c>
      <c r="O751" s="106">
        <v>0</v>
      </c>
      <c r="P751" s="106">
        <v>0</v>
      </c>
      <c r="Q751" s="106">
        <v>0</v>
      </c>
      <c r="R751" s="106">
        <v>0</v>
      </c>
      <c r="S751" s="106">
        <v>0</v>
      </c>
      <c r="T751" s="106">
        <v>0</v>
      </c>
      <c r="U751" s="106">
        <v>0</v>
      </c>
      <c r="V751" s="106">
        <v>0</v>
      </c>
      <c r="W751" s="106">
        <v>0</v>
      </c>
      <c r="X751" s="106">
        <v>0</v>
      </c>
      <c r="Y751" s="106">
        <v>0</v>
      </c>
      <c r="Z751" s="106">
        <v>0</v>
      </c>
      <c r="AA751" s="106">
        <v>0</v>
      </c>
      <c r="AB751" s="106">
        <f t="shared" ref="AB751:AB752" si="86">0</f>
        <v>0</v>
      </c>
      <c r="AC751" s="106">
        <v>0</v>
      </c>
      <c r="AD751" s="106">
        <v>261.52</v>
      </c>
      <c r="AE751" s="106">
        <v>285.27999999999997</v>
      </c>
      <c r="AF751" s="106">
        <v>0</v>
      </c>
      <c r="AG751" s="106">
        <f t="shared" ref="AG751:AG752" si="87">252.46+32.82</f>
        <v>285.28000000000003</v>
      </c>
      <c r="AH751" s="106">
        <v>0</v>
      </c>
      <c r="AI751" s="106">
        <v>285.27999999999997</v>
      </c>
      <c r="AJ751" s="106">
        <v>285.27999999999997</v>
      </c>
      <c r="AK751" s="106">
        <v>23.79</v>
      </c>
      <c r="AL751" s="106"/>
      <c r="AM751" s="106"/>
      <c r="AN751" s="106"/>
      <c r="AO751" s="104"/>
      <c r="AP751" s="104">
        <f t="shared" si="52"/>
        <v>1426.4299999999998</v>
      </c>
      <c r="AQ751" s="106">
        <f t="shared" si="36"/>
        <v>158.49000000000024</v>
      </c>
      <c r="AR751" s="72" t="s">
        <v>248</v>
      </c>
      <c r="AS751" s="73" t="s">
        <v>317</v>
      </c>
      <c r="AT751" s="62"/>
      <c r="AU751" s="61">
        <f t="shared" si="39"/>
        <v>-1.9999999997253326E-3</v>
      </c>
      <c r="AV751" s="62"/>
      <c r="AW751" s="62"/>
      <c r="AX751" s="62"/>
      <c r="AY751" s="62"/>
      <c r="AZ751" s="62"/>
      <c r="BA751" s="62"/>
      <c r="BB751" s="62"/>
      <c r="BC751" s="62"/>
      <c r="BD751" s="62"/>
      <c r="BE751" s="62"/>
      <c r="BF751" s="62"/>
      <c r="BG751" s="62"/>
      <c r="BH751" s="62"/>
    </row>
    <row r="752" spans="1:60" ht="49.5" customHeight="1" x14ac:dyDescent="0.2">
      <c r="A752" s="85" t="s">
        <v>1897</v>
      </c>
      <c r="B752" s="86" t="s">
        <v>1615</v>
      </c>
      <c r="C752" s="86" t="s">
        <v>1895</v>
      </c>
      <c r="D752" s="86" t="s">
        <v>227</v>
      </c>
      <c r="E752" s="86" t="s">
        <v>1898</v>
      </c>
      <c r="F752" s="87">
        <v>2920</v>
      </c>
      <c r="G752" s="86" t="s">
        <v>1682</v>
      </c>
      <c r="H752" s="79" t="s">
        <v>207</v>
      </c>
      <c r="I752" s="105">
        <v>41676</v>
      </c>
      <c r="J752" s="106">
        <v>1584.92</v>
      </c>
      <c r="K752" s="106">
        <f t="shared" si="53"/>
        <v>158.49200000000002</v>
      </c>
      <c r="L752" s="106">
        <f t="shared" si="54"/>
        <v>1426.4280000000001</v>
      </c>
      <c r="M752" s="106">
        <v>0</v>
      </c>
      <c r="N752" s="106">
        <v>0</v>
      </c>
      <c r="O752" s="106">
        <v>0</v>
      </c>
      <c r="P752" s="106">
        <v>0</v>
      </c>
      <c r="Q752" s="106">
        <v>0</v>
      </c>
      <c r="R752" s="106">
        <v>0</v>
      </c>
      <c r="S752" s="106">
        <v>0</v>
      </c>
      <c r="T752" s="106">
        <v>0</v>
      </c>
      <c r="U752" s="106">
        <v>0</v>
      </c>
      <c r="V752" s="106">
        <v>0</v>
      </c>
      <c r="W752" s="106">
        <v>0</v>
      </c>
      <c r="X752" s="106">
        <v>0</v>
      </c>
      <c r="Y752" s="106">
        <v>0</v>
      </c>
      <c r="Z752" s="106">
        <v>0</v>
      </c>
      <c r="AA752" s="106">
        <v>0</v>
      </c>
      <c r="AB752" s="106">
        <f t="shared" si="86"/>
        <v>0</v>
      </c>
      <c r="AC752" s="106">
        <v>0</v>
      </c>
      <c r="AD752" s="106">
        <v>261.52</v>
      </c>
      <c r="AE752" s="106">
        <v>285.27999999999997</v>
      </c>
      <c r="AF752" s="106">
        <v>0</v>
      </c>
      <c r="AG752" s="106">
        <f t="shared" si="87"/>
        <v>285.28000000000003</v>
      </c>
      <c r="AH752" s="106">
        <v>0</v>
      </c>
      <c r="AI752" s="106">
        <v>285.27999999999997</v>
      </c>
      <c r="AJ752" s="106">
        <v>285.27999999999997</v>
      </c>
      <c r="AK752" s="106">
        <v>23.79</v>
      </c>
      <c r="AL752" s="106"/>
      <c r="AM752" s="106"/>
      <c r="AN752" s="106"/>
      <c r="AO752" s="104"/>
      <c r="AP752" s="104">
        <f t="shared" si="52"/>
        <v>1426.4299999999998</v>
      </c>
      <c r="AQ752" s="106">
        <f t="shared" si="36"/>
        <v>158.49000000000024</v>
      </c>
      <c r="AR752" s="72" t="s">
        <v>248</v>
      </c>
      <c r="AS752" s="73" t="s">
        <v>317</v>
      </c>
      <c r="AT752" s="62"/>
      <c r="AU752" s="61">
        <f t="shared" si="39"/>
        <v>-1.9999999997253326E-3</v>
      </c>
      <c r="AV752" s="62"/>
      <c r="AW752" s="62"/>
      <c r="AX752" s="62"/>
      <c r="AY752" s="62"/>
      <c r="AZ752" s="62"/>
      <c r="BA752" s="62"/>
      <c r="BB752" s="62"/>
      <c r="BC752" s="62"/>
      <c r="BD752" s="62"/>
      <c r="BE752" s="62"/>
      <c r="BF752" s="62"/>
      <c r="BG752" s="62"/>
      <c r="BH752" s="62"/>
    </row>
    <row r="753" spans="1:60" ht="49.5" customHeight="1" x14ac:dyDescent="0.2">
      <c r="A753" s="85" t="s">
        <v>1899</v>
      </c>
      <c r="B753" s="86" t="s">
        <v>1625</v>
      </c>
      <c r="C753" s="86" t="s">
        <v>1895</v>
      </c>
      <c r="D753" s="86" t="s">
        <v>227</v>
      </c>
      <c r="E753" s="86" t="s">
        <v>1900</v>
      </c>
      <c r="F753" s="87">
        <v>2920</v>
      </c>
      <c r="G753" s="86" t="s">
        <v>1682</v>
      </c>
      <c r="H753" s="79" t="s">
        <v>207</v>
      </c>
      <c r="I753" s="105">
        <v>41676</v>
      </c>
      <c r="J753" s="106">
        <v>2615.42</v>
      </c>
      <c r="K753" s="106">
        <f t="shared" si="53"/>
        <v>261.54200000000003</v>
      </c>
      <c r="L753" s="106">
        <f t="shared" si="54"/>
        <v>2353.8780000000002</v>
      </c>
      <c r="M753" s="106">
        <v>0</v>
      </c>
      <c r="N753" s="106">
        <v>0</v>
      </c>
      <c r="O753" s="106">
        <v>0</v>
      </c>
      <c r="P753" s="106">
        <v>0</v>
      </c>
      <c r="Q753" s="106">
        <v>0</v>
      </c>
      <c r="R753" s="106">
        <v>0</v>
      </c>
      <c r="S753" s="106">
        <v>0</v>
      </c>
      <c r="T753" s="106">
        <v>0</v>
      </c>
      <c r="U753" s="106">
        <v>0</v>
      </c>
      <c r="V753" s="106">
        <v>0</v>
      </c>
      <c r="W753" s="106">
        <v>0</v>
      </c>
      <c r="X753" s="106">
        <v>0</v>
      </c>
      <c r="Y753" s="106">
        <v>0</v>
      </c>
      <c r="Z753" s="106">
        <v>0</v>
      </c>
      <c r="AA753" s="106">
        <v>0</v>
      </c>
      <c r="AB753" s="106">
        <v>0</v>
      </c>
      <c r="AC753" s="106">
        <v>0</v>
      </c>
      <c r="AD753" s="106">
        <v>431.55</v>
      </c>
      <c r="AE753" s="106">
        <v>470.78</v>
      </c>
      <c r="AF753" s="106">
        <v>0</v>
      </c>
      <c r="AG753" s="106">
        <f t="shared" ref="AG753:AG754" si="88">416.62+54.16</f>
        <v>470.78</v>
      </c>
      <c r="AH753" s="106">
        <v>0</v>
      </c>
      <c r="AI753" s="106">
        <v>470.78</v>
      </c>
      <c r="AJ753" s="106">
        <v>470.78</v>
      </c>
      <c r="AK753" s="106">
        <v>39.21</v>
      </c>
      <c r="AL753" s="106"/>
      <c r="AM753" s="106"/>
      <c r="AN753" s="106"/>
      <c r="AO753" s="104"/>
      <c r="AP753" s="104">
        <f t="shared" si="52"/>
        <v>2353.88</v>
      </c>
      <c r="AQ753" s="106">
        <f t="shared" si="36"/>
        <v>261.53999999999996</v>
      </c>
      <c r="AR753" s="72" t="s">
        <v>1395</v>
      </c>
      <c r="AS753" s="73" t="s">
        <v>1683</v>
      </c>
      <c r="AT753" s="62"/>
      <c r="AU753" s="61">
        <f t="shared" si="39"/>
        <v>-1.9999999999527063E-3</v>
      </c>
      <c r="AV753" s="62"/>
      <c r="AW753" s="62"/>
      <c r="AX753" s="62"/>
      <c r="AY753" s="62"/>
      <c r="AZ753" s="62"/>
      <c r="BA753" s="62"/>
      <c r="BB753" s="62"/>
      <c r="BC753" s="62"/>
      <c r="BD753" s="62"/>
      <c r="BE753" s="62"/>
      <c r="BF753" s="62"/>
      <c r="BG753" s="62"/>
      <c r="BH753" s="62"/>
    </row>
    <row r="754" spans="1:60" ht="49.5" customHeight="1" x14ac:dyDescent="0.2">
      <c r="A754" s="85" t="s">
        <v>1901</v>
      </c>
      <c r="B754" s="86" t="s">
        <v>1625</v>
      </c>
      <c r="C754" s="86" t="s">
        <v>1895</v>
      </c>
      <c r="D754" s="86" t="s">
        <v>227</v>
      </c>
      <c r="E754" s="86" t="s">
        <v>1902</v>
      </c>
      <c r="F754" s="87">
        <v>2920</v>
      </c>
      <c r="G754" s="86" t="s">
        <v>1682</v>
      </c>
      <c r="H754" s="79" t="s">
        <v>207</v>
      </c>
      <c r="I754" s="105">
        <v>41676</v>
      </c>
      <c r="J754" s="106">
        <v>2615.42</v>
      </c>
      <c r="K754" s="106">
        <f t="shared" si="53"/>
        <v>261.54200000000003</v>
      </c>
      <c r="L754" s="106">
        <f t="shared" si="54"/>
        <v>2353.8780000000002</v>
      </c>
      <c r="M754" s="106">
        <v>0</v>
      </c>
      <c r="N754" s="106">
        <v>0</v>
      </c>
      <c r="O754" s="106">
        <v>0</v>
      </c>
      <c r="P754" s="106">
        <v>0</v>
      </c>
      <c r="Q754" s="106">
        <v>0</v>
      </c>
      <c r="R754" s="106">
        <v>0</v>
      </c>
      <c r="S754" s="106">
        <v>0</v>
      </c>
      <c r="T754" s="106">
        <v>0</v>
      </c>
      <c r="U754" s="106">
        <v>0</v>
      </c>
      <c r="V754" s="106">
        <v>0</v>
      </c>
      <c r="W754" s="106">
        <v>0</v>
      </c>
      <c r="X754" s="106">
        <v>0</v>
      </c>
      <c r="Y754" s="106">
        <v>0</v>
      </c>
      <c r="Z754" s="106">
        <v>0</v>
      </c>
      <c r="AA754" s="106">
        <v>0</v>
      </c>
      <c r="AB754" s="106">
        <v>0</v>
      </c>
      <c r="AC754" s="106">
        <v>0</v>
      </c>
      <c r="AD754" s="106">
        <v>431.55</v>
      </c>
      <c r="AE754" s="106">
        <v>470.78</v>
      </c>
      <c r="AF754" s="106">
        <v>0</v>
      </c>
      <c r="AG754" s="106">
        <f t="shared" si="88"/>
        <v>470.78</v>
      </c>
      <c r="AH754" s="106">
        <v>0</v>
      </c>
      <c r="AI754" s="106">
        <v>470.78</v>
      </c>
      <c r="AJ754" s="106">
        <v>470.78</v>
      </c>
      <c r="AK754" s="106">
        <v>39.21</v>
      </c>
      <c r="AL754" s="106"/>
      <c r="AM754" s="106"/>
      <c r="AN754" s="106"/>
      <c r="AO754" s="104"/>
      <c r="AP754" s="104">
        <f t="shared" si="52"/>
        <v>2353.88</v>
      </c>
      <c r="AQ754" s="106">
        <f t="shared" si="36"/>
        <v>261.53999999999996</v>
      </c>
      <c r="AR754" s="72" t="s">
        <v>1395</v>
      </c>
      <c r="AS754" s="73" t="s">
        <v>1683</v>
      </c>
      <c r="AT754" s="12"/>
      <c r="AU754" s="61">
        <f t="shared" si="39"/>
        <v>-1.9999999999527063E-3</v>
      </c>
      <c r="AV754" s="12"/>
      <c r="AW754" s="12"/>
      <c r="AX754" s="12"/>
      <c r="AY754" s="12"/>
      <c r="AZ754" s="12"/>
      <c r="BA754" s="12"/>
      <c r="BB754" s="12"/>
      <c r="BC754" s="12"/>
      <c r="BD754" s="12"/>
      <c r="BE754" s="12"/>
      <c r="BF754" s="12"/>
      <c r="BG754" s="12"/>
      <c r="BH754" s="12"/>
    </row>
    <row r="755" spans="1:60" ht="49.5" customHeight="1" x14ac:dyDescent="0.2">
      <c r="A755" s="95" t="s">
        <v>1903</v>
      </c>
      <c r="B755" s="79" t="s">
        <v>1904</v>
      </c>
      <c r="C755" s="79" t="s">
        <v>1905</v>
      </c>
      <c r="D755" s="86" t="s">
        <v>1906</v>
      </c>
      <c r="E755" s="79" t="s">
        <v>1907</v>
      </c>
      <c r="F755" s="86" t="s">
        <v>1908</v>
      </c>
      <c r="G755" s="86" t="s">
        <v>1682</v>
      </c>
      <c r="H755" s="86" t="s">
        <v>67</v>
      </c>
      <c r="I755" s="105">
        <v>41541</v>
      </c>
      <c r="J755" s="106">
        <v>48780.14</v>
      </c>
      <c r="K755" s="106">
        <f t="shared" ref="K755:K756" si="89">+J755*0.1</f>
        <v>4878.0140000000001</v>
      </c>
      <c r="L755" s="106">
        <f t="shared" ref="L755:L756" si="90">+J755-K755</f>
        <v>43902.125999999997</v>
      </c>
      <c r="M755" s="106">
        <v>0</v>
      </c>
      <c r="N755" s="106">
        <v>0</v>
      </c>
      <c r="O755" s="106">
        <v>0</v>
      </c>
      <c r="P755" s="106">
        <v>0</v>
      </c>
      <c r="Q755" s="106">
        <v>0</v>
      </c>
      <c r="R755" s="106">
        <v>0</v>
      </c>
      <c r="S755" s="106">
        <v>0</v>
      </c>
      <c r="T755" s="106">
        <v>0</v>
      </c>
      <c r="U755" s="106">
        <v>0</v>
      </c>
      <c r="V755" s="106">
        <v>0</v>
      </c>
      <c r="W755" s="106">
        <v>0</v>
      </c>
      <c r="X755" s="106">
        <v>0</v>
      </c>
      <c r="Y755" s="106">
        <v>0</v>
      </c>
      <c r="Z755" s="106">
        <v>0</v>
      </c>
      <c r="AA755" s="106">
        <v>0</v>
      </c>
      <c r="AB755" s="106">
        <v>0</v>
      </c>
      <c r="AC755" s="106">
        <f>3237.61+420.89</f>
        <v>3658.5</v>
      </c>
      <c r="AD755" s="106">
        <f t="shared" ref="AD755:AE755" si="91">7770.29+1010.14</f>
        <v>8780.43</v>
      </c>
      <c r="AE755" s="106">
        <f t="shared" si="91"/>
        <v>8780.43</v>
      </c>
      <c r="AF755" s="106">
        <v>0</v>
      </c>
      <c r="AG755" s="106">
        <v>8780.43</v>
      </c>
      <c r="AH755" s="106">
        <v>0</v>
      </c>
      <c r="AI755" s="106">
        <v>8780.43</v>
      </c>
      <c r="AJ755" s="106">
        <v>5121.91</v>
      </c>
      <c r="AK755" s="106">
        <v>0</v>
      </c>
      <c r="AL755" s="106"/>
      <c r="AM755" s="106"/>
      <c r="AN755" s="106"/>
      <c r="AO755" s="104"/>
      <c r="AP755" s="104">
        <f t="shared" si="52"/>
        <v>43902.130000000005</v>
      </c>
      <c r="AQ755" s="106">
        <f t="shared" si="36"/>
        <v>4878.0099999999948</v>
      </c>
      <c r="AR755" s="72" t="s">
        <v>248</v>
      </c>
      <c r="AS755" s="73" t="s">
        <v>1909</v>
      </c>
      <c r="AT755" s="12"/>
      <c r="AU755" s="61">
        <f t="shared" si="39"/>
        <v>-4.0000000080908649E-3</v>
      </c>
      <c r="AV755" s="12"/>
      <c r="AW755" s="12"/>
      <c r="AX755" s="12"/>
      <c r="AY755" s="12"/>
      <c r="AZ755" s="12"/>
      <c r="BA755" s="12"/>
      <c r="BB755" s="12"/>
      <c r="BC755" s="12"/>
      <c r="BD755" s="12"/>
      <c r="BE755" s="12"/>
      <c r="BF755" s="12"/>
      <c r="BG755" s="12"/>
      <c r="BH755" s="12"/>
    </row>
    <row r="756" spans="1:60" ht="49.5" customHeight="1" x14ac:dyDescent="0.2">
      <c r="A756" s="85" t="s">
        <v>1910</v>
      </c>
      <c r="B756" s="86" t="s">
        <v>1911</v>
      </c>
      <c r="C756" s="86" t="s">
        <v>1912</v>
      </c>
      <c r="D756" s="86" t="s">
        <v>1445</v>
      </c>
      <c r="E756" s="86">
        <v>48757881</v>
      </c>
      <c r="F756" s="79" t="s">
        <v>1913</v>
      </c>
      <c r="G756" s="86" t="s">
        <v>1912</v>
      </c>
      <c r="H756" s="86" t="s">
        <v>207</v>
      </c>
      <c r="I756" s="105">
        <v>40724</v>
      </c>
      <c r="J756" s="106">
        <v>1083.67</v>
      </c>
      <c r="K756" s="106">
        <f t="shared" si="89"/>
        <v>108.36700000000002</v>
      </c>
      <c r="L756" s="106">
        <f t="shared" si="90"/>
        <v>975.30300000000011</v>
      </c>
      <c r="M756" s="106">
        <v>0</v>
      </c>
      <c r="N756" s="106">
        <v>0</v>
      </c>
      <c r="O756" s="106">
        <v>0</v>
      </c>
      <c r="P756" s="106">
        <v>0</v>
      </c>
      <c r="Q756" s="106">
        <v>0</v>
      </c>
      <c r="R756" s="106">
        <v>0</v>
      </c>
      <c r="S756" s="106">
        <v>0</v>
      </c>
      <c r="T756" s="106">
        <v>0</v>
      </c>
      <c r="U756" s="106">
        <v>0</v>
      </c>
      <c r="V756" s="106">
        <v>0</v>
      </c>
      <c r="W756" s="106">
        <v>0</v>
      </c>
      <c r="X756" s="106">
        <v>0</v>
      </c>
      <c r="Y756" s="106">
        <v>0</v>
      </c>
      <c r="Z756" s="106">
        <v>120.29</v>
      </c>
      <c r="AA756" s="106">
        <v>195.06</v>
      </c>
      <c r="AB756" s="106">
        <v>-11.09</v>
      </c>
      <c r="AC756" s="106">
        <v>195.06</v>
      </c>
      <c r="AD756" s="106">
        <v>195.06</v>
      </c>
      <c r="AE756" s="106">
        <v>183.39</v>
      </c>
      <c r="AF756" s="106">
        <v>0</v>
      </c>
      <c r="AG756" s="106">
        <v>97.53</v>
      </c>
      <c r="AH756" s="106">
        <v>0</v>
      </c>
      <c r="AI756" s="106">
        <v>0</v>
      </c>
      <c r="AJ756" s="106">
        <v>0</v>
      </c>
      <c r="AK756" s="106">
        <v>0</v>
      </c>
      <c r="AL756" s="106"/>
      <c r="AM756" s="106"/>
      <c r="AN756" s="106"/>
      <c r="AO756" s="104"/>
      <c r="AP756" s="104">
        <f t="shared" si="52"/>
        <v>975.30000000000007</v>
      </c>
      <c r="AQ756" s="106">
        <f t="shared" si="36"/>
        <v>108.37</v>
      </c>
      <c r="AR756" s="72" t="s">
        <v>1914</v>
      </c>
      <c r="AS756" s="73" t="s">
        <v>1076</v>
      </c>
      <c r="AT756" s="12"/>
      <c r="AU756" s="61">
        <f t="shared" si="39"/>
        <v>3.0000000000427463E-3</v>
      </c>
      <c r="AV756" s="12"/>
      <c r="AW756" s="12"/>
      <c r="AX756" s="12"/>
      <c r="AY756" s="12"/>
      <c r="AZ756" s="12"/>
      <c r="BA756" s="12"/>
      <c r="BB756" s="12"/>
      <c r="BC756" s="12"/>
      <c r="BD756" s="12"/>
      <c r="BE756" s="12"/>
      <c r="BF756" s="12"/>
      <c r="BG756" s="12"/>
      <c r="BH756" s="12"/>
    </row>
    <row r="757" spans="1:60" ht="49.5" customHeight="1" thickBot="1" x14ac:dyDescent="0.25">
      <c r="A757" s="107" t="s">
        <v>1915</v>
      </c>
      <c r="B757" s="141" t="s">
        <v>1885</v>
      </c>
      <c r="C757" s="141" t="s">
        <v>1912</v>
      </c>
      <c r="D757" s="141" t="s">
        <v>227</v>
      </c>
      <c r="E757" s="141" t="s">
        <v>1916</v>
      </c>
      <c r="F757" s="109" t="s">
        <v>1488</v>
      </c>
      <c r="G757" s="142" t="s">
        <v>1912</v>
      </c>
      <c r="H757" s="142" t="s">
        <v>92</v>
      </c>
      <c r="I757" s="110">
        <v>40502</v>
      </c>
      <c r="J757" s="111">
        <v>749.19</v>
      </c>
      <c r="K757" s="111">
        <f t="shared" ref="K757" si="92">+J757*0.1</f>
        <v>74.919000000000011</v>
      </c>
      <c r="L757" s="111">
        <f t="shared" ref="L757" si="93">+J757-K757</f>
        <v>674.27100000000007</v>
      </c>
      <c r="M757" s="111">
        <v>0</v>
      </c>
      <c r="N757" s="111">
        <v>0</v>
      </c>
      <c r="O757" s="111">
        <v>0</v>
      </c>
      <c r="P757" s="111">
        <v>0</v>
      </c>
      <c r="Q757" s="111">
        <v>0</v>
      </c>
      <c r="R757" s="111">
        <v>0</v>
      </c>
      <c r="S757" s="111">
        <v>0</v>
      </c>
      <c r="T757" s="111">
        <v>0</v>
      </c>
      <c r="U757" s="111">
        <v>0</v>
      </c>
      <c r="V757" s="111">
        <v>0</v>
      </c>
      <c r="W757" s="111">
        <v>0</v>
      </c>
      <c r="X757" s="111">
        <v>0</v>
      </c>
      <c r="Y757" s="111">
        <v>0</v>
      </c>
      <c r="Z757" s="111">
        <v>144.59</v>
      </c>
      <c r="AA757" s="111">
        <v>134.85</v>
      </c>
      <c r="AB757" s="111">
        <v>6.75</v>
      </c>
      <c r="AC757" s="111">
        <v>134.85</v>
      </c>
      <c r="AD757" s="111">
        <v>134.85</v>
      </c>
      <c r="AE757" s="111">
        <v>118.38</v>
      </c>
      <c r="AF757" s="111">
        <v>0</v>
      </c>
      <c r="AG757" s="111">
        <v>0</v>
      </c>
      <c r="AH757" s="111">
        <v>0</v>
      </c>
      <c r="AI757" s="111">
        <v>0</v>
      </c>
      <c r="AJ757" s="111">
        <v>0</v>
      </c>
      <c r="AK757" s="111">
        <v>0</v>
      </c>
      <c r="AL757" s="111"/>
      <c r="AM757" s="111"/>
      <c r="AN757" s="111"/>
      <c r="AO757" s="112"/>
      <c r="AP757" s="104">
        <f t="shared" ref="AP757" si="94">SUM(M757:AO757)</f>
        <v>674.27</v>
      </c>
      <c r="AQ757" s="111">
        <f t="shared" ref="AQ757" si="95">J757-AP757</f>
        <v>74.920000000000073</v>
      </c>
      <c r="AR757" s="90"/>
      <c r="AS757" s="91"/>
      <c r="AT757" s="12"/>
      <c r="AU757" s="61">
        <f t="shared" ref="AU757" si="96">L757-AP757</f>
        <v>1.00000000009004E-3</v>
      </c>
      <c r="AV757" s="12"/>
      <c r="AW757" s="12"/>
      <c r="AX757" s="12"/>
      <c r="AY757" s="12"/>
      <c r="AZ757" s="12"/>
      <c r="BA757" s="12"/>
      <c r="BB757" s="12"/>
      <c r="BC757" s="12"/>
      <c r="BD757" s="12"/>
      <c r="BE757" s="12"/>
      <c r="BF757" s="12"/>
      <c r="BG757" s="12"/>
      <c r="BH757" s="12"/>
    </row>
    <row r="758" spans="1:60" ht="49.5" customHeight="1" thickBot="1" x14ac:dyDescent="0.25">
      <c r="A758" s="229" t="s">
        <v>1917</v>
      </c>
      <c r="B758" s="230"/>
      <c r="C758" s="230"/>
      <c r="D758" s="230"/>
      <c r="E758" s="230"/>
      <c r="F758" s="230"/>
      <c r="G758" s="230"/>
      <c r="H758" s="231"/>
      <c r="I758" s="22"/>
      <c r="J758" s="23">
        <f t="shared" ref="J758:AN758" si="97">SUM(J39:J757)</f>
        <v>1919077.9600000007</v>
      </c>
      <c r="K758" s="23">
        <f t="shared" si="97"/>
        <v>192289.75200000042</v>
      </c>
      <c r="L758" s="23">
        <f t="shared" si="97"/>
        <v>1730607.7679999976</v>
      </c>
      <c r="M758" s="23">
        <f t="shared" si="97"/>
        <v>0</v>
      </c>
      <c r="N758" s="23">
        <f t="shared" si="97"/>
        <v>0</v>
      </c>
      <c r="O758" s="23">
        <f t="shared" si="97"/>
        <v>0</v>
      </c>
      <c r="P758" s="23">
        <f t="shared" si="97"/>
        <v>0</v>
      </c>
      <c r="Q758" s="23">
        <f t="shared" si="97"/>
        <v>900.42000000000007</v>
      </c>
      <c r="R758" s="23">
        <f t="shared" si="97"/>
        <v>4868.3999999999996</v>
      </c>
      <c r="S758" s="23">
        <f t="shared" si="97"/>
        <v>3274.81</v>
      </c>
      <c r="T758" s="23">
        <f t="shared" si="97"/>
        <v>3614.96</v>
      </c>
      <c r="U758" s="23">
        <f t="shared" si="97"/>
        <v>2678.7299999999996</v>
      </c>
      <c r="V758" s="23">
        <f t="shared" si="97"/>
        <v>2572.14</v>
      </c>
      <c r="W758" s="23">
        <f t="shared" si="97"/>
        <v>8743.82</v>
      </c>
      <c r="X758" s="23">
        <f t="shared" si="97"/>
        <v>19630.63</v>
      </c>
      <c r="Y758" s="23">
        <f t="shared" si="97"/>
        <v>21175.569999999985</v>
      </c>
      <c r="Z758" s="23">
        <f t="shared" si="97"/>
        <v>37600.049999999981</v>
      </c>
      <c r="AA758" s="23">
        <f t="shared" si="97"/>
        <v>88502.722999999896</v>
      </c>
      <c r="AB758" s="23">
        <f t="shared" si="97"/>
        <v>-308.28999999999996</v>
      </c>
      <c r="AC758" s="23">
        <f t="shared" si="97"/>
        <v>53822.839999999887</v>
      </c>
      <c r="AD758" s="23">
        <f t="shared" si="97"/>
        <v>85189.079999999958</v>
      </c>
      <c r="AE758" s="23">
        <f t="shared" si="97"/>
        <v>206374.43999999986</v>
      </c>
      <c r="AF758" s="23">
        <f t="shared" si="97"/>
        <v>9609.630000000001</v>
      </c>
      <c r="AG758" s="23">
        <f t="shared" si="97"/>
        <v>136293.06000000017</v>
      </c>
      <c r="AH758" s="23">
        <f t="shared" si="97"/>
        <v>-849.68999999999994</v>
      </c>
      <c r="AI758" s="23">
        <f t="shared" si="97"/>
        <v>126386.51000000004</v>
      </c>
      <c r="AJ758" s="23">
        <f t="shared" si="97"/>
        <v>77900.009999999907</v>
      </c>
      <c r="AK758" s="23">
        <f t="shared" si="97"/>
        <v>51282.069999999985</v>
      </c>
      <c r="AL758" s="23">
        <f t="shared" si="97"/>
        <v>72507.829999999856</v>
      </c>
      <c r="AM758" s="23">
        <f t="shared" si="97"/>
        <v>190.65</v>
      </c>
      <c r="AN758" s="23">
        <f t="shared" si="97"/>
        <v>75340.499999999927</v>
      </c>
      <c r="AO758" s="23"/>
      <c r="AP758" s="23">
        <f>SUM(AP39:AP757)</f>
        <v>1087300.8930000025</v>
      </c>
      <c r="AQ758" s="23">
        <f>SUM(AQ39:AQ757)</f>
        <v>787827.03700000036</v>
      </c>
      <c r="AR758" s="15"/>
      <c r="AS758" s="16"/>
      <c r="AT758" s="24"/>
      <c r="AU758" s="11"/>
      <c r="AV758" s="24"/>
      <c r="AW758" s="24"/>
      <c r="AX758" s="24"/>
      <c r="AY758" s="24"/>
      <c r="AZ758" s="24"/>
      <c r="BA758" s="24"/>
      <c r="BB758" s="24"/>
      <c r="BC758" s="24"/>
      <c r="BD758" s="24"/>
      <c r="BE758" s="24"/>
      <c r="BF758" s="24"/>
      <c r="BG758" s="24"/>
      <c r="BH758" s="24"/>
    </row>
    <row r="759" spans="1:60" ht="49.5" customHeight="1" x14ac:dyDescent="0.2">
      <c r="A759" s="144" t="s">
        <v>1918</v>
      </c>
      <c r="B759" s="145" t="s">
        <v>1919</v>
      </c>
      <c r="C759" s="144" t="s">
        <v>1920</v>
      </c>
      <c r="D759" s="144"/>
      <c r="E759" s="144"/>
      <c r="F759" s="144"/>
      <c r="G759" s="144" t="s">
        <v>51</v>
      </c>
      <c r="H759" s="144"/>
      <c r="I759" s="146">
        <v>44417</v>
      </c>
      <c r="J759" s="147">
        <v>842.92</v>
      </c>
      <c r="K759" s="147">
        <f t="shared" ref="K759:K760" si="98">+J759*0.1</f>
        <v>84.292000000000002</v>
      </c>
      <c r="L759" s="147">
        <f t="shared" ref="L759:L760" si="99">+J759-K759</f>
        <v>758.62799999999993</v>
      </c>
      <c r="M759" s="147">
        <v>0</v>
      </c>
      <c r="N759" s="147">
        <v>0</v>
      </c>
      <c r="O759" s="147">
        <v>0</v>
      </c>
      <c r="P759" s="147">
        <v>0</v>
      </c>
      <c r="Q759" s="147">
        <v>0</v>
      </c>
      <c r="R759" s="147">
        <v>0</v>
      </c>
      <c r="S759" s="147">
        <v>0</v>
      </c>
      <c r="T759" s="147">
        <v>0</v>
      </c>
      <c r="U759" s="147">
        <v>0</v>
      </c>
      <c r="V759" s="147">
        <v>0</v>
      </c>
      <c r="W759" s="147">
        <v>0</v>
      </c>
      <c r="X759" s="147">
        <v>0</v>
      </c>
      <c r="Y759" s="147">
        <v>0</v>
      </c>
      <c r="Z759" s="147"/>
      <c r="AA759" s="147"/>
      <c r="AB759" s="147"/>
      <c r="AC759" s="147"/>
      <c r="AD759" s="147"/>
      <c r="AE759" s="147"/>
      <c r="AF759" s="147">
        <v>0</v>
      </c>
      <c r="AG759" s="147">
        <v>0</v>
      </c>
      <c r="AH759" s="147">
        <v>0</v>
      </c>
      <c r="AI759" s="147">
        <v>0</v>
      </c>
      <c r="AJ759" s="147">
        <v>0</v>
      </c>
      <c r="AK759" s="147">
        <v>0</v>
      </c>
      <c r="AL759" s="147"/>
      <c r="AM759" s="147"/>
      <c r="AN759" s="147">
        <v>63.22</v>
      </c>
      <c r="AO759" s="147"/>
      <c r="AP759" s="147">
        <f>SUM(M759:AO759)</f>
        <v>63.22</v>
      </c>
      <c r="AQ759" s="147">
        <f>J759-AP759</f>
        <v>779.69999999999993</v>
      </c>
      <c r="AR759" s="143"/>
      <c r="AS759" s="92"/>
      <c r="AT759" s="24"/>
      <c r="AU759" s="11"/>
      <c r="AV759" s="24"/>
      <c r="AW759" s="24"/>
      <c r="AX759" s="24"/>
      <c r="AY759" s="24"/>
      <c r="AZ759" s="24"/>
      <c r="BA759" s="24"/>
      <c r="BB759" s="24"/>
      <c r="BC759" s="24"/>
      <c r="BD759" s="24"/>
      <c r="BE759" s="24"/>
      <c r="BF759" s="24"/>
      <c r="BG759" s="24"/>
      <c r="BH759" s="24"/>
    </row>
    <row r="760" spans="1:60" ht="79.5" customHeight="1" x14ac:dyDescent="0.2">
      <c r="A760" s="148" t="s">
        <v>1921</v>
      </c>
      <c r="B760" s="148" t="s">
        <v>1922</v>
      </c>
      <c r="C760" s="148" t="s">
        <v>1912</v>
      </c>
      <c r="D760" s="148" t="s">
        <v>1923</v>
      </c>
      <c r="E760" s="148" t="s">
        <v>323</v>
      </c>
      <c r="F760" s="144" t="s">
        <v>1913</v>
      </c>
      <c r="G760" s="148" t="s">
        <v>1912</v>
      </c>
      <c r="H760" s="148" t="s">
        <v>207</v>
      </c>
      <c r="I760" s="149">
        <v>44756</v>
      </c>
      <c r="J760" s="147">
        <v>1401.2</v>
      </c>
      <c r="K760" s="147">
        <f t="shared" si="98"/>
        <v>140.12</v>
      </c>
      <c r="L760" s="147">
        <f t="shared" si="99"/>
        <v>1261.08</v>
      </c>
      <c r="M760" s="147">
        <v>0</v>
      </c>
      <c r="N760" s="147">
        <v>0</v>
      </c>
      <c r="O760" s="147">
        <v>0</v>
      </c>
      <c r="P760" s="147">
        <v>0</v>
      </c>
      <c r="Q760" s="147">
        <v>0</v>
      </c>
      <c r="R760" s="147">
        <v>0</v>
      </c>
      <c r="S760" s="147">
        <v>0</v>
      </c>
      <c r="T760" s="147">
        <v>0</v>
      </c>
      <c r="U760" s="147">
        <v>0</v>
      </c>
      <c r="V760" s="147">
        <v>0</v>
      </c>
      <c r="W760" s="147">
        <v>0</v>
      </c>
      <c r="X760" s="147">
        <v>0</v>
      </c>
      <c r="Y760" s="147">
        <v>0</v>
      </c>
      <c r="Z760" s="147">
        <v>120.29</v>
      </c>
      <c r="AA760" s="147">
        <v>195.06</v>
      </c>
      <c r="AB760" s="147">
        <v>-11.09</v>
      </c>
      <c r="AC760" s="147">
        <v>195.06</v>
      </c>
      <c r="AD760" s="147">
        <v>195.06</v>
      </c>
      <c r="AE760" s="147">
        <v>183.39</v>
      </c>
      <c r="AF760" s="147">
        <v>0</v>
      </c>
      <c r="AG760" s="147">
        <v>97.53</v>
      </c>
      <c r="AH760" s="147">
        <v>0</v>
      </c>
      <c r="AI760" s="147">
        <v>0</v>
      </c>
      <c r="AJ760" s="147">
        <v>0</v>
      </c>
      <c r="AK760" s="147">
        <v>0</v>
      </c>
      <c r="AL760" s="147"/>
      <c r="AM760" s="147"/>
      <c r="AN760" s="147"/>
      <c r="AO760" s="147"/>
      <c r="AP760" s="147"/>
      <c r="AQ760" s="147">
        <v>1261.08</v>
      </c>
      <c r="AR760" s="143"/>
      <c r="AS760" s="93"/>
      <c r="AT760" s="24"/>
      <c r="AU760" s="11"/>
      <c r="AV760" s="24"/>
      <c r="AW760" s="24"/>
      <c r="AX760" s="24"/>
      <c r="AY760" s="24"/>
      <c r="AZ760" s="24"/>
      <c r="BA760" s="24"/>
      <c r="BB760" s="24"/>
      <c r="BC760" s="24"/>
      <c r="BD760" s="24"/>
      <c r="BE760" s="24"/>
      <c r="BF760" s="24"/>
      <c r="BG760" s="24"/>
      <c r="BH760" s="24"/>
    </row>
    <row r="761" spans="1:60" ht="49.5" customHeight="1" thickBot="1" x14ac:dyDescent="0.25">
      <c r="A761" s="222" t="s">
        <v>1924</v>
      </c>
      <c r="B761" s="223"/>
      <c r="C761" s="223"/>
      <c r="D761" s="223"/>
      <c r="E761" s="223"/>
      <c r="F761" s="223"/>
      <c r="G761" s="223"/>
      <c r="H761" s="224"/>
      <c r="I761" s="53"/>
      <c r="J761" s="54">
        <f t="shared" ref="J761:L761" si="100">+J759+J760</f>
        <v>2244.12</v>
      </c>
      <c r="K761" s="54">
        <f t="shared" si="100"/>
        <v>224.41200000000001</v>
      </c>
      <c r="L761" s="54">
        <f t="shared" si="100"/>
        <v>2019.7079999999999</v>
      </c>
      <c r="M761" s="55">
        <v>0</v>
      </c>
      <c r="N761" s="55">
        <v>0</v>
      </c>
      <c r="O761" s="55">
        <v>0</v>
      </c>
      <c r="P761" s="55">
        <v>0</v>
      </c>
      <c r="Q761" s="55">
        <v>0</v>
      </c>
      <c r="R761" s="55">
        <v>0</v>
      </c>
      <c r="S761" s="55">
        <v>0</v>
      </c>
      <c r="T761" s="55">
        <v>0</v>
      </c>
      <c r="U761" s="55">
        <v>0</v>
      </c>
      <c r="V761" s="55">
        <v>0</v>
      </c>
      <c r="W761" s="55">
        <v>0</v>
      </c>
      <c r="X761" s="55">
        <v>0</v>
      </c>
      <c r="Y761" s="55">
        <v>0</v>
      </c>
      <c r="Z761" s="55">
        <v>0</v>
      </c>
      <c r="AA761" s="55">
        <v>0</v>
      </c>
      <c r="AB761" s="55">
        <v>0</v>
      </c>
      <c r="AC761" s="55">
        <v>0</v>
      </c>
      <c r="AD761" s="55">
        <v>0</v>
      </c>
      <c r="AE761" s="55">
        <v>0</v>
      </c>
      <c r="AF761" s="55">
        <v>0</v>
      </c>
      <c r="AG761" s="55">
        <v>0</v>
      </c>
      <c r="AH761" s="55">
        <v>0</v>
      </c>
      <c r="AI761" s="55">
        <v>0</v>
      </c>
      <c r="AJ761" s="55">
        <v>0</v>
      </c>
      <c r="AK761" s="55">
        <v>0</v>
      </c>
      <c r="AL761" s="54">
        <v>0</v>
      </c>
      <c r="AM761" s="54"/>
      <c r="AN761" s="54">
        <v>63.22</v>
      </c>
      <c r="AO761" s="54"/>
      <c r="AP761" s="54">
        <f>SUM(AP759+AP760)</f>
        <v>63.22</v>
      </c>
      <c r="AQ761" s="54">
        <f>AQ759+AQ760</f>
        <v>2040.7799999999997</v>
      </c>
      <c r="AR761" s="26"/>
      <c r="AS761" s="27"/>
      <c r="AT761" s="28"/>
      <c r="AU761" s="29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</row>
    <row r="762" spans="1:60" ht="49.5" customHeight="1" x14ac:dyDescent="0.2">
      <c r="A762" s="173" t="s">
        <v>1925</v>
      </c>
      <c r="B762" s="174" t="s">
        <v>1926</v>
      </c>
      <c r="C762" s="174" t="s">
        <v>1927</v>
      </c>
      <c r="D762" s="174" t="s">
        <v>1928</v>
      </c>
      <c r="E762" s="174" t="s">
        <v>1929</v>
      </c>
      <c r="F762" s="174" t="s">
        <v>1930</v>
      </c>
      <c r="G762" s="174" t="s">
        <v>51</v>
      </c>
      <c r="H762" s="174" t="s">
        <v>85</v>
      </c>
      <c r="I762" s="152">
        <v>37895</v>
      </c>
      <c r="J762" s="153">
        <v>1582</v>
      </c>
      <c r="K762" s="127">
        <f t="shared" ref="K762:K884" si="101">+J762*0.1</f>
        <v>158.20000000000002</v>
      </c>
      <c r="L762" s="127">
        <f t="shared" ref="L762:L846" si="102">+J762-K762</f>
        <v>1423.8</v>
      </c>
      <c r="M762" s="153">
        <v>0</v>
      </c>
      <c r="N762" s="153">
        <v>0</v>
      </c>
      <c r="O762" s="153">
        <v>42.71</v>
      </c>
      <c r="P762" s="153">
        <v>284.76</v>
      </c>
      <c r="Q762" s="153">
        <v>284.76</v>
      </c>
      <c r="R762" s="153">
        <v>284.76</v>
      </c>
      <c r="S762" s="153">
        <v>284.76</v>
      </c>
      <c r="T762" s="153">
        <v>242.05</v>
      </c>
      <c r="U762" s="153">
        <v>0</v>
      </c>
      <c r="V762" s="153">
        <v>0</v>
      </c>
      <c r="W762" s="153">
        <v>0</v>
      </c>
      <c r="X762" s="153">
        <v>0</v>
      </c>
      <c r="Y762" s="153">
        <v>0</v>
      </c>
      <c r="Z762" s="153">
        <v>0</v>
      </c>
      <c r="AA762" s="153">
        <v>0</v>
      </c>
      <c r="AB762" s="127">
        <v>0</v>
      </c>
      <c r="AC762" s="153">
        <v>0</v>
      </c>
      <c r="AD762" s="153">
        <v>0</v>
      </c>
      <c r="AE762" s="153">
        <v>0</v>
      </c>
      <c r="AF762" s="153">
        <v>0</v>
      </c>
      <c r="AG762" s="153">
        <v>0</v>
      </c>
      <c r="AH762" s="153">
        <v>0</v>
      </c>
      <c r="AI762" s="153">
        <v>0</v>
      </c>
      <c r="AJ762" s="153">
        <v>0</v>
      </c>
      <c r="AK762" s="153">
        <v>0</v>
      </c>
      <c r="AL762" s="153"/>
      <c r="AM762" s="153"/>
      <c r="AN762" s="199"/>
      <c r="AO762" s="199"/>
      <c r="AP762" s="199">
        <f t="shared" ref="AP762:AP884" si="103">SUM(M762:AO762)</f>
        <v>1423.8</v>
      </c>
      <c r="AQ762" s="199">
        <f t="shared" ref="AQ762:AQ884" si="104">J762-AP762</f>
        <v>158.20000000000005</v>
      </c>
      <c r="AR762" s="70" t="s">
        <v>978</v>
      </c>
      <c r="AS762" s="71" t="s">
        <v>1076</v>
      </c>
      <c r="AT762" s="12"/>
      <c r="AU762" s="11">
        <f t="shared" ref="AU762:AU884" si="105">L762-AP762</f>
        <v>0</v>
      </c>
      <c r="AV762" s="12"/>
      <c r="AW762" s="12"/>
      <c r="AX762" s="12"/>
      <c r="AY762" s="12"/>
      <c r="AZ762" s="12"/>
      <c r="BA762" s="12"/>
      <c r="BB762" s="12"/>
      <c r="BC762" s="12"/>
      <c r="BD762" s="12"/>
      <c r="BE762" s="12"/>
      <c r="BF762" s="12"/>
      <c r="BG762" s="12"/>
      <c r="BH762" s="12"/>
    </row>
    <row r="763" spans="1:60" ht="49.5" customHeight="1" x14ac:dyDescent="0.2">
      <c r="A763" s="175" t="s">
        <v>1931</v>
      </c>
      <c r="B763" s="176" t="s">
        <v>1932</v>
      </c>
      <c r="C763" s="176" t="s">
        <v>57</v>
      </c>
      <c r="D763" s="176" t="s">
        <v>1933</v>
      </c>
      <c r="E763" s="176" t="s">
        <v>323</v>
      </c>
      <c r="F763" s="176" t="s">
        <v>247</v>
      </c>
      <c r="G763" s="176" t="s">
        <v>51</v>
      </c>
      <c r="H763" s="176" t="s">
        <v>60</v>
      </c>
      <c r="I763" s="122">
        <v>37438</v>
      </c>
      <c r="J763" s="106">
        <v>1145</v>
      </c>
      <c r="K763" s="106">
        <f t="shared" si="101"/>
        <v>114.5</v>
      </c>
      <c r="L763" s="106">
        <f t="shared" si="102"/>
        <v>1030.5</v>
      </c>
      <c r="M763" s="117">
        <v>0</v>
      </c>
      <c r="N763" s="117">
        <v>0</v>
      </c>
      <c r="O763" s="117">
        <v>0</v>
      </c>
      <c r="P763" s="117">
        <v>0</v>
      </c>
      <c r="Q763" s="117">
        <v>103.05</v>
      </c>
      <c r="R763" s="117">
        <v>532.42999999999995</v>
      </c>
      <c r="S763" s="117">
        <v>206.1</v>
      </c>
      <c r="T763" s="117">
        <v>188.91528600000001</v>
      </c>
      <c r="U763" s="117">
        <v>0</v>
      </c>
      <c r="V763" s="117">
        <v>0</v>
      </c>
      <c r="W763" s="117">
        <v>0</v>
      </c>
      <c r="X763" s="117">
        <v>0</v>
      </c>
      <c r="Y763" s="117">
        <v>0</v>
      </c>
      <c r="Z763" s="117">
        <v>0</v>
      </c>
      <c r="AA763" s="117">
        <v>0</v>
      </c>
      <c r="AB763" s="106">
        <v>0</v>
      </c>
      <c r="AC763" s="117">
        <v>0</v>
      </c>
      <c r="AD763" s="117">
        <v>0</v>
      </c>
      <c r="AE763" s="117">
        <v>0</v>
      </c>
      <c r="AF763" s="117">
        <v>0</v>
      </c>
      <c r="AG763" s="117">
        <v>0</v>
      </c>
      <c r="AH763" s="117">
        <v>0</v>
      </c>
      <c r="AI763" s="117">
        <v>0</v>
      </c>
      <c r="AJ763" s="117">
        <v>0</v>
      </c>
      <c r="AK763" s="117">
        <v>0</v>
      </c>
      <c r="AL763" s="117"/>
      <c r="AM763" s="116"/>
      <c r="AN763" s="106"/>
      <c r="AO763" s="106"/>
      <c r="AP763" s="106">
        <f t="shared" si="103"/>
        <v>1030.4952859999999</v>
      </c>
      <c r="AQ763" s="106">
        <f t="shared" si="104"/>
        <v>114.50471400000015</v>
      </c>
      <c r="AR763" s="72" t="s">
        <v>248</v>
      </c>
      <c r="AS763" s="73" t="s">
        <v>264</v>
      </c>
      <c r="AT763" s="12"/>
      <c r="AU763" s="11">
        <f t="shared" si="105"/>
        <v>4.7140000001490989E-3</v>
      </c>
      <c r="AV763" s="12"/>
      <c r="AW763" s="12"/>
      <c r="AX763" s="12"/>
      <c r="AY763" s="12"/>
      <c r="AZ763" s="12"/>
      <c r="BA763" s="12"/>
      <c r="BB763" s="12"/>
      <c r="BC763" s="12"/>
      <c r="BD763" s="12"/>
      <c r="BE763" s="12"/>
      <c r="BF763" s="12"/>
      <c r="BG763" s="12"/>
      <c r="BH763" s="12"/>
    </row>
    <row r="764" spans="1:60" ht="49.5" customHeight="1" x14ac:dyDescent="0.2">
      <c r="A764" s="175" t="s">
        <v>1934</v>
      </c>
      <c r="B764" s="176" t="s">
        <v>1932</v>
      </c>
      <c r="C764" s="176" t="s">
        <v>57</v>
      </c>
      <c r="D764" s="176" t="s">
        <v>1933</v>
      </c>
      <c r="E764" s="176" t="s">
        <v>323</v>
      </c>
      <c r="F764" s="176" t="s">
        <v>324</v>
      </c>
      <c r="G764" s="176" t="s">
        <v>51</v>
      </c>
      <c r="H764" s="176" t="s">
        <v>60</v>
      </c>
      <c r="I764" s="122">
        <v>37438</v>
      </c>
      <c r="J764" s="106">
        <v>1145</v>
      </c>
      <c r="K764" s="106">
        <f t="shared" si="101"/>
        <v>114.5</v>
      </c>
      <c r="L764" s="106">
        <f t="shared" si="102"/>
        <v>1030.5</v>
      </c>
      <c r="M764" s="117">
        <v>0</v>
      </c>
      <c r="N764" s="117">
        <v>0</v>
      </c>
      <c r="O764" s="117">
        <v>0</v>
      </c>
      <c r="P764" s="117">
        <v>0</v>
      </c>
      <c r="Q764" s="117">
        <v>103.05</v>
      </c>
      <c r="R764" s="117">
        <v>532.42999999999995</v>
      </c>
      <c r="S764" s="117">
        <v>206.1</v>
      </c>
      <c r="T764" s="117">
        <v>188.91528600000001</v>
      </c>
      <c r="U764" s="117">
        <v>0</v>
      </c>
      <c r="V764" s="117">
        <v>0</v>
      </c>
      <c r="W764" s="117">
        <v>0</v>
      </c>
      <c r="X764" s="117">
        <v>0</v>
      </c>
      <c r="Y764" s="117">
        <v>0</v>
      </c>
      <c r="Z764" s="117">
        <v>0</v>
      </c>
      <c r="AA764" s="117">
        <v>0</v>
      </c>
      <c r="AB764" s="106">
        <v>0</v>
      </c>
      <c r="AC764" s="117">
        <v>0</v>
      </c>
      <c r="AD764" s="117">
        <v>0</v>
      </c>
      <c r="AE764" s="117">
        <v>0</v>
      </c>
      <c r="AF764" s="117">
        <v>0</v>
      </c>
      <c r="AG764" s="117">
        <v>0</v>
      </c>
      <c r="AH764" s="117">
        <v>0</v>
      </c>
      <c r="AI764" s="117">
        <v>0</v>
      </c>
      <c r="AJ764" s="117">
        <v>0</v>
      </c>
      <c r="AK764" s="117">
        <v>0</v>
      </c>
      <c r="AL764" s="117"/>
      <c r="AM764" s="116"/>
      <c r="AN764" s="106"/>
      <c r="AO764" s="106"/>
      <c r="AP764" s="106">
        <f t="shared" si="103"/>
        <v>1030.4952859999999</v>
      </c>
      <c r="AQ764" s="106">
        <f t="shared" si="104"/>
        <v>114.50471400000015</v>
      </c>
      <c r="AR764" s="72" t="s">
        <v>248</v>
      </c>
      <c r="AS764" s="73" t="s">
        <v>264</v>
      </c>
      <c r="AT764" s="12"/>
      <c r="AU764" s="11">
        <f t="shared" si="105"/>
        <v>4.7140000001490989E-3</v>
      </c>
      <c r="AV764" s="12"/>
      <c r="AW764" s="12"/>
      <c r="AX764" s="12"/>
      <c r="AY764" s="12"/>
      <c r="AZ764" s="12"/>
      <c r="BA764" s="12"/>
      <c r="BB764" s="12"/>
      <c r="BC764" s="12"/>
      <c r="BD764" s="12"/>
      <c r="BE764" s="12"/>
      <c r="BF764" s="12"/>
      <c r="BG764" s="12"/>
      <c r="BH764" s="12"/>
    </row>
    <row r="765" spans="1:60" ht="49.5" customHeight="1" x14ac:dyDescent="0.2">
      <c r="A765" s="175" t="s">
        <v>1935</v>
      </c>
      <c r="B765" s="176" t="s">
        <v>1936</v>
      </c>
      <c r="C765" s="176" t="s">
        <v>57</v>
      </c>
      <c r="D765" s="176" t="s">
        <v>1937</v>
      </c>
      <c r="E765" s="176" t="s">
        <v>1938</v>
      </c>
      <c r="F765" s="176" t="s">
        <v>1939</v>
      </c>
      <c r="G765" s="176" t="s">
        <v>51</v>
      </c>
      <c r="H765" s="176" t="s">
        <v>60</v>
      </c>
      <c r="I765" s="122">
        <v>37438</v>
      </c>
      <c r="J765" s="106">
        <v>1415</v>
      </c>
      <c r="K765" s="106">
        <f t="shared" si="101"/>
        <v>141.5</v>
      </c>
      <c r="L765" s="106">
        <f t="shared" si="102"/>
        <v>1273.5</v>
      </c>
      <c r="M765" s="117">
        <v>0</v>
      </c>
      <c r="N765" s="117">
        <v>0</v>
      </c>
      <c r="O765" s="117">
        <v>0</v>
      </c>
      <c r="P765" s="117">
        <v>0</v>
      </c>
      <c r="Q765" s="117">
        <v>148.57</v>
      </c>
      <c r="R765" s="117">
        <v>254.7</v>
      </c>
      <c r="S765" s="117">
        <v>254.7</v>
      </c>
      <c r="T765" s="117">
        <v>254.7</v>
      </c>
      <c r="U765" s="117">
        <v>254.7</v>
      </c>
      <c r="V765" s="117">
        <v>106.13</v>
      </c>
      <c r="W765" s="117">
        <v>0</v>
      </c>
      <c r="X765" s="117">
        <v>0</v>
      </c>
      <c r="Y765" s="117">
        <v>0</v>
      </c>
      <c r="Z765" s="117">
        <v>0</v>
      </c>
      <c r="AA765" s="117">
        <v>0</v>
      </c>
      <c r="AB765" s="106">
        <v>0</v>
      </c>
      <c r="AC765" s="117">
        <v>0</v>
      </c>
      <c r="AD765" s="117">
        <v>0</v>
      </c>
      <c r="AE765" s="117">
        <v>0</v>
      </c>
      <c r="AF765" s="117">
        <v>0</v>
      </c>
      <c r="AG765" s="117">
        <v>0</v>
      </c>
      <c r="AH765" s="117">
        <v>0</v>
      </c>
      <c r="AI765" s="117">
        <v>0</v>
      </c>
      <c r="AJ765" s="117">
        <v>0</v>
      </c>
      <c r="AK765" s="117">
        <v>0</v>
      </c>
      <c r="AL765" s="117"/>
      <c r="AM765" s="116"/>
      <c r="AN765" s="106"/>
      <c r="AO765" s="106"/>
      <c r="AP765" s="106">
        <f t="shared" si="103"/>
        <v>1273.5</v>
      </c>
      <c r="AQ765" s="106">
        <f t="shared" si="104"/>
        <v>141.5</v>
      </c>
      <c r="AR765" s="72" t="s">
        <v>959</v>
      </c>
      <c r="AS765" s="73" t="s">
        <v>1940</v>
      </c>
      <c r="AT765" s="12"/>
      <c r="AU765" s="11">
        <f t="shared" si="105"/>
        <v>0</v>
      </c>
      <c r="AV765" s="12"/>
      <c r="AW765" s="12"/>
      <c r="AX765" s="12"/>
      <c r="AY765" s="12"/>
      <c r="AZ765" s="12"/>
      <c r="BA765" s="12"/>
      <c r="BB765" s="12"/>
      <c r="BC765" s="12"/>
      <c r="BD765" s="12"/>
      <c r="BE765" s="12"/>
      <c r="BF765" s="12"/>
      <c r="BG765" s="12"/>
      <c r="BH765" s="12"/>
    </row>
    <row r="766" spans="1:60" ht="49.5" customHeight="1" x14ac:dyDescent="0.2">
      <c r="A766" s="175" t="s">
        <v>1941</v>
      </c>
      <c r="B766" s="176" t="s">
        <v>1936</v>
      </c>
      <c r="C766" s="176" t="s">
        <v>57</v>
      </c>
      <c r="D766" s="176" t="s">
        <v>1937</v>
      </c>
      <c r="E766" s="176" t="s">
        <v>1942</v>
      </c>
      <c r="F766" s="176" t="s">
        <v>1939</v>
      </c>
      <c r="G766" s="176" t="s">
        <v>51</v>
      </c>
      <c r="H766" s="176" t="s">
        <v>60</v>
      </c>
      <c r="I766" s="122">
        <v>37438</v>
      </c>
      <c r="J766" s="106">
        <v>1415</v>
      </c>
      <c r="K766" s="106">
        <f t="shared" si="101"/>
        <v>141.5</v>
      </c>
      <c r="L766" s="106">
        <f t="shared" si="102"/>
        <v>1273.5</v>
      </c>
      <c r="M766" s="117">
        <v>0</v>
      </c>
      <c r="N766" s="117">
        <v>0</v>
      </c>
      <c r="O766" s="117">
        <v>0</v>
      </c>
      <c r="P766" s="117">
        <v>0</v>
      </c>
      <c r="Q766" s="117">
        <v>148.57</v>
      </c>
      <c r="R766" s="117">
        <v>254.7</v>
      </c>
      <c r="S766" s="117">
        <v>254.7</v>
      </c>
      <c r="T766" s="117">
        <v>254.7</v>
      </c>
      <c r="U766" s="117">
        <v>254.7</v>
      </c>
      <c r="V766" s="117">
        <v>106.13</v>
      </c>
      <c r="W766" s="117">
        <v>0</v>
      </c>
      <c r="X766" s="117">
        <v>0</v>
      </c>
      <c r="Y766" s="117">
        <v>0</v>
      </c>
      <c r="Z766" s="117">
        <v>0</v>
      </c>
      <c r="AA766" s="117">
        <v>0</v>
      </c>
      <c r="AB766" s="106">
        <v>0</v>
      </c>
      <c r="AC766" s="117">
        <v>0</v>
      </c>
      <c r="AD766" s="117">
        <v>0</v>
      </c>
      <c r="AE766" s="117">
        <v>0</v>
      </c>
      <c r="AF766" s="117">
        <v>0</v>
      </c>
      <c r="AG766" s="117">
        <v>0</v>
      </c>
      <c r="AH766" s="117">
        <v>0</v>
      </c>
      <c r="AI766" s="117">
        <v>0</v>
      </c>
      <c r="AJ766" s="117">
        <v>0</v>
      </c>
      <c r="AK766" s="117">
        <v>0</v>
      </c>
      <c r="AL766" s="117"/>
      <c r="AM766" s="116"/>
      <c r="AN766" s="106"/>
      <c r="AO766" s="106"/>
      <c r="AP766" s="106">
        <f t="shared" si="103"/>
        <v>1273.5</v>
      </c>
      <c r="AQ766" s="106">
        <f t="shared" si="104"/>
        <v>141.5</v>
      </c>
      <c r="AR766" s="72" t="s">
        <v>1696</v>
      </c>
      <c r="AS766" s="73" t="s">
        <v>630</v>
      </c>
      <c r="AT766" s="12"/>
      <c r="AU766" s="11">
        <f t="shared" si="105"/>
        <v>0</v>
      </c>
      <c r="AV766" s="12"/>
      <c r="AW766" s="12"/>
      <c r="AX766" s="12"/>
      <c r="AY766" s="12"/>
      <c r="AZ766" s="12"/>
      <c r="BA766" s="12"/>
      <c r="BB766" s="12"/>
      <c r="BC766" s="12"/>
      <c r="BD766" s="12"/>
      <c r="BE766" s="12"/>
      <c r="BF766" s="12"/>
      <c r="BG766" s="12"/>
      <c r="BH766" s="12"/>
    </row>
    <row r="767" spans="1:60" ht="49.5" customHeight="1" x14ac:dyDescent="0.2">
      <c r="A767" s="175" t="s">
        <v>1943</v>
      </c>
      <c r="B767" s="176" t="s">
        <v>1936</v>
      </c>
      <c r="C767" s="176" t="s">
        <v>57</v>
      </c>
      <c r="D767" s="176" t="s">
        <v>1937</v>
      </c>
      <c r="E767" s="176" t="s">
        <v>1944</v>
      </c>
      <c r="F767" s="176" t="s">
        <v>1939</v>
      </c>
      <c r="G767" s="176" t="s">
        <v>51</v>
      </c>
      <c r="H767" s="176" t="s">
        <v>60</v>
      </c>
      <c r="I767" s="122">
        <v>37438</v>
      </c>
      <c r="J767" s="106">
        <v>1415</v>
      </c>
      <c r="K767" s="106">
        <f t="shared" si="101"/>
        <v>141.5</v>
      </c>
      <c r="L767" s="106">
        <f t="shared" si="102"/>
        <v>1273.5</v>
      </c>
      <c r="M767" s="117">
        <v>0</v>
      </c>
      <c r="N767" s="117">
        <v>0</v>
      </c>
      <c r="O767" s="117">
        <v>0</v>
      </c>
      <c r="P767" s="117">
        <v>0</v>
      </c>
      <c r="Q767" s="117">
        <v>148.57</v>
      </c>
      <c r="R767" s="117">
        <v>254.7</v>
      </c>
      <c r="S767" s="117">
        <v>254.7</v>
      </c>
      <c r="T767" s="117">
        <v>254.7</v>
      </c>
      <c r="U767" s="117">
        <v>254.7</v>
      </c>
      <c r="V767" s="117">
        <v>106.13</v>
      </c>
      <c r="W767" s="117">
        <v>0</v>
      </c>
      <c r="X767" s="117">
        <v>0</v>
      </c>
      <c r="Y767" s="117">
        <v>0</v>
      </c>
      <c r="Z767" s="117">
        <v>0</v>
      </c>
      <c r="AA767" s="117">
        <v>0</v>
      </c>
      <c r="AB767" s="106">
        <v>0</v>
      </c>
      <c r="AC767" s="117">
        <v>0</v>
      </c>
      <c r="AD767" s="117">
        <v>0</v>
      </c>
      <c r="AE767" s="117">
        <v>0</v>
      </c>
      <c r="AF767" s="117">
        <v>0</v>
      </c>
      <c r="AG767" s="117">
        <v>0</v>
      </c>
      <c r="AH767" s="117">
        <v>0</v>
      </c>
      <c r="AI767" s="117">
        <v>0</v>
      </c>
      <c r="AJ767" s="117">
        <v>0</v>
      </c>
      <c r="AK767" s="117">
        <v>0</v>
      </c>
      <c r="AL767" s="117"/>
      <c r="AM767" s="116"/>
      <c r="AN767" s="106"/>
      <c r="AO767" s="106"/>
      <c r="AP767" s="106">
        <f t="shared" si="103"/>
        <v>1273.5</v>
      </c>
      <c r="AQ767" s="106">
        <f t="shared" si="104"/>
        <v>141.5</v>
      </c>
      <c r="AR767" s="72" t="s">
        <v>1696</v>
      </c>
      <c r="AS767" s="73" t="s">
        <v>630</v>
      </c>
      <c r="AT767" s="12"/>
      <c r="AU767" s="11">
        <f t="shared" si="105"/>
        <v>0</v>
      </c>
      <c r="AV767" s="12"/>
      <c r="AW767" s="12"/>
      <c r="AX767" s="12"/>
      <c r="AY767" s="12"/>
      <c r="AZ767" s="12"/>
      <c r="BA767" s="12"/>
      <c r="BB767" s="12"/>
      <c r="BC767" s="12"/>
      <c r="BD767" s="12"/>
      <c r="BE767" s="12"/>
      <c r="BF767" s="12"/>
      <c r="BG767" s="12"/>
      <c r="BH767" s="12"/>
    </row>
    <row r="768" spans="1:60" ht="49.5" customHeight="1" x14ac:dyDescent="0.2">
      <c r="A768" s="175" t="s">
        <v>1945</v>
      </c>
      <c r="B768" s="176" t="s">
        <v>1936</v>
      </c>
      <c r="C768" s="176" t="s">
        <v>1946</v>
      </c>
      <c r="D768" s="176" t="s">
        <v>1947</v>
      </c>
      <c r="E768" s="176" t="s">
        <v>1948</v>
      </c>
      <c r="F768" s="176" t="s">
        <v>1949</v>
      </c>
      <c r="G768" s="176" t="s">
        <v>51</v>
      </c>
      <c r="H768" s="176" t="s">
        <v>60</v>
      </c>
      <c r="I768" s="122">
        <v>38961</v>
      </c>
      <c r="J768" s="106">
        <v>730</v>
      </c>
      <c r="K768" s="106">
        <f t="shared" si="101"/>
        <v>73</v>
      </c>
      <c r="L768" s="106">
        <f t="shared" si="102"/>
        <v>657</v>
      </c>
      <c r="M768" s="117">
        <v>0</v>
      </c>
      <c r="N768" s="117">
        <v>0</v>
      </c>
      <c r="O768" s="117">
        <v>0</v>
      </c>
      <c r="P768" s="117">
        <v>0</v>
      </c>
      <c r="Q768" s="117">
        <v>0</v>
      </c>
      <c r="R768" s="117">
        <v>0</v>
      </c>
      <c r="S768" s="117">
        <v>0</v>
      </c>
      <c r="T768" s="117">
        <v>0</v>
      </c>
      <c r="U768" s="117">
        <v>43.8</v>
      </c>
      <c r="V768" s="117">
        <v>131.4</v>
      </c>
      <c r="W768" s="117">
        <v>131.4</v>
      </c>
      <c r="X768" s="117">
        <v>131.4</v>
      </c>
      <c r="Y768" s="117">
        <v>131.4</v>
      </c>
      <c r="Z768" s="117">
        <v>87.6</v>
      </c>
      <c r="AA768" s="117">
        <v>0</v>
      </c>
      <c r="AB768" s="106">
        <v>0</v>
      </c>
      <c r="AC768" s="117">
        <v>0</v>
      </c>
      <c r="AD768" s="117">
        <v>0</v>
      </c>
      <c r="AE768" s="117">
        <v>0</v>
      </c>
      <c r="AF768" s="117">
        <v>0</v>
      </c>
      <c r="AG768" s="117">
        <v>0</v>
      </c>
      <c r="AH768" s="117">
        <v>0</v>
      </c>
      <c r="AI768" s="117">
        <v>0</v>
      </c>
      <c r="AJ768" s="117">
        <v>0</v>
      </c>
      <c r="AK768" s="117">
        <v>0</v>
      </c>
      <c r="AL768" s="117"/>
      <c r="AM768" s="116"/>
      <c r="AN768" s="106"/>
      <c r="AO768" s="106"/>
      <c r="AP768" s="106">
        <f t="shared" si="103"/>
        <v>657</v>
      </c>
      <c r="AQ768" s="106">
        <f t="shared" si="104"/>
        <v>73</v>
      </c>
      <c r="AR768" s="72" t="s">
        <v>1950</v>
      </c>
      <c r="AS768" s="73" t="s">
        <v>1951</v>
      </c>
      <c r="AT768" s="12"/>
      <c r="AU768" s="11">
        <f t="shared" si="105"/>
        <v>0</v>
      </c>
      <c r="AV768" s="12"/>
      <c r="AW768" s="12"/>
      <c r="AX768" s="12"/>
      <c r="AY768" s="12"/>
      <c r="AZ768" s="12"/>
      <c r="BA768" s="12"/>
      <c r="BB768" s="12"/>
      <c r="BC768" s="12"/>
      <c r="BD768" s="12"/>
      <c r="BE768" s="12"/>
      <c r="BF768" s="12"/>
      <c r="BG768" s="12"/>
      <c r="BH768" s="12"/>
    </row>
    <row r="769" spans="1:60" ht="49.5" customHeight="1" x14ac:dyDescent="0.2">
      <c r="A769" s="175" t="s">
        <v>1952</v>
      </c>
      <c r="B769" s="176" t="s">
        <v>1936</v>
      </c>
      <c r="C769" s="176" t="s">
        <v>1946</v>
      </c>
      <c r="D769" s="176" t="s">
        <v>1947</v>
      </c>
      <c r="E769" s="176" t="s">
        <v>1953</v>
      </c>
      <c r="F769" s="176" t="s">
        <v>1939</v>
      </c>
      <c r="G769" s="176" t="s">
        <v>51</v>
      </c>
      <c r="H769" s="176" t="s">
        <v>60</v>
      </c>
      <c r="I769" s="122">
        <v>38961</v>
      </c>
      <c r="J769" s="106">
        <v>730</v>
      </c>
      <c r="K769" s="106">
        <f t="shared" si="101"/>
        <v>73</v>
      </c>
      <c r="L769" s="106">
        <f t="shared" si="102"/>
        <v>657</v>
      </c>
      <c r="M769" s="117">
        <v>0</v>
      </c>
      <c r="N769" s="117">
        <v>0</v>
      </c>
      <c r="O769" s="117">
        <v>0</v>
      </c>
      <c r="P769" s="117">
        <v>0</v>
      </c>
      <c r="Q769" s="117">
        <v>0</v>
      </c>
      <c r="R769" s="117">
        <v>0</v>
      </c>
      <c r="S769" s="117">
        <v>0</v>
      </c>
      <c r="T769" s="117">
        <v>0</v>
      </c>
      <c r="U769" s="117">
        <v>43.8</v>
      </c>
      <c r="V769" s="117">
        <v>131.4</v>
      </c>
      <c r="W769" s="117">
        <v>131.4</v>
      </c>
      <c r="X769" s="117">
        <v>131.4</v>
      </c>
      <c r="Y769" s="117">
        <v>131.4</v>
      </c>
      <c r="Z769" s="117">
        <v>87.6</v>
      </c>
      <c r="AA769" s="117">
        <v>0</v>
      </c>
      <c r="AB769" s="106">
        <v>0</v>
      </c>
      <c r="AC769" s="117">
        <v>0</v>
      </c>
      <c r="AD769" s="117">
        <v>0</v>
      </c>
      <c r="AE769" s="117">
        <v>0</v>
      </c>
      <c r="AF769" s="117">
        <v>0</v>
      </c>
      <c r="AG769" s="117">
        <v>0</v>
      </c>
      <c r="AH769" s="117">
        <v>0</v>
      </c>
      <c r="AI769" s="117">
        <v>0</v>
      </c>
      <c r="AJ769" s="117">
        <v>0</v>
      </c>
      <c r="AK769" s="117">
        <v>0</v>
      </c>
      <c r="AL769" s="117"/>
      <c r="AM769" s="116"/>
      <c r="AN769" s="106"/>
      <c r="AO769" s="106"/>
      <c r="AP769" s="106">
        <f t="shared" si="103"/>
        <v>657</v>
      </c>
      <c r="AQ769" s="106">
        <f t="shared" si="104"/>
        <v>73</v>
      </c>
      <c r="AR769" s="72" t="s">
        <v>1954</v>
      </c>
      <c r="AS769" s="73" t="s">
        <v>1955</v>
      </c>
      <c r="AT769" s="12"/>
      <c r="AU769" s="11">
        <f t="shared" si="105"/>
        <v>0</v>
      </c>
      <c r="AV769" s="12"/>
      <c r="AW769" s="12"/>
      <c r="AX769" s="12"/>
      <c r="AY769" s="12"/>
      <c r="AZ769" s="12"/>
      <c r="BA769" s="12"/>
      <c r="BB769" s="12"/>
      <c r="BC769" s="12"/>
      <c r="BD769" s="12"/>
      <c r="BE769" s="12"/>
      <c r="BF769" s="12"/>
      <c r="BG769" s="12"/>
      <c r="BH769" s="12"/>
    </row>
    <row r="770" spans="1:60" ht="49.5" customHeight="1" x14ac:dyDescent="0.2">
      <c r="A770" s="175" t="s">
        <v>1956</v>
      </c>
      <c r="B770" s="176" t="s">
        <v>1957</v>
      </c>
      <c r="C770" s="176" t="s">
        <v>1946</v>
      </c>
      <c r="D770" s="176" t="s">
        <v>1947</v>
      </c>
      <c r="E770" s="176" t="s">
        <v>1958</v>
      </c>
      <c r="F770" s="177" t="s">
        <v>1959</v>
      </c>
      <c r="G770" s="176" t="s">
        <v>51</v>
      </c>
      <c r="H770" s="176" t="s">
        <v>85</v>
      </c>
      <c r="I770" s="122">
        <v>39326</v>
      </c>
      <c r="J770" s="106">
        <v>850</v>
      </c>
      <c r="K770" s="106">
        <f t="shared" si="101"/>
        <v>85</v>
      </c>
      <c r="L770" s="106">
        <f t="shared" si="102"/>
        <v>765</v>
      </c>
      <c r="M770" s="117">
        <v>0</v>
      </c>
      <c r="N770" s="117">
        <v>0</v>
      </c>
      <c r="O770" s="117">
        <v>0</v>
      </c>
      <c r="P770" s="117">
        <v>0</v>
      </c>
      <c r="Q770" s="117">
        <v>0</v>
      </c>
      <c r="R770" s="117">
        <v>0</v>
      </c>
      <c r="S770" s="117">
        <v>0</v>
      </c>
      <c r="T770" s="117">
        <v>0</v>
      </c>
      <c r="U770" s="117">
        <v>0</v>
      </c>
      <c r="V770" s="117">
        <v>51</v>
      </c>
      <c r="W770" s="117">
        <v>153</v>
      </c>
      <c r="X770" s="117">
        <v>153</v>
      </c>
      <c r="Y770" s="117">
        <v>153</v>
      </c>
      <c r="Z770" s="117">
        <v>153</v>
      </c>
      <c r="AA770" s="117">
        <v>102</v>
      </c>
      <c r="AB770" s="106">
        <v>0</v>
      </c>
      <c r="AC770" s="117">
        <v>0</v>
      </c>
      <c r="AD770" s="117">
        <v>0</v>
      </c>
      <c r="AE770" s="117">
        <v>0</v>
      </c>
      <c r="AF770" s="117">
        <v>0</v>
      </c>
      <c r="AG770" s="117">
        <v>0</v>
      </c>
      <c r="AH770" s="117">
        <v>0</v>
      </c>
      <c r="AI770" s="117">
        <v>0</v>
      </c>
      <c r="AJ770" s="117">
        <v>0</v>
      </c>
      <c r="AK770" s="117">
        <v>0</v>
      </c>
      <c r="AL770" s="117"/>
      <c r="AM770" s="116"/>
      <c r="AN770" s="106"/>
      <c r="AO770" s="106"/>
      <c r="AP770" s="106">
        <f t="shared" si="103"/>
        <v>765</v>
      </c>
      <c r="AQ770" s="106">
        <f t="shared" si="104"/>
        <v>85</v>
      </c>
      <c r="AR770" s="72" t="s">
        <v>660</v>
      </c>
      <c r="AS770" s="73" t="s">
        <v>1960</v>
      </c>
      <c r="AT770" s="12"/>
      <c r="AU770" s="11">
        <f t="shared" si="105"/>
        <v>0</v>
      </c>
      <c r="AV770" s="12"/>
      <c r="AW770" s="12"/>
      <c r="AX770" s="12"/>
      <c r="AY770" s="12"/>
      <c r="AZ770" s="12"/>
      <c r="BA770" s="12"/>
      <c r="BB770" s="12"/>
      <c r="BC770" s="12"/>
      <c r="BD770" s="12"/>
      <c r="BE770" s="12"/>
      <c r="BF770" s="12"/>
      <c r="BG770" s="12"/>
      <c r="BH770" s="12"/>
    </row>
    <row r="771" spans="1:60" ht="49.5" customHeight="1" x14ac:dyDescent="0.2">
      <c r="A771" s="175" t="s">
        <v>1961</v>
      </c>
      <c r="B771" s="176" t="s">
        <v>1957</v>
      </c>
      <c r="C771" s="176" t="s">
        <v>1946</v>
      </c>
      <c r="D771" s="176" t="s">
        <v>1962</v>
      </c>
      <c r="E771" s="177" t="s">
        <v>1963</v>
      </c>
      <c r="F771" s="177" t="s">
        <v>1964</v>
      </c>
      <c r="G771" s="176" t="s">
        <v>51</v>
      </c>
      <c r="H771" s="176" t="s">
        <v>85</v>
      </c>
      <c r="I771" s="122">
        <v>39326</v>
      </c>
      <c r="J771" s="106">
        <v>1200</v>
      </c>
      <c r="K771" s="106">
        <f t="shared" si="101"/>
        <v>120</v>
      </c>
      <c r="L771" s="106">
        <f t="shared" si="102"/>
        <v>1080</v>
      </c>
      <c r="M771" s="117">
        <v>0</v>
      </c>
      <c r="N771" s="117">
        <v>0</v>
      </c>
      <c r="O771" s="117">
        <v>0</v>
      </c>
      <c r="P771" s="117">
        <v>0</v>
      </c>
      <c r="Q771" s="117">
        <v>0</v>
      </c>
      <c r="R771" s="117">
        <v>0</v>
      </c>
      <c r="S771" s="117">
        <v>0</v>
      </c>
      <c r="T771" s="117">
        <v>0</v>
      </c>
      <c r="U771" s="117">
        <v>0</v>
      </c>
      <c r="V771" s="117">
        <v>72</v>
      </c>
      <c r="W771" s="117">
        <v>216</v>
      </c>
      <c r="X771" s="117">
        <v>216</v>
      </c>
      <c r="Y771" s="117">
        <v>216</v>
      </c>
      <c r="Z771" s="117">
        <v>216</v>
      </c>
      <c r="AA771" s="117">
        <v>144</v>
      </c>
      <c r="AB771" s="106">
        <v>0</v>
      </c>
      <c r="AC771" s="117">
        <v>0</v>
      </c>
      <c r="AD771" s="117">
        <v>0</v>
      </c>
      <c r="AE771" s="117">
        <v>0</v>
      </c>
      <c r="AF771" s="117">
        <v>0</v>
      </c>
      <c r="AG771" s="117">
        <v>0</v>
      </c>
      <c r="AH771" s="117">
        <v>0</v>
      </c>
      <c r="AI771" s="117">
        <v>0</v>
      </c>
      <c r="AJ771" s="117">
        <v>0</v>
      </c>
      <c r="AK771" s="117">
        <v>0</v>
      </c>
      <c r="AL771" s="117"/>
      <c r="AM771" s="116"/>
      <c r="AN771" s="106"/>
      <c r="AO771" s="106"/>
      <c r="AP771" s="106">
        <f t="shared" si="103"/>
        <v>1080</v>
      </c>
      <c r="AQ771" s="106">
        <f t="shared" si="104"/>
        <v>120</v>
      </c>
      <c r="AR771" s="72" t="s">
        <v>604</v>
      </c>
      <c r="AS771" s="73" t="s">
        <v>605</v>
      </c>
      <c r="AT771" s="12"/>
      <c r="AU771" s="11">
        <f t="shared" si="105"/>
        <v>0</v>
      </c>
      <c r="AV771" s="12"/>
      <c r="AW771" s="12"/>
      <c r="AX771" s="12"/>
      <c r="AY771" s="12"/>
      <c r="AZ771" s="12"/>
      <c r="BA771" s="12"/>
      <c r="BB771" s="12"/>
      <c r="BC771" s="12"/>
      <c r="BD771" s="12"/>
      <c r="BE771" s="12"/>
      <c r="BF771" s="12"/>
      <c r="BG771" s="12"/>
      <c r="BH771" s="12"/>
    </row>
    <row r="772" spans="1:60" ht="49.5" customHeight="1" x14ac:dyDescent="0.2">
      <c r="A772" s="175" t="s">
        <v>1965</v>
      </c>
      <c r="B772" s="176" t="s">
        <v>1957</v>
      </c>
      <c r="C772" s="176" t="s">
        <v>1946</v>
      </c>
      <c r="D772" s="176" t="s">
        <v>1947</v>
      </c>
      <c r="E772" s="176" t="s">
        <v>1966</v>
      </c>
      <c r="F772" s="176" t="s">
        <v>1967</v>
      </c>
      <c r="G772" s="176" t="s">
        <v>51</v>
      </c>
      <c r="H772" s="176" t="s">
        <v>60</v>
      </c>
      <c r="I772" s="122">
        <v>39203</v>
      </c>
      <c r="J772" s="106">
        <v>1700</v>
      </c>
      <c r="K772" s="106">
        <f t="shared" si="101"/>
        <v>170</v>
      </c>
      <c r="L772" s="106">
        <f t="shared" si="102"/>
        <v>1530</v>
      </c>
      <c r="M772" s="117">
        <v>0</v>
      </c>
      <c r="N772" s="117">
        <v>0</v>
      </c>
      <c r="O772" s="117">
        <v>0</v>
      </c>
      <c r="P772" s="117">
        <v>0</v>
      </c>
      <c r="Q772" s="117">
        <v>0</v>
      </c>
      <c r="R772" s="117">
        <v>0</v>
      </c>
      <c r="S772" s="117">
        <v>0</v>
      </c>
      <c r="T772" s="117">
        <v>0</v>
      </c>
      <c r="U772" s="117">
        <v>0</v>
      </c>
      <c r="V772" s="117">
        <v>178.5</v>
      </c>
      <c r="W772" s="117">
        <v>306</v>
      </c>
      <c r="X772" s="117">
        <v>306</v>
      </c>
      <c r="Y772" s="117">
        <v>306</v>
      </c>
      <c r="Z772" s="117">
        <v>306</v>
      </c>
      <c r="AA772" s="117">
        <v>127.5</v>
      </c>
      <c r="AB772" s="106">
        <v>0</v>
      </c>
      <c r="AC772" s="117">
        <v>0</v>
      </c>
      <c r="AD772" s="117">
        <v>0</v>
      </c>
      <c r="AE772" s="117">
        <v>0</v>
      </c>
      <c r="AF772" s="117">
        <v>0</v>
      </c>
      <c r="AG772" s="117">
        <v>0</v>
      </c>
      <c r="AH772" s="117">
        <v>0</v>
      </c>
      <c r="AI772" s="117">
        <v>0</v>
      </c>
      <c r="AJ772" s="117">
        <v>0</v>
      </c>
      <c r="AK772" s="117">
        <v>0</v>
      </c>
      <c r="AL772" s="117"/>
      <c r="AM772" s="116"/>
      <c r="AN772" s="106"/>
      <c r="AO772" s="106"/>
      <c r="AP772" s="106">
        <f t="shared" si="103"/>
        <v>1530</v>
      </c>
      <c r="AQ772" s="106">
        <f t="shared" si="104"/>
        <v>170</v>
      </c>
      <c r="AR772" s="72" t="s">
        <v>633</v>
      </c>
      <c r="AS772" s="73" t="s">
        <v>634</v>
      </c>
      <c r="AT772" s="12"/>
      <c r="AU772" s="11">
        <f t="shared" si="105"/>
        <v>0</v>
      </c>
      <c r="AV772" s="12"/>
      <c r="AW772" s="12"/>
      <c r="AX772" s="12"/>
      <c r="AY772" s="12"/>
      <c r="AZ772" s="12"/>
      <c r="BA772" s="12"/>
      <c r="BB772" s="12"/>
      <c r="BC772" s="12"/>
      <c r="BD772" s="12"/>
      <c r="BE772" s="12"/>
      <c r="BF772" s="12"/>
      <c r="BG772" s="12"/>
      <c r="BH772" s="12"/>
    </row>
    <row r="773" spans="1:60" ht="49.5" customHeight="1" x14ac:dyDescent="0.2">
      <c r="A773" s="175" t="s">
        <v>1968</v>
      </c>
      <c r="B773" s="176" t="s">
        <v>1969</v>
      </c>
      <c r="C773" s="176" t="s">
        <v>1946</v>
      </c>
      <c r="D773" s="176" t="s">
        <v>1962</v>
      </c>
      <c r="E773" s="177" t="s">
        <v>1970</v>
      </c>
      <c r="F773" s="177" t="s">
        <v>1959</v>
      </c>
      <c r="G773" s="176" t="s">
        <v>51</v>
      </c>
      <c r="H773" s="176" t="s">
        <v>85</v>
      </c>
      <c r="I773" s="122">
        <v>39448</v>
      </c>
      <c r="J773" s="106">
        <v>850</v>
      </c>
      <c r="K773" s="106">
        <f t="shared" si="101"/>
        <v>85</v>
      </c>
      <c r="L773" s="106">
        <f t="shared" si="102"/>
        <v>765</v>
      </c>
      <c r="M773" s="117">
        <v>0</v>
      </c>
      <c r="N773" s="117">
        <v>0</v>
      </c>
      <c r="O773" s="117">
        <v>0</v>
      </c>
      <c r="P773" s="117">
        <v>0</v>
      </c>
      <c r="Q773" s="117">
        <v>0</v>
      </c>
      <c r="R773" s="117">
        <v>0</v>
      </c>
      <c r="S773" s="117">
        <v>0</v>
      </c>
      <c r="T773" s="117">
        <v>0</v>
      </c>
      <c r="U773" s="117">
        <v>0</v>
      </c>
      <c r="V773" s="117">
        <v>0</v>
      </c>
      <c r="W773" s="117">
        <v>153</v>
      </c>
      <c r="X773" s="117">
        <v>153</v>
      </c>
      <c r="Y773" s="117">
        <v>153</v>
      </c>
      <c r="Z773" s="117">
        <v>153</v>
      </c>
      <c r="AA773" s="117">
        <v>153</v>
      </c>
      <c r="AB773" s="106">
        <v>0</v>
      </c>
      <c r="AC773" s="117">
        <v>0</v>
      </c>
      <c r="AD773" s="117">
        <v>0</v>
      </c>
      <c r="AE773" s="117">
        <v>0</v>
      </c>
      <c r="AF773" s="117">
        <v>0</v>
      </c>
      <c r="AG773" s="117">
        <v>0</v>
      </c>
      <c r="AH773" s="117">
        <v>0</v>
      </c>
      <c r="AI773" s="117">
        <v>0</v>
      </c>
      <c r="AJ773" s="117">
        <v>0</v>
      </c>
      <c r="AK773" s="117">
        <v>0</v>
      </c>
      <c r="AL773" s="117"/>
      <c r="AM773" s="116"/>
      <c r="AN773" s="106"/>
      <c r="AO773" s="106"/>
      <c r="AP773" s="106">
        <f t="shared" si="103"/>
        <v>765</v>
      </c>
      <c r="AQ773" s="106">
        <f t="shared" si="104"/>
        <v>85</v>
      </c>
      <c r="AR773" s="72" t="s">
        <v>199</v>
      </c>
      <c r="AS773" s="73" t="s">
        <v>271</v>
      </c>
      <c r="AT773" s="12"/>
      <c r="AU773" s="11">
        <f t="shared" si="105"/>
        <v>0</v>
      </c>
      <c r="AV773" s="12"/>
      <c r="AW773" s="12"/>
      <c r="AX773" s="12"/>
      <c r="AY773" s="12"/>
      <c r="AZ773" s="12"/>
      <c r="BA773" s="12"/>
      <c r="BB773" s="12"/>
      <c r="BC773" s="12"/>
      <c r="BD773" s="12"/>
      <c r="BE773" s="12"/>
      <c r="BF773" s="12"/>
      <c r="BG773" s="12"/>
      <c r="BH773" s="12"/>
    </row>
    <row r="774" spans="1:60" ht="49.5" customHeight="1" x14ac:dyDescent="0.2">
      <c r="A774" s="175" t="s">
        <v>1971</v>
      </c>
      <c r="B774" s="176" t="s">
        <v>1972</v>
      </c>
      <c r="C774" s="176" t="s">
        <v>1946</v>
      </c>
      <c r="D774" s="176" t="s">
        <v>1962</v>
      </c>
      <c r="E774" s="177" t="s">
        <v>1973</v>
      </c>
      <c r="F774" s="177" t="s">
        <v>1974</v>
      </c>
      <c r="G774" s="176" t="s">
        <v>51</v>
      </c>
      <c r="H774" s="176" t="s">
        <v>85</v>
      </c>
      <c r="I774" s="122">
        <v>39600</v>
      </c>
      <c r="J774" s="106">
        <v>1775</v>
      </c>
      <c r="K774" s="106">
        <f t="shared" si="101"/>
        <v>177.5</v>
      </c>
      <c r="L774" s="106">
        <f t="shared" si="102"/>
        <v>1597.5</v>
      </c>
      <c r="M774" s="117">
        <v>0</v>
      </c>
      <c r="N774" s="117">
        <v>0</v>
      </c>
      <c r="O774" s="117">
        <v>0</v>
      </c>
      <c r="P774" s="117">
        <v>0</v>
      </c>
      <c r="Q774" s="117">
        <v>0</v>
      </c>
      <c r="R774" s="117">
        <v>0</v>
      </c>
      <c r="S774" s="117">
        <v>0</v>
      </c>
      <c r="T774" s="117">
        <v>0</v>
      </c>
      <c r="U774" s="117">
        <v>0</v>
      </c>
      <c r="V774" s="117">
        <v>0</v>
      </c>
      <c r="W774" s="117">
        <v>189.93</v>
      </c>
      <c r="X774" s="117">
        <v>319.5</v>
      </c>
      <c r="Y774" s="117">
        <v>319.5</v>
      </c>
      <c r="Z774" s="117">
        <v>319.5</v>
      </c>
      <c r="AA774" s="117">
        <v>319.5</v>
      </c>
      <c r="AB774" s="106">
        <v>0</v>
      </c>
      <c r="AC774" s="117">
        <v>129.57</v>
      </c>
      <c r="AD774" s="117">
        <v>0</v>
      </c>
      <c r="AE774" s="117">
        <v>0</v>
      </c>
      <c r="AF774" s="117">
        <v>0</v>
      </c>
      <c r="AG774" s="117">
        <v>0</v>
      </c>
      <c r="AH774" s="117">
        <v>0</v>
      </c>
      <c r="AI774" s="117">
        <v>0</v>
      </c>
      <c r="AJ774" s="117">
        <v>0</v>
      </c>
      <c r="AK774" s="117">
        <v>0</v>
      </c>
      <c r="AL774" s="117"/>
      <c r="AM774" s="116"/>
      <c r="AN774" s="106"/>
      <c r="AO774" s="106"/>
      <c r="AP774" s="106">
        <f t="shared" si="103"/>
        <v>1597.5</v>
      </c>
      <c r="AQ774" s="106">
        <f t="shared" si="104"/>
        <v>177.5</v>
      </c>
      <c r="AR774" s="72" t="s">
        <v>1489</v>
      </c>
      <c r="AS774" s="73" t="s">
        <v>730</v>
      </c>
      <c r="AT774" s="12"/>
      <c r="AU774" s="11">
        <f t="shared" si="105"/>
        <v>0</v>
      </c>
      <c r="AV774" s="12"/>
      <c r="AW774" s="12"/>
      <c r="AX774" s="12"/>
      <c r="AY774" s="12"/>
      <c r="AZ774" s="12"/>
      <c r="BA774" s="12"/>
      <c r="BB774" s="12"/>
      <c r="BC774" s="12"/>
      <c r="BD774" s="12"/>
      <c r="BE774" s="12"/>
      <c r="BF774" s="12"/>
      <c r="BG774" s="12"/>
      <c r="BH774" s="12"/>
    </row>
    <row r="775" spans="1:60" ht="49.5" customHeight="1" x14ac:dyDescent="0.2">
      <c r="A775" s="175" t="s">
        <v>1975</v>
      </c>
      <c r="B775" s="176" t="s">
        <v>1976</v>
      </c>
      <c r="C775" s="176" t="s">
        <v>1946</v>
      </c>
      <c r="D775" s="176" t="s">
        <v>1962</v>
      </c>
      <c r="E775" s="176" t="s">
        <v>1977</v>
      </c>
      <c r="F775" s="177" t="s">
        <v>1974</v>
      </c>
      <c r="G775" s="176" t="s">
        <v>51</v>
      </c>
      <c r="H775" s="176" t="s">
        <v>85</v>
      </c>
      <c r="I775" s="122">
        <v>39600</v>
      </c>
      <c r="J775" s="106">
        <v>1775</v>
      </c>
      <c r="K775" s="106">
        <f t="shared" si="101"/>
        <v>177.5</v>
      </c>
      <c r="L775" s="106">
        <f t="shared" si="102"/>
        <v>1597.5</v>
      </c>
      <c r="M775" s="117">
        <v>0</v>
      </c>
      <c r="N775" s="117">
        <v>0</v>
      </c>
      <c r="O775" s="117">
        <v>0</v>
      </c>
      <c r="P775" s="117">
        <v>0</v>
      </c>
      <c r="Q775" s="117">
        <v>0</v>
      </c>
      <c r="R775" s="117">
        <v>0</v>
      </c>
      <c r="S775" s="117">
        <v>0</v>
      </c>
      <c r="T775" s="117">
        <v>0</v>
      </c>
      <c r="U775" s="117">
        <v>0</v>
      </c>
      <c r="V775" s="117">
        <v>0</v>
      </c>
      <c r="W775" s="117">
        <v>189.93</v>
      </c>
      <c r="X775" s="117">
        <v>319.5</v>
      </c>
      <c r="Y775" s="117">
        <v>319.5</v>
      </c>
      <c r="Z775" s="117">
        <v>319.5</v>
      </c>
      <c r="AA775" s="117">
        <v>319.5</v>
      </c>
      <c r="AB775" s="106">
        <v>0</v>
      </c>
      <c r="AC775" s="117">
        <v>129.57</v>
      </c>
      <c r="AD775" s="117">
        <v>0</v>
      </c>
      <c r="AE775" s="117">
        <v>0</v>
      </c>
      <c r="AF775" s="117">
        <v>0</v>
      </c>
      <c r="AG775" s="117">
        <v>0</v>
      </c>
      <c r="AH775" s="117">
        <v>0</v>
      </c>
      <c r="AI775" s="117">
        <v>0</v>
      </c>
      <c r="AJ775" s="117">
        <v>0</v>
      </c>
      <c r="AK775" s="117">
        <v>0</v>
      </c>
      <c r="AL775" s="117"/>
      <c r="AM775" s="116"/>
      <c r="AN775" s="106"/>
      <c r="AO775" s="106"/>
      <c r="AP775" s="106">
        <f t="shared" si="103"/>
        <v>1597.5</v>
      </c>
      <c r="AQ775" s="106">
        <f t="shared" si="104"/>
        <v>177.5</v>
      </c>
      <c r="AR775" s="72" t="s">
        <v>1489</v>
      </c>
      <c r="AS775" s="73" t="s">
        <v>730</v>
      </c>
      <c r="AT775" s="12"/>
      <c r="AU775" s="11">
        <f t="shared" si="105"/>
        <v>0</v>
      </c>
      <c r="AV775" s="12"/>
      <c r="AW775" s="12"/>
      <c r="AX775" s="12"/>
      <c r="AY775" s="12"/>
      <c r="AZ775" s="12"/>
      <c r="BA775" s="12"/>
      <c r="BB775" s="12"/>
      <c r="BC775" s="12"/>
      <c r="BD775" s="12"/>
      <c r="BE775" s="12"/>
      <c r="BF775" s="12"/>
      <c r="BG775" s="12"/>
      <c r="BH775" s="12"/>
    </row>
    <row r="776" spans="1:60" ht="49.5" customHeight="1" x14ac:dyDescent="0.2">
      <c r="A776" s="175" t="s">
        <v>1978</v>
      </c>
      <c r="B776" s="176" t="s">
        <v>1979</v>
      </c>
      <c r="C776" s="176" t="s">
        <v>1946</v>
      </c>
      <c r="D776" s="176" t="s">
        <v>1980</v>
      </c>
      <c r="E776" s="176" t="s">
        <v>1981</v>
      </c>
      <c r="F776" s="176" t="s">
        <v>1982</v>
      </c>
      <c r="G776" s="176" t="s">
        <v>51</v>
      </c>
      <c r="H776" s="176" t="s">
        <v>85</v>
      </c>
      <c r="I776" s="122">
        <v>39600</v>
      </c>
      <c r="J776" s="106">
        <v>1550</v>
      </c>
      <c r="K776" s="106">
        <f t="shared" si="101"/>
        <v>155</v>
      </c>
      <c r="L776" s="106">
        <f t="shared" si="102"/>
        <v>1395</v>
      </c>
      <c r="M776" s="117">
        <v>0</v>
      </c>
      <c r="N776" s="117">
        <v>0</v>
      </c>
      <c r="O776" s="117">
        <v>0</v>
      </c>
      <c r="P776" s="117">
        <v>0</v>
      </c>
      <c r="Q776" s="117">
        <v>0</v>
      </c>
      <c r="R776" s="117">
        <v>0</v>
      </c>
      <c r="S776" s="117">
        <v>0</v>
      </c>
      <c r="T776" s="117">
        <v>0</v>
      </c>
      <c r="U776" s="117">
        <v>0</v>
      </c>
      <c r="V776" s="117">
        <v>0</v>
      </c>
      <c r="W776" s="117">
        <v>165.85</v>
      </c>
      <c r="X776" s="117">
        <v>279</v>
      </c>
      <c r="Y776" s="117">
        <v>279</v>
      </c>
      <c r="Z776" s="117">
        <v>279</v>
      </c>
      <c r="AA776" s="117">
        <v>279</v>
      </c>
      <c r="AB776" s="106">
        <v>0</v>
      </c>
      <c r="AC776" s="117">
        <v>113.15</v>
      </c>
      <c r="AD776" s="117">
        <v>0</v>
      </c>
      <c r="AE776" s="117">
        <v>0</v>
      </c>
      <c r="AF776" s="117">
        <v>0</v>
      </c>
      <c r="AG776" s="117">
        <v>0</v>
      </c>
      <c r="AH776" s="117">
        <v>0</v>
      </c>
      <c r="AI776" s="117">
        <v>0</v>
      </c>
      <c r="AJ776" s="117">
        <v>0</v>
      </c>
      <c r="AK776" s="117">
        <v>0</v>
      </c>
      <c r="AL776" s="117"/>
      <c r="AM776" s="116"/>
      <c r="AN776" s="106"/>
      <c r="AO776" s="106"/>
      <c r="AP776" s="106">
        <f t="shared" si="103"/>
        <v>1395</v>
      </c>
      <c r="AQ776" s="106">
        <f t="shared" si="104"/>
        <v>155</v>
      </c>
      <c r="AR776" s="72" t="s">
        <v>595</v>
      </c>
      <c r="AS776" s="73" t="s">
        <v>596</v>
      </c>
      <c r="AT776" s="12"/>
      <c r="AU776" s="11">
        <f t="shared" si="105"/>
        <v>0</v>
      </c>
      <c r="AV776" s="12"/>
      <c r="AW776" s="12"/>
      <c r="AX776" s="12"/>
      <c r="AY776" s="12"/>
      <c r="AZ776" s="12"/>
      <c r="BA776" s="12"/>
      <c r="BB776" s="12"/>
      <c r="BC776" s="12"/>
      <c r="BD776" s="12"/>
      <c r="BE776" s="12"/>
      <c r="BF776" s="12"/>
      <c r="BG776" s="12"/>
      <c r="BH776" s="12"/>
    </row>
    <row r="777" spans="1:60" ht="49.5" customHeight="1" x14ac:dyDescent="0.2">
      <c r="A777" s="175" t="s">
        <v>1983</v>
      </c>
      <c r="B777" s="176" t="s">
        <v>1984</v>
      </c>
      <c r="C777" s="176" t="s">
        <v>1946</v>
      </c>
      <c r="D777" s="176" t="s">
        <v>1980</v>
      </c>
      <c r="E777" s="176" t="s">
        <v>1985</v>
      </c>
      <c r="F777" s="176" t="s">
        <v>1967</v>
      </c>
      <c r="G777" s="176" t="s">
        <v>51</v>
      </c>
      <c r="H777" s="176" t="s">
        <v>85</v>
      </c>
      <c r="I777" s="122">
        <v>39417</v>
      </c>
      <c r="J777" s="106">
        <v>2000</v>
      </c>
      <c r="K777" s="106">
        <f t="shared" si="101"/>
        <v>200</v>
      </c>
      <c r="L777" s="106">
        <f t="shared" si="102"/>
        <v>1800</v>
      </c>
      <c r="M777" s="117">
        <v>0</v>
      </c>
      <c r="N777" s="117">
        <v>0</v>
      </c>
      <c r="O777" s="117">
        <v>0</v>
      </c>
      <c r="P777" s="117">
        <v>0</v>
      </c>
      <c r="Q777" s="117">
        <v>0</v>
      </c>
      <c r="R777" s="117">
        <v>0</v>
      </c>
      <c r="S777" s="117">
        <v>0</v>
      </c>
      <c r="T777" s="117">
        <v>0</v>
      </c>
      <c r="U777" s="117">
        <v>0</v>
      </c>
      <c r="V777" s="117">
        <v>0</v>
      </c>
      <c r="W777" s="117">
        <v>360</v>
      </c>
      <c r="X777" s="117">
        <v>360</v>
      </c>
      <c r="Y777" s="117">
        <v>360</v>
      </c>
      <c r="Z777" s="117">
        <v>360</v>
      </c>
      <c r="AA777" s="117">
        <v>360</v>
      </c>
      <c r="AB777" s="106">
        <v>0</v>
      </c>
      <c r="AC777" s="117">
        <v>0</v>
      </c>
      <c r="AD777" s="117">
        <v>0</v>
      </c>
      <c r="AE777" s="117">
        <v>0</v>
      </c>
      <c r="AF777" s="117">
        <v>0</v>
      </c>
      <c r="AG777" s="117">
        <v>0</v>
      </c>
      <c r="AH777" s="117">
        <v>0</v>
      </c>
      <c r="AI777" s="117">
        <v>0</v>
      </c>
      <c r="AJ777" s="117">
        <v>0</v>
      </c>
      <c r="AK777" s="117">
        <v>0</v>
      </c>
      <c r="AL777" s="117"/>
      <c r="AM777" s="116"/>
      <c r="AN777" s="106"/>
      <c r="AO777" s="106"/>
      <c r="AP777" s="106">
        <f t="shared" si="103"/>
        <v>1800</v>
      </c>
      <c r="AQ777" s="106">
        <f t="shared" si="104"/>
        <v>200</v>
      </c>
      <c r="AR777" s="72" t="s">
        <v>1088</v>
      </c>
      <c r="AS777" s="73" t="s">
        <v>239</v>
      </c>
      <c r="AT777" s="12"/>
      <c r="AU777" s="11">
        <f t="shared" si="105"/>
        <v>0</v>
      </c>
      <c r="AV777" s="12"/>
      <c r="AW777" s="12"/>
      <c r="AX777" s="12"/>
      <c r="AY777" s="12"/>
      <c r="AZ777" s="12"/>
      <c r="BA777" s="12"/>
      <c r="BB777" s="12"/>
      <c r="BC777" s="12"/>
      <c r="BD777" s="12"/>
      <c r="BE777" s="12"/>
      <c r="BF777" s="12"/>
      <c r="BG777" s="12"/>
      <c r="BH777" s="12"/>
    </row>
    <row r="778" spans="1:60" ht="49.5" customHeight="1" x14ac:dyDescent="0.2">
      <c r="A778" s="175" t="s">
        <v>1986</v>
      </c>
      <c r="B778" s="176" t="s">
        <v>1987</v>
      </c>
      <c r="C778" s="176" t="s">
        <v>1946</v>
      </c>
      <c r="D778" s="176" t="s">
        <v>1988</v>
      </c>
      <c r="E778" s="176" t="s">
        <v>1989</v>
      </c>
      <c r="F778" s="176" t="s">
        <v>1990</v>
      </c>
      <c r="G778" s="176" t="s">
        <v>51</v>
      </c>
      <c r="H778" s="176" t="s">
        <v>85</v>
      </c>
      <c r="I778" s="122">
        <v>39630</v>
      </c>
      <c r="J778" s="106">
        <v>700</v>
      </c>
      <c r="K778" s="106">
        <f t="shared" si="101"/>
        <v>70</v>
      </c>
      <c r="L778" s="106">
        <f t="shared" si="102"/>
        <v>630</v>
      </c>
      <c r="M778" s="117">
        <v>0</v>
      </c>
      <c r="N778" s="117">
        <v>0</v>
      </c>
      <c r="O778" s="117">
        <v>0</v>
      </c>
      <c r="P778" s="117">
        <v>0</v>
      </c>
      <c r="Q778" s="117">
        <v>0</v>
      </c>
      <c r="R778" s="117">
        <v>0</v>
      </c>
      <c r="S778" s="117">
        <v>0</v>
      </c>
      <c r="T778" s="117">
        <v>0</v>
      </c>
      <c r="U778" s="117">
        <v>0</v>
      </c>
      <c r="V778" s="117">
        <v>0</v>
      </c>
      <c r="W778" s="117">
        <v>64.400000000000006</v>
      </c>
      <c r="X778" s="117">
        <v>126</v>
      </c>
      <c r="Y778" s="117">
        <v>126</v>
      </c>
      <c r="Z778" s="117">
        <v>126</v>
      </c>
      <c r="AA778" s="117">
        <v>126</v>
      </c>
      <c r="AB778" s="106">
        <v>0</v>
      </c>
      <c r="AC778" s="117">
        <v>61.6</v>
      </c>
      <c r="AD778" s="117">
        <v>0</v>
      </c>
      <c r="AE778" s="117">
        <v>0</v>
      </c>
      <c r="AF778" s="117">
        <v>0</v>
      </c>
      <c r="AG778" s="117">
        <v>0</v>
      </c>
      <c r="AH778" s="117">
        <v>0</v>
      </c>
      <c r="AI778" s="117">
        <v>0</v>
      </c>
      <c r="AJ778" s="117">
        <v>0</v>
      </c>
      <c r="AK778" s="117">
        <v>0</v>
      </c>
      <c r="AL778" s="117"/>
      <c r="AM778" s="116"/>
      <c r="AN778" s="106"/>
      <c r="AO778" s="106"/>
      <c r="AP778" s="106">
        <f t="shared" si="103"/>
        <v>630</v>
      </c>
      <c r="AQ778" s="106">
        <f t="shared" si="104"/>
        <v>70</v>
      </c>
      <c r="AR778" s="72" t="s">
        <v>1767</v>
      </c>
      <c r="AS778" s="73" t="s">
        <v>231</v>
      </c>
      <c r="AT778" s="12"/>
      <c r="AU778" s="11">
        <f t="shared" si="105"/>
        <v>0</v>
      </c>
      <c r="AV778" s="12"/>
      <c r="AW778" s="12"/>
      <c r="AX778" s="12"/>
      <c r="AY778" s="12"/>
      <c r="AZ778" s="12"/>
      <c r="BA778" s="12"/>
      <c r="BB778" s="12"/>
      <c r="BC778" s="12"/>
      <c r="BD778" s="12"/>
      <c r="BE778" s="12"/>
      <c r="BF778" s="12"/>
      <c r="BG778" s="12"/>
      <c r="BH778" s="12"/>
    </row>
    <row r="779" spans="1:60" ht="49.5" customHeight="1" x14ac:dyDescent="0.2">
      <c r="A779" s="175" t="s">
        <v>1991</v>
      </c>
      <c r="B779" s="176" t="s">
        <v>1984</v>
      </c>
      <c r="C779" s="176" t="s">
        <v>1946</v>
      </c>
      <c r="D779" s="176" t="s">
        <v>1988</v>
      </c>
      <c r="E779" s="176" t="s">
        <v>1992</v>
      </c>
      <c r="F779" s="176" t="s">
        <v>1993</v>
      </c>
      <c r="G779" s="176" t="s">
        <v>51</v>
      </c>
      <c r="H779" s="176" t="s">
        <v>60</v>
      </c>
      <c r="I779" s="122">
        <v>40148</v>
      </c>
      <c r="J779" s="106">
        <v>1875</v>
      </c>
      <c r="K779" s="106">
        <f t="shared" si="101"/>
        <v>187.5</v>
      </c>
      <c r="L779" s="106">
        <f t="shared" si="102"/>
        <v>1687.5</v>
      </c>
      <c r="M779" s="117">
        <v>0</v>
      </c>
      <c r="N779" s="117">
        <v>0</v>
      </c>
      <c r="O779" s="117">
        <v>0</v>
      </c>
      <c r="P779" s="117">
        <v>0</v>
      </c>
      <c r="Q779" s="117">
        <v>0</v>
      </c>
      <c r="R779" s="117">
        <v>0</v>
      </c>
      <c r="S779" s="117">
        <v>0</v>
      </c>
      <c r="T779" s="117">
        <v>0</v>
      </c>
      <c r="U779" s="117">
        <v>0</v>
      </c>
      <c r="V779" s="117">
        <v>0</v>
      </c>
      <c r="W779" s="117">
        <v>0</v>
      </c>
      <c r="X779" s="117">
        <v>0</v>
      </c>
      <c r="Y779" s="117">
        <v>337.5</v>
      </c>
      <c r="Z779" s="117">
        <v>337.5</v>
      </c>
      <c r="AA779" s="117">
        <v>337.5</v>
      </c>
      <c r="AB779" s="106">
        <v>0</v>
      </c>
      <c r="AC779" s="117">
        <v>337.5</v>
      </c>
      <c r="AD779" s="117">
        <v>337.5</v>
      </c>
      <c r="AE779" s="117">
        <v>0</v>
      </c>
      <c r="AF779" s="117">
        <v>0</v>
      </c>
      <c r="AG779" s="117">
        <v>0</v>
      </c>
      <c r="AH779" s="117">
        <v>0</v>
      </c>
      <c r="AI779" s="117">
        <v>0</v>
      </c>
      <c r="AJ779" s="117">
        <v>0</v>
      </c>
      <c r="AK779" s="117">
        <v>0</v>
      </c>
      <c r="AL779" s="117"/>
      <c r="AM779" s="116"/>
      <c r="AN779" s="106"/>
      <c r="AO779" s="106"/>
      <c r="AP779" s="106">
        <f t="shared" si="103"/>
        <v>1687.5</v>
      </c>
      <c r="AQ779" s="106">
        <f t="shared" si="104"/>
        <v>187.5</v>
      </c>
      <c r="AR779" s="72" t="s">
        <v>644</v>
      </c>
      <c r="AS779" s="73" t="s">
        <v>1116</v>
      </c>
      <c r="AT779" s="12"/>
      <c r="AU779" s="11">
        <f t="shared" si="105"/>
        <v>0</v>
      </c>
      <c r="AV779" s="12"/>
      <c r="AW779" s="12"/>
      <c r="AX779" s="12"/>
      <c r="AY779" s="12"/>
      <c r="AZ779" s="12"/>
      <c r="BA779" s="12"/>
      <c r="BB779" s="12"/>
      <c r="BC779" s="12"/>
      <c r="BD779" s="12"/>
      <c r="BE779" s="12"/>
      <c r="BF779" s="12"/>
      <c r="BG779" s="12"/>
      <c r="BH779" s="12"/>
    </row>
    <row r="780" spans="1:60" ht="49.5" customHeight="1" x14ac:dyDescent="0.2">
      <c r="A780" s="175" t="s">
        <v>1994</v>
      </c>
      <c r="B780" s="176" t="s">
        <v>1984</v>
      </c>
      <c r="C780" s="176" t="s">
        <v>1995</v>
      </c>
      <c r="D780" s="176" t="s">
        <v>1996</v>
      </c>
      <c r="E780" s="176" t="s">
        <v>1997</v>
      </c>
      <c r="F780" s="176" t="s">
        <v>1998</v>
      </c>
      <c r="G780" s="176" t="s">
        <v>51</v>
      </c>
      <c r="H780" s="176" t="s">
        <v>60</v>
      </c>
      <c r="I780" s="122">
        <v>40422</v>
      </c>
      <c r="J780" s="106">
        <v>1595</v>
      </c>
      <c r="K780" s="106">
        <f t="shared" si="101"/>
        <v>159.5</v>
      </c>
      <c r="L780" s="106">
        <f t="shared" si="102"/>
        <v>1435.5</v>
      </c>
      <c r="M780" s="117">
        <v>0</v>
      </c>
      <c r="N780" s="117">
        <v>0</v>
      </c>
      <c r="O780" s="117">
        <v>0</v>
      </c>
      <c r="P780" s="117">
        <v>0</v>
      </c>
      <c r="Q780" s="117">
        <v>0</v>
      </c>
      <c r="R780" s="117">
        <v>0</v>
      </c>
      <c r="S780" s="117">
        <v>0</v>
      </c>
      <c r="T780" s="117">
        <v>0</v>
      </c>
      <c r="U780" s="117">
        <v>0</v>
      </c>
      <c r="V780" s="117">
        <v>0</v>
      </c>
      <c r="W780" s="117">
        <v>0</v>
      </c>
      <c r="X780" s="117">
        <v>0</v>
      </c>
      <c r="Y780" s="117">
        <v>95.7</v>
      </c>
      <c r="Z780" s="117">
        <v>287.10000000000002</v>
      </c>
      <c r="AA780" s="117">
        <v>287.10000000000002</v>
      </c>
      <c r="AB780" s="106">
        <v>0</v>
      </c>
      <c r="AC780" s="117">
        <v>287.10000000000002</v>
      </c>
      <c r="AD780" s="117">
        <v>287.10000000000002</v>
      </c>
      <c r="AE780" s="117">
        <v>191.4</v>
      </c>
      <c r="AF780" s="117">
        <v>0</v>
      </c>
      <c r="AG780" s="117">
        <v>0</v>
      </c>
      <c r="AH780" s="117">
        <v>0</v>
      </c>
      <c r="AI780" s="117">
        <v>0</v>
      </c>
      <c r="AJ780" s="117">
        <v>0</v>
      </c>
      <c r="AK780" s="117">
        <v>0</v>
      </c>
      <c r="AL780" s="117"/>
      <c r="AM780" s="116"/>
      <c r="AN780" s="106"/>
      <c r="AO780" s="106"/>
      <c r="AP780" s="106">
        <f t="shared" si="103"/>
        <v>1435.5000000000002</v>
      </c>
      <c r="AQ780" s="106">
        <f t="shared" si="104"/>
        <v>159.49999999999977</v>
      </c>
      <c r="AR780" s="72" t="s">
        <v>629</v>
      </c>
      <c r="AS780" s="73" t="s">
        <v>630</v>
      </c>
      <c r="AT780" s="12"/>
      <c r="AU780" s="11">
        <f t="shared" si="105"/>
        <v>0</v>
      </c>
      <c r="AV780" s="12"/>
      <c r="AW780" s="12"/>
      <c r="AX780" s="12"/>
      <c r="AY780" s="12"/>
      <c r="AZ780" s="12"/>
      <c r="BA780" s="12"/>
      <c r="BB780" s="12"/>
      <c r="BC780" s="12"/>
      <c r="BD780" s="12"/>
      <c r="BE780" s="12"/>
      <c r="BF780" s="12"/>
      <c r="BG780" s="12"/>
      <c r="BH780" s="12"/>
    </row>
    <row r="781" spans="1:60" ht="49.5" customHeight="1" x14ac:dyDescent="0.2">
      <c r="A781" s="175" t="s">
        <v>1999</v>
      </c>
      <c r="B781" s="176" t="s">
        <v>1984</v>
      </c>
      <c r="C781" s="176" t="s">
        <v>1995</v>
      </c>
      <c r="D781" s="176" t="s">
        <v>1996</v>
      </c>
      <c r="E781" s="176" t="s">
        <v>2000</v>
      </c>
      <c r="F781" s="176" t="s">
        <v>1998</v>
      </c>
      <c r="G781" s="176" t="s">
        <v>51</v>
      </c>
      <c r="H781" s="176" t="s">
        <v>60</v>
      </c>
      <c r="I781" s="122">
        <v>40422</v>
      </c>
      <c r="J781" s="106">
        <v>1595</v>
      </c>
      <c r="K781" s="106">
        <f t="shared" si="101"/>
        <v>159.5</v>
      </c>
      <c r="L781" s="106">
        <f t="shared" si="102"/>
        <v>1435.5</v>
      </c>
      <c r="M781" s="117">
        <v>0</v>
      </c>
      <c r="N781" s="117">
        <v>0</v>
      </c>
      <c r="O781" s="117">
        <v>0</v>
      </c>
      <c r="P781" s="117">
        <v>0</v>
      </c>
      <c r="Q781" s="117">
        <v>0</v>
      </c>
      <c r="R781" s="117">
        <v>0</v>
      </c>
      <c r="S781" s="117">
        <v>0</v>
      </c>
      <c r="T781" s="117">
        <v>0</v>
      </c>
      <c r="U781" s="117">
        <v>0</v>
      </c>
      <c r="V781" s="117">
        <v>0</v>
      </c>
      <c r="W781" s="117">
        <v>0</v>
      </c>
      <c r="X781" s="117">
        <v>0</v>
      </c>
      <c r="Y781" s="117">
        <v>95.7</v>
      </c>
      <c r="Z781" s="117">
        <v>287.10000000000002</v>
      </c>
      <c r="AA781" s="117">
        <v>287.10000000000002</v>
      </c>
      <c r="AB781" s="106">
        <v>0</v>
      </c>
      <c r="AC781" s="117">
        <v>287.10000000000002</v>
      </c>
      <c r="AD781" s="117">
        <v>287.10000000000002</v>
      </c>
      <c r="AE781" s="117">
        <v>191.4</v>
      </c>
      <c r="AF781" s="117">
        <v>0</v>
      </c>
      <c r="AG781" s="117">
        <v>0</v>
      </c>
      <c r="AH781" s="117">
        <v>0</v>
      </c>
      <c r="AI781" s="117">
        <v>0</v>
      </c>
      <c r="AJ781" s="117">
        <v>0</v>
      </c>
      <c r="AK781" s="117">
        <v>0</v>
      </c>
      <c r="AL781" s="117"/>
      <c r="AM781" s="116"/>
      <c r="AN781" s="106"/>
      <c r="AO781" s="106"/>
      <c r="AP781" s="106">
        <f t="shared" si="103"/>
        <v>1435.5000000000002</v>
      </c>
      <c r="AQ781" s="106">
        <f t="shared" si="104"/>
        <v>159.49999999999977</v>
      </c>
      <c r="AR781" s="72" t="s">
        <v>564</v>
      </c>
      <c r="AS781" s="73" t="s">
        <v>641</v>
      </c>
      <c r="AT781" s="12"/>
      <c r="AU781" s="11">
        <f t="shared" si="105"/>
        <v>0</v>
      </c>
      <c r="AV781" s="12"/>
      <c r="AW781" s="12"/>
      <c r="AX781" s="12"/>
      <c r="AY781" s="12"/>
      <c r="AZ781" s="12"/>
      <c r="BA781" s="12"/>
      <c r="BB781" s="12"/>
      <c r="BC781" s="12"/>
      <c r="BD781" s="12"/>
      <c r="BE781" s="12"/>
      <c r="BF781" s="12"/>
      <c r="BG781" s="12"/>
      <c r="BH781" s="12"/>
    </row>
    <row r="782" spans="1:60" ht="49.5" customHeight="1" x14ac:dyDescent="0.2">
      <c r="A782" s="175" t="s">
        <v>2001</v>
      </c>
      <c r="B782" s="176" t="s">
        <v>1984</v>
      </c>
      <c r="C782" s="176" t="s">
        <v>1995</v>
      </c>
      <c r="D782" s="176" t="s">
        <v>2002</v>
      </c>
      <c r="E782" s="176" t="s">
        <v>2003</v>
      </c>
      <c r="F782" s="176" t="s">
        <v>1993</v>
      </c>
      <c r="G782" s="176" t="s">
        <v>51</v>
      </c>
      <c r="H782" s="176" t="s">
        <v>60</v>
      </c>
      <c r="I782" s="122">
        <v>40422</v>
      </c>
      <c r="J782" s="106">
        <v>1595</v>
      </c>
      <c r="K782" s="106">
        <f t="shared" si="101"/>
        <v>159.5</v>
      </c>
      <c r="L782" s="106">
        <f t="shared" si="102"/>
        <v>1435.5</v>
      </c>
      <c r="M782" s="117">
        <v>0</v>
      </c>
      <c r="N782" s="117">
        <v>0</v>
      </c>
      <c r="O782" s="117">
        <v>0</v>
      </c>
      <c r="P782" s="117">
        <v>0</v>
      </c>
      <c r="Q782" s="117">
        <v>0</v>
      </c>
      <c r="R782" s="117">
        <v>0</v>
      </c>
      <c r="S782" s="117">
        <v>0</v>
      </c>
      <c r="T782" s="117">
        <v>0</v>
      </c>
      <c r="U782" s="117">
        <v>0</v>
      </c>
      <c r="V782" s="117">
        <v>0</v>
      </c>
      <c r="W782" s="117">
        <v>0</v>
      </c>
      <c r="X782" s="117">
        <v>0</v>
      </c>
      <c r="Y782" s="117">
        <v>95.7</v>
      </c>
      <c r="Z782" s="117">
        <v>287.10000000000002</v>
      </c>
      <c r="AA782" s="117">
        <v>287.10000000000002</v>
      </c>
      <c r="AB782" s="106">
        <v>0</v>
      </c>
      <c r="AC782" s="117">
        <v>287.10000000000002</v>
      </c>
      <c r="AD782" s="117">
        <v>287.10000000000002</v>
      </c>
      <c r="AE782" s="117">
        <v>191.4</v>
      </c>
      <c r="AF782" s="117">
        <v>0</v>
      </c>
      <c r="AG782" s="117">
        <v>0</v>
      </c>
      <c r="AH782" s="117">
        <v>0</v>
      </c>
      <c r="AI782" s="117">
        <v>0</v>
      </c>
      <c r="AJ782" s="117">
        <v>0</v>
      </c>
      <c r="AK782" s="117">
        <v>0</v>
      </c>
      <c r="AL782" s="117"/>
      <c r="AM782" s="116"/>
      <c r="AN782" s="106"/>
      <c r="AO782" s="106"/>
      <c r="AP782" s="106">
        <f t="shared" si="103"/>
        <v>1435.5000000000002</v>
      </c>
      <c r="AQ782" s="106">
        <f t="shared" si="104"/>
        <v>159.49999999999977</v>
      </c>
      <c r="AR782" s="72" t="s">
        <v>945</v>
      </c>
      <c r="AS782" s="73" t="s">
        <v>2004</v>
      </c>
      <c r="AT782" s="12"/>
      <c r="AU782" s="11">
        <f t="shared" si="105"/>
        <v>0</v>
      </c>
      <c r="AV782" s="12"/>
      <c r="AW782" s="12"/>
      <c r="AX782" s="12"/>
      <c r="AY782" s="12"/>
      <c r="AZ782" s="12"/>
      <c r="BA782" s="12"/>
      <c r="BB782" s="12"/>
      <c r="BC782" s="12"/>
      <c r="BD782" s="12"/>
      <c r="BE782" s="12"/>
      <c r="BF782" s="12"/>
      <c r="BG782" s="12"/>
      <c r="BH782" s="12"/>
    </row>
    <row r="783" spans="1:60" ht="49.5" customHeight="1" x14ac:dyDescent="0.2">
      <c r="A783" s="175" t="s">
        <v>2005</v>
      </c>
      <c r="B783" s="177" t="s">
        <v>2006</v>
      </c>
      <c r="C783" s="176" t="s">
        <v>2007</v>
      </c>
      <c r="D783" s="176" t="s">
        <v>2008</v>
      </c>
      <c r="E783" s="176" t="s">
        <v>2009</v>
      </c>
      <c r="F783" s="176" t="s">
        <v>2010</v>
      </c>
      <c r="G783" s="176" t="s">
        <v>51</v>
      </c>
      <c r="H783" s="176" t="s">
        <v>85</v>
      </c>
      <c r="I783" s="122">
        <v>41487</v>
      </c>
      <c r="J783" s="117">
        <v>943.55</v>
      </c>
      <c r="K783" s="106">
        <f t="shared" si="101"/>
        <v>94.355000000000004</v>
      </c>
      <c r="L783" s="106">
        <f t="shared" si="102"/>
        <v>849.19499999999994</v>
      </c>
      <c r="M783" s="117">
        <v>0</v>
      </c>
      <c r="N783" s="117">
        <v>0</v>
      </c>
      <c r="O783" s="117">
        <v>0</v>
      </c>
      <c r="P783" s="117">
        <v>0</v>
      </c>
      <c r="Q783" s="117">
        <v>0</v>
      </c>
      <c r="R783" s="117">
        <v>0</v>
      </c>
      <c r="S783" s="117">
        <v>0</v>
      </c>
      <c r="T783" s="117">
        <v>0</v>
      </c>
      <c r="U783" s="117">
        <v>0</v>
      </c>
      <c r="V783" s="117">
        <v>0</v>
      </c>
      <c r="W783" s="117">
        <v>0</v>
      </c>
      <c r="X783" s="117">
        <v>0</v>
      </c>
      <c r="Y783" s="117">
        <v>0</v>
      </c>
      <c r="Z783" s="117">
        <v>0</v>
      </c>
      <c r="AA783" s="117">
        <v>0</v>
      </c>
      <c r="AB783" s="106">
        <v>0</v>
      </c>
      <c r="AC783" s="117">
        <v>70.77</v>
      </c>
      <c r="AD783" s="106">
        <v>169.89</v>
      </c>
      <c r="AE783" s="106">
        <v>169.89</v>
      </c>
      <c r="AF783" s="106">
        <v>0</v>
      </c>
      <c r="AG783" s="106">
        <v>169.89</v>
      </c>
      <c r="AH783" s="106">
        <v>0</v>
      </c>
      <c r="AI783" s="106">
        <v>169.89</v>
      </c>
      <c r="AJ783" s="117">
        <v>98.86</v>
      </c>
      <c r="AK783" s="117">
        <v>0</v>
      </c>
      <c r="AL783" s="117"/>
      <c r="AM783" s="116"/>
      <c r="AN783" s="106"/>
      <c r="AO783" s="106"/>
      <c r="AP783" s="106">
        <f t="shared" si="103"/>
        <v>849.18999999999994</v>
      </c>
      <c r="AQ783" s="106">
        <f t="shared" si="104"/>
        <v>94.360000000000014</v>
      </c>
      <c r="AR783" s="72" t="s">
        <v>2011</v>
      </c>
      <c r="AS783" s="73" t="s">
        <v>1871</v>
      </c>
      <c r="AT783" s="12"/>
      <c r="AU783" s="11">
        <f t="shared" si="105"/>
        <v>4.9999999999954525E-3</v>
      </c>
      <c r="AV783" s="12"/>
      <c r="AW783" s="12"/>
      <c r="AX783" s="12"/>
      <c r="AY783" s="12"/>
      <c r="AZ783" s="12"/>
      <c r="BA783" s="12"/>
      <c r="BB783" s="12"/>
      <c r="BC783" s="12"/>
      <c r="BD783" s="12"/>
      <c r="BE783" s="12"/>
      <c r="BF783" s="12"/>
      <c r="BG783" s="12"/>
      <c r="BH783" s="12"/>
    </row>
    <row r="784" spans="1:60" ht="49.5" customHeight="1" x14ac:dyDescent="0.2">
      <c r="A784" s="175" t="s">
        <v>2012</v>
      </c>
      <c r="B784" s="177" t="s">
        <v>2006</v>
      </c>
      <c r="C784" s="176" t="s">
        <v>2007</v>
      </c>
      <c r="D784" s="176" t="s">
        <v>2008</v>
      </c>
      <c r="E784" s="176" t="s">
        <v>2013</v>
      </c>
      <c r="F784" s="176" t="s">
        <v>2010</v>
      </c>
      <c r="G784" s="176" t="s">
        <v>51</v>
      </c>
      <c r="H784" s="176" t="s">
        <v>85</v>
      </c>
      <c r="I784" s="122">
        <v>41487</v>
      </c>
      <c r="J784" s="117">
        <v>943.55</v>
      </c>
      <c r="K784" s="106">
        <f t="shared" si="101"/>
        <v>94.355000000000004</v>
      </c>
      <c r="L784" s="106">
        <f t="shared" si="102"/>
        <v>849.19499999999994</v>
      </c>
      <c r="M784" s="117">
        <v>0</v>
      </c>
      <c r="N784" s="117">
        <v>0</v>
      </c>
      <c r="O784" s="117">
        <v>0</v>
      </c>
      <c r="P784" s="117">
        <v>0</v>
      </c>
      <c r="Q784" s="117">
        <v>0</v>
      </c>
      <c r="R784" s="117">
        <v>0</v>
      </c>
      <c r="S784" s="117">
        <v>0</v>
      </c>
      <c r="T784" s="117">
        <v>0</v>
      </c>
      <c r="U784" s="117">
        <v>0</v>
      </c>
      <c r="V784" s="117">
        <v>0</v>
      </c>
      <c r="W784" s="117">
        <v>0</v>
      </c>
      <c r="X784" s="117">
        <v>0</v>
      </c>
      <c r="Y784" s="117">
        <v>0</v>
      </c>
      <c r="Z784" s="117">
        <v>0</v>
      </c>
      <c r="AA784" s="117">
        <v>0</v>
      </c>
      <c r="AB784" s="106">
        <v>0</v>
      </c>
      <c r="AC784" s="117">
        <v>70.77</v>
      </c>
      <c r="AD784" s="106">
        <v>169.89</v>
      </c>
      <c r="AE784" s="106">
        <v>169.89</v>
      </c>
      <c r="AF784" s="106">
        <v>0</v>
      </c>
      <c r="AG784" s="106">
        <v>169.89</v>
      </c>
      <c r="AH784" s="106">
        <v>0</v>
      </c>
      <c r="AI784" s="106">
        <v>169.89</v>
      </c>
      <c r="AJ784" s="117">
        <v>98.86</v>
      </c>
      <c r="AK784" s="117">
        <v>0</v>
      </c>
      <c r="AL784" s="117"/>
      <c r="AM784" s="116"/>
      <c r="AN784" s="106"/>
      <c r="AO784" s="106"/>
      <c r="AP784" s="106">
        <f t="shared" si="103"/>
        <v>849.18999999999994</v>
      </c>
      <c r="AQ784" s="106">
        <f t="shared" si="104"/>
        <v>94.360000000000014</v>
      </c>
      <c r="AR784" s="72" t="s">
        <v>855</v>
      </c>
      <c r="AS784" s="73" t="s">
        <v>2014</v>
      </c>
      <c r="AT784" s="12"/>
      <c r="AU784" s="11">
        <f t="shared" si="105"/>
        <v>4.9999999999954525E-3</v>
      </c>
      <c r="AV784" s="12"/>
      <c r="AW784" s="12"/>
      <c r="AX784" s="12"/>
      <c r="AY784" s="12"/>
      <c r="AZ784" s="12"/>
      <c r="BA784" s="12"/>
      <c r="BB784" s="12"/>
      <c r="BC784" s="12"/>
      <c r="BD784" s="12"/>
      <c r="BE784" s="12"/>
      <c r="BF784" s="12"/>
      <c r="BG784" s="12"/>
      <c r="BH784" s="12"/>
    </row>
    <row r="785" spans="1:60" ht="49.5" customHeight="1" x14ac:dyDescent="0.2">
      <c r="A785" s="175" t="s">
        <v>2015</v>
      </c>
      <c r="B785" s="177" t="s">
        <v>2006</v>
      </c>
      <c r="C785" s="176" t="s">
        <v>2007</v>
      </c>
      <c r="D785" s="176" t="s">
        <v>2008</v>
      </c>
      <c r="E785" s="176" t="s">
        <v>2016</v>
      </c>
      <c r="F785" s="176" t="s">
        <v>2010</v>
      </c>
      <c r="G785" s="176" t="s">
        <v>51</v>
      </c>
      <c r="H785" s="176" t="s">
        <v>85</v>
      </c>
      <c r="I785" s="122">
        <v>41487</v>
      </c>
      <c r="J785" s="117">
        <v>943.55</v>
      </c>
      <c r="K785" s="106">
        <f t="shared" si="101"/>
        <v>94.355000000000004</v>
      </c>
      <c r="L785" s="106">
        <f t="shared" si="102"/>
        <v>849.19499999999994</v>
      </c>
      <c r="M785" s="117">
        <v>0</v>
      </c>
      <c r="N785" s="117">
        <v>0</v>
      </c>
      <c r="O785" s="117">
        <v>0</v>
      </c>
      <c r="P785" s="117">
        <v>0</v>
      </c>
      <c r="Q785" s="117">
        <v>0</v>
      </c>
      <c r="R785" s="117">
        <v>0</v>
      </c>
      <c r="S785" s="117">
        <v>0</v>
      </c>
      <c r="T785" s="117">
        <v>0</v>
      </c>
      <c r="U785" s="117">
        <v>0</v>
      </c>
      <c r="V785" s="117">
        <v>0</v>
      </c>
      <c r="W785" s="117">
        <v>0</v>
      </c>
      <c r="X785" s="117">
        <v>0</v>
      </c>
      <c r="Y785" s="117">
        <v>0</v>
      </c>
      <c r="Z785" s="117">
        <v>0</v>
      </c>
      <c r="AA785" s="117">
        <v>0</v>
      </c>
      <c r="AB785" s="106">
        <v>0</v>
      </c>
      <c r="AC785" s="117">
        <v>70.77</v>
      </c>
      <c r="AD785" s="106">
        <v>169.89</v>
      </c>
      <c r="AE785" s="106">
        <v>169.89</v>
      </c>
      <c r="AF785" s="106">
        <v>0</v>
      </c>
      <c r="AG785" s="106">
        <v>169.89</v>
      </c>
      <c r="AH785" s="106">
        <v>0</v>
      </c>
      <c r="AI785" s="106">
        <v>169.89</v>
      </c>
      <c r="AJ785" s="117">
        <v>98.86</v>
      </c>
      <c r="AK785" s="117">
        <v>0</v>
      </c>
      <c r="AL785" s="117"/>
      <c r="AM785" s="116"/>
      <c r="AN785" s="106"/>
      <c r="AO785" s="106"/>
      <c r="AP785" s="106">
        <f t="shared" si="103"/>
        <v>849.18999999999994</v>
      </c>
      <c r="AQ785" s="106">
        <f t="shared" si="104"/>
        <v>94.360000000000014</v>
      </c>
      <c r="AR785" s="72" t="s">
        <v>1395</v>
      </c>
      <c r="AS785" s="73" t="s">
        <v>2017</v>
      </c>
      <c r="AT785" s="12"/>
      <c r="AU785" s="11">
        <f t="shared" si="105"/>
        <v>4.9999999999954525E-3</v>
      </c>
      <c r="AV785" s="12"/>
      <c r="AW785" s="12"/>
      <c r="AX785" s="12"/>
      <c r="AY785" s="12"/>
      <c r="AZ785" s="12"/>
      <c r="BA785" s="12"/>
      <c r="BB785" s="12"/>
      <c r="BC785" s="12"/>
      <c r="BD785" s="12"/>
      <c r="BE785" s="12"/>
      <c r="BF785" s="12"/>
      <c r="BG785" s="12"/>
      <c r="BH785" s="12"/>
    </row>
    <row r="786" spans="1:60" ht="49.5" customHeight="1" x14ac:dyDescent="0.2">
      <c r="A786" s="175" t="s">
        <v>2018</v>
      </c>
      <c r="B786" s="177" t="s">
        <v>2006</v>
      </c>
      <c r="C786" s="176" t="s">
        <v>2007</v>
      </c>
      <c r="D786" s="176" t="s">
        <v>2008</v>
      </c>
      <c r="E786" s="176" t="s">
        <v>2019</v>
      </c>
      <c r="F786" s="176" t="s">
        <v>2010</v>
      </c>
      <c r="G786" s="176" t="s">
        <v>51</v>
      </c>
      <c r="H786" s="176" t="s">
        <v>85</v>
      </c>
      <c r="I786" s="122">
        <v>41487</v>
      </c>
      <c r="J786" s="117">
        <v>943.55</v>
      </c>
      <c r="K786" s="106">
        <f t="shared" si="101"/>
        <v>94.355000000000004</v>
      </c>
      <c r="L786" s="106">
        <f t="shared" si="102"/>
        <v>849.19499999999994</v>
      </c>
      <c r="M786" s="117">
        <v>0</v>
      </c>
      <c r="N786" s="117">
        <v>0</v>
      </c>
      <c r="O786" s="117">
        <v>0</v>
      </c>
      <c r="P786" s="117">
        <v>0</v>
      </c>
      <c r="Q786" s="117">
        <v>0</v>
      </c>
      <c r="R786" s="117">
        <v>0</v>
      </c>
      <c r="S786" s="117">
        <v>0</v>
      </c>
      <c r="T786" s="117">
        <v>0</v>
      </c>
      <c r="U786" s="117">
        <v>0</v>
      </c>
      <c r="V786" s="117">
        <v>0</v>
      </c>
      <c r="W786" s="117">
        <v>0</v>
      </c>
      <c r="X786" s="117">
        <v>0</v>
      </c>
      <c r="Y786" s="117">
        <v>0</v>
      </c>
      <c r="Z786" s="117">
        <v>0</v>
      </c>
      <c r="AA786" s="117">
        <v>0</v>
      </c>
      <c r="AB786" s="106">
        <v>0</v>
      </c>
      <c r="AC786" s="117">
        <v>70.77</v>
      </c>
      <c r="AD786" s="106">
        <v>169.89</v>
      </c>
      <c r="AE786" s="106">
        <v>169.89</v>
      </c>
      <c r="AF786" s="106">
        <v>0</v>
      </c>
      <c r="AG786" s="106">
        <v>169.89</v>
      </c>
      <c r="AH786" s="106">
        <v>0</v>
      </c>
      <c r="AI786" s="106">
        <v>169.89</v>
      </c>
      <c r="AJ786" s="117">
        <v>98.86</v>
      </c>
      <c r="AK786" s="117">
        <v>0</v>
      </c>
      <c r="AL786" s="117"/>
      <c r="AM786" s="116"/>
      <c r="AN786" s="106"/>
      <c r="AO786" s="106"/>
      <c r="AP786" s="106">
        <f t="shared" si="103"/>
        <v>849.18999999999994</v>
      </c>
      <c r="AQ786" s="106">
        <f t="shared" si="104"/>
        <v>94.360000000000014</v>
      </c>
      <c r="AR786" s="72" t="s">
        <v>931</v>
      </c>
      <c r="AS786" s="73" t="s">
        <v>2014</v>
      </c>
      <c r="AT786" s="12"/>
      <c r="AU786" s="11">
        <f t="shared" si="105"/>
        <v>4.9999999999954525E-3</v>
      </c>
      <c r="AV786" s="12"/>
      <c r="AW786" s="12"/>
      <c r="AX786" s="12"/>
      <c r="AY786" s="12"/>
      <c r="AZ786" s="12"/>
      <c r="BA786" s="12"/>
      <c r="BB786" s="12"/>
      <c r="BC786" s="12"/>
      <c r="BD786" s="12"/>
      <c r="BE786" s="12"/>
      <c r="BF786" s="12"/>
      <c r="BG786" s="12"/>
      <c r="BH786" s="12"/>
    </row>
    <row r="787" spans="1:60" ht="49.5" customHeight="1" x14ac:dyDescent="0.2">
      <c r="A787" s="175" t="s">
        <v>2020</v>
      </c>
      <c r="B787" s="177" t="s">
        <v>2006</v>
      </c>
      <c r="C787" s="176" t="s">
        <v>2007</v>
      </c>
      <c r="D787" s="176" t="s">
        <v>2008</v>
      </c>
      <c r="E787" s="176" t="s">
        <v>2021</v>
      </c>
      <c r="F787" s="176" t="s">
        <v>2010</v>
      </c>
      <c r="G787" s="176" t="s">
        <v>51</v>
      </c>
      <c r="H787" s="176" t="s">
        <v>85</v>
      </c>
      <c r="I787" s="122">
        <v>41487</v>
      </c>
      <c r="J787" s="117">
        <v>943.55</v>
      </c>
      <c r="K787" s="106">
        <f t="shared" si="101"/>
        <v>94.355000000000004</v>
      </c>
      <c r="L787" s="106">
        <f t="shared" si="102"/>
        <v>849.19499999999994</v>
      </c>
      <c r="M787" s="117">
        <v>0</v>
      </c>
      <c r="N787" s="117">
        <v>0</v>
      </c>
      <c r="O787" s="117">
        <v>0</v>
      </c>
      <c r="P787" s="117">
        <v>0</v>
      </c>
      <c r="Q787" s="117">
        <v>0</v>
      </c>
      <c r="R787" s="117">
        <v>0</v>
      </c>
      <c r="S787" s="117">
        <v>0</v>
      </c>
      <c r="T787" s="117">
        <v>0</v>
      </c>
      <c r="U787" s="117">
        <v>0</v>
      </c>
      <c r="V787" s="117">
        <v>0</v>
      </c>
      <c r="W787" s="117">
        <v>0</v>
      </c>
      <c r="X787" s="117">
        <v>0</v>
      </c>
      <c r="Y787" s="117">
        <v>0</v>
      </c>
      <c r="Z787" s="117">
        <v>0</v>
      </c>
      <c r="AA787" s="117">
        <v>0</v>
      </c>
      <c r="AB787" s="106">
        <v>0</v>
      </c>
      <c r="AC787" s="117">
        <v>70.77</v>
      </c>
      <c r="AD787" s="106">
        <v>169.89</v>
      </c>
      <c r="AE787" s="106">
        <v>169.89</v>
      </c>
      <c r="AF787" s="106">
        <v>0</v>
      </c>
      <c r="AG787" s="106">
        <v>169.89</v>
      </c>
      <c r="AH787" s="106">
        <v>0</v>
      </c>
      <c r="AI787" s="106">
        <v>169.89</v>
      </c>
      <c r="AJ787" s="117">
        <v>98.86</v>
      </c>
      <c r="AK787" s="117">
        <v>0</v>
      </c>
      <c r="AL787" s="117"/>
      <c r="AM787" s="116"/>
      <c r="AN787" s="106"/>
      <c r="AO787" s="106"/>
      <c r="AP787" s="106">
        <f t="shared" si="103"/>
        <v>849.18999999999994</v>
      </c>
      <c r="AQ787" s="106">
        <f t="shared" si="104"/>
        <v>94.360000000000014</v>
      </c>
      <c r="AR787" s="72" t="s">
        <v>931</v>
      </c>
      <c r="AS787" s="73" t="s">
        <v>2014</v>
      </c>
      <c r="AT787" s="12"/>
      <c r="AU787" s="11">
        <f t="shared" si="105"/>
        <v>4.9999999999954525E-3</v>
      </c>
      <c r="AV787" s="12"/>
      <c r="AW787" s="12"/>
      <c r="AX787" s="12"/>
      <c r="AY787" s="12"/>
      <c r="AZ787" s="12"/>
      <c r="BA787" s="12"/>
      <c r="BB787" s="12"/>
      <c r="BC787" s="12"/>
      <c r="BD787" s="12"/>
      <c r="BE787" s="12"/>
      <c r="BF787" s="12"/>
      <c r="BG787" s="12"/>
      <c r="BH787" s="12"/>
    </row>
    <row r="788" spans="1:60" ht="49.5" customHeight="1" x14ac:dyDescent="0.2">
      <c r="A788" s="175" t="s">
        <v>2022</v>
      </c>
      <c r="B788" s="177" t="s">
        <v>2006</v>
      </c>
      <c r="C788" s="176" t="s">
        <v>2007</v>
      </c>
      <c r="D788" s="176" t="s">
        <v>2008</v>
      </c>
      <c r="E788" s="176" t="s">
        <v>2023</v>
      </c>
      <c r="F788" s="176" t="s">
        <v>2010</v>
      </c>
      <c r="G788" s="176" t="s">
        <v>51</v>
      </c>
      <c r="H788" s="176" t="s">
        <v>85</v>
      </c>
      <c r="I788" s="122">
        <v>41487</v>
      </c>
      <c r="J788" s="117">
        <v>943.55</v>
      </c>
      <c r="K788" s="106">
        <f t="shared" si="101"/>
        <v>94.355000000000004</v>
      </c>
      <c r="L788" s="106">
        <f t="shared" si="102"/>
        <v>849.19499999999994</v>
      </c>
      <c r="M788" s="117">
        <v>0</v>
      </c>
      <c r="N788" s="117">
        <v>0</v>
      </c>
      <c r="O788" s="117">
        <v>0</v>
      </c>
      <c r="P788" s="117">
        <v>0</v>
      </c>
      <c r="Q788" s="117">
        <v>0</v>
      </c>
      <c r="R788" s="117">
        <v>0</v>
      </c>
      <c r="S788" s="117">
        <v>0</v>
      </c>
      <c r="T788" s="117">
        <v>0</v>
      </c>
      <c r="U788" s="117">
        <v>0</v>
      </c>
      <c r="V788" s="117">
        <v>0</v>
      </c>
      <c r="W788" s="117">
        <v>0</v>
      </c>
      <c r="X788" s="117">
        <v>0</v>
      </c>
      <c r="Y788" s="117">
        <v>0</v>
      </c>
      <c r="Z788" s="117">
        <v>0</v>
      </c>
      <c r="AA788" s="117">
        <v>0</v>
      </c>
      <c r="AB788" s="106">
        <v>0</v>
      </c>
      <c r="AC788" s="117">
        <v>70.77</v>
      </c>
      <c r="AD788" s="106">
        <v>169.89</v>
      </c>
      <c r="AE788" s="106">
        <v>169.89</v>
      </c>
      <c r="AF788" s="106">
        <v>0</v>
      </c>
      <c r="AG788" s="106">
        <v>169.89</v>
      </c>
      <c r="AH788" s="106">
        <v>0</v>
      </c>
      <c r="AI788" s="106">
        <v>169.89</v>
      </c>
      <c r="AJ788" s="117">
        <v>98.86</v>
      </c>
      <c r="AK788" s="117">
        <v>0</v>
      </c>
      <c r="AL788" s="117"/>
      <c r="AM788" s="116"/>
      <c r="AN788" s="106"/>
      <c r="AO788" s="106"/>
      <c r="AP788" s="106">
        <f t="shared" si="103"/>
        <v>849.18999999999994</v>
      </c>
      <c r="AQ788" s="106">
        <f t="shared" si="104"/>
        <v>94.360000000000014</v>
      </c>
      <c r="AR788" s="72" t="s">
        <v>931</v>
      </c>
      <c r="AS788" s="73" t="s">
        <v>2014</v>
      </c>
      <c r="AT788" s="12"/>
      <c r="AU788" s="11">
        <f t="shared" si="105"/>
        <v>4.9999999999954525E-3</v>
      </c>
      <c r="AV788" s="12"/>
      <c r="AW788" s="12"/>
      <c r="AX788" s="12"/>
      <c r="AY788" s="12"/>
      <c r="AZ788" s="12"/>
      <c r="BA788" s="12"/>
      <c r="BB788" s="12"/>
      <c r="BC788" s="12"/>
      <c r="BD788" s="12"/>
      <c r="BE788" s="12"/>
      <c r="BF788" s="12"/>
      <c r="BG788" s="12"/>
      <c r="BH788" s="12"/>
    </row>
    <row r="789" spans="1:60" ht="49.5" customHeight="1" x14ac:dyDescent="0.2">
      <c r="A789" s="175" t="s">
        <v>2024</v>
      </c>
      <c r="B789" s="177" t="s">
        <v>2006</v>
      </c>
      <c r="C789" s="176" t="s">
        <v>2007</v>
      </c>
      <c r="D789" s="176" t="s">
        <v>2008</v>
      </c>
      <c r="E789" s="176" t="s">
        <v>2025</v>
      </c>
      <c r="F789" s="176" t="s">
        <v>2010</v>
      </c>
      <c r="G789" s="176" t="s">
        <v>51</v>
      </c>
      <c r="H789" s="176" t="s">
        <v>85</v>
      </c>
      <c r="I789" s="122">
        <v>41487</v>
      </c>
      <c r="J789" s="117">
        <v>943.55</v>
      </c>
      <c r="K789" s="106">
        <f t="shared" si="101"/>
        <v>94.355000000000004</v>
      </c>
      <c r="L789" s="106">
        <f t="shared" si="102"/>
        <v>849.19499999999994</v>
      </c>
      <c r="M789" s="117">
        <v>0</v>
      </c>
      <c r="N789" s="117">
        <v>0</v>
      </c>
      <c r="O789" s="117">
        <v>0</v>
      </c>
      <c r="P789" s="117">
        <v>0</v>
      </c>
      <c r="Q789" s="117">
        <v>0</v>
      </c>
      <c r="R789" s="117">
        <v>0</v>
      </c>
      <c r="S789" s="117">
        <v>0</v>
      </c>
      <c r="T789" s="117">
        <v>0</v>
      </c>
      <c r="U789" s="117">
        <v>0</v>
      </c>
      <c r="V789" s="117">
        <v>0</v>
      </c>
      <c r="W789" s="117">
        <v>0</v>
      </c>
      <c r="X789" s="117">
        <v>0</v>
      </c>
      <c r="Y789" s="117">
        <v>0</v>
      </c>
      <c r="Z789" s="117">
        <v>0</v>
      </c>
      <c r="AA789" s="117">
        <v>0</v>
      </c>
      <c r="AB789" s="106">
        <v>0</v>
      </c>
      <c r="AC789" s="117">
        <v>70.77</v>
      </c>
      <c r="AD789" s="106">
        <v>169.89</v>
      </c>
      <c r="AE789" s="106">
        <v>169.89</v>
      </c>
      <c r="AF789" s="106">
        <v>0</v>
      </c>
      <c r="AG789" s="106">
        <v>169.89</v>
      </c>
      <c r="AH789" s="106">
        <v>0</v>
      </c>
      <c r="AI789" s="106">
        <v>169.89</v>
      </c>
      <c r="AJ789" s="117">
        <v>98.86</v>
      </c>
      <c r="AK789" s="117">
        <v>0</v>
      </c>
      <c r="AL789" s="117"/>
      <c r="AM789" s="116"/>
      <c r="AN789" s="106"/>
      <c r="AO789" s="106"/>
      <c r="AP789" s="106">
        <f t="shared" si="103"/>
        <v>849.18999999999994</v>
      </c>
      <c r="AQ789" s="106">
        <f t="shared" si="104"/>
        <v>94.360000000000014</v>
      </c>
      <c r="AR789" s="72" t="s">
        <v>625</v>
      </c>
      <c r="AS789" s="73" t="s">
        <v>626</v>
      </c>
      <c r="AT789" s="12"/>
      <c r="AU789" s="11">
        <f t="shared" si="105"/>
        <v>4.9999999999954525E-3</v>
      </c>
      <c r="AV789" s="12"/>
      <c r="AW789" s="12"/>
      <c r="AX789" s="12"/>
      <c r="AY789" s="12"/>
      <c r="AZ789" s="12"/>
      <c r="BA789" s="12"/>
      <c r="BB789" s="12"/>
      <c r="BC789" s="12"/>
      <c r="BD789" s="12"/>
      <c r="BE789" s="12"/>
      <c r="BF789" s="12"/>
      <c r="BG789" s="12"/>
      <c r="BH789" s="12"/>
    </row>
    <row r="790" spans="1:60" ht="49.5" customHeight="1" x14ac:dyDescent="0.2">
      <c r="A790" s="175" t="s">
        <v>2026</v>
      </c>
      <c r="B790" s="177" t="s">
        <v>2006</v>
      </c>
      <c r="C790" s="176" t="s">
        <v>2007</v>
      </c>
      <c r="D790" s="176" t="s">
        <v>2008</v>
      </c>
      <c r="E790" s="176" t="s">
        <v>2027</v>
      </c>
      <c r="F790" s="176" t="s">
        <v>2010</v>
      </c>
      <c r="G790" s="176" t="s">
        <v>51</v>
      </c>
      <c r="H790" s="176" t="s">
        <v>85</v>
      </c>
      <c r="I790" s="122">
        <v>41487</v>
      </c>
      <c r="J790" s="117">
        <v>943.55</v>
      </c>
      <c r="K790" s="106">
        <f t="shared" si="101"/>
        <v>94.355000000000004</v>
      </c>
      <c r="L790" s="106">
        <f t="shared" si="102"/>
        <v>849.19499999999994</v>
      </c>
      <c r="M790" s="117">
        <v>0</v>
      </c>
      <c r="N790" s="117">
        <v>0</v>
      </c>
      <c r="O790" s="117">
        <v>0</v>
      </c>
      <c r="P790" s="117">
        <v>0</v>
      </c>
      <c r="Q790" s="117">
        <v>0</v>
      </c>
      <c r="R790" s="117">
        <v>0</v>
      </c>
      <c r="S790" s="117">
        <v>0</v>
      </c>
      <c r="T790" s="117">
        <v>0</v>
      </c>
      <c r="U790" s="117">
        <v>0</v>
      </c>
      <c r="V790" s="117">
        <v>0</v>
      </c>
      <c r="W790" s="117">
        <v>0</v>
      </c>
      <c r="X790" s="117">
        <v>0</v>
      </c>
      <c r="Y790" s="117">
        <v>0</v>
      </c>
      <c r="Z790" s="117">
        <v>0</v>
      </c>
      <c r="AA790" s="117">
        <v>0</v>
      </c>
      <c r="AB790" s="106">
        <v>0</v>
      </c>
      <c r="AC790" s="117">
        <v>70.77</v>
      </c>
      <c r="AD790" s="106">
        <v>169.89</v>
      </c>
      <c r="AE790" s="106">
        <v>169.89</v>
      </c>
      <c r="AF790" s="106">
        <v>0</v>
      </c>
      <c r="AG790" s="106">
        <v>169.89</v>
      </c>
      <c r="AH790" s="106">
        <v>0</v>
      </c>
      <c r="AI790" s="106">
        <v>169.89</v>
      </c>
      <c r="AJ790" s="117">
        <v>98.86</v>
      </c>
      <c r="AK790" s="117">
        <v>0</v>
      </c>
      <c r="AL790" s="117"/>
      <c r="AM790" s="116"/>
      <c r="AN790" s="106"/>
      <c r="AO790" s="106"/>
      <c r="AP790" s="106">
        <f t="shared" si="103"/>
        <v>849.18999999999994</v>
      </c>
      <c r="AQ790" s="106">
        <f t="shared" si="104"/>
        <v>94.360000000000014</v>
      </c>
      <c r="AR790" s="72" t="s">
        <v>625</v>
      </c>
      <c r="AS790" s="73" t="s">
        <v>626</v>
      </c>
      <c r="AT790" s="12"/>
      <c r="AU790" s="11">
        <f t="shared" si="105"/>
        <v>4.9999999999954525E-3</v>
      </c>
      <c r="AV790" s="12"/>
      <c r="AW790" s="12"/>
      <c r="AX790" s="12"/>
      <c r="AY790" s="12"/>
      <c r="AZ790" s="12"/>
      <c r="BA790" s="12"/>
      <c r="BB790" s="12"/>
      <c r="BC790" s="12"/>
      <c r="BD790" s="12"/>
      <c r="BE790" s="12"/>
      <c r="BF790" s="12"/>
      <c r="BG790" s="12"/>
      <c r="BH790" s="12"/>
    </row>
    <row r="791" spans="1:60" ht="49.5" customHeight="1" x14ac:dyDescent="0.2">
      <c r="A791" s="175" t="s">
        <v>2028</v>
      </c>
      <c r="B791" s="177" t="s">
        <v>2029</v>
      </c>
      <c r="C791" s="176" t="s">
        <v>2007</v>
      </c>
      <c r="D791" s="176" t="s">
        <v>2008</v>
      </c>
      <c r="E791" s="176" t="s">
        <v>2030</v>
      </c>
      <c r="F791" s="176" t="s">
        <v>2031</v>
      </c>
      <c r="G791" s="176" t="s">
        <v>51</v>
      </c>
      <c r="H791" s="176" t="s">
        <v>85</v>
      </c>
      <c r="I791" s="122">
        <v>41487</v>
      </c>
      <c r="J791" s="117">
        <v>1808</v>
      </c>
      <c r="K791" s="106">
        <f t="shared" si="101"/>
        <v>180.8</v>
      </c>
      <c r="L791" s="106">
        <f t="shared" si="102"/>
        <v>1627.2</v>
      </c>
      <c r="M791" s="117">
        <v>0</v>
      </c>
      <c r="N791" s="117">
        <v>0</v>
      </c>
      <c r="O791" s="117">
        <v>0</v>
      </c>
      <c r="P791" s="117">
        <v>0</v>
      </c>
      <c r="Q791" s="117">
        <v>0</v>
      </c>
      <c r="R791" s="117">
        <v>0</v>
      </c>
      <c r="S791" s="117">
        <v>0</v>
      </c>
      <c r="T791" s="117">
        <v>0</v>
      </c>
      <c r="U791" s="117">
        <v>0</v>
      </c>
      <c r="V791" s="117">
        <v>0</v>
      </c>
      <c r="W791" s="117">
        <v>0</v>
      </c>
      <c r="X791" s="117">
        <v>0</v>
      </c>
      <c r="Y791" s="117">
        <v>0</v>
      </c>
      <c r="Z791" s="117">
        <v>0</v>
      </c>
      <c r="AA791" s="117">
        <v>0</v>
      </c>
      <c r="AB791" s="106">
        <v>0</v>
      </c>
      <c r="AC791" s="117">
        <v>135.6</v>
      </c>
      <c r="AD791" s="117">
        <v>325.44</v>
      </c>
      <c r="AE791" s="117">
        <v>325.44</v>
      </c>
      <c r="AF791" s="117">
        <v>0</v>
      </c>
      <c r="AG791" s="117">
        <v>325.44</v>
      </c>
      <c r="AH791" s="117">
        <v>0</v>
      </c>
      <c r="AI791" s="117">
        <v>325.44</v>
      </c>
      <c r="AJ791" s="117">
        <v>189.84</v>
      </c>
      <c r="AK791" s="117">
        <v>0</v>
      </c>
      <c r="AL791" s="117"/>
      <c r="AM791" s="116"/>
      <c r="AN791" s="106"/>
      <c r="AO791" s="106"/>
      <c r="AP791" s="106">
        <f t="shared" si="103"/>
        <v>1627.2</v>
      </c>
      <c r="AQ791" s="106">
        <f t="shared" si="104"/>
        <v>180.79999999999995</v>
      </c>
      <c r="AR791" s="72" t="s">
        <v>248</v>
      </c>
      <c r="AS791" s="73" t="s">
        <v>2032</v>
      </c>
      <c r="AT791" s="12"/>
      <c r="AU791" s="11">
        <f t="shared" si="105"/>
        <v>0</v>
      </c>
      <c r="AV791" s="12"/>
      <c r="AW791" s="12"/>
      <c r="AX791" s="12"/>
      <c r="AY791" s="12"/>
      <c r="AZ791" s="12"/>
      <c r="BA791" s="12"/>
      <c r="BB791" s="12"/>
      <c r="BC791" s="12"/>
      <c r="BD791" s="12"/>
      <c r="BE791" s="12"/>
      <c r="BF791" s="12"/>
      <c r="BG791" s="12"/>
      <c r="BH791" s="12"/>
    </row>
    <row r="792" spans="1:60" ht="49.5" customHeight="1" x14ac:dyDescent="0.2">
      <c r="A792" s="175" t="s">
        <v>2033</v>
      </c>
      <c r="B792" s="177" t="s">
        <v>2029</v>
      </c>
      <c r="C792" s="176" t="s">
        <v>2007</v>
      </c>
      <c r="D792" s="176" t="s">
        <v>2008</v>
      </c>
      <c r="E792" s="176" t="s">
        <v>2034</v>
      </c>
      <c r="F792" s="176" t="s">
        <v>2031</v>
      </c>
      <c r="G792" s="176" t="s">
        <v>51</v>
      </c>
      <c r="H792" s="176" t="s">
        <v>85</v>
      </c>
      <c r="I792" s="122">
        <v>41487</v>
      </c>
      <c r="J792" s="117">
        <v>1808</v>
      </c>
      <c r="K792" s="106">
        <f t="shared" si="101"/>
        <v>180.8</v>
      </c>
      <c r="L792" s="106">
        <f t="shared" si="102"/>
        <v>1627.2</v>
      </c>
      <c r="M792" s="117">
        <v>0</v>
      </c>
      <c r="N792" s="117">
        <v>0</v>
      </c>
      <c r="O792" s="117">
        <v>0</v>
      </c>
      <c r="P792" s="117">
        <v>0</v>
      </c>
      <c r="Q792" s="117">
        <v>0</v>
      </c>
      <c r="R792" s="117">
        <v>0</v>
      </c>
      <c r="S792" s="117">
        <v>0</v>
      </c>
      <c r="T792" s="117">
        <v>0</v>
      </c>
      <c r="U792" s="117">
        <v>0</v>
      </c>
      <c r="V792" s="117">
        <v>0</v>
      </c>
      <c r="W792" s="117">
        <v>0</v>
      </c>
      <c r="X792" s="117">
        <v>0</v>
      </c>
      <c r="Y792" s="117">
        <v>0</v>
      </c>
      <c r="Z792" s="117">
        <v>0</v>
      </c>
      <c r="AA792" s="117">
        <v>0</v>
      </c>
      <c r="AB792" s="106">
        <v>0</v>
      </c>
      <c r="AC792" s="117">
        <v>135.6</v>
      </c>
      <c r="AD792" s="117">
        <v>325.44</v>
      </c>
      <c r="AE792" s="117">
        <v>325.44</v>
      </c>
      <c r="AF792" s="117">
        <v>0</v>
      </c>
      <c r="AG792" s="117">
        <v>325.44</v>
      </c>
      <c r="AH792" s="117">
        <v>0</v>
      </c>
      <c r="AI792" s="117">
        <v>325.44</v>
      </c>
      <c r="AJ792" s="117">
        <v>189.84</v>
      </c>
      <c r="AK792" s="117">
        <v>0</v>
      </c>
      <c r="AL792" s="117"/>
      <c r="AM792" s="116"/>
      <c r="AN792" s="106"/>
      <c r="AO792" s="106"/>
      <c r="AP792" s="106">
        <f t="shared" si="103"/>
        <v>1627.2</v>
      </c>
      <c r="AQ792" s="106">
        <f t="shared" si="104"/>
        <v>180.79999999999995</v>
      </c>
      <c r="AR792" s="72" t="s">
        <v>248</v>
      </c>
      <c r="AS792" s="73" t="s">
        <v>2035</v>
      </c>
      <c r="AT792" s="12"/>
      <c r="AU792" s="11">
        <f t="shared" si="105"/>
        <v>0</v>
      </c>
      <c r="AV792" s="12"/>
      <c r="AW792" s="12"/>
      <c r="AX792" s="12"/>
      <c r="AY792" s="12"/>
      <c r="AZ792" s="12"/>
      <c r="BA792" s="12"/>
      <c r="BB792" s="12"/>
      <c r="BC792" s="12"/>
      <c r="BD792" s="12"/>
      <c r="BE792" s="12"/>
      <c r="BF792" s="12"/>
      <c r="BG792" s="12"/>
      <c r="BH792" s="12"/>
    </row>
    <row r="793" spans="1:60" ht="49.5" customHeight="1" x14ac:dyDescent="0.2">
      <c r="A793" s="175" t="s">
        <v>2036</v>
      </c>
      <c r="B793" s="177" t="s">
        <v>2037</v>
      </c>
      <c r="C793" s="176" t="s">
        <v>2038</v>
      </c>
      <c r="D793" s="176" t="s">
        <v>2039</v>
      </c>
      <c r="E793" s="176" t="s">
        <v>2040</v>
      </c>
      <c r="F793" s="176" t="s">
        <v>2041</v>
      </c>
      <c r="G793" s="176" t="s">
        <v>51</v>
      </c>
      <c r="H793" s="176" t="s">
        <v>85</v>
      </c>
      <c r="I793" s="122">
        <v>42064</v>
      </c>
      <c r="J793" s="117">
        <v>1338.25</v>
      </c>
      <c r="K793" s="106">
        <f t="shared" si="101"/>
        <v>133.82500000000002</v>
      </c>
      <c r="L793" s="106">
        <f t="shared" si="102"/>
        <v>1204.425</v>
      </c>
      <c r="M793" s="117">
        <v>0</v>
      </c>
      <c r="N793" s="117">
        <v>0</v>
      </c>
      <c r="O793" s="117">
        <v>0</v>
      </c>
      <c r="P793" s="117">
        <v>0</v>
      </c>
      <c r="Q793" s="117">
        <v>0</v>
      </c>
      <c r="R793" s="117">
        <v>0</v>
      </c>
      <c r="S793" s="117">
        <v>0</v>
      </c>
      <c r="T793" s="117">
        <v>0</v>
      </c>
      <c r="U793" s="117">
        <v>0</v>
      </c>
      <c r="V793" s="117">
        <v>0</v>
      </c>
      <c r="W793" s="117">
        <v>0</v>
      </c>
      <c r="X793" s="117">
        <v>0</v>
      </c>
      <c r="Y793" s="117">
        <v>0</v>
      </c>
      <c r="Z793" s="117">
        <v>0</v>
      </c>
      <c r="AA793" s="117">
        <v>0</v>
      </c>
      <c r="AB793" s="106">
        <v>0</v>
      </c>
      <c r="AC793" s="117">
        <v>0</v>
      </c>
      <c r="AD793" s="117">
        <v>0</v>
      </c>
      <c r="AE793" s="117">
        <v>200.74</v>
      </c>
      <c r="AF793" s="117">
        <v>0</v>
      </c>
      <c r="AG793" s="117">
        <v>240.89</v>
      </c>
      <c r="AH793" s="117">
        <v>0</v>
      </c>
      <c r="AI793" s="117">
        <v>240.89</v>
      </c>
      <c r="AJ793" s="117">
        <v>240.89</v>
      </c>
      <c r="AK793" s="117">
        <v>240.89</v>
      </c>
      <c r="AL793" s="117">
        <v>40.119999999999997</v>
      </c>
      <c r="AM793" s="116"/>
      <c r="AN793" s="106"/>
      <c r="AO793" s="106"/>
      <c r="AP793" s="106">
        <f t="shared" si="103"/>
        <v>1204.4199999999998</v>
      </c>
      <c r="AQ793" s="106">
        <f t="shared" si="104"/>
        <v>133.83000000000015</v>
      </c>
      <c r="AR793" s="72" t="s">
        <v>1085</v>
      </c>
      <c r="AS793" s="73" t="s">
        <v>2042</v>
      </c>
      <c r="AT793" s="12"/>
      <c r="AU793" s="11">
        <f t="shared" si="105"/>
        <v>5.0000000001091394E-3</v>
      </c>
      <c r="AV793" s="12"/>
      <c r="AW793" s="12"/>
      <c r="AX793" s="12"/>
      <c r="AY793" s="12"/>
      <c r="AZ793" s="12"/>
      <c r="BA793" s="12"/>
      <c r="BB793" s="12"/>
      <c r="BC793" s="12"/>
      <c r="BD793" s="12"/>
      <c r="BE793" s="12"/>
      <c r="BF793" s="12"/>
      <c r="BG793" s="12"/>
      <c r="BH793" s="12"/>
    </row>
    <row r="794" spans="1:60" ht="49.5" customHeight="1" x14ac:dyDescent="0.2">
      <c r="A794" s="175" t="s">
        <v>2043</v>
      </c>
      <c r="B794" s="177" t="s">
        <v>2044</v>
      </c>
      <c r="C794" s="176" t="s">
        <v>2045</v>
      </c>
      <c r="D794" s="176" t="s">
        <v>2008</v>
      </c>
      <c r="E794" s="176" t="s">
        <v>2046</v>
      </c>
      <c r="F794" s="176" t="s">
        <v>324</v>
      </c>
      <c r="G794" s="176" t="s">
        <v>51</v>
      </c>
      <c r="H794" s="176" t="s">
        <v>85</v>
      </c>
      <c r="I794" s="122">
        <v>42125</v>
      </c>
      <c r="J794" s="117">
        <v>910</v>
      </c>
      <c r="K794" s="106">
        <f t="shared" si="101"/>
        <v>91</v>
      </c>
      <c r="L794" s="106">
        <f t="shared" si="102"/>
        <v>819</v>
      </c>
      <c r="M794" s="117">
        <v>0</v>
      </c>
      <c r="N794" s="117">
        <v>0</v>
      </c>
      <c r="O794" s="117">
        <v>0</v>
      </c>
      <c r="P794" s="117">
        <v>0</v>
      </c>
      <c r="Q794" s="117">
        <v>0</v>
      </c>
      <c r="R794" s="117">
        <v>0</v>
      </c>
      <c r="S794" s="117">
        <v>0</v>
      </c>
      <c r="T794" s="117">
        <v>0</v>
      </c>
      <c r="U794" s="117">
        <v>0</v>
      </c>
      <c r="V794" s="117">
        <v>0</v>
      </c>
      <c r="W794" s="117">
        <v>0</v>
      </c>
      <c r="X794" s="117">
        <v>0</v>
      </c>
      <c r="Y794" s="117">
        <v>0</v>
      </c>
      <c r="Z794" s="117">
        <v>0</v>
      </c>
      <c r="AA794" s="117">
        <v>0</v>
      </c>
      <c r="AB794" s="106">
        <v>0</v>
      </c>
      <c r="AC794" s="117">
        <v>0</v>
      </c>
      <c r="AD794" s="117">
        <v>0</v>
      </c>
      <c r="AE794" s="117">
        <v>109.2</v>
      </c>
      <c r="AF794" s="117">
        <v>0</v>
      </c>
      <c r="AG794" s="117">
        <v>163.80000000000001</v>
      </c>
      <c r="AH794" s="117">
        <v>0</v>
      </c>
      <c r="AI794" s="117">
        <v>163.80000000000001</v>
      </c>
      <c r="AJ794" s="117">
        <v>163.80000000000001</v>
      </c>
      <c r="AK794" s="117">
        <v>163.80000000000001</v>
      </c>
      <c r="AL794" s="117">
        <v>54.6</v>
      </c>
      <c r="AM794" s="116"/>
      <c r="AN794" s="106"/>
      <c r="AO794" s="106"/>
      <c r="AP794" s="106">
        <f t="shared" si="103"/>
        <v>819.00000000000011</v>
      </c>
      <c r="AQ794" s="106">
        <f t="shared" si="104"/>
        <v>90.999999999999886</v>
      </c>
      <c r="AR794" s="72" t="s">
        <v>2047</v>
      </c>
      <c r="AS794" s="73" t="s">
        <v>1876</v>
      </c>
      <c r="AT794" s="12"/>
      <c r="AU794" s="11">
        <f t="shared" si="105"/>
        <v>0</v>
      </c>
      <c r="AV794" s="12"/>
      <c r="AW794" s="12"/>
      <c r="AX794" s="12"/>
      <c r="AY794" s="12"/>
      <c r="AZ794" s="12"/>
      <c r="BA794" s="12"/>
      <c r="BB794" s="12"/>
      <c r="BC794" s="12"/>
      <c r="BD794" s="12"/>
      <c r="BE794" s="12"/>
      <c r="BF794" s="12"/>
      <c r="BG794" s="12"/>
      <c r="BH794" s="12"/>
    </row>
    <row r="795" spans="1:60" ht="49.5" customHeight="1" x14ac:dyDescent="0.2">
      <c r="A795" s="175" t="s">
        <v>2048</v>
      </c>
      <c r="B795" s="177" t="s">
        <v>2044</v>
      </c>
      <c r="C795" s="176" t="s">
        <v>2045</v>
      </c>
      <c r="D795" s="176" t="s">
        <v>2008</v>
      </c>
      <c r="E795" s="176" t="s">
        <v>2049</v>
      </c>
      <c r="F795" s="176" t="s">
        <v>324</v>
      </c>
      <c r="G795" s="176" t="s">
        <v>51</v>
      </c>
      <c r="H795" s="176" t="s">
        <v>85</v>
      </c>
      <c r="I795" s="122">
        <v>42125</v>
      </c>
      <c r="J795" s="117">
        <v>910</v>
      </c>
      <c r="K795" s="106">
        <f t="shared" si="101"/>
        <v>91</v>
      </c>
      <c r="L795" s="106">
        <f t="shared" si="102"/>
        <v>819</v>
      </c>
      <c r="M795" s="117">
        <v>0</v>
      </c>
      <c r="N795" s="117">
        <v>0</v>
      </c>
      <c r="O795" s="117">
        <v>0</v>
      </c>
      <c r="P795" s="117">
        <v>0</v>
      </c>
      <c r="Q795" s="117">
        <v>0</v>
      </c>
      <c r="R795" s="117">
        <v>0</v>
      </c>
      <c r="S795" s="117">
        <v>0</v>
      </c>
      <c r="T795" s="117">
        <v>0</v>
      </c>
      <c r="U795" s="117">
        <v>0</v>
      </c>
      <c r="V795" s="117">
        <v>0</v>
      </c>
      <c r="W795" s="117">
        <v>0</v>
      </c>
      <c r="X795" s="117">
        <v>0</v>
      </c>
      <c r="Y795" s="117">
        <v>0</v>
      </c>
      <c r="Z795" s="117">
        <v>0</v>
      </c>
      <c r="AA795" s="117">
        <v>0</v>
      </c>
      <c r="AB795" s="106">
        <v>0</v>
      </c>
      <c r="AC795" s="117">
        <v>0</v>
      </c>
      <c r="AD795" s="117">
        <v>0</v>
      </c>
      <c r="AE795" s="117">
        <v>109.2</v>
      </c>
      <c r="AF795" s="117">
        <v>0</v>
      </c>
      <c r="AG795" s="117">
        <v>163.80000000000001</v>
      </c>
      <c r="AH795" s="117">
        <v>0</v>
      </c>
      <c r="AI795" s="117">
        <v>163.80000000000001</v>
      </c>
      <c r="AJ795" s="117">
        <v>163.80000000000001</v>
      </c>
      <c r="AK795" s="117">
        <v>163.80000000000001</v>
      </c>
      <c r="AL795" s="117">
        <v>54.6</v>
      </c>
      <c r="AM795" s="116"/>
      <c r="AN795" s="106"/>
      <c r="AO795" s="106"/>
      <c r="AP795" s="106">
        <f t="shared" si="103"/>
        <v>819.00000000000011</v>
      </c>
      <c r="AQ795" s="106">
        <f t="shared" si="104"/>
        <v>90.999999999999886</v>
      </c>
      <c r="AR795" s="72" t="s">
        <v>577</v>
      </c>
      <c r="AS795" s="73" t="s">
        <v>239</v>
      </c>
      <c r="AT795" s="12"/>
      <c r="AU795" s="11">
        <f t="shared" si="105"/>
        <v>0</v>
      </c>
      <c r="AV795" s="12"/>
      <c r="AW795" s="12"/>
      <c r="AX795" s="12"/>
      <c r="AY795" s="12"/>
      <c r="AZ795" s="12"/>
      <c r="BA795" s="12"/>
      <c r="BB795" s="12"/>
      <c r="BC795" s="12"/>
      <c r="BD795" s="12"/>
      <c r="BE795" s="12"/>
      <c r="BF795" s="12"/>
      <c r="BG795" s="12"/>
      <c r="BH795" s="12"/>
    </row>
    <row r="796" spans="1:60" ht="49.5" customHeight="1" x14ac:dyDescent="0.2">
      <c r="A796" s="175" t="s">
        <v>2050</v>
      </c>
      <c r="B796" s="177" t="s">
        <v>2044</v>
      </c>
      <c r="C796" s="176" t="s">
        <v>2045</v>
      </c>
      <c r="D796" s="176" t="s">
        <v>2008</v>
      </c>
      <c r="E796" s="176" t="s">
        <v>2051</v>
      </c>
      <c r="F796" s="176" t="s">
        <v>324</v>
      </c>
      <c r="G796" s="176" t="s">
        <v>51</v>
      </c>
      <c r="H796" s="176" t="s">
        <v>85</v>
      </c>
      <c r="I796" s="122">
        <v>42125</v>
      </c>
      <c r="J796" s="117">
        <v>910</v>
      </c>
      <c r="K796" s="106">
        <f t="shared" si="101"/>
        <v>91</v>
      </c>
      <c r="L796" s="106">
        <f t="shared" si="102"/>
        <v>819</v>
      </c>
      <c r="M796" s="117">
        <v>0</v>
      </c>
      <c r="N796" s="117">
        <v>0</v>
      </c>
      <c r="O796" s="117">
        <v>0</v>
      </c>
      <c r="P796" s="117">
        <v>0</v>
      </c>
      <c r="Q796" s="117">
        <v>0</v>
      </c>
      <c r="R796" s="117">
        <v>0</v>
      </c>
      <c r="S796" s="117">
        <v>0</v>
      </c>
      <c r="T796" s="117">
        <v>0</v>
      </c>
      <c r="U796" s="117">
        <v>0</v>
      </c>
      <c r="V796" s="117">
        <v>0</v>
      </c>
      <c r="W796" s="117">
        <v>0</v>
      </c>
      <c r="X796" s="117">
        <v>0</v>
      </c>
      <c r="Y796" s="117">
        <v>0</v>
      </c>
      <c r="Z796" s="117">
        <v>0</v>
      </c>
      <c r="AA796" s="106">
        <v>0</v>
      </c>
      <c r="AB796" s="106">
        <v>0</v>
      </c>
      <c r="AC796" s="117">
        <v>0</v>
      </c>
      <c r="AD796" s="117">
        <v>0</v>
      </c>
      <c r="AE796" s="117">
        <v>109.2</v>
      </c>
      <c r="AF796" s="117">
        <v>0</v>
      </c>
      <c r="AG796" s="117">
        <v>163.80000000000001</v>
      </c>
      <c r="AH796" s="117">
        <v>0</v>
      </c>
      <c r="AI796" s="117">
        <v>163.80000000000001</v>
      </c>
      <c r="AJ796" s="117">
        <v>163.80000000000001</v>
      </c>
      <c r="AK796" s="117">
        <v>163.80000000000001</v>
      </c>
      <c r="AL796" s="117">
        <v>54.6</v>
      </c>
      <c r="AM796" s="116"/>
      <c r="AN796" s="106"/>
      <c r="AO796" s="106"/>
      <c r="AP796" s="106">
        <f t="shared" si="103"/>
        <v>819.00000000000011</v>
      </c>
      <c r="AQ796" s="106">
        <f t="shared" si="104"/>
        <v>90.999999999999886</v>
      </c>
      <c r="AR796" s="72" t="s">
        <v>577</v>
      </c>
      <c r="AS796" s="73" t="s">
        <v>239</v>
      </c>
      <c r="AT796" s="12"/>
      <c r="AU796" s="11">
        <f t="shared" si="105"/>
        <v>0</v>
      </c>
      <c r="AV796" s="12"/>
      <c r="AW796" s="12"/>
      <c r="AX796" s="12"/>
      <c r="AY796" s="12"/>
      <c r="AZ796" s="12"/>
      <c r="BA796" s="12"/>
      <c r="BB796" s="12"/>
      <c r="BC796" s="12"/>
      <c r="BD796" s="12"/>
      <c r="BE796" s="12"/>
      <c r="BF796" s="12"/>
      <c r="BG796" s="12"/>
      <c r="BH796" s="12"/>
    </row>
    <row r="797" spans="1:60" ht="49.5" customHeight="1" x14ac:dyDescent="0.2">
      <c r="A797" s="175" t="s">
        <v>2052</v>
      </c>
      <c r="B797" s="177" t="s">
        <v>2044</v>
      </c>
      <c r="C797" s="176" t="s">
        <v>2045</v>
      </c>
      <c r="D797" s="176" t="s">
        <v>2008</v>
      </c>
      <c r="E797" s="176" t="s">
        <v>2053</v>
      </c>
      <c r="F797" s="176" t="s">
        <v>324</v>
      </c>
      <c r="G797" s="176" t="s">
        <v>51</v>
      </c>
      <c r="H797" s="176" t="s">
        <v>85</v>
      </c>
      <c r="I797" s="105">
        <v>42125</v>
      </c>
      <c r="J797" s="117">
        <v>910</v>
      </c>
      <c r="K797" s="106">
        <f t="shared" si="101"/>
        <v>91</v>
      </c>
      <c r="L797" s="106">
        <f t="shared" si="102"/>
        <v>819</v>
      </c>
      <c r="M797" s="117">
        <v>0</v>
      </c>
      <c r="N797" s="117">
        <v>0</v>
      </c>
      <c r="O797" s="117">
        <v>0</v>
      </c>
      <c r="P797" s="117">
        <v>0</v>
      </c>
      <c r="Q797" s="117">
        <v>0</v>
      </c>
      <c r="R797" s="117">
        <v>0</v>
      </c>
      <c r="S797" s="117">
        <v>0</v>
      </c>
      <c r="T797" s="117">
        <v>0</v>
      </c>
      <c r="U797" s="117">
        <v>0</v>
      </c>
      <c r="V797" s="117">
        <v>0</v>
      </c>
      <c r="W797" s="117">
        <v>0</v>
      </c>
      <c r="X797" s="117">
        <v>0</v>
      </c>
      <c r="Y797" s="117">
        <v>0</v>
      </c>
      <c r="Z797" s="117">
        <v>0</v>
      </c>
      <c r="AA797" s="117">
        <v>0</v>
      </c>
      <c r="AB797" s="106">
        <v>0</v>
      </c>
      <c r="AC797" s="117">
        <v>0</v>
      </c>
      <c r="AD797" s="117">
        <v>0</v>
      </c>
      <c r="AE797" s="117">
        <v>109.2</v>
      </c>
      <c r="AF797" s="117">
        <v>0</v>
      </c>
      <c r="AG797" s="117">
        <v>163.80000000000001</v>
      </c>
      <c r="AH797" s="117">
        <v>0</v>
      </c>
      <c r="AI797" s="117">
        <v>163.80000000000001</v>
      </c>
      <c r="AJ797" s="117">
        <v>163.80000000000001</v>
      </c>
      <c r="AK797" s="117">
        <v>163.80000000000001</v>
      </c>
      <c r="AL797" s="117">
        <v>54.6</v>
      </c>
      <c r="AM797" s="116"/>
      <c r="AN797" s="106"/>
      <c r="AO797" s="106"/>
      <c r="AP797" s="106">
        <f t="shared" si="103"/>
        <v>819.00000000000011</v>
      </c>
      <c r="AQ797" s="106">
        <f t="shared" si="104"/>
        <v>90.999999999999886</v>
      </c>
      <c r="AR797" s="63" t="s">
        <v>595</v>
      </c>
      <c r="AS797" s="65" t="s">
        <v>596</v>
      </c>
      <c r="AT797" s="12"/>
      <c r="AU797" s="11">
        <f t="shared" si="105"/>
        <v>0</v>
      </c>
      <c r="AV797" s="12"/>
      <c r="AW797" s="12"/>
      <c r="AX797" s="12"/>
      <c r="AY797" s="12"/>
      <c r="AZ797" s="12"/>
      <c r="BA797" s="12"/>
      <c r="BB797" s="12"/>
      <c r="BC797" s="12"/>
      <c r="BD797" s="12"/>
      <c r="BE797" s="12"/>
      <c r="BF797" s="12"/>
      <c r="BG797" s="12"/>
      <c r="BH797" s="12"/>
    </row>
    <row r="798" spans="1:60" ht="53.25" customHeight="1" x14ac:dyDescent="0.2">
      <c r="A798" s="175" t="s">
        <v>2054</v>
      </c>
      <c r="B798" s="177" t="s">
        <v>2044</v>
      </c>
      <c r="C798" s="176" t="s">
        <v>2045</v>
      </c>
      <c r="D798" s="176" t="s">
        <v>2008</v>
      </c>
      <c r="E798" s="176" t="s">
        <v>2055</v>
      </c>
      <c r="F798" s="176" t="s">
        <v>324</v>
      </c>
      <c r="G798" s="176" t="s">
        <v>51</v>
      </c>
      <c r="H798" s="176" t="s">
        <v>85</v>
      </c>
      <c r="I798" s="122">
        <v>42125</v>
      </c>
      <c r="J798" s="117">
        <v>910</v>
      </c>
      <c r="K798" s="106">
        <f t="shared" si="101"/>
        <v>91</v>
      </c>
      <c r="L798" s="106">
        <f t="shared" si="102"/>
        <v>819</v>
      </c>
      <c r="M798" s="117">
        <v>0</v>
      </c>
      <c r="N798" s="117">
        <v>0</v>
      </c>
      <c r="O798" s="117">
        <v>0</v>
      </c>
      <c r="P798" s="117">
        <v>0</v>
      </c>
      <c r="Q798" s="117">
        <v>0</v>
      </c>
      <c r="R798" s="117">
        <v>0</v>
      </c>
      <c r="S798" s="117">
        <v>0</v>
      </c>
      <c r="T798" s="117">
        <v>0</v>
      </c>
      <c r="U798" s="117">
        <v>0</v>
      </c>
      <c r="V798" s="117">
        <v>0</v>
      </c>
      <c r="W798" s="117">
        <v>0</v>
      </c>
      <c r="X798" s="117">
        <v>0</v>
      </c>
      <c r="Y798" s="117">
        <v>0</v>
      </c>
      <c r="Z798" s="117">
        <v>0</v>
      </c>
      <c r="AA798" s="117">
        <v>0</v>
      </c>
      <c r="AB798" s="106">
        <v>0</v>
      </c>
      <c r="AC798" s="117">
        <v>0</v>
      </c>
      <c r="AD798" s="117">
        <v>0</v>
      </c>
      <c r="AE798" s="117">
        <v>109.2</v>
      </c>
      <c r="AF798" s="117">
        <v>0</v>
      </c>
      <c r="AG798" s="117">
        <v>163.80000000000001</v>
      </c>
      <c r="AH798" s="117">
        <v>0</v>
      </c>
      <c r="AI798" s="117">
        <v>163.80000000000001</v>
      </c>
      <c r="AJ798" s="117">
        <v>163.80000000000001</v>
      </c>
      <c r="AK798" s="117">
        <v>163.80000000000001</v>
      </c>
      <c r="AL798" s="117">
        <v>54.6</v>
      </c>
      <c r="AM798" s="116"/>
      <c r="AN798" s="106"/>
      <c r="AO798" s="106"/>
      <c r="AP798" s="106">
        <f t="shared" si="103"/>
        <v>819.00000000000011</v>
      </c>
      <c r="AQ798" s="106">
        <f t="shared" si="104"/>
        <v>90.999999999999886</v>
      </c>
      <c r="AR798" s="72" t="s">
        <v>577</v>
      </c>
      <c r="AS798" s="73" t="s">
        <v>2056</v>
      </c>
      <c r="AT798" s="12"/>
      <c r="AU798" s="11">
        <f t="shared" si="105"/>
        <v>0</v>
      </c>
      <c r="AV798" s="12"/>
      <c r="AW798" s="12"/>
      <c r="AX798" s="12"/>
      <c r="AY798" s="12"/>
      <c r="AZ798" s="12"/>
      <c r="BA798" s="12"/>
      <c r="BB798" s="12"/>
      <c r="BC798" s="12"/>
      <c r="BD798" s="12"/>
      <c r="BE798" s="12"/>
      <c r="BF798" s="12"/>
      <c r="BG798" s="12"/>
      <c r="BH798" s="12"/>
    </row>
    <row r="799" spans="1:60" ht="39" customHeight="1" x14ac:dyDescent="0.2">
      <c r="A799" s="175" t="s">
        <v>2057</v>
      </c>
      <c r="B799" s="177" t="s">
        <v>2058</v>
      </c>
      <c r="C799" s="176" t="s">
        <v>2059</v>
      </c>
      <c r="D799" s="176" t="s">
        <v>1937</v>
      </c>
      <c r="E799" s="176" t="s">
        <v>2060</v>
      </c>
      <c r="F799" s="176" t="s">
        <v>2061</v>
      </c>
      <c r="G799" s="176" t="s">
        <v>51</v>
      </c>
      <c r="H799" s="176" t="s">
        <v>85</v>
      </c>
      <c r="I799" s="122">
        <v>43763</v>
      </c>
      <c r="J799" s="117">
        <v>2800</v>
      </c>
      <c r="K799" s="106">
        <f t="shared" si="101"/>
        <v>280</v>
      </c>
      <c r="L799" s="106">
        <f t="shared" si="102"/>
        <v>2520</v>
      </c>
      <c r="M799" s="117">
        <v>0</v>
      </c>
      <c r="N799" s="117">
        <v>0</v>
      </c>
      <c r="O799" s="117">
        <v>0</v>
      </c>
      <c r="P799" s="117">
        <v>0</v>
      </c>
      <c r="Q799" s="117">
        <v>0</v>
      </c>
      <c r="R799" s="117">
        <v>0</v>
      </c>
      <c r="S799" s="117">
        <v>0</v>
      </c>
      <c r="T799" s="117">
        <v>0</v>
      </c>
      <c r="U799" s="117">
        <v>0</v>
      </c>
      <c r="V799" s="117">
        <v>0</v>
      </c>
      <c r="W799" s="117">
        <v>0</v>
      </c>
      <c r="X799" s="117">
        <v>0</v>
      </c>
      <c r="Y799" s="117">
        <v>0</v>
      </c>
      <c r="Z799" s="117">
        <v>0</v>
      </c>
      <c r="AA799" s="117">
        <v>0</v>
      </c>
      <c r="AB799" s="106">
        <v>0</v>
      </c>
      <c r="AC799" s="117">
        <v>0</v>
      </c>
      <c r="AD799" s="117">
        <v>0</v>
      </c>
      <c r="AE799" s="117">
        <v>0</v>
      </c>
      <c r="AF799" s="117">
        <v>0</v>
      </c>
      <c r="AG799" s="117">
        <v>0</v>
      </c>
      <c r="AH799" s="117">
        <v>0</v>
      </c>
      <c r="AI799" s="117">
        <v>0</v>
      </c>
      <c r="AJ799" s="117">
        <v>0</v>
      </c>
      <c r="AK799" s="117">
        <v>84</v>
      </c>
      <c r="AL799" s="117">
        <v>504</v>
      </c>
      <c r="AM799" s="116"/>
      <c r="AN799" s="106">
        <v>504</v>
      </c>
      <c r="AO799" s="106"/>
      <c r="AP799" s="106">
        <f t="shared" si="103"/>
        <v>1092</v>
      </c>
      <c r="AQ799" s="106">
        <f t="shared" si="104"/>
        <v>1708</v>
      </c>
      <c r="AR799" s="72"/>
      <c r="AS799" s="73"/>
      <c r="AT799" s="12"/>
      <c r="AU799" s="11">
        <f t="shared" si="105"/>
        <v>1428</v>
      </c>
      <c r="AV799" s="12"/>
      <c r="AW799" s="12"/>
      <c r="AX799" s="12"/>
      <c r="AY799" s="12"/>
      <c r="AZ799" s="12"/>
      <c r="BA799" s="12"/>
      <c r="BB799" s="12"/>
      <c r="BC799" s="12"/>
      <c r="BD799" s="12"/>
      <c r="BE799" s="12"/>
      <c r="BF799" s="12"/>
      <c r="BG799" s="12"/>
      <c r="BH799" s="12"/>
    </row>
    <row r="800" spans="1:60" ht="49.5" customHeight="1" x14ac:dyDescent="0.2">
      <c r="A800" s="175" t="s">
        <v>2062</v>
      </c>
      <c r="B800" s="176" t="s">
        <v>2063</v>
      </c>
      <c r="C800" s="176" t="s">
        <v>1995</v>
      </c>
      <c r="D800" s="176" t="s">
        <v>2064</v>
      </c>
      <c r="E800" s="176" t="s">
        <v>246</v>
      </c>
      <c r="F800" s="176" t="s">
        <v>247</v>
      </c>
      <c r="G800" s="176" t="s">
        <v>51</v>
      </c>
      <c r="H800" s="176" t="s">
        <v>67</v>
      </c>
      <c r="I800" s="122">
        <v>40513</v>
      </c>
      <c r="J800" s="106">
        <v>2850</v>
      </c>
      <c r="K800" s="106">
        <f t="shared" si="101"/>
        <v>285</v>
      </c>
      <c r="L800" s="106">
        <f t="shared" si="102"/>
        <v>2565</v>
      </c>
      <c r="M800" s="117">
        <v>0</v>
      </c>
      <c r="N800" s="117">
        <v>0</v>
      </c>
      <c r="O800" s="117">
        <v>0</v>
      </c>
      <c r="P800" s="117">
        <v>0</v>
      </c>
      <c r="Q800" s="117">
        <v>0</v>
      </c>
      <c r="R800" s="117">
        <v>0</v>
      </c>
      <c r="S800" s="117">
        <v>0</v>
      </c>
      <c r="T800" s="117">
        <v>0</v>
      </c>
      <c r="U800" s="117">
        <v>0</v>
      </c>
      <c r="V800" s="117">
        <v>0</v>
      </c>
      <c r="W800" s="117">
        <v>0</v>
      </c>
      <c r="X800" s="117">
        <v>0</v>
      </c>
      <c r="Y800" s="117">
        <v>0</v>
      </c>
      <c r="Z800" s="117">
        <v>513</v>
      </c>
      <c r="AA800" s="117">
        <v>513</v>
      </c>
      <c r="AB800" s="106">
        <v>0</v>
      </c>
      <c r="AC800" s="117">
        <v>513</v>
      </c>
      <c r="AD800" s="117">
        <v>513</v>
      </c>
      <c r="AE800" s="117">
        <v>513</v>
      </c>
      <c r="AF800" s="117">
        <v>0</v>
      </c>
      <c r="AG800" s="117">
        <v>0</v>
      </c>
      <c r="AH800" s="117">
        <v>0</v>
      </c>
      <c r="AI800" s="117">
        <v>0</v>
      </c>
      <c r="AJ800" s="117">
        <v>0</v>
      </c>
      <c r="AK800" s="117">
        <v>0</v>
      </c>
      <c r="AL800" s="117"/>
      <c r="AM800" s="117"/>
      <c r="AN800" s="106"/>
      <c r="AO800" s="106"/>
      <c r="AP800" s="106">
        <f t="shared" si="103"/>
        <v>2565</v>
      </c>
      <c r="AQ800" s="106">
        <f t="shared" si="104"/>
        <v>285</v>
      </c>
      <c r="AR800" s="72" t="s">
        <v>633</v>
      </c>
      <c r="AS800" s="73" t="s">
        <v>2065</v>
      </c>
      <c r="AT800" s="12"/>
      <c r="AU800" s="11">
        <f t="shared" si="105"/>
        <v>0</v>
      </c>
      <c r="AV800" s="12"/>
      <c r="AW800" s="12"/>
      <c r="AX800" s="12"/>
      <c r="AY800" s="12"/>
      <c r="AZ800" s="12"/>
      <c r="BA800" s="12"/>
      <c r="BB800" s="12"/>
      <c r="BC800" s="12"/>
      <c r="BD800" s="12"/>
      <c r="BE800" s="12"/>
      <c r="BF800" s="12"/>
      <c r="BG800" s="12"/>
      <c r="BH800" s="12"/>
    </row>
    <row r="801" spans="1:60" ht="49.5" customHeight="1" x14ac:dyDescent="0.2">
      <c r="A801" s="175" t="s">
        <v>2066</v>
      </c>
      <c r="B801" s="177" t="s">
        <v>2067</v>
      </c>
      <c r="C801" s="176" t="s">
        <v>2007</v>
      </c>
      <c r="D801" s="176" t="s">
        <v>1996</v>
      </c>
      <c r="E801" s="176" t="s">
        <v>2068</v>
      </c>
      <c r="F801" s="176" t="s">
        <v>2069</v>
      </c>
      <c r="G801" s="176" t="s">
        <v>51</v>
      </c>
      <c r="H801" s="176" t="s">
        <v>2070</v>
      </c>
      <c r="I801" s="122">
        <v>41487</v>
      </c>
      <c r="J801" s="117">
        <v>12430</v>
      </c>
      <c r="K801" s="106">
        <f t="shared" si="101"/>
        <v>1243</v>
      </c>
      <c r="L801" s="106">
        <f t="shared" si="102"/>
        <v>11187</v>
      </c>
      <c r="M801" s="117">
        <v>0</v>
      </c>
      <c r="N801" s="117">
        <v>0</v>
      </c>
      <c r="O801" s="117">
        <v>0</v>
      </c>
      <c r="P801" s="117">
        <v>0</v>
      </c>
      <c r="Q801" s="117">
        <v>0</v>
      </c>
      <c r="R801" s="117">
        <v>0</v>
      </c>
      <c r="S801" s="117">
        <v>0</v>
      </c>
      <c r="T801" s="117">
        <v>0</v>
      </c>
      <c r="U801" s="117">
        <v>0</v>
      </c>
      <c r="V801" s="117">
        <v>0</v>
      </c>
      <c r="W801" s="117">
        <v>0</v>
      </c>
      <c r="X801" s="117">
        <v>0</v>
      </c>
      <c r="Y801" s="117">
        <v>0</v>
      </c>
      <c r="Z801" s="117">
        <v>0</v>
      </c>
      <c r="AA801" s="117">
        <v>0</v>
      </c>
      <c r="AB801" s="106">
        <v>0</v>
      </c>
      <c r="AC801" s="117">
        <v>932.25</v>
      </c>
      <c r="AD801" s="117">
        <v>2237.4</v>
      </c>
      <c r="AE801" s="117">
        <v>2237.4</v>
      </c>
      <c r="AF801" s="117">
        <v>0</v>
      </c>
      <c r="AG801" s="117">
        <v>2237.4</v>
      </c>
      <c r="AH801" s="117">
        <v>0</v>
      </c>
      <c r="AI801" s="117">
        <v>2237.4</v>
      </c>
      <c r="AJ801" s="117">
        <v>1305.1500000000001</v>
      </c>
      <c r="AK801" s="117">
        <v>0</v>
      </c>
      <c r="AL801" s="117"/>
      <c r="AM801" s="117"/>
      <c r="AN801" s="106"/>
      <c r="AO801" s="106"/>
      <c r="AP801" s="106">
        <f t="shared" si="103"/>
        <v>11187</v>
      </c>
      <c r="AQ801" s="106">
        <f t="shared" si="104"/>
        <v>1243</v>
      </c>
      <c r="AR801" s="72" t="s">
        <v>248</v>
      </c>
      <c r="AS801" s="73" t="s">
        <v>317</v>
      </c>
      <c r="AT801" s="12"/>
      <c r="AU801" s="11">
        <f t="shared" si="105"/>
        <v>0</v>
      </c>
      <c r="AV801" s="12"/>
      <c r="AW801" s="12"/>
      <c r="AX801" s="12"/>
      <c r="AY801" s="12"/>
      <c r="AZ801" s="12"/>
      <c r="BA801" s="12"/>
      <c r="BB801" s="12"/>
      <c r="BC801" s="12"/>
      <c r="BD801" s="12"/>
      <c r="BE801" s="12"/>
      <c r="BF801" s="12"/>
      <c r="BG801" s="12"/>
      <c r="BH801" s="12"/>
    </row>
    <row r="802" spans="1:60" ht="49.5" customHeight="1" x14ac:dyDescent="0.2">
      <c r="A802" s="175" t="s">
        <v>2071</v>
      </c>
      <c r="B802" s="177" t="s">
        <v>2072</v>
      </c>
      <c r="C802" s="176" t="s">
        <v>2007</v>
      </c>
      <c r="D802" s="176" t="s">
        <v>1996</v>
      </c>
      <c r="E802" s="176" t="s">
        <v>2073</v>
      </c>
      <c r="F802" s="176" t="s">
        <v>2074</v>
      </c>
      <c r="G802" s="176" t="s">
        <v>51</v>
      </c>
      <c r="H802" s="176" t="s">
        <v>2070</v>
      </c>
      <c r="I802" s="122">
        <v>41487</v>
      </c>
      <c r="J802" s="117">
        <v>7672.7</v>
      </c>
      <c r="K802" s="106">
        <f t="shared" si="101"/>
        <v>767.27</v>
      </c>
      <c r="L802" s="106">
        <f t="shared" si="102"/>
        <v>6905.43</v>
      </c>
      <c r="M802" s="117">
        <v>0</v>
      </c>
      <c r="N802" s="117">
        <v>0</v>
      </c>
      <c r="O802" s="117">
        <v>0</v>
      </c>
      <c r="P802" s="117">
        <v>0</v>
      </c>
      <c r="Q802" s="117">
        <v>0</v>
      </c>
      <c r="R802" s="117">
        <v>0</v>
      </c>
      <c r="S802" s="117">
        <v>0</v>
      </c>
      <c r="T802" s="117">
        <v>0</v>
      </c>
      <c r="U802" s="117">
        <v>0</v>
      </c>
      <c r="V802" s="117">
        <v>0</v>
      </c>
      <c r="W802" s="117">
        <v>0</v>
      </c>
      <c r="X802" s="117">
        <v>0</v>
      </c>
      <c r="Y802" s="117">
        <v>0</v>
      </c>
      <c r="Z802" s="117">
        <v>0</v>
      </c>
      <c r="AA802" s="117">
        <v>0</v>
      </c>
      <c r="AB802" s="106">
        <v>0</v>
      </c>
      <c r="AC802" s="117">
        <v>575.45000000000005</v>
      </c>
      <c r="AD802" s="106">
        <v>1381.09</v>
      </c>
      <c r="AE802" s="106">
        <v>1381.09</v>
      </c>
      <c r="AF802" s="106">
        <v>0</v>
      </c>
      <c r="AG802" s="106">
        <v>1381.09</v>
      </c>
      <c r="AH802" s="106">
        <v>0</v>
      </c>
      <c r="AI802" s="106">
        <v>1381.09</v>
      </c>
      <c r="AJ802" s="117">
        <v>805.62</v>
      </c>
      <c r="AK802" s="117">
        <v>0</v>
      </c>
      <c r="AL802" s="117"/>
      <c r="AM802" s="117"/>
      <c r="AN802" s="106"/>
      <c r="AO802" s="106"/>
      <c r="AP802" s="106">
        <f t="shared" si="103"/>
        <v>6905.43</v>
      </c>
      <c r="AQ802" s="106">
        <f t="shared" si="104"/>
        <v>767.26999999999953</v>
      </c>
      <c r="AR802" s="72" t="s">
        <v>248</v>
      </c>
      <c r="AS802" s="73" t="s">
        <v>317</v>
      </c>
      <c r="AT802" s="12"/>
      <c r="AU802" s="11">
        <f t="shared" si="105"/>
        <v>0</v>
      </c>
      <c r="AV802" s="12"/>
      <c r="AW802" s="12"/>
      <c r="AX802" s="12"/>
      <c r="AY802" s="12"/>
      <c r="AZ802" s="12"/>
      <c r="BA802" s="12"/>
      <c r="BB802" s="12"/>
      <c r="BC802" s="12"/>
      <c r="BD802" s="12"/>
      <c r="BE802" s="12"/>
      <c r="BF802" s="12"/>
      <c r="BG802" s="12"/>
      <c r="BH802" s="12"/>
    </row>
    <row r="803" spans="1:60" ht="49.5" customHeight="1" x14ac:dyDescent="0.2">
      <c r="A803" s="175" t="s">
        <v>2075</v>
      </c>
      <c r="B803" s="177" t="s">
        <v>2076</v>
      </c>
      <c r="C803" s="176" t="s">
        <v>2007</v>
      </c>
      <c r="D803" s="176" t="s">
        <v>1996</v>
      </c>
      <c r="E803" s="176" t="s">
        <v>2077</v>
      </c>
      <c r="F803" s="176" t="s">
        <v>2078</v>
      </c>
      <c r="G803" s="176" t="s">
        <v>51</v>
      </c>
      <c r="H803" s="177" t="s">
        <v>1510</v>
      </c>
      <c r="I803" s="122">
        <v>42583</v>
      </c>
      <c r="J803" s="117">
        <v>7462.52</v>
      </c>
      <c r="K803" s="106">
        <f t="shared" si="101"/>
        <v>746.25200000000007</v>
      </c>
      <c r="L803" s="117">
        <f t="shared" si="102"/>
        <v>6716.268</v>
      </c>
      <c r="M803" s="117">
        <v>0</v>
      </c>
      <c r="N803" s="117">
        <v>0</v>
      </c>
      <c r="O803" s="117">
        <v>0</v>
      </c>
      <c r="P803" s="117">
        <v>0</v>
      </c>
      <c r="Q803" s="117">
        <v>0</v>
      </c>
      <c r="R803" s="117">
        <v>0</v>
      </c>
      <c r="S803" s="117">
        <v>0</v>
      </c>
      <c r="T803" s="117">
        <v>0</v>
      </c>
      <c r="U803" s="117">
        <v>0</v>
      </c>
      <c r="V803" s="117">
        <v>0</v>
      </c>
      <c r="W803" s="117">
        <v>0</v>
      </c>
      <c r="X803" s="117">
        <v>0</v>
      </c>
      <c r="Y803" s="117">
        <v>0</v>
      </c>
      <c r="Z803" s="117">
        <v>0</v>
      </c>
      <c r="AA803" s="117">
        <v>0</v>
      </c>
      <c r="AB803" s="106">
        <v>0</v>
      </c>
      <c r="AC803" s="117">
        <v>0</v>
      </c>
      <c r="AD803" s="106">
        <v>0</v>
      </c>
      <c r="AE803" s="106">
        <v>0</v>
      </c>
      <c r="AF803" s="106">
        <v>0</v>
      </c>
      <c r="AG803" s="106">
        <v>559.69000000000005</v>
      </c>
      <c r="AH803" s="106">
        <v>0</v>
      </c>
      <c r="AI803" s="106">
        <v>1343.25</v>
      </c>
      <c r="AJ803" s="117">
        <v>1343.25</v>
      </c>
      <c r="AK803" s="117">
        <v>1343.25</v>
      </c>
      <c r="AL803" s="117">
        <v>1343.25</v>
      </c>
      <c r="AM803" s="117"/>
      <c r="AN803" s="106">
        <v>783.58</v>
      </c>
      <c r="AO803" s="106"/>
      <c r="AP803" s="106">
        <f t="shared" si="103"/>
        <v>6716.27</v>
      </c>
      <c r="AQ803" s="106">
        <f t="shared" si="104"/>
        <v>746.25</v>
      </c>
      <c r="AR803" s="72" t="s">
        <v>248</v>
      </c>
      <c r="AS803" s="73" t="s">
        <v>2079</v>
      </c>
      <c r="AT803" s="12"/>
      <c r="AU803" s="11">
        <f t="shared" si="105"/>
        <v>-2.0000000004074536E-3</v>
      </c>
      <c r="AV803" s="12"/>
      <c r="AW803" s="12"/>
      <c r="AX803" s="12"/>
      <c r="AY803" s="12"/>
      <c r="AZ803" s="12"/>
      <c r="BA803" s="12"/>
      <c r="BB803" s="12"/>
      <c r="BC803" s="12"/>
      <c r="BD803" s="12"/>
      <c r="BE803" s="12"/>
      <c r="BF803" s="12"/>
      <c r="BG803" s="12"/>
      <c r="BH803" s="12"/>
    </row>
    <row r="804" spans="1:60" ht="49.5" customHeight="1" x14ac:dyDescent="0.2">
      <c r="A804" s="175" t="s">
        <v>2080</v>
      </c>
      <c r="B804" s="177" t="s">
        <v>2081</v>
      </c>
      <c r="C804" s="176" t="s">
        <v>2082</v>
      </c>
      <c r="D804" s="176" t="s">
        <v>2008</v>
      </c>
      <c r="E804" s="176" t="s">
        <v>2083</v>
      </c>
      <c r="F804" s="176" t="s">
        <v>2084</v>
      </c>
      <c r="G804" s="176" t="s">
        <v>51</v>
      </c>
      <c r="H804" s="177"/>
      <c r="I804" s="122">
        <v>43867</v>
      </c>
      <c r="J804" s="117">
        <v>1755.85</v>
      </c>
      <c r="K804" s="106">
        <f t="shared" si="101"/>
        <v>175.58500000000001</v>
      </c>
      <c r="L804" s="117">
        <f t="shared" si="102"/>
        <v>1580.2649999999999</v>
      </c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  <c r="AA804" s="117"/>
      <c r="AB804" s="106"/>
      <c r="AC804" s="117"/>
      <c r="AD804" s="106"/>
      <c r="AE804" s="106"/>
      <c r="AF804" s="106"/>
      <c r="AG804" s="106"/>
      <c r="AH804" s="106"/>
      <c r="AI804" s="106"/>
      <c r="AJ804" s="117"/>
      <c r="AK804" s="117"/>
      <c r="AL804" s="117">
        <v>289.72000000000003</v>
      </c>
      <c r="AM804" s="117"/>
      <c r="AN804" s="106">
        <v>316.05</v>
      </c>
      <c r="AO804" s="106"/>
      <c r="AP804" s="106">
        <f t="shared" si="103"/>
        <v>605.77</v>
      </c>
      <c r="AQ804" s="106">
        <f t="shared" si="104"/>
        <v>1150.08</v>
      </c>
      <c r="AR804" s="72"/>
      <c r="AS804" s="73"/>
      <c r="AT804" s="12"/>
      <c r="AU804" s="11">
        <f t="shared" si="105"/>
        <v>974.49499999999989</v>
      </c>
      <c r="AV804" s="12"/>
      <c r="AW804" s="12"/>
      <c r="AX804" s="12"/>
      <c r="AY804" s="12"/>
      <c r="AZ804" s="12"/>
      <c r="BA804" s="12"/>
      <c r="BB804" s="12"/>
      <c r="BC804" s="12"/>
      <c r="BD804" s="12"/>
      <c r="BE804" s="12"/>
      <c r="BF804" s="12"/>
      <c r="BG804" s="12"/>
      <c r="BH804" s="12"/>
    </row>
    <row r="805" spans="1:60" ht="49.5" customHeight="1" x14ac:dyDescent="0.2">
      <c r="A805" s="175" t="s">
        <v>2085</v>
      </c>
      <c r="B805" s="177" t="s">
        <v>2081</v>
      </c>
      <c r="C805" s="176" t="s">
        <v>2086</v>
      </c>
      <c r="D805" s="176" t="s">
        <v>2008</v>
      </c>
      <c r="E805" s="176" t="s">
        <v>2087</v>
      </c>
      <c r="F805" s="176" t="s">
        <v>2088</v>
      </c>
      <c r="G805" s="176" t="s">
        <v>51</v>
      </c>
      <c r="H805" s="177"/>
      <c r="I805" s="122">
        <v>44151</v>
      </c>
      <c r="J805" s="117">
        <v>885.67</v>
      </c>
      <c r="K805" s="106">
        <f t="shared" si="101"/>
        <v>88.567000000000007</v>
      </c>
      <c r="L805" s="117">
        <f t="shared" si="102"/>
        <v>797.10299999999995</v>
      </c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  <c r="AA805" s="117"/>
      <c r="AB805" s="106"/>
      <c r="AC805" s="117"/>
      <c r="AD805" s="106"/>
      <c r="AE805" s="106"/>
      <c r="AF805" s="106"/>
      <c r="AG805" s="106"/>
      <c r="AH805" s="106"/>
      <c r="AI805" s="106"/>
      <c r="AJ805" s="117"/>
      <c r="AK805" s="117"/>
      <c r="AL805" s="117">
        <v>13.29</v>
      </c>
      <c r="AM805" s="117"/>
      <c r="AN805" s="106">
        <v>159.41999999999999</v>
      </c>
      <c r="AO805" s="106"/>
      <c r="AP805" s="106">
        <f t="shared" si="103"/>
        <v>172.70999999999998</v>
      </c>
      <c r="AQ805" s="106">
        <f t="shared" si="104"/>
        <v>712.96</v>
      </c>
      <c r="AR805" s="72"/>
      <c r="AS805" s="73"/>
      <c r="AT805" s="12"/>
      <c r="AU805" s="11">
        <f t="shared" si="105"/>
        <v>624.39300000000003</v>
      </c>
      <c r="AV805" s="12"/>
      <c r="AW805" s="12"/>
      <c r="AX805" s="12"/>
      <c r="AY805" s="12"/>
      <c r="AZ805" s="12"/>
      <c r="BA805" s="12"/>
      <c r="BB805" s="12"/>
      <c r="BC805" s="12"/>
      <c r="BD805" s="12"/>
      <c r="BE805" s="12"/>
      <c r="BF805" s="12"/>
      <c r="BG805" s="12"/>
      <c r="BH805" s="12"/>
    </row>
    <row r="806" spans="1:60" ht="49.5" customHeight="1" x14ac:dyDescent="0.2">
      <c r="A806" s="175" t="s">
        <v>2089</v>
      </c>
      <c r="B806" s="177" t="s">
        <v>2090</v>
      </c>
      <c r="C806" s="176" t="s">
        <v>2091</v>
      </c>
      <c r="D806" s="176" t="s">
        <v>2092</v>
      </c>
      <c r="E806" s="176" t="s">
        <v>2093</v>
      </c>
      <c r="F806" s="176" t="s">
        <v>2094</v>
      </c>
      <c r="G806" s="176" t="s">
        <v>51</v>
      </c>
      <c r="H806" s="176" t="s">
        <v>2095</v>
      </c>
      <c r="I806" s="122">
        <v>41456</v>
      </c>
      <c r="J806" s="117">
        <v>2070</v>
      </c>
      <c r="K806" s="106">
        <f t="shared" si="101"/>
        <v>207</v>
      </c>
      <c r="L806" s="106">
        <f t="shared" si="102"/>
        <v>1863</v>
      </c>
      <c r="M806" s="117">
        <v>0</v>
      </c>
      <c r="N806" s="117">
        <v>0</v>
      </c>
      <c r="O806" s="117">
        <v>0</v>
      </c>
      <c r="P806" s="117">
        <v>0</v>
      </c>
      <c r="Q806" s="117">
        <v>0</v>
      </c>
      <c r="R806" s="117">
        <v>0</v>
      </c>
      <c r="S806" s="117">
        <v>0</v>
      </c>
      <c r="T806" s="117">
        <v>0</v>
      </c>
      <c r="U806" s="117">
        <v>0</v>
      </c>
      <c r="V806" s="117">
        <v>0</v>
      </c>
      <c r="W806" s="117">
        <v>0</v>
      </c>
      <c r="X806" s="117">
        <v>0</v>
      </c>
      <c r="Y806" s="117">
        <v>0</v>
      </c>
      <c r="Z806" s="117">
        <v>0</v>
      </c>
      <c r="AA806" s="117">
        <v>0</v>
      </c>
      <c r="AB806" s="106">
        <v>0</v>
      </c>
      <c r="AC806" s="117">
        <v>186.3</v>
      </c>
      <c r="AD806" s="117">
        <v>372.6</v>
      </c>
      <c r="AE806" s="117">
        <v>372.6</v>
      </c>
      <c r="AF806" s="117">
        <v>0</v>
      </c>
      <c r="AG806" s="117">
        <v>372.6</v>
      </c>
      <c r="AH806" s="117">
        <v>0</v>
      </c>
      <c r="AI806" s="117">
        <v>372.6</v>
      </c>
      <c r="AJ806" s="117">
        <v>186.3</v>
      </c>
      <c r="AK806" s="117">
        <v>0</v>
      </c>
      <c r="AL806" s="117"/>
      <c r="AM806" s="117"/>
      <c r="AN806" s="106"/>
      <c r="AO806" s="106"/>
      <c r="AP806" s="106">
        <f t="shared" si="103"/>
        <v>1863.0000000000002</v>
      </c>
      <c r="AQ806" s="106">
        <f t="shared" si="104"/>
        <v>206.99999999999977</v>
      </c>
      <c r="AR806" s="72" t="s">
        <v>199</v>
      </c>
      <c r="AS806" s="73" t="s">
        <v>271</v>
      </c>
      <c r="AT806" s="12"/>
      <c r="AU806" s="11">
        <f t="shared" si="105"/>
        <v>0</v>
      </c>
      <c r="AV806" s="12"/>
      <c r="AW806" s="12"/>
      <c r="AX806" s="12"/>
      <c r="AY806" s="12"/>
      <c r="AZ806" s="12"/>
      <c r="BA806" s="12"/>
      <c r="BB806" s="12"/>
      <c r="BC806" s="12"/>
      <c r="BD806" s="12"/>
      <c r="BE806" s="12"/>
      <c r="BF806" s="12"/>
      <c r="BG806" s="12"/>
      <c r="BH806" s="12"/>
    </row>
    <row r="807" spans="1:60" ht="49.5" customHeight="1" x14ac:dyDescent="0.2">
      <c r="A807" s="175" t="s">
        <v>2096</v>
      </c>
      <c r="B807" s="176" t="s">
        <v>2097</v>
      </c>
      <c r="C807" s="176" t="s">
        <v>2098</v>
      </c>
      <c r="D807" s="176" t="s">
        <v>2099</v>
      </c>
      <c r="E807" s="176" t="s">
        <v>2100</v>
      </c>
      <c r="F807" s="176" t="s">
        <v>2101</v>
      </c>
      <c r="G807" s="176" t="s">
        <v>51</v>
      </c>
      <c r="H807" s="176" t="s">
        <v>263</v>
      </c>
      <c r="I807" s="122">
        <v>40483</v>
      </c>
      <c r="J807" s="106">
        <v>11620</v>
      </c>
      <c r="K807" s="106">
        <f t="shared" si="101"/>
        <v>1162</v>
      </c>
      <c r="L807" s="106">
        <f t="shared" si="102"/>
        <v>10458</v>
      </c>
      <c r="M807" s="117">
        <v>0</v>
      </c>
      <c r="N807" s="117">
        <v>0</v>
      </c>
      <c r="O807" s="117">
        <v>0</v>
      </c>
      <c r="P807" s="117">
        <v>0</v>
      </c>
      <c r="Q807" s="117">
        <v>0</v>
      </c>
      <c r="R807" s="117">
        <v>0</v>
      </c>
      <c r="S807" s="117">
        <v>0</v>
      </c>
      <c r="T807" s="117">
        <v>0</v>
      </c>
      <c r="U807" s="117">
        <v>0</v>
      </c>
      <c r="V807" s="117">
        <v>0</v>
      </c>
      <c r="W807" s="117">
        <v>0</v>
      </c>
      <c r="X807" s="117">
        <v>0</v>
      </c>
      <c r="Y807" s="117">
        <v>208.64</v>
      </c>
      <c r="Z807" s="117">
        <v>2232.2600000000002</v>
      </c>
      <c r="AA807" s="117">
        <v>2232.2600000000002</v>
      </c>
      <c r="AB807" s="106">
        <v>0</v>
      </c>
      <c r="AC807" s="117">
        <v>2232.2600000000002</v>
      </c>
      <c r="AD807" s="117">
        <v>2232.2600000000002</v>
      </c>
      <c r="AE807" s="117">
        <v>1320.32</v>
      </c>
      <c r="AF807" s="117">
        <v>0</v>
      </c>
      <c r="AG807" s="117">
        <v>0</v>
      </c>
      <c r="AH807" s="117">
        <v>0</v>
      </c>
      <c r="AI807" s="117">
        <v>0</v>
      </c>
      <c r="AJ807" s="117">
        <v>0</v>
      </c>
      <c r="AK807" s="117">
        <v>0</v>
      </c>
      <c r="AL807" s="117"/>
      <c r="AM807" s="117"/>
      <c r="AN807" s="106"/>
      <c r="AO807" s="106"/>
      <c r="AP807" s="106">
        <f t="shared" si="103"/>
        <v>10458</v>
      </c>
      <c r="AQ807" s="106">
        <f t="shared" si="104"/>
        <v>1162</v>
      </c>
      <c r="AR807" s="72" t="s">
        <v>660</v>
      </c>
      <c r="AS807" s="73" t="s">
        <v>661</v>
      </c>
      <c r="AT807" s="12"/>
      <c r="AU807" s="11">
        <f t="shared" si="105"/>
        <v>0</v>
      </c>
      <c r="AV807" s="12"/>
      <c r="AW807" s="12"/>
      <c r="AX807" s="12"/>
      <c r="AY807" s="12"/>
      <c r="AZ807" s="12"/>
      <c r="BA807" s="12"/>
      <c r="BB807" s="12"/>
      <c r="BC807" s="12"/>
      <c r="BD807" s="12"/>
      <c r="BE807" s="12"/>
      <c r="BF807" s="12"/>
      <c r="BG807" s="12"/>
      <c r="BH807" s="12"/>
    </row>
    <row r="808" spans="1:60" ht="49.5" customHeight="1" x14ac:dyDescent="0.2">
      <c r="A808" s="175" t="s">
        <v>2102</v>
      </c>
      <c r="B808" s="176" t="s">
        <v>2103</v>
      </c>
      <c r="C808" s="176" t="s">
        <v>2104</v>
      </c>
      <c r="D808" s="176" t="s">
        <v>1569</v>
      </c>
      <c r="E808" s="176" t="s">
        <v>2105</v>
      </c>
      <c r="F808" s="176" t="s">
        <v>2106</v>
      </c>
      <c r="G808" s="176" t="s">
        <v>51</v>
      </c>
      <c r="H808" s="176" t="s">
        <v>67</v>
      </c>
      <c r="I808" s="122">
        <v>37591</v>
      </c>
      <c r="J808" s="106">
        <v>1150</v>
      </c>
      <c r="K808" s="106">
        <f t="shared" si="101"/>
        <v>115</v>
      </c>
      <c r="L808" s="106">
        <f t="shared" si="102"/>
        <v>1035</v>
      </c>
      <c r="M808" s="117">
        <v>0</v>
      </c>
      <c r="N808" s="117">
        <v>0</v>
      </c>
      <c r="O808" s="117">
        <v>0</v>
      </c>
      <c r="P808" s="117">
        <v>0</v>
      </c>
      <c r="Q808" s="117">
        <v>17.25</v>
      </c>
      <c r="R808" s="117">
        <v>207</v>
      </c>
      <c r="S808" s="117">
        <v>207</v>
      </c>
      <c r="T808" s="117">
        <v>207</v>
      </c>
      <c r="U808" s="117">
        <v>207</v>
      </c>
      <c r="V808" s="117">
        <v>189.75</v>
      </c>
      <c r="W808" s="117">
        <v>0</v>
      </c>
      <c r="X808" s="117">
        <v>0</v>
      </c>
      <c r="Y808" s="117">
        <v>0</v>
      </c>
      <c r="Z808" s="117">
        <v>0</v>
      </c>
      <c r="AA808" s="117">
        <v>0</v>
      </c>
      <c r="AB808" s="106">
        <v>0</v>
      </c>
      <c r="AC808" s="117">
        <v>0</v>
      </c>
      <c r="AD808" s="117">
        <v>0</v>
      </c>
      <c r="AE808" s="117">
        <v>0</v>
      </c>
      <c r="AF808" s="117">
        <v>0</v>
      </c>
      <c r="AG808" s="117">
        <v>0</v>
      </c>
      <c r="AH808" s="117">
        <v>0</v>
      </c>
      <c r="AI808" s="117">
        <v>0</v>
      </c>
      <c r="AJ808" s="117">
        <v>0</v>
      </c>
      <c r="AK808" s="117">
        <v>0</v>
      </c>
      <c r="AL808" s="117"/>
      <c r="AM808" s="117"/>
      <c r="AN808" s="106"/>
      <c r="AO808" s="106"/>
      <c r="AP808" s="106">
        <f t="shared" si="103"/>
        <v>1035</v>
      </c>
      <c r="AQ808" s="106">
        <f t="shared" si="104"/>
        <v>115</v>
      </c>
      <c r="AR808" s="74" t="s">
        <v>2107</v>
      </c>
      <c r="AS808" s="75" t="s">
        <v>2108</v>
      </c>
      <c r="AT808" s="12"/>
      <c r="AU808" s="11">
        <f t="shared" si="105"/>
        <v>0</v>
      </c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</row>
    <row r="809" spans="1:60" ht="49.5" customHeight="1" x14ac:dyDescent="0.2">
      <c r="A809" s="175" t="s">
        <v>2109</v>
      </c>
      <c r="B809" s="176" t="s">
        <v>2110</v>
      </c>
      <c r="C809" s="176" t="s">
        <v>2111</v>
      </c>
      <c r="D809" s="176" t="s">
        <v>1569</v>
      </c>
      <c r="E809" s="177" t="s">
        <v>2112</v>
      </c>
      <c r="F809" s="176" t="s">
        <v>2113</v>
      </c>
      <c r="G809" s="176" t="s">
        <v>51</v>
      </c>
      <c r="H809" s="176" t="s">
        <v>207</v>
      </c>
      <c r="I809" s="122">
        <v>39295</v>
      </c>
      <c r="J809" s="106">
        <v>1014.62</v>
      </c>
      <c r="K809" s="106">
        <f t="shared" si="101"/>
        <v>101.462</v>
      </c>
      <c r="L809" s="106">
        <f t="shared" si="102"/>
        <v>913.15800000000002</v>
      </c>
      <c r="M809" s="117">
        <v>0</v>
      </c>
      <c r="N809" s="117">
        <v>0</v>
      </c>
      <c r="O809" s="117">
        <v>0</v>
      </c>
      <c r="P809" s="117">
        <v>0</v>
      </c>
      <c r="Q809" s="117">
        <v>0</v>
      </c>
      <c r="R809" s="117">
        <v>0</v>
      </c>
      <c r="S809" s="117">
        <v>0</v>
      </c>
      <c r="T809" s="117">
        <v>0</v>
      </c>
      <c r="U809" s="117">
        <v>0</v>
      </c>
      <c r="V809" s="117">
        <v>76.099999999999994</v>
      </c>
      <c r="W809" s="117">
        <v>182.63</v>
      </c>
      <c r="X809" s="117">
        <v>182.63</v>
      </c>
      <c r="Y809" s="117">
        <v>182.63</v>
      </c>
      <c r="Z809" s="117">
        <v>182.63</v>
      </c>
      <c r="AA809" s="117">
        <v>106.54</v>
      </c>
      <c r="AB809" s="106">
        <v>0</v>
      </c>
      <c r="AC809" s="117">
        <v>0</v>
      </c>
      <c r="AD809" s="117">
        <v>0</v>
      </c>
      <c r="AE809" s="117">
        <v>0</v>
      </c>
      <c r="AF809" s="117">
        <v>0</v>
      </c>
      <c r="AG809" s="117">
        <v>0</v>
      </c>
      <c r="AH809" s="117">
        <v>0</v>
      </c>
      <c r="AI809" s="117">
        <v>0</v>
      </c>
      <c r="AJ809" s="117">
        <v>0</v>
      </c>
      <c r="AK809" s="117">
        <v>0</v>
      </c>
      <c r="AL809" s="117"/>
      <c r="AM809" s="117"/>
      <c r="AN809" s="106"/>
      <c r="AO809" s="106"/>
      <c r="AP809" s="106">
        <f t="shared" si="103"/>
        <v>913.16</v>
      </c>
      <c r="AQ809" s="106">
        <f t="shared" si="104"/>
        <v>101.46000000000004</v>
      </c>
      <c r="AR809" s="72" t="s">
        <v>570</v>
      </c>
      <c r="AS809" s="73" t="s">
        <v>2114</v>
      </c>
      <c r="AT809" s="12"/>
      <c r="AU809" s="11">
        <f t="shared" si="105"/>
        <v>-1.9999999999527063E-3</v>
      </c>
      <c r="AV809" s="12"/>
      <c r="AW809" s="12"/>
      <c r="AX809" s="12"/>
      <c r="AY809" s="12"/>
      <c r="AZ809" s="12"/>
      <c r="BA809" s="12"/>
      <c r="BB809" s="12"/>
      <c r="BC809" s="12"/>
      <c r="BD809" s="12"/>
      <c r="BE809" s="12"/>
      <c r="BF809" s="12"/>
      <c r="BG809" s="12"/>
      <c r="BH809" s="12"/>
    </row>
    <row r="810" spans="1:60" ht="49.5" customHeight="1" x14ac:dyDescent="0.2">
      <c r="A810" s="175" t="s">
        <v>2115</v>
      </c>
      <c r="B810" s="176" t="s">
        <v>2116</v>
      </c>
      <c r="C810" s="176" t="s">
        <v>607</v>
      </c>
      <c r="D810" s="176" t="s">
        <v>1569</v>
      </c>
      <c r="E810" s="177" t="s">
        <v>2117</v>
      </c>
      <c r="F810" s="176" t="s">
        <v>2118</v>
      </c>
      <c r="G810" s="176" t="s">
        <v>51</v>
      </c>
      <c r="H810" s="176" t="s">
        <v>263</v>
      </c>
      <c r="I810" s="122">
        <v>41244</v>
      </c>
      <c r="J810" s="106">
        <v>2409.9899999999998</v>
      </c>
      <c r="K810" s="106">
        <f t="shared" si="101"/>
        <v>240.999</v>
      </c>
      <c r="L810" s="106">
        <f t="shared" si="102"/>
        <v>2168.991</v>
      </c>
      <c r="M810" s="117">
        <v>0</v>
      </c>
      <c r="N810" s="117">
        <v>0</v>
      </c>
      <c r="O810" s="117">
        <v>0</v>
      </c>
      <c r="P810" s="117">
        <v>0</v>
      </c>
      <c r="Q810" s="117">
        <v>0</v>
      </c>
      <c r="R810" s="117">
        <v>0</v>
      </c>
      <c r="S810" s="117">
        <v>0</v>
      </c>
      <c r="T810" s="117">
        <v>0</v>
      </c>
      <c r="U810" s="117">
        <v>0</v>
      </c>
      <c r="V810" s="117">
        <v>0</v>
      </c>
      <c r="W810" s="117">
        <v>0</v>
      </c>
      <c r="X810" s="117">
        <v>0</v>
      </c>
      <c r="Y810" s="117">
        <v>0</v>
      </c>
      <c r="Z810" s="117">
        <v>0</v>
      </c>
      <c r="AA810" s="117">
        <v>0</v>
      </c>
      <c r="AB810" s="106">
        <v>0</v>
      </c>
      <c r="AC810" s="117">
        <v>433.8</v>
      </c>
      <c r="AD810" s="117">
        <v>433.8</v>
      </c>
      <c r="AE810" s="117">
        <v>433.8</v>
      </c>
      <c r="AF810" s="117">
        <v>0</v>
      </c>
      <c r="AG810" s="117">
        <v>433.8</v>
      </c>
      <c r="AH810" s="117">
        <v>0</v>
      </c>
      <c r="AI810" s="117">
        <v>433.79</v>
      </c>
      <c r="AJ810" s="117">
        <v>0</v>
      </c>
      <c r="AK810" s="117">
        <v>0</v>
      </c>
      <c r="AL810" s="117"/>
      <c r="AM810" s="117"/>
      <c r="AN810" s="106"/>
      <c r="AO810" s="106"/>
      <c r="AP810" s="106">
        <f t="shared" si="103"/>
        <v>2168.9900000000002</v>
      </c>
      <c r="AQ810" s="106">
        <f t="shared" si="104"/>
        <v>240.99999999999955</v>
      </c>
      <c r="AR810" s="72" t="s">
        <v>570</v>
      </c>
      <c r="AS810" s="73" t="s">
        <v>2114</v>
      </c>
      <c r="AT810" s="12"/>
      <c r="AU810" s="11">
        <f t="shared" si="105"/>
        <v>9.9999999974897946E-4</v>
      </c>
      <c r="AV810" s="12"/>
      <c r="AW810" s="12"/>
      <c r="AX810" s="12"/>
      <c r="AY810" s="12"/>
      <c r="AZ810" s="12"/>
      <c r="BA810" s="12"/>
      <c r="BB810" s="12"/>
      <c r="BC810" s="12"/>
      <c r="BD810" s="12"/>
      <c r="BE810" s="12"/>
      <c r="BF810" s="12"/>
      <c r="BG810" s="12"/>
      <c r="BH810" s="12"/>
    </row>
    <row r="811" spans="1:60" ht="63" customHeight="1" x14ac:dyDescent="0.2">
      <c r="A811" s="175" t="s">
        <v>2119</v>
      </c>
      <c r="B811" s="176" t="s">
        <v>2120</v>
      </c>
      <c r="C811" s="176" t="s">
        <v>2121</v>
      </c>
      <c r="D811" s="176" t="s">
        <v>1569</v>
      </c>
      <c r="E811" s="177" t="s">
        <v>2122</v>
      </c>
      <c r="F811" s="176" t="s">
        <v>2123</v>
      </c>
      <c r="G811" s="176" t="s">
        <v>51</v>
      </c>
      <c r="H811" s="176" t="s">
        <v>207</v>
      </c>
      <c r="I811" s="122">
        <v>43776</v>
      </c>
      <c r="J811" s="106">
        <v>1768</v>
      </c>
      <c r="K811" s="106">
        <f t="shared" si="101"/>
        <v>176.8</v>
      </c>
      <c r="L811" s="106">
        <f t="shared" si="102"/>
        <v>1591.2</v>
      </c>
      <c r="M811" s="117">
        <v>0</v>
      </c>
      <c r="N811" s="117">
        <v>0</v>
      </c>
      <c r="O811" s="117">
        <v>0</v>
      </c>
      <c r="P811" s="117">
        <v>0</v>
      </c>
      <c r="Q811" s="117">
        <v>0</v>
      </c>
      <c r="R811" s="117">
        <v>0</v>
      </c>
      <c r="S811" s="117">
        <v>0</v>
      </c>
      <c r="T811" s="117">
        <v>0</v>
      </c>
      <c r="U811" s="117">
        <v>0</v>
      </c>
      <c r="V811" s="117">
        <v>0</v>
      </c>
      <c r="W811" s="117">
        <v>0</v>
      </c>
      <c r="X811" s="117">
        <v>0</v>
      </c>
      <c r="Y811" s="117">
        <v>0</v>
      </c>
      <c r="Z811" s="117">
        <v>0</v>
      </c>
      <c r="AA811" s="117">
        <v>0</v>
      </c>
      <c r="AB811" s="106">
        <v>0</v>
      </c>
      <c r="AC811" s="117">
        <v>0</v>
      </c>
      <c r="AD811" s="117">
        <v>0</v>
      </c>
      <c r="AE811" s="117">
        <v>0</v>
      </c>
      <c r="AF811" s="117">
        <v>0</v>
      </c>
      <c r="AG811" s="117">
        <v>0</v>
      </c>
      <c r="AH811" s="117">
        <v>0</v>
      </c>
      <c r="AI811" s="117">
        <v>0</v>
      </c>
      <c r="AJ811" s="117">
        <v>0</v>
      </c>
      <c r="AK811" s="117">
        <v>53.04</v>
      </c>
      <c r="AL811" s="117">
        <v>318.24</v>
      </c>
      <c r="AM811" s="117"/>
      <c r="AN811" s="106">
        <v>318.24</v>
      </c>
      <c r="AO811" s="106"/>
      <c r="AP811" s="106">
        <f t="shared" si="103"/>
        <v>689.52</v>
      </c>
      <c r="AQ811" s="106">
        <f t="shared" si="104"/>
        <v>1078.48</v>
      </c>
      <c r="AR811" s="72"/>
      <c r="AS811" s="73"/>
      <c r="AT811" s="12"/>
      <c r="AU811" s="11">
        <f t="shared" si="105"/>
        <v>901.68000000000006</v>
      </c>
      <c r="AV811" s="12"/>
      <c r="AW811" s="12"/>
      <c r="AX811" s="12"/>
      <c r="AY811" s="12"/>
      <c r="AZ811" s="12"/>
      <c r="BA811" s="12"/>
      <c r="BB811" s="12"/>
      <c r="BC811" s="12"/>
      <c r="BD811" s="12"/>
      <c r="BE811" s="12"/>
      <c r="BF811" s="12"/>
      <c r="BG811" s="12"/>
      <c r="BH811" s="12"/>
    </row>
    <row r="812" spans="1:60" ht="49.5" customHeight="1" x14ac:dyDescent="0.2">
      <c r="A812" s="175" t="s">
        <v>2124</v>
      </c>
      <c r="B812" s="176" t="s">
        <v>2125</v>
      </c>
      <c r="C812" s="176" t="s">
        <v>2126</v>
      </c>
      <c r="D812" s="176" t="s">
        <v>568</v>
      </c>
      <c r="E812" s="176" t="s">
        <v>2127</v>
      </c>
      <c r="F812" s="176" t="s">
        <v>2128</v>
      </c>
      <c r="G812" s="176" t="s">
        <v>51</v>
      </c>
      <c r="H812" s="176" t="s">
        <v>263</v>
      </c>
      <c r="I812" s="122">
        <v>41244</v>
      </c>
      <c r="J812" s="106">
        <v>6764.04</v>
      </c>
      <c r="K812" s="106">
        <f t="shared" si="101"/>
        <v>676.404</v>
      </c>
      <c r="L812" s="106">
        <f t="shared" si="102"/>
        <v>6087.6360000000004</v>
      </c>
      <c r="M812" s="117">
        <v>0</v>
      </c>
      <c r="N812" s="117">
        <v>0</v>
      </c>
      <c r="O812" s="117">
        <v>0</v>
      </c>
      <c r="P812" s="117">
        <v>0</v>
      </c>
      <c r="Q812" s="117">
        <v>0</v>
      </c>
      <c r="R812" s="117">
        <v>0</v>
      </c>
      <c r="S812" s="117">
        <v>0</v>
      </c>
      <c r="T812" s="117">
        <v>0</v>
      </c>
      <c r="U812" s="117">
        <v>0</v>
      </c>
      <c r="V812" s="117">
        <v>0</v>
      </c>
      <c r="W812" s="117">
        <v>0</v>
      </c>
      <c r="X812" s="117">
        <v>0</v>
      </c>
      <c r="Y812" s="117">
        <v>0</v>
      </c>
      <c r="Z812" s="117">
        <v>0</v>
      </c>
      <c r="AA812" s="117">
        <v>0</v>
      </c>
      <c r="AB812" s="106">
        <v>0</v>
      </c>
      <c r="AC812" s="117">
        <v>1217.53</v>
      </c>
      <c r="AD812" s="117">
        <v>1217.53</v>
      </c>
      <c r="AE812" s="117">
        <v>1217.53</v>
      </c>
      <c r="AF812" s="117">
        <v>0</v>
      </c>
      <c r="AG812" s="117">
        <v>1217.53</v>
      </c>
      <c r="AH812" s="117">
        <v>0</v>
      </c>
      <c r="AI812" s="117">
        <v>1217.52</v>
      </c>
      <c r="AJ812" s="117">
        <v>0</v>
      </c>
      <c r="AK812" s="117">
        <v>0</v>
      </c>
      <c r="AL812" s="117"/>
      <c r="AM812" s="117"/>
      <c r="AN812" s="106"/>
      <c r="AO812" s="106"/>
      <c r="AP812" s="106">
        <f t="shared" si="103"/>
        <v>6087.6399999999994</v>
      </c>
      <c r="AQ812" s="106">
        <f t="shared" si="104"/>
        <v>676.40000000000055</v>
      </c>
      <c r="AR812" s="72" t="s">
        <v>570</v>
      </c>
      <c r="AS812" s="73" t="s">
        <v>2114</v>
      </c>
      <c r="AT812" s="12"/>
      <c r="AU812" s="11">
        <f t="shared" si="105"/>
        <v>-3.9999999989959178E-3</v>
      </c>
      <c r="AV812" s="12"/>
      <c r="AW812" s="12"/>
      <c r="AX812" s="12"/>
      <c r="AY812" s="12"/>
      <c r="AZ812" s="12"/>
      <c r="BA812" s="12"/>
      <c r="BB812" s="12"/>
      <c r="BC812" s="12"/>
      <c r="BD812" s="12"/>
      <c r="BE812" s="12"/>
      <c r="BF812" s="12"/>
      <c r="BG812" s="12"/>
      <c r="BH812" s="12"/>
    </row>
    <row r="813" spans="1:60" ht="49.5" customHeight="1" x14ac:dyDescent="0.2">
      <c r="A813" s="175" t="s">
        <v>2129</v>
      </c>
      <c r="B813" s="177" t="s">
        <v>2130</v>
      </c>
      <c r="C813" s="176" t="s">
        <v>2131</v>
      </c>
      <c r="D813" s="176" t="s">
        <v>2132</v>
      </c>
      <c r="E813" s="176" t="s">
        <v>2133</v>
      </c>
      <c r="F813" s="176" t="s">
        <v>247</v>
      </c>
      <c r="G813" s="176" t="s">
        <v>51</v>
      </c>
      <c r="H813" s="176" t="s">
        <v>92</v>
      </c>
      <c r="I813" s="122">
        <v>40756</v>
      </c>
      <c r="J813" s="117">
        <v>17899</v>
      </c>
      <c r="K813" s="106">
        <f t="shared" si="101"/>
        <v>1789.9</v>
      </c>
      <c r="L813" s="106">
        <f t="shared" si="102"/>
        <v>16109.1</v>
      </c>
      <c r="M813" s="117">
        <v>0</v>
      </c>
      <c r="N813" s="117">
        <v>0</v>
      </c>
      <c r="O813" s="117">
        <v>0</v>
      </c>
      <c r="P813" s="117">
        <v>0</v>
      </c>
      <c r="Q813" s="117">
        <v>0</v>
      </c>
      <c r="R813" s="117">
        <v>0</v>
      </c>
      <c r="S813" s="117">
        <v>0</v>
      </c>
      <c r="T813" s="117">
        <v>0</v>
      </c>
      <c r="U813" s="117">
        <v>0</v>
      </c>
      <c r="V813" s="117">
        <v>0</v>
      </c>
      <c r="W813" s="117">
        <v>0</v>
      </c>
      <c r="X813" s="117">
        <v>0</v>
      </c>
      <c r="Y813" s="117">
        <v>0</v>
      </c>
      <c r="Z813" s="117">
        <v>1342.42</v>
      </c>
      <c r="AA813" s="117">
        <v>3221.82</v>
      </c>
      <c r="AB813" s="106">
        <v>0</v>
      </c>
      <c r="AC813" s="117">
        <v>3221.82</v>
      </c>
      <c r="AD813" s="117">
        <v>3221.82</v>
      </c>
      <c r="AE813" s="117">
        <v>3221.82</v>
      </c>
      <c r="AF813" s="117">
        <v>0</v>
      </c>
      <c r="AG813" s="117">
        <v>1879.4</v>
      </c>
      <c r="AH813" s="117">
        <v>0</v>
      </c>
      <c r="AI813" s="117">
        <v>0</v>
      </c>
      <c r="AJ813" s="117">
        <v>0</v>
      </c>
      <c r="AK813" s="117">
        <v>0</v>
      </c>
      <c r="AL813" s="117"/>
      <c r="AM813" s="117"/>
      <c r="AN813" s="106"/>
      <c r="AO813" s="106"/>
      <c r="AP813" s="106">
        <f t="shared" si="103"/>
        <v>16109.099999999999</v>
      </c>
      <c r="AQ813" s="106">
        <f t="shared" si="104"/>
        <v>1789.9000000000015</v>
      </c>
      <c r="AR813" s="72" t="s">
        <v>1489</v>
      </c>
      <c r="AS813" s="73" t="s">
        <v>2134</v>
      </c>
      <c r="AT813" s="12"/>
      <c r="AU813" s="11">
        <f t="shared" si="105"/>
        <v>0</v>
      </c>
      <c r="AV813" s="12"/>
      <c r="AW813" s="12"/>
      <c r="AX813" s="12"/>
      <c r="AY813" s="12"/>
      <c r="AZ813" s="12"/>
      <c r="BA813" s="12"/>
      <c r="BB813" s="12"/>
      <c r="BC813" s="12"/>
      <c r="BD813" s="12"/>
      <c r="BE813" s="12"/>
      <c r="BF813" s="12"/>
      <c r="BG813" s="12"/>
      <c r="BH813" s="12"/>
    </row>
    <row r="814" spans="1:60" ht="49.5" customHeight="1" x14ac:dyDescent="0.2">
      <c r="A814" s="175" t="s">
        <v>2135</v>
      </c>
      <c r="B814" s="177" t="s">
        <v>2130</v>
      </c>
      <c r="C814" s="176" t="s">
        <v>2136</v>
      </c>
      <c r="D814" s="176" t="s">
        <v>2137</v>
      </c>
      <c r="E814" s="176" t="s">
        <v>2138</v>
      </c>
      <c r="F814" s="176" t="s">
        <v>2139</v>
      </c>
      <c r="G814" s="176" t="s">
        <v>51</v>
      </c>
      <c r="H814" s="176" t="s">
        <v>85</v>
      </c>
      <c r="I814" s="122">
        <v>44435</v>
      </c>
      <c r="J814" s="117">
        <v>5040</v>
      </c>
      <c r="K814" s="106">
        <f t="shared" si="101"/>
        <v>504</v>
      </c>
      <c r="L814" s="106">
        <f t="shared" si="102"/>
        <v>4536</v>
      </c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  <c r="AA814" s="117"/>
      <c r="AB814" s="106"/>
      <c r="AC814" s="117"/>
      <c r="AD814" s="117"/>
      <c r="AE814" s="117"/>
      <c r="AF814" s="117"/>
      <c r="AG814" s="117"/>
      <c r="AH814" s="117"/>
      <c r="AI814" s="117"/>
      <c r="AJ814" s="117"/>
      <c r="AK814" s="117"/>
      <c r="AL814" s="117"/>
      <c r="AM814" s="117"/>
      <c r="AN814" s="106">
        <v>302.39999999999998</v>
      </c>
      <c r="AO814" s="106"/>
      <c r="AP814" s="106">
        <f t="shared" si="103"/>
        <v>302.39999999999998</v>
      </c>
      <c r="AQ814" s="106">
        <f t="shared" si="104"/>
        <v>4737.6000000000004</v>
      </c>
      <c r="AR814" s="72"/>
      <c r="AS814" s="73"/>
      <c r="AT814" s="12"/>
      <c r="AU814" s="11">
        <f t="shared" si="105"/>
        <v>4233.6000000000004</v>
      </c>
      <c r="AV814" s="12"/>
      <c r="AW814" s="12"/>
      <c r="AX814" s="12"/>
      <c r="AY814" s="12"/>
      <c r="AZ814" s="12"/>
      <c r="BA814" s="12"/>
      <c r="BB814" s="12"/>
      <c r="BC814" s="12"/>
      <c r="BD814" s="12"/>
      <c r="BE814" s="12"/>
      <c r="BF814" s="12"/>
      <c r="BG814" s="12"/>
      <c r="BH814" s="12"/>
    </row>
    <row r="815" spans="1:60" ht="49.5" customHeight="1" x14ac:dyDescent="0.2">
      <c r="A815" s="175" t="s">
        <v>2140</v>
      </c>
      <c r="B815" s="176" t="s">
        <v>2141</v>
      </c>
      <c r="C815" s="176" t="s">
        <v>57</v>
      </c>
      <c r="D815" s="176" t="s">
        <v>2064</v>
      </c>
      <c r="E815" s="176" t="s">
        <v>323</v>
      </c>
      <c r="F815" s="176" t="s">
        <v>247</v>
      </c>
      <c r="G815" s="176" t="s">
        <v>51</v>
      </c>
      <c r="H815" s="176" t="s">
        <v>67</v>
      </c>
      <c r="I815" s="122">
        <v>37438</v>
      </c>
      <c r="J815" s="106">
        <v>575</v>
      </c>
      <c r="K815" s="106">
        <f t="shared" si="101"/>
        <v>57.5</v>
      </c>
      <c r="L815" s="106">
        <f t="shared" si="102"/>
        <v>517.5</v>
      </c>
      <c r="M815" s="117">
        <v>0</v>
      </c>
      <c r="N815" s="117">
        <v>0</v>
      </c>
      <c r="O815" s="117">
        <v>0</v>
      </c>
      <c r="P815" s="117">
        <v>0</v>
      </c>
      <c r="Q815" s="117">
        <v>51.75</v>
      </c>
      <c r="R815" s="117">
        <v>267.38</v>
      </c>
      <c r="S815" s="117">
        <v>198.37</v>
      </c>
      <c r="T815" s="117">
        <v>0</v>
      </c>
      <c r="U815" s="117">
        <v>0</v>
      </c>
      <c r="V815" s="117">
        <v>0</v>
      </c>
      <c r="W815" s="117">
        <v>0</v>
      </c>
      <c r="X815" s="117">
        <v>0</v>
      </c>
      <c r="Y815" s="117">
        <v>0</v>
      </c>
      <c r="Z815" s="117">
        <v>0</v>
      </c>
      <c r="AA815" s="117">
        <v>0</v>
      </c>
      <c r="AB815" s="106">
        <v>0</v>
      </c>
      <c r="AC815" s="117">
        <v>0</v>
      </c>
      <c r="AD815" s="117">
        <v>0</v>
      </c>
      <c r="AE815" s="117">
        <v>0</v>
      </c>
      <c r="AF815" s="117">
        <v>0</v>
      </c>
      <c r="AG815" s="117">
        <v>0</v>
      </c>
      <c r="AH815" s="117">
        <v>0</v>
      </c>
      <c r="AI815" s="117">
        <v>0</v>
      </c>
      <c r="AJ815" s="117">
        <v>0</v>
      </c>
      <c r="AK815" s="117">
        <v>0</v>
      </c>
      <c r="AL815" s="117"/>
      <c r="AM815" s="117"/>
      <c r="AN815" s="106"/>
      <c r="AO815" s="106"/>
      <c r="AP815" s="106">
        <f t="shared" si="103"/>
        <v>517.5</v>
      </c>
      <c r="AQ815" s="106">
        <f t="shared" si="104"/>
        <v>57.5</v>
      </c>
      <c r="AR815" s="72" t="s">
        <v>248</v>
      </c>
      <c r="AS815" s="73" t="s">
        <v>264</v>
      </c>
      <c r="AT815" s="12"/>
      <c r="AU815" s="11">
        <f t="shared" si="105"/>
        <v>0</v>
      </c>
      <c r="AV815" s="12"/>
      <c r="AW815" s="12"/>
      <c r="AX815" s="12"/>
      <c r="AY815" s="12"/>
      <c r="AZ815" s="12"/>
      <c r="BA815" s="12"/>
      <c r="BB815" s="12"/>
      <c r="BC815" s="12"/>
      <c r="BD815" s="12"/>
      <c r="BE815" s="12"/>
      <c r="BF815" s="12"/>
      <c r="BG815" s="12"/>
      <c r="BH815" s="12"/>
    </row>
    <row r="816" spans="1:60" ht="49.5" customHeight="1" x14ac:dyDescent="0.2">
      <c r="A816" s="175" t="s">
        <v>2142</v>
      </c>
      <c r="B816" s="176" t="s">
        <v>2143</v>
      </c>
      <c r="C816" s="176" t="s">
        <v>2144</v>
      </c>
      <c r="D816" s="176" t="s">
        <v>2145</v>
      </c>
      <c r="E816" s="176" t="s">
        <v>2146</v>
      </c>
      <c r="F816" s="176" t="s">
        <v>2147</v>
      </c>
      <c r="G816" s="176" t="s">
        <v>51</v>
      </c>
      <c r="H816" s="176" t="s">
        <v>2148</v>
      </c>
      <c r="I816" s="122">
        <v>38322</v>
      </c>
      <c r="J816" s="117">
        <v>2712</v>
      </c>
      <c r="K816" s="106">
        <f t="shared" si="101"/>
        <v>271.2</v>
      </c>
      <c r="L816" s="106">
        <f t="shared" si="102"/>
        <v>2440.8000000000002</v>
      </c>
      <c r="M816" s="117">
        <v>0</v>
      </c>
      <c r="N816" s="117">
        <v>0</v>
      </c>
      <c r="O816" s="117">
        <v>0</v>
      </c>
      <c r="P816" s="117">
        <v>0</v>
      </c>
      <c r="Q816" s="117">
        <v>0</v>
      </c>
      <c r="R816" s="117">
        <v>0</v>
      </c>
      <c r="S816" s="117">
        <v>0</v>
      </c>
      <c r="T816" s="117">
        <v>504.43</v>
      </c>
      <c r="U816" s="117">
        <v>488.16</v>
      </c>
      <c r="V816" s="117">
        <v>488.16</v>
      </c>
      <c r="W816" s="117">
        <v>488.16</v>
      </c>
      <c r="X816" s="117">
        <v>471.89</v>
      </c>
      <c r="Y816" s="117">
        <v>0</v>
      </c>
      <c r="Z816" s="117">
        <v>0</v>
      </c>
      <c r="AA816" s="117">
        <v>0</v>
      </c>
      <c r="AB816" s="106">
        <v>0</v>
      </c>
      <c r="AC816" s="117">
        <v>0</v>
      </c>
      <c r="AD816" s="117">
        <v>0</v>
      </c>
      <c r="AE816" s="117">
        <v>0</v>
      </c>
      <c r="AF816" s="117">
        <v>0</v>
      </c>
      <c r="AG816" s="117">
        <v>0</v>
      </c>
      <c r="AH816" s="117">
        <v>0</v>
      </c>
      <c r="AI816" s="117">
        <v>0</v>
      </c>
      <c r="AJ816" s="117">
        <v>0</v>
      </c>
      <c r="AK816" s="117">
        <v>0</v>
      </c>
      <c r="AL816" s="117"/>
      <c r="AM816" s="117"/>
      <c r="AN816" s="106"/>
      <c r="AO816" s="106"/>
      <c r="AP816" s="106">
        <f t="shared" si="103"/>
        <v>2440.8000000000002</v>
      </c>
      <c r="AQ816" s="106">
        <f t="shared" si="104"/>
        <v>271.19999999999982</v>
      </c>
      <c r="AR816" s="72" t="s">
        <v>959</v>
      </c>
      <c r="AS816" s="73" t="s">
        <v>1940</v>
      </c>
      <c r="AT816" s="12"/>
      <c r="AU816" s="11">
        <f t="shared" si="105"/>
        <v>0</v>
      </c>
      <c r="AV816" s="12"/>
      <c r="AW816" s="12"/>
      <c r="AX816" s="12"/>
      <c r="AY816" s="12"/>
      <c r="AZ816" s="12"/>
      <c r="BA816" s="12"/>
      <c r="BB816" s="12"/>
      <c r="BC816" s="12"/>
      <c r="BD816" s="12"/>
      <c r="BE816" s="12"/>
      <c r="BF816" s="12"/>
      <c r="BG816" s="12"/>
      <c r="BH816" s="12"/>
    </row>
    <row r="817" spans="1:60" ht="49.5" customHeight="1" x14ac:dyDescent="0.2">
      <c r="A817" s="178" t="s">
        <v>2149</v>
      </c>
      <c r="B817" s="177" t="s">
        <v>2150</v>
      </c>
      <c r="C817" s="177" t="s">
        <v>1480</v>
      </c>
      <c r="D817" s="177" t="s">
        <v>1481</v>
      </c>
      <c r="E817" s="177" t="s">
        <v>2151</v>
      </c>
      <c r="F817" s="177" t="s">
        <v>2152</v>
      </c>
      <c r="G817" s="176" t="s">
        <v>51</v>
      </c>
      <c r="H817" s="177" t="s">
        <v>2153</v>
      </c>
      <c r="I817" s="122">
        <v>40695</v>
      </c>
      <c r="J817" s="117">
        <v>2115</v>
      </c>
      <c r="K817" s="106">
        <f t="shared" si="101"/>
        <v>211.5</v>
      </c>
      <c r="L817" s="106">
        <f t="shared" si="102"/>
        <v>1903.5</v>
      </c>
      <c r="M817" s="117">
        <v>0</v>
      </c>
      <c r="N817" s="117">
        <v>0</v>
      </c>
      <c r="O817" s="117">
        <v>0</v>
      </c>
      <c r="P817" s="117">
        <v>0</v>
      </c>
      <c r="Q817" s="117">
        <v>0</v>
      </c>
      <c r="R817" s="117">
        <v>0</v>
      </c>
      <c r="S817" s="117">
        <v>0</v>
      </c>
      <c r="T817" s="117">
        <v>0</v>
      </c>
      <c r="U817" s="117">
        <v>0</v>
      </c>
      <c r="V817" s="117">
        <v>0</v>
      </c>
      <c r="W817" s="117">
        <v>0</v>
      </c>
      <c r="X817" s="117">
        <v>0</v>
      </c>
      <c r="Y817" s="117">
        <v>0</v>
      </c>
      <c r="Z817" s="117">
        <v>126.9</v>
      </c>
      <c r="AA817" s="117">
        <v>380.7</v>
      </c>
      <c r="AB817" s="106">
        <v>0</v>
      </c>
      <c r="AC817" s="117">
        <v>380.7</v>
      </c>
      <c r="AD817" s="117">
        <v>380.7</v>
      </c>
      <c r="AE817" s="117">
        <v>380.7</v>
      </c>
      <c r="AF817" s="117">
        <v>0</v>
      </c>
      <c r="AG817" s="117">
        <v>253.8</v>
      </c>
      <c r="AH817" s="117">
        <v>0</v>
      </c>
      <c r="AI817" s="117">
        <v>0</v>
      </c>
      <c r="AJ817" s="117">
        <v>0</v>
      </c>
      <c r="AK817" s="117">
        <v>0</v>
      </c>
      <c r="AL817" s="117"/>
      <c r="AM817" s="117"/>
      <c r="AN817" s="106"/>
      <c r="AO817" s="106"/>
      <c r="AP817" s="106">
        <f t="shared" si="103"/>
        <v>1903.5</v>
      </c>
      <c r="AQ817" s="106">
        <f t="shared" si="104"/>
        <v>211.5</v>
      </c>
      <c r="AR817" s="72" t="s">
        <v>619</v>
      </c>
      <c r="AS817" s="73" t="s">
        <v>620</v>
      </c>
      <c r="AT817" s="12"/>
      <c r="AU817" s="11">
        <f t="shared" si="105"/>
        <v>0</v>
      </c>
      <c r="AV817" s="12"/>
      <c r="AW817" s="12"/>
      <c r="AX817" s="12"/>
      <c r="AY817" s="12"/>
      <c r="AZ817" s="12"/>
      <c r="BA817" s="12"/>
      <c r="BB817" s="12"/>
      <c r="BC817" s="12"/>
      <c r="BD817" s="12"/>
      <c r="BE817" s="12"/>
      <c r="BF817" s="12"/>
      <c r="BG817" s="12"/>
      <c r="BH817" s="12"/>
    </row>
    <row r="818" spans="1:60" ht="49.5" customHeight="1" x14ac:dyDescent="0.2">
      <c r="A818" s="178" t="s">
        <v>2154</v>
      </c>
      <c r="B818" s="177" t="s">
        <v>2150</v>
      </c>
      <c r="C818" s="177" t="s">
        <v>1480</v>
      </c>
      <c r="D818" s="177" t="s">
        <v>1481</v>
      </c>
      <c r="E818" s="177" t="s">
        <v>2155</v>
      </c>
      <c r="F818" s="177" t="s">
        <v>2152</v>
      </c>
      <c r="G818" s="176" t="s">
        <v>51</v>
      </c>
      <c r="H818" s="177" t="s">
        <v>2153</v>
      </c>
      <c r="I818" s="122">
        <v>40695</v>
      </c>
      <c r="J818" s="117">
        <v>2115</v>
      </c>
      <c r="K818" s="106">
        <f t="shared" si="101"/>
        <v>211.5</v>
      </c>
      <c r="L818" s="106">
        <f t="shared" si="102"/>
        <v>1903.5</v>
      </c>
      <c r="M818" s="117">
        <v>0</v>
      </c>
      <c r="N818" s="117">
        <v>0</v>
      </c>
      <c r="O818" s="117">
        <v>0</v>
      </c>
      <c r="P818" s="117">
        <v>0</v>
      </c>
      <c r="Q818" s="117">
        <v>0</v>
      </c>
      <c r="R818" s="117">
        <v>0</v>
      </c>
      <c r="S818" s="117">
        <v>0</v>
      </c>
      <c r="T818" s="117">
        <v>0</v>
      </c>
      <c r="U818" s="117">
        <v>0</v>
      </c>
      <c r="V818" s="117">
        <v>0</v>
      </c>
      <c r="W818" s="117">
        <v>0</v>
      </c>
      <c r="X818" s="117">
        <v>0</v>
      </c>
      <c r="Y818" s="117">
        <v>0</v>
      </c>
      <c r="Z818" s="117">
        <v>126.9</v>
      </c>
      <c r="AA818" s="117">
        <v>380.7</v>
      </c>
      <c r="AB818" s="106">
        <v>0</v>
      </c>
      <c r="AC818" s="117">
        <v>380.7</v>
      </c>
      <c r="AD818" s="117">
        <v>380.7</v>
      </c>
      <c r="AE818" s="117">
        <v>380.7</v>
      </c>
      <c r="AF818" s="117">
        <v>0</v>
      </c>
      <c r="AG818" s="117">
        <v>253.8</v>
      </c>
      <c r="AH818" s="117">
        <v>0</v>
      </c>
      <c r="AI818" s="117">
        <v>0</v>
      </c>
      <c r="AJ818" s="117">
        <v>0</v>
      </c>
      <c r="AK818" s="117">
        <v>0</v>
      </c>
      <c r="AL818" s="117"/>
      <c r="AM818" s="117"/>
      <c r="AN818" s="106"/>
      <c r="AO818" s="106"/>
      <c r="AP818" s="106">
        <f t="shared" si="103"/>
        <v>1903.5</v>
      </c>
      <c r="AQ818" s="106">
        <f t="shared" si="104"/>
        <v>211.5</v>
      </c>
      <c r="AR818" s="72" t="s">
        <v>577</v>
      </c>
      <c r="AS818" s="73" t="s">
        <v>239</v>
      </c>
      <c r="AT818" s="12"/>
      <c r="AU818" s="11">
        <f t="shared" si="105"/>
        <v>0</v>
      </c>
      <c r="AV818" s="12"/>
      <c r="AW818" s="12"/>
      <c r="AX818" s="12"/>
      <c r="AY818" s="12"/>
      <c r="AZ818" s="12"/>
      <c r="BA818" s="12"/>
      <c r="BB818" s="12"/>
      <c r="BC818" s="12"/>
      <c r="BD818" s="12"/>
      <c r="BE818" s="12"/>
      <c r="BF818" s="12"/>
      <c r="BG818" s="12"/>
      <c r="BH818" s="12"/>
    </row>
    <row r="819" spans="1:60" ht="49.5" customHeight="1" x14ac:dyDescent="0.2">
      <c r="A819" s="178" t="s">
        <v>2156</v>
      </c>
      <c r="B819" s="177" t="s">
        <v>2150</v>
      </c>
      <c r="C819" s="177" t="s">
        <v>1480</v>
      </c>
      <c r="D819" s="177" t="s">
        <v>1481</v>
      </c>
      <c r="E819" s="177" t="s">
        <v>2157</v>
      </c>
      <c r="F819" s="177" t="s">
        <v>2152</v>
      </c>
      <c r="G819" s="176" t="s">
        <v>51</v>
      </c>
      <c r="H819" s="177" t="s">
        <v>2153</v>
      </c>
      <c r="I819" s="122">
        <v>40695</v>
      </c>
      <c r="J819" s="117">
        <v>2115</v>
      </c>
      <c r="K819" s="106">
        <f t="shared" si="101"/>
        <v>211.5</v>
      </c>
      <c r="L819" s="106">
        <f t="shared" si="102"/>
        <v>1903.5</v>
      </c>
      <c r="M819" s="117">
        <v>0</v>
      </c>
      <c r="N819" s="117">
        <v>0</v>
      </c>
      <c r="O819" s="117">
        <v>0</v>
      </c>
      <c r="P819" s="117">
        <v>0</v>
      </c>
      <c r="Q819" s="117">
        <v>0</v>
      </c>
      <c r="R819" s="117">
        <v>0</v>
      </c>
      <c r="S819" s="117">
        <v>0</v>
      </c>
      <c r="T819" s="117">
        <v>0</v>
      </c>
      <c r="U819" s="117">
        <v>0</v>
      </c>
      <c r="V819" s="117">
        <v>0</v>
      </c>
      <c r="W819" s="117">
        <v>0</v>
      </c>
      <c r="X819" s="117">
        <v>0</v>
      </c>
      <c r="Y819" s="117">
        <v>0</v>
      </c>
      <c r="Z819" s="117">
        <v>126.9</v>
      </c>
      <c r="AA819" s="117">
        <v>380.7</v>
      </c>
      <c r="AB819" s="106">
        <v>0</v>
      </c>
      <c r="AC819" s="117">
        <v>380.7</v>
      </c>
      <c r="AD819" s="117">
        <v>380.7</v>
      </c>
      <c r="AE819" s="117">
        <v>380.7</v>
      </c>
      <c r="AF819" s="117">
        <v>0</v>
      </c>
      <c r="AG819" s="117">
        <v>253.8</v>
      </c>
      <c r="AH819" s="117">
        <v>0</v>
      </c>
      <c r="AI819" s="117">
        <v>0</v>
      </c>
      <c r="AJ819" s="117">
        <v>0</v>
      </c>
      <c r="AK819" s="117">
        <v>0</v>
      </c>
      <c r="AL819" s="117"/>
      <c r="AM819" s="117"/>
      <c r="AN819" s="106"/>
      <c r="AO819" s="106"/>
      <c r="AP819" s="106">
        <f t="shared" si="103"/>
        <v>1903.5</v>
      </c>
      <c r="AQ819" s="106">
        <f t="shared" si="104"/>
        <v>211.5</v>
      </c>
      <c r="AR819" s="72" t="s">
        <v>570</v>
      </c>
      <c r="AS819" s="73" t="s">
        <v>2158</v>
      </c>
      <c r="AT819" s="12"/>
      <c r="AU819" s="11">
        <f t="shared" si="105"/>
        <v>0</v>
      </c>
      <c r="AV819" s="12"/>
      <c r="AW819" s="12"/>
      <c r="AX819" s="12"/>
      <c r="AY819" s="12"/>
      <c r="AZ819" s="12"/>
      <c r="BA819" s="12"/>
      <c r="BB819" s="12"/>
      <c r="BC819" s="12"/>
      <c r="BD819" s="12"/>
      <c r="BE819" s="12"/>
      <c r="BF819" s="12"/>
      <c r="BG819" s="12"/>
      <c r="BH819" s="12"/>
    </row>
    <row r="820" spans="1:60" ht="49.5" customHeight="1" x14ac:dyDescent="0.2">
      <c r="A820" s="178" t="s">
        <v>2159</v>
      </c>
      <c r="B820" s="177" t="s">
        <v>2160</v>
      </c>
      <c r="C820" s="177" t="s">
        <v>1502</v>
      </c>
      <c r="D820" s="177" t="s">
        <v>2161</v>
      </c>
      <c r="E820" s="177" t="s">
        <v>2162</v>
      </c>
      <c r="F820" s="177" t="s">
        <v>2163</v>
      </c>
      <c r="G820" s="176" t="s">
        <v>51</v>
      </c>
      <c r="H820" s="177" t="s">
        <v>74</v>
      </c>
      <c r="I820" s="122">
        <v>41091</v>
      </c>
      <c r="J820" s="117">
        <v>623.75</v>
      </c>
      <c r="K820" s="106">
        <f t="shared" si="101"/>
        <v>62.375</v>
      </c>
      <c r="L820" s="106">
        <f t="shared" si="102"/>
        <v>561.375</v>
      </c>
      <c r="M820" s="117">
        <v>0</v>
      </c>
      <c r="N820" s="117">
        <v>0</v>
      </c>
      <c r="O820" s="117">
        <v>0</v>
      </c>
      <c r="P820" s="117">
        <v>0</v>
      </c>
      <c r="Q820" s="117">
        <v>0</v>
      </c>
      <c r="R820" s="117">
        <v>0</v>
      </c>
      <c r="S820" s="117">
        <v>0</v>
      </c>
      <c r="T820" s="117">
        <v>0</v>
      </c>
      <c r="U820" s="117">
        <v>0</v>
      </c>
      <c r="V820" s="117">
        <v>0</v>
      </c>
      <c r="W820" s="117">
        <v>0</v>
      </c>
      <c r="X820" s="117">
        <v>0</v>
      </c>
      <c r="Y820" s="117">
        <v>0</v>
      </c>
      <c r="Z820" s="117">
        <v>0</v>
      </c>
      <c r="AA820" s="117">
        <v>46.68</v>
      </c>
      <c r="AB820" s="106">
        <v>0</v>
      </c>
      <c r="AC820" s="117">
        <v>112.28</v>
      </c>
      <c r="AD820" s="117">
        <v>112.28</v>
      </c>
      <c r="AE820" s="117">
        <v>112.28</v>
      </c>
      <c r="AF820" s="117">
        <v>0</v>
      </c>
      <c r="AG820" s="117">
        <v>112.28</v>
      </c>
      <c r="AH820" s="117">
        <v>0</v>
      </c>
      <c r="AI820" s="117">
        <v>65.569999999999993</v>
      </c>
      <c r="AJ820" s="117">
        <v>0</v>
      </c>
      <c r="AK820" s="117">
        <v>0</v>
      </c>
      <c r="AL820" s="117"/>
      <c r="AM820" s="117"/>
      <c r="AN820" s="106"/>
      <c r="AO820" s="106"/>
      <c r="AP820" s="106">
        <f t="shared" si="103"/>
        <v>561.36999999999989</v>
      </c>
      <c r="AQ820" s="106">
        <f t="shared" si="104"/>
        <v>62.380000000000109</v>
      </c>
      <c r="AR820" s="72" t="s">
        <v>541</v>
      </c>
      <c r="AS820" s="73" t="s">
        <v>2164</v>
      </c>
      <c r="AT820" s="12"/>
      <c r="AU820" s="11">
        <f t="shared" si="105"/>
        <v>5.0000000001091394E-3</v>
      </c>
      <c r="AV820" s="12"/>
      <c r="AW820" s="12"/>
      <c r="AX820" s="12"/>
      <c r="AY820" s="12"/>
      <c r="AZ820" s="12"/>
      <c r="BA820" s="12"/>
      <c r="BB820" s="12"/>
      <c r="BC820" s="12"/>
      <c r="BD820" s="12"/>
      <c r="BE820" s="12"/>
      <c r="BF820" s="12"/>
      <c r="BG820" s="12"/>
      <c r="BH820" s="12"/>
    </row>
    <row r="821" spans="1:60" ht="49.5" customHeight="1" x14ac:dyDescent="0.2">
      <c r="A821" s="178" t="s">
        <v>2165</v>
      </c>
      <c r="B821" s="177" t="s">
        <v>2166</v>
      </c>
      <c r="C821" s="177" t="s">
        <v>57</v>
      </c>
      <c r="D821" s="177" t="s">
        <v>1440</v>
      </c>
      <c r="E821" s="177" t="s">
        <v>2167</v>
      </c>
      <c r="F821" s="177" t="s">
        <v>2168</v>
      </c>
      <c r="G821" s="176" t="s">
        <v>51</v>
      </c>
      <c r="H821" s="177" t="s">
        <v>67</v>
      </c>
      <c r="I821" s="122">
        <v>37926</v>
      </c>
      <c r="J821" s="117">
        <v>2100</v>
      </c>
      <c r="K821" s="106">
        <f t="shared" si="101"/>
        <v>210</v>
      </c>
      <c r="L821" s="106">
        <f t="shared" si="102"/>
        <v>1890</v>
      </c>
      <c r="M821" s="117">
        <v>0</v>
      </c>
      <c r="N821" s="117">
        <v>0</v>
      </c>
      <c r="O821" s="117">
        <v>0</v>
      </c>
      <c r="P821" s="117">
        <v>0</v>
      </c>
      <c r="Q821" s="117">
        <v>63</v>
      </c>
      <c r="R821" s="117">
        <v>378</v>
      </c>
      <c r="S821" s="117">
        <v>378</v>
      </c>
      <c r="T821" s="117">
        <v>378</v>
      </c>
      <c r="U821" s="117">
        <v>378</v>
      </c>
      <c r="V821" s="117">
        <v>315</v>
      </c>
      <c r="W821" s="117">
        <v>0</v>
      </c>
      <c r="X821" s="117">
        <v>0</v>
      </c>
      <c r="Y821" s="117">
        <v>0</v>
      </c>
      <c r="Z821" s="117">
        <v>0</v>
      </c>
      <c r="AA821" s="117">
        <v>0</v>
      </c>
      <c r="AB821" s="106">
        <v>0</v>
      </c>
      <c r="AC821" s="117">
        <v>0</v>
      </c>
      <c r="AD821" s="117">
        <v>0</v>
      </c>
      <c r="AE821" s="117">
        <v>0</v>
      </c>
      <c r="AF821" s="117">
        <v>0</v>
      </c>
      <c r="AG821" s="117">
        <v>0</v>
      </c>
      <c r="AH821" s="117">
        <v>0</v>
      </c>
      <c r="AI821" s="117">
        <v>0</v>
      </c>
      <c r="AJ821" s="117">
        <v>0</v>
      </c>
      <c r="AK821" s="117">
        <v>0</v>
      </c>
      <c r="AL821" s="117"/>
      <c r="AM821" s="117"/>
      <c r="AN821" s="106"/>
      <c r="AO821" s="106"/>
      <c r="AP821" s="106">
        <f t="shared" si="103"/>
        <v>1890</v>
      </c>
      <c r="AQ821" s="106">
        <f t="shared" si="104"/>
        <v>210</v>
      </c>
      <c r="AR821" s="72" t="s">
        <v>199</v>
      </c>
      <c r="AS821" s="73" t="s">
        <v>271</v>
      </c>
      <c r="AT821" s="12"/>
      <c r="AU821" s="11">
        <f t="shared" si="105"/>
        <v>0</v>
      </c>
      <c r="AV821" s="12"/>
      <c r="AW821" s="12"/>
      <c r="AX821" s="12"/>
      <c r="AY821" s="12"/>
      <c r="AZ821" s="12"/>
      <c r="BA821" s="12"/>
      <c r="BB821" s="12"/>
      <c r="BC821" s="12"/>
      <c r="BD821" s="12"/>
      <c r="BE821" s="12"/>
      <c r="BF821" s="12"/>
      <c r="BG821" s="12"/>
      <c r="BH821" s="12"/>
    </row>
    <row r="822" spans="1:60" ht="49.5" customHeight="1" x14ac:dyDescent="0.2">
      <c r="A822" s="175" t="s">
        <v>2169</v>
      </c>
      <c r="B822" s="176" t="s">
        <v>2170</v>
      </c>
      <c r="C822" s="176" t="s">
        <v>2171</v>
      </c>
      <c r="D822" s="176" t="s">
        <v>1440</v>
      </c>
      <c r="E822" s="176" t="s">
        <v>2172</v>
      </c>
      <c r="F822" s="176" t="s">
        <v>2173</v>
      </c>
      <c r="G822" s="176" t="s">
        <v>51</v>
      </c>
      <c r="H822" s="176" t="s">
        <v>207</v>
      </c>
      <c r="I822" s="122">
        <v>40603</v>
      </c>
      <c r="J822" s="106">
        <v>828.66</v>
      </c>
      <c r="K822" s="106">
        <f t="shared" si="101"/>
        <v>82.866</v>
      </c>
      <c r="L822" s="106">
        <f t="shared" si="102"/>
        <v>745.79399999999998</v>
      </c>
      <c r="M822" s="106">
        <v>0</v>
      </c>
      <c r="N822" s="106">
        <v>0</v>
      </c>
      <c r="O822" s="106">
        <v>0</v>
      </c>
      <c r="P822" s="106">
        <v>0</v>
      </c>
      <c r="Q822" s="106">
        <v>0</v>
      </c>
      <c r="R822" s="106">
        <v>0</v>
      </c>
      <c r="S822" s="106">
        <v>0</v>
      </c>
      <c r="T822" s="106">
        <v>0</v>
      </c>
      <c r="U822" s="106">
        <v>0</v>
      </c>
      <c r="V822" s="117">
        <v>0</v>
      </c>
      <c r="W822" s="106">
        <v>0</v>
      </c>
      <c r="X822" s="106">
        <v>0</v>
      </c>
      <c r="Y822" s="106">
        <v>0</v>
      </c>
      <c r="Z822" s="106">
        <v>111.87</v>
      </c>
      <c r="AA822" s="106">
        <v>149.16</v>
      </c>
      <c r="AB822" s="106">
        <v>0</v>
      </c>
      <c r="AC822" s="106">
        <v>149.16</v>
      </c>
      <c r="AD822" s="106">
        <v>149.16</v>
      </c>
      <c r="AE822" s="106">
        <v>149.16</v>
      </c>
      <c r="AF822" s="106">
        <v>0</v>
      </c>
      <c r="AG822" s="106">
        <v>37.28</v>
      </c>
      <c r="AH822" s="106">
        <v>0</v>
      </c>
      <c r="AI822" s="106">
        <v>0</v>
      </c>
      <c r="AJ822" s="117">
        <v>0</v>
      </c>
      <c r="AK822" s="117">
        <v>0</v>
      </c>
      <c r="AL822" s="117"/>
      <c r="AM822" s="117"/>
      <c r="AN822" s="106"/>
      <c r="AO822" s="106"/>
      <c r="AP822" s="106">
        <f t="shared" si="103"/>
        <v>745.78999999999985</v>
      </c>
      <c r="AQ822" s="106">
        <f t="shared" si="104"/>
        <v>82.870000000000118</v>
      </c>
      <c r="AR822" s="72" t="s">
        <v>2174</v>
      </c>
      <c r="AS822" s="73" t="s">
        <v>239</v>
      </c>
      <c r="AT822" s="12"/>
      <c r="AU822" s="11">
        <f t="shared" si="105"/>
        <v>4.0000000001327862E-3</v>
      </c>
      <c r="AV822" s="12"/>
      <c r="AW822" s="12"/>
      <c r="AX822" s="12"/>
      <c r="AY822" s="12"/>
      <c r="AZ822" s="12"/>
      <c r="BA822" s="12"/>
      <c r="BB822" s="12"/>
      <c r="BC822" s="12"/>
      <c r="BD822" s="12"/>
      <c r="BE822" s="12"/>
      <c r="BF822" s="12"/>
      <c r="BG822" s="12"/>
      <c r="BH822" s="12"/>
    </row>
    <row r="823" spans="1:60" ht="49.5" customHeight="1" x14ac:dyDescent="0.2">
      <c r="A823" s="175" t="s">
        <v>2175</v>
      </c>
      <c r="B823" s="176" t="s">
        <v>2170</v>
      </c>
      <c r="C823" s="176" t="s">
        <v>2176</v>
      </c>
      <c r="D823" s="176" t="s">
        <v>1440</v>
      </c>
      <c r="E823" s="176" t="s">
        <v>2177</v>
      </c>
      <c r="F823" s="176" t="s">
        <v>2178</v>
      </c>
      <c r="G823" s="176" t="s">
        <v>51</v>
      </c>
      <c r="H823" s="176"/>
      <c r="I823" s="122">
        <v>43846</v>
      </c>
      <c r="J823" s="106">
        <v>603</v>
      </c>
      <c r="K823" s="106">
        <f t="shared" si="101"/>
        <v>60.300000000000004</v>
      </c>
      <c r="L823" s="106">
        <f t="shared" si="102"/>
        <v>542.70000000000005</v>
      </c>
      <c r="M823" s="106"/>
      <c r="N823" s="106"/>
      <c r="O823" s="106"/>
      <c r="P823" s="106"/>
      <c r="Q823" s="106"/>
      <c r="R823" s="106"/>
      <c r="S823" s="106"/>
      <c r="T823" s="106"/>
      <c r="U823" s="106"/>
      <c r="V823" s="117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17"/>
      <c r="AK823" s="117"/>
      <c r="AL823" s="117">
        <v>99.5</v>
      </c>
      <c r="AM823" s="117"/>
      <c r="AN823" s="106">
        <v>108.54</v>
      </c>
      <c r="AO823" s="106"/>
      <c r="AP823" s="106">
        <f t="shared" si="103"/>
        <v>208.04000000000002</v>
      </c>
      <c r="AQ823" s="106">
        <f t="shared" si="104"/>
        <v>394.96</v>
      </c>
      <c r="AR823" s="72"/>
      <c r="AS823" s="73"/>
      <c r="AT823" s="12"/>
      <c r="AU823" s="11">
        <f t="shared" si="105"/>
        <v>334.66</v>
      </c>
      <c r="AV823" s="12"/>
      <c r="AW823" s="12"/>
      <c r="AX823" s="12"/>
      <c r="AY823" s="12"/>
      <c r="AZ823" s="12"/>
      <c r="BA823" s="12"/>
      <c r="BB823" s="12"/>
      <c r="BC823" s="12"/>
      <c r="BD823" s="12"/>
      <c r="BE823" s="12"/>
      <c r="BF823" s="12"/>
      <c r="BG823" s="12"/>
      <c r="BH823" s="12"/>
    </row>
    <row r="824" spans="1:60" ht="49.5" customHeight="1" x14ac:dyDescent="0.2">
      <c r="A824" s="175" t="s">
        <v>2179</v>
      </c>
      <c r="B824" s="176" t="s">
        <v>2170</v>
      </c>
      <c r="C824" s="176" t="s">
        <v>2176</v>
      </c>
      <c r="D824" s="176" t="s">
        <v>1440</v>
      </c>
      <c r="E824" s="176" t="s">
        <v>2180</v>
      </c>
      <c r="F824" s="176" t="s">
        <v>2178</v>
      </c>
      <c r="G824" s="176" t="s">
        <v>51</v>
      </c>
      <c r="H824" s="176"/>
      <c r="I824" s="122">
        <v>43846</v>
      </c>
      <c r="J824" s="106">
        <v>603</v>
      </c>
      <c r="K824" s="106">
        <f t="shared" si="101"/>
        <v>60.300000000000004</v>
      </c>
      <c r="L824" s="106">
        <f t="shared" si="102"/>
        <v>542.70000000000005</v>
      </c>
      <c r="M824" s="106"/>
      <c r="N824" s="106"/>
      <c r="O824" s="106"/>
      <c r="P824" s="106"/>
      <c r="Q824" s="106"/>
      <c r="R824" s="106"/>
      <c r="S824" s="106"/>
      <c r="T824" s="106"/>
      <c r="U824" s="106"/>
      <c r="V824" s="117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17"/>
      <c r="AK824" s="117"/>
      <c r="AL824" s="117">
        <v>99.5</v>
      </c>
      <c r="AM824" s="117"/>
      <c r="AN824" s="106">
        <v>108.54</v>
      </c>
      <c r="AO824" s="106"/>
      <c r="AP824" s="106">
        <f t="shared" si="103"/>
        <v>208.04000000000002</v>
      </c>
      <c r="AQ824" s="106">
        <f t="shared" si="104"/>
        <v>394.96</v>
      </c>
      <c r="AR824" s="72"/>
      <c r="AS824" s="73"/>
      <c r="AT824" s="12"/>
      <c r="AU824" s="11">
        <f t="shared" si="105"/>
        <v>334.66</v>
      </c>
      <c r="AV824" s="12"/>
      <c r="AW824" s="12"/>
      <c r="AX824" s="12"/>
      <c r="AY824" s="12"/>
      <c r="AZ824" s="12"/>
      <c r="BA824" s="12"/>
      <c r="BB824" s="12"/>
      <c r="BC824" s="12"/>
      <c r="BD824" s="12"/>
      <c r="BE824" s="12"/>
      <c r="BF824" s="12"/>
      <c r="BG824" s="12"/>
      <c r="BH824" s="12"/>
    </row>
    <row r="825" spans="1:60" ht="49.5" customHeight="1" x14ac:dyDescent="0.2">
      <c r="A825" s="175" t="s">
        <v>2181</v>
      </c>
      <c r="B825" s="177" t="s">
        <v>2182</v>
      </c>
      <c r="C825" s="176" t="s">
        <v>2183</v>
      </c>
      <c r="D825" s="176" t="s">
        <v>2183</v>
      </c>
      <c r="E825" s="176" t="s">
        <v>323</v>
      </c>
      <c r="F825" s="176" t="s">
        <v>324</v>
      </c>
      <c r="G825" s="176" t="s">
        <v>51</v>
      </c>
      <c r="H825" s="176" t="s">
        <v>67</v>
      </c>
      <c r="I825" s="122">
        <v>38869</v>
      </c>
      <c r="J825" s="117">
        <v>1791.18</v>
      </c>
      <c r="K825" s="106">
        <f t="shared" si="101"/>
        <v>179.11800000000002</v>
      </c>
      <c r="L825" s="106">
        <f t="shared" si="102"/>
        <v>1612.0620000000001</v>
      </c>
      <c r="M825" s="117">
        <v>0</v>
      </c>
      <c r="N825" s="117">
        <v>0</v>
      </c>
      <c r="O825" s="117">
        <v>0</v>
      </c>
      <c r="P825" s="117">
        <v>0</v>
      </c>
      <c r="Q825" s="117">
        <v>0</v>
      </c>
      <c r="R825" s="117">
        <v>0</v>
      </c>
      <c r="S825" s="117">
        <v>0</v>
      </c>
      <c r="T825" s="117">
        <v>0</v>
      </c>
      <c r="U825" s="117">
        <v>161.21</v>
      </c>
      <c r="V825" s="117">
        <v>322.41000000000003</v>
      </c>
      <c r="W825" s="117">
        <v>322.41000000000003</v>
      </c>
      <c r="X825" s="117">
        <v>322.41000000000003</v>
      </c>
      <c r="Y825" s="117">
        <v>322.41000000000003</v>
      </c>
      <c r="Z825" s="117">
        <v>161.21</v>
      </c>
      <c r="AA825" s="117">
        <v>0</v>
      </c>
      <c r="AB825" s="106">
        <v>0</v>
      </c>
      <c r="AC825" s="117">
        <v>0</v>
      </c>
      <c r="AD825" s="117">
        <v>0</v>
      </c>
      <c r="AE825" s="117">
        <v>0</v>
      </c>
      <c r="AF825" s="117">
        <v>0</v>
      </c>
      <c r="AG825" s="117">
        <v>0</v>
      </c>
      <c r="AH825" s="117">
        <v>0</v>
      </c>
      <c r="AI825" s="117">
        <v>0</v>
      </c>
      <c r="AJ825" s="117">
        <v>0</v>
      </c>
      <c r="AK825" s="117">
        <v>0</v>
      </c>
      <c r="AL825" s="117"/>
      <c r="AM825" s="117"/>
      <c r="AN825" s="106"/>
      <c r="AO825" s="106"/>
      <c r="AP825" s="106">
        <f t="shared" si="103"/>
        <v>1612.0600000000002</v>
      </c>
      <c r="AQ825" s="106">
        <f t="shared" si="104"/>
        <v>179.11999999999989</v>
      </c>
      <c r="AR825" s="72" t="s">
        <v>199</v>
      </c>
      <c r="AS825" s="73" t="s">
        <v>271</v>
      </c>
      <c r="AT825" s="12"/>
      <c r="AU825" s="11">
        <f t="shared" si="105"/>
        <v>1.9999999999527063E-3</v>
      </c>
      <c r="AV825" s="12"/>
      <c r="AW825" s="12"/>
      <c r="AX825" s="12"/>
      <c r="AY825" s="12"/>
      <c r="AZ825" s="12"/>
      <c r="BA825" s="12"/>
      <c r="BB825" s="12"/>
      <c r="BC825" s="12"/>
      <c r="BD825" s="12"/>
      <c r="BE825" s="12"/>
      <c r="BF825" s="12"/>
      <c r="BG825" s="12"/>
      <c r="BH825" s="12"/>
    </row>
    <row r="826" spans="1:60" ht="49.5" customHeight="1" x14ac:dyDescent="0.2">
      <c r="A826" s="175" t="s">
        <v>2184</v>
      </c>
      <c r="B826" s="177" t="s">
        <v>2185</v>
      </c>
      <c r="C826" s="176" t="s">
        <v>2186</v>
      </c>
      <c r="D826" s="176" t="s">
        <v>2187</v>
      </c>
      <c r="E826" s="176" t="s">
        <v>323</v>
      </c>
      <c r="F826" s="176" t="s">
        <v>324</v>
      </c>
      <c r="G826" s="176" t="s">
        <v>51</v>
      </c>
      <c r="H826" s="176" t="s">
        <v>207</v>
      </c>
      <c r="I826" s="122">
        <v>43039</v>
      </c>
      <c r="J826" s="117">
        <v>1689.29</v>
      </c>
      <c r="K826" s="106">
        <f t="shared" si="101"/>
        <v>168.929</v>
      </c>
      <c r="L826" s="106">
        <f t="shared" si="102"/>
        <v>1520.3609999999999</v>
      </c>
      <c r="M826" s="117">
        <v>0</v>
      </c>
      <c r="N826" s="117">
        <v>0</v>
      </c>
      <c r="O826" s="117">
        <v>0</v>
      </c>
      <c r="P826" s="117">
        <v>0</v>
      </c>
      <c r="Q826" s="117">
        <v>0</v>
      </c>
      <c r="R826" s="117">
        <v>0</v>
      </c>
      <c r="S826" s="117">
        <v>0</v>
      </c>
      <c r="T826" s="117">
        <v>0</v>
      </c>
      <c r="U826" s="117">
        <v>0</v>
      </c>
      <c r="V826" s="117">
        <v>0</v>
      </c>
      <c r="W826" s="117">
        <v>0</v>
      </c>
      <c r="X826" s="117">
        <v>0</v>
      </c>
      <c r="Y826" s="117">
        <v>0</v>
      </c>
      <c r="Z826" s="117">
        <v>0</v>
      </c>
      <c r="AA826" s="117">
        <v>0</v>
      </c>
      <c r="AB826" s="106">
        <v>0</v>
      </c>
      <c r="AC826" s="117">
        <v>0</v>
      </c>
      <c r="AD826" s="117">
        <v>0</v>
      </c>
      <c r="AE826" s="117">
        <v>0</v>
      </c>
      <c r="AF826" s="117">
        <v>0</v>
      </c>
      <c r="AG826" s="117">
        <v>0</v>
      </c>
      <c r="AH826" s="117">
        <v>0</v>
      </c>
      <c r="AI826" s="117">
        <v>50.67</v>
      </c>
      <c r="AJ826" s="117">
        <v>304.07</v>
      </c>
      <c r="AK826" s="117">
        <v>304.07</v>
      </c>
      <c r="AL826" s="117">
        <v>304.07</v>
      </c>
      <c r="AM826" s="117"/>
      <c r="AN826" s="106">
        <v>304.07</v>
      </c>
      <c r="AO826" s="106"/>
      <c r="AP826" s="106">
        <f t="shared" si="103"/>
        <v>1266.9499999999998</v>
      </c>
      <c r="AQ826" s="106">
        <f t="shared" si="104"/>
        <v>422.34000000000015</v>
      </c>
      <c r="AR826" s="72" t="s">
        <v>2188</v>
      </c>
      <c r="AS826" s="73" t="s">
        <v>2189</v>
      </c>
      <c r="AT826" s="12"/>
      <c r="AU826" s="11">
        <f t="shared" si="105"/>
        <v>253.41100000000006</v>
      </c>
      <c r="AV826" s="12"/>
      <c r="AW826" s="12"/>
      <c r="AX826" s="12"/>
      <c r="AY826" s="12"/>
      <c r="AZ826" s="12"/>
      <c r="BA826" s="12"/>
      <c r="BB826" s="12"/>
      <c r="BC826" s="12"/>
      <c r="BD826" s="12"/>
      <c r="BE826" s="12"/>
      <c r="BF826" s="12"/>
      <c r="BG826" s="12"/>
      <c r="BH826" s="12"/>
    </row>
    <row r="827" spans="1:60" ht="49.5" customHeight="1" x14ac:dyDescent="0.2">
      <c r="A827" s="175" t="s">
        <v>2190</v>
      </c>
      <c r="B827" s="177" t="s">
        <v>2191</v>
      </c>
      <c r="C827" s="176" t="s">
        <v>2192</v>
      </c>
      <c r="D827" s="176" t="s">
        <v>2193</v>
      </c>
      <c r="E827" s="176" t="s">
        <v>323</v>
      </c>
      <c r="F827" s="176" t="s">
        <v>324</v>
      </c>
      <c r="G827" s="176" t="s">
        <v>51</v>
      </c>
      <c r="H827" s="176" t="s">
        <v>207</v>
      </c>
      <c r="I827" s="122">
        <v>43455</v>
      </c>
      <c r="J827" s="117">
        <v>1140.9000000000001</v>
      </c>
      <c r="K827" s="106">
        <f t="shared" si="101"/>
        <v>114.09000000000002</v>
      </c>
      <c r="L827" s="106">
        <f t="shared" si="102"/>
        <v>1026.8100000000002</v>
      </c>
      <c r="M827" s="117">
        <v>0</v>
      </c>
      <c r="N827" s="117">
        <v>0</v>
      </c>
      <c r="O827" s="117">
        <v>0</v>
      </c>
      <c r="P827" s="117">
        <v>0</v>
      </c>
      <c r="Q827" s="117">
        <v>0</v>
      </c>
      <c r="R827" s="117">
        <v>0</v>
      </c>
      <c r="S827" s="117">
        <v>0</v>
      </c>
      <c r="T827" s="117">
        <v>0</v>
      </c>
      <c r="U827" s="117">
        <v>0</v>
      </c>
      <c r="V827" s="117">
        <v>0</v>
      </c>
      <c r="W827" s="117">
        <v>0</v>
      </c>
      <c r="X827" s="117">
        <v>0</v>
      </c>
      <c r="Y827" s="117">
        <v>0</v>
      </c>
      <c r="Z827" s="117">
        <v>0</v>
      </c>
      <c r="AA827" s="117">
        <v>0</v>
      </c>
      <c r="AB827" s="106">
        <v>0</v>
      </c>
      <c r="AC827" s="117">
        <v>0</v>
      </c>
      <c r="AD827" s="117">
        <v>0</v>
      </c>
      <c r="AE827" s="117">
        <v>0</v>
      </c>
      <c r="AF827" s="117">
        <v>0</v>
      </c>
      <c r="AG827" s="117">
        <v>0</v>
      </c>
      <c r="AH827" s="117">
        <v>0</v>
      </c>
      <c r="AI827" s="117">
        <v>0</v>
      </c>
      <c r="AJ827" s="117">
        <v>0</v>
      </c>
      <c r="AK827" s="117">
        <v>205.36</v>
      </c>
      <c r="AL827" s="117">
        <v>205.36</v>
      </c>
      <c r="AM827" s="117"/>
      <c r="AN827" s="106">
        <v>205.36</v>
      </c>
      <c r="AO827" s="106"/>
      <c r="AP827" s="106">
        <f t="shared" si="103"/>
        <v>616.08000000000004</v>
      </c>
      <c r="AQ827" s="106">
        <f t="shared" si="104"/>
        <v>524.82000000000005</v>
      </c>
      <c r="AR827" s="72" t="s">
        <v>2188</v>
      </c>
      <c r="AS827" s="73" t="s">
        <v>2189</v>
      </c>
      <c r="AT827" s="12"/>
      <c r="AU827" s="11">
        <f t="shared" si="105"/>
        <v>410.73000000000013</v>
      </c>
      <c r="AV827" s="12"/>
      <c r="AW827" s="12"/>
      <c r="AX827" s="12"/>
      <c r="AY827" s="12"/>
      <c r="AZ827" s="12"/>
      <c r="BA827" s="12"/>
      <c r="BB827" s="12"/>
      <c r="BC827" s="12"/>
      <c r="BD827" s="12"/>
      <c r="BE827" s="12"/>
      <c r="BF827" s="12"/>
      <c r="BG827" s="12"/>
      <c r="BH827" s="12"/>
    </row>
    <row r="828" spans="1:60" ht="49.5" customHeight="1" x14ac:dyDescent="0.2">
      <c r="A828" s="178" t="s">
        <v>2194</v>
      </c>
      <c r="B828" s="177" t="s">
        <v>1479</v>
      </c>
      <c r="C828" s="176" t="s">
        <v>1480</v>
      </c>
      <c r="D828" s="177" t="s">
        <v>1481</v>
      </c>
      <c r="E828" s="177" t="s">
        <v>2195</v>
      </c>
      <c r="F828" s="177" t="s">
        <v>2196</v>
      </c>
      <c r="G828" s="176" t="s">
        <v>51</v>
      </c>
      <c r="H828" s="177" t="s">
        <v>60</v>
      </c>
      <c r="I828" s="122">
        <v>40148</v>
      </c>
      <c r="J828" s="117">
        <v>1450</v>
      </c>
      <c r="K828" s="106">
        <f t="shared" si="101"/>
        <v>145</v>
      </c>
      <c r="L828" s="106">
        <f t="shared" si="102"/>
        <v>1305</v>
      </c>
      <c r="M828" s="117">
        <v>0</v>
      </c>
      <c r="N828" s="117">
        <v>0</v>
      </c>
      <c r="O828" s="117">
        <v>0</v>
      </c>
      <c r="P828" s="117">
        <v>0</v>
      </c>
      <c r="Q828" s="117">
        <v>0</v>
      </c>
      <c r="R828" s="117">
        <v>0</v>
      </c>
      <c r="S828" s="117">
        <v>0</v>
      </c>
      <c r="T828" s="117">
        <v>0</v>
      </c>
      <c r="U828" s="117">
        <v>0</v>
      </c>
      <c r="V828" s="117">
        <v>0</v>
      </c>
      <c r="W828" s="117">
        <v>0</v>
      </c>
      <c r="X828" s="117">
        <v>0</v>
      </c>
      <c r="Y828" s="117">
        <v>261</v>
      </c>
      <c r="Z828" s="117">
        <v>261</v>
      </c>
      <c r="AA828" s="117">
        <v>261</v>
      </c>
      <c r="AB828" s="106">
        <v>0</v>
      </c>
      <c r="AC828" s="117">
        <v>261</v>
      </c>
      <c r="AD828" s="117">
        <v>261</v>
      </c>
      <c r="AE828" s="117">
        <v>0</v>
      </c>
      <c r="AF828" s="117">
        <v>0</v>
      </c>
      <c r="AG828" s="117">
        <v>0</v>
      </c>
      <c r="AH828" s="117">
        <v>0</v>
      </c>
      <c r="AI828" s="117">
        <v>0</v>
      </c>
      <c r="AJ828" s="117">
        <v>0</v>
      </c>
      <c r="AK828" s="117">
        <v>0</v>
      </c>
      <c r="AL828" s="117"/>
      <c r="AM828" s="117"/>
      <c r="AN828" s="106"/>
      <c r="AO828" s="106"/>
      <c r="AP828" s="106">
        <f t="shared" si="103"/>
        <v>1305</v>
      </c>
      <c r="AQ828" s="106">
        <f t="shared" si="104"/>
        <v>145</v>
      </c>
      <c r="AR828" s="72" t="s">
        <v>2197</v>
      </c>
      <c r="AS828" s="73" t="s">
        <v>2198</v>
      </c>
      <c r="AT828" s="12"/>
      <c r="AU828" s="11">
        <f t="shared" si="105"/>
        <v>0</v>
      </c>
      <c r="AV828" s="12"/>
      <c r="AW828" s="12"/>
      <c r="AX828" s="12"/>
      <c r="AY828" s="12"/>
      <c r="AZ828" s="12"/>
      <c r="BA828" s="12"/>
      <c r="BB828" s="12"/>
      <c r="BC828" s="12"/>
      <c r="BD828" s="12"/>
      <c r="BE828" s="12"/>
      <c r="BF828" s="12"/>
      <c r="BG828" s="12"/>
      <c r="BH828" s="12"/>
    </row>
    <row r="829" spans="1:60" ht="49.5" customHeight="1" x14ac:dyDescent="0.2">
      <c r="A829" s="178" t="s">
        <v>2199</v>
      </c>
      <c r="B829" s="177" t="s">
        <v>1479</v>
      </c>
      <c r="C829" s="176" t="s">
        <v>1480</v>
      </c>
      <c r="D829" s="177" t="s">
        <v>1481</v>
      </c>
      <c r="E829" s="177" t="s">
        <v>2200</v>
      </c>
      <c r="F829" s="177" t="s">
        <v>2196</v>
      </c>
      <c r="G829" s="176" t="s">
        <v>51</v>
      </c>
      <c r="H829" s="177" t="s">
        <v>60</v>
      </c>
      <c r="I829" s="122">
        <v>40238</v>
      </c>
      <c r="J829" s="117">
        <v>1150</v>
      </c>
      <c r="K829" s="106">
        <f t="shared" si="101"/>
        <v>115</v>
      </c>
      <c r="L829" s="106">
        <f t="shared" si="102"/>
        <v>1035</v>
      </c>
      <c r="M829" s="117">
        <v>0</v>
      </c>
      <c r="N829" s="117">
        <v>0</v>
      </c>
      <c r="O829" s="117">
        <v>0</v>
      </c>
      <c r="P829" s="117">
        <v>0</v>
      </c>
      <c r="Q829" s="117">
        <v>0</v>
      </c>
      <c r="R829" s="117">
        <v>0</v>
      </c>
      <c r="S829" s="117">
        <v>0</v>
      </c>
      <c r="T829" s="117">
        <v>0</v>
      </c>
      <c r="U829" s="117">
        <v>0</v>
      </c>
      <c r="V829" s="117">
        <v>0</v>
      </c>
      <c r="W829" s="117">
        <v>0</v>
      </c>
      <c r="X829" s="117">
        <v>0</v>
      </c>
      <c r="Y829" s="117">
        <v>172.5</v>
      </c>
      <c r="Z829" s="117">
        <v>207</v>
      </c>
      <c r="AA829" s="117">
        <v>207</v>
      </c>
      <c r="AB829" s="106">
        <v>0</v>
      </c>
      <c r="AC829" s="117">
        <v>207</v>
      </c>
      <c r="AD829" s="117">
        <v>207</v>
      </c>
      <c r="AE829" s="117">
        <v>34.5</v>
      </c>
      <c r="AF829" s="117">
        <v>0</v>
      </c>
      <c r="AG829" s="117">
        <v>0</v>
      </c>
      <c r="AH829" s="117">
        <v>0</v>
      </c>
      <c r="AI829" s="117">
        <v>0</v>
      </c>
      <c r="AJ829" s="117">
        <v>0</v>
      </c>
      <c r="AK829" s="117">
        <v>0</v>
      </c>
      <c r="AL829" s="117"/>
      <c r="AM829" s="117"/>
      <c r="AN829" s="106"/>
      <c r="AO829" s="106"/>
      <c r="AP829" s="106">
        <f t="shared" si="103"/>
        <v>1035</v>
      </c>
      <c r="AQ829" s="106">
        <f t="shared" si="104"/>
        <v>115</v>
      </c>
      <c r="AR829" s="72" t="s">
        <v>1489</v>
      </c>
      <c r="AS829" s="73" t="s">
        <v>730</v>
      </c>
      <c r="AT829" s="12"/>
      <c r="AU829" s="11">
        <f t="shared" si="105"/>
        <v>0</v>
      </c>
      <c r="AV829" s="12"/>
      <c r="AW829" s="12"/>
      <c r="AX829" s="12"/>
      <c r="AY829" s="12"/>
      <c r="AZ829" s="12"/>
      <c r="BA829" s="12"/>
      <c r="BB829" s="12"/>
      <c r="BC829" s="12"/>
      <c r="BD829" s="12"/>
      <c r="BE829" s="12"/>
      <c r="BF829" s="12"/>
      <c r="BG829" s="12"/>
      <c r="BH829" s="12"/>
    </row>
    <row r="830" spans="1:60" ht="49.5" customHeight="1" x14ac:dyDescent="0.2">
      <c r="A830" s="178" t="s">
        <v>2201</v>
      </c>
      <c r="B830" s="177" t="s">
        <v>1479</v>
      </c>
      <c r="C830" s="176" t="s">
        <v>1480</v>
      </c>
      <c r="D830" s="177" t="s">
        <v>1481</v>
      </c>
      <c r="E830" s="177" t="s">
        <v>2202</v>
      </c>
      <c r="F830" s="177" t="s">
        <v>2203</v>
      </c>
      <c r="G830" s="176" t="s">
        <v>51</v>
      </c>
      <c r="H830" s="177" t="s">
        <v>92</v>
      </c>
      <c r="I830" s="122">
        <v>40513</v>
      </c>
      <c r="J830" s="117">
        <v>1345</v>
      </c>
      <c r="K830" s="106">
        <f t="shared" si="101"/>
        <v>134.5</v>
      </c>
      <c r="L830" s="106">
        <f t="shared" si="102"/>
        <v>1210.5</v>
      </c>
      <c r="M830" s="117">
        <v>0</v>
      </c>
      <c r="N830" s="117">
        <v>0</v>
      </c>
      <c r="O830" s="117">
        <v>0</v>
      </c>
      <c r="P830" s="117">
        <v>0</v>
      </c>
      <c r="Q830" s="117">
        <v>0</v>
      </c>
      <c r="R830" s="117">
        <v>0</v>
      </c>
      <c r="S830" s="117">
        <v>0</v>
      </c>
      <c r="T830" s="117">
        <v>0</v>
      </c>
      <c r="U830" s="117">
        <v>0</v>
      </c>
      <c r="V830" s="117">
        <v>0</v>
      </c>
      <c r="W830" s="117">
        <v>0</v>
      </c>
      <c r="X830" s="117">
        <v>0</v>
      </c>
      <c r="Y830" s="117">
        <v>0</v>
      </c>
      <c r="Z830" s="117">
        <v>242.1</v>
      </c>
      <c r="AA830" s="117">
        <v>242.1</v>
      </c>
      <c r="AB830" s="106">
        <v>0</v>
      </c>
      <c r="AC830" s="117">
        <v>242.1</v>
      </c>
      <c r="AD830" s="117">
        <v>242.1</v>
      </c>
      <c r="AE830" s="117">
        <v>242.1</v>
      </c>
      <c r="AF830" s="117">
        <v>0</v>
      </c>
      <c r="AG830" s="117">
        <v>0</v>
      </c>
      <c r="AH830" s="117">
        <v>0</v>
      </c>
      <c r="AI830" s="117">
        <v>0</v>
      </c>
      <c r="AJ830" s="117">
        <v>0</v>
      </c>
      <c r="AK830" s="117">
        <v>0</v>
      </c>
      <c r="AL830" s="117"/>
      <c r="AM830" s="117"/>
      <c r="AN830" s="106"/>
      <c r="AO830" s="106"/>
      <c r="AP830" s="106">
        <f t="shared" si="103"/>
        <v>1210.5</v>
      </c>
      <c r="AQ830" s="106">
        <f t="shared" si="104"/>
        <v>134.5</v>
      </c>
      <c r="AR830" s="72" t="s">
        <v>234</v>
      </c>
      <c r="AS830" s="73" t="s">
        <v>235</v>
      </c>
      <c r="AT830" s="12"/>
      <c r="AU830" s="11">
        <f t="shared" si="105"/>
        <v>0</v>
      </c>
      <c r="AV830" s="12"/>
      <c r="AW830" s="12"/>
      <c r="AX830" s="12"/>
      <c r="AY830" s="12"/>
      <c r="AZ830" s="12"/>
      <c r="BA830" s="12"/>
      <c r="BB830" s="12"/>
      <c r="BC830" s="12"/>
      <c r="BD830" s="12"/>
      <c r="BE830" s="12"/>
      <c r="BF830" s="12"/>
      <c r="BG830" s="12"/>
      <c r="BH830" s="12"/>
    </row>
    <row r="831" spans="1:60" ht="49.5" customHeight="1" x14ac:dyDescent="0.2">
      <c r="A831" s="178" t="s">
        <v>2204</v>
      </c>
      <c r="B831" s="177" t="s">
        <v>2205</v>
      </c>
      <c r="C831" s="177" t="s">
        <v>2206</v>
      </c>
      <c r="D831" s="177" t="s">
        <v>2207</v>
      </c>
      <c r="E831" s="177" t="s">
        <v>2208</v>
      </c>
      <c r="F831" s="177" t="s">
        <v>2209</v>
      </c>
      <c r="G831" s="176" t="s">
        <v>51</v>
      </c>
      <c r="H831" s="177" t="s">
        <v>207</v>
      </c>
      <c r="I831" s="122">
        <v>35765</v>
      </c>
      <c r="J831" s="117">
        <v>1283.8900000000001</v>
      </c>
      <c r="K831" s="106">
        <f t="shared" si="101"/>
        <v>128.38900000000001</v>
      </c>
      <c r="L831" s="106">
        <f t="shared" si="102"/>
        <v>1155.5010000000002</v>
      </c>
      <c r="M831" s="117">
        <v>0</v>
      </c>
      <c r="N831" s="117">
        <v>281.83</v>
      </c>
      <c r="O831" s="117">
        <v>281.83</v>
      </c>
      <c r="P831" s="117">
        <v>281.33</v>
      </c>
      <c r="Q831" s="117">
        <v>281.33</v>
      </c>
      <c r="R831" s="117">
        <v>29.18</v>
      </c>
      <c r="S831" s="117">
        <v>0</v>
      </c>
      <c r="T831" s="117">
        <v>0</v>
      </c>
      <c r="U831" s="117">
        <v>0</v>
      </c>
      <c r="V831" s="117">
        <v>0</v>
      </c>
      <c r="W831" s="117">
        <v>0</v>
      </c>
      <c r="X831" s="117">
        <v>0</v>
      </c>
      <c r="Y831" s="117">
        <v>0</v>
      </c>
      <c r="Z831" s="117">
        <v>0</v>
      </c>
      <c r="AA831" s="117">
        <v>0</v>
      </c>
      <c r="AB831" s="106">
        <v>0</v>
      </c>
      <c r="AC831" s="117">
        <v>0</v>
      </c>
      <c r="AD831" s="117">
        <v>0</v>
      </c>
      <c r="AE831" s="117">
        <v>0</v>
      </c>
      <c r="AF831" s="117">
        <v>0</v>
      </c>
      <c r="AG831" s="117">
        <v>0</v>
      </c>
      <c r="AH831" s="117">
        <v>0</v>
      </c>
      <c r="AI831" s="117">
        <v>0</v>
      </c>
      <c r="AJ831" s="117">
        <v>0</v>
      </c>
      <c r="AK831" s="117">
        <v>0</v>
      </c>
      <c r="AL831" s="117"/>
      <c r="AM831" s="117"/>
      <c r="AN831" s="106"/>
      <c r="AO831" s="106"/>
      <c r="AP831" s="106">
        <f t="shared" si="103"/>
        <v>1155.5</v>
      </c>
      <c r="AQ831" s="106">
        <f t="shared" si="104"/>
        <v>128.3900000000001</v>
      </c>
      <c r="AR831" s="72" t="s">
        <v>199</v>
      </c>
      <c r="AS831" s="73" t="s">
        <v>2210</v>
      </c>
      <c r="AT831" s="12"/>
      <c r="AU831" s="11">
        <f t="shared" si="105"/>
        <v>1.0000000002037268E-3</v>
      </c>
      <c r="AV831" s="12"/>
      <c r="AW831" s="12"/>
      <c r="AX831" s="12"/>
      <c r="AY831" s="12"/>
      <c r="AZ831" s="12"/>
      <c r="BA831" s="12"/>
      <c r="BB831" s="12"/>
      <c r="BC831" s="12"/>
      <c r="BD831" s="12"/>
      <c r="BE831" s="12"/>
      <c r="BF831" s="12"/>
      <c r="BG831" s="12"/>
      <c r="BH831" s="12"/>
    </row>
    <row r="832" spans="1:60" ht="49.5" customHeight="1" x14ac:dyDescent="0.2">
      <c r="A832" s="175" t="s">
        <v>2211</v>
      </c>
      <c r="B832" s="176" t="s">
        <v>2212</v>
      </c>
      <c r="C832" s="177" t="s">
        <v>2213</v>
      </c>
      <c r="D832" s="177" t="s">
        <v>2064</v>
      </c>
      <c r="E832" s="177" t="s">
        <v>323</v>
      </c>
      <c r="F832" s="177" t="s">
        <v>247</v>
      </c>
      <c r="G832" s="176" t="s">
        <v>51</v>
      </c>
      <c r="H832" s="177" t="s">
        <v>67</v>
      </c>
      <c r="I832" s="122">
        <v>37591</v>
      </c>
      <c r="J832" s="106">
        <v>1130</v>
      </c>
      <c r="K832" s="106">
        <f t="shared" si="101"/>
        <v>113</v>
      </c>
      <c r="L832" s="106">
        <f t="shared" si="102"/>
        <v>1017</v>
      </c>
      <c r="M832" s="117">
        <v>0</v>
      </c>
      <c r="N832" s="117">
        <v>0</v>
      </c>
      <c r="O832" s="117">
        <v>0</v>
      </c>
      <c r="P832" s="117">
        <v>0</v>
      </c>
      <c r="Q832" s="117">
        <v>0</v>
      </c>
      <c r="R832" s="117">
        <v>203.4</v>
      </c>
      <c r="S832" s="117">
        <v>203.4</v>
      </c>
      <c r="T832" s="117">
        <v>203.4</v>
      </c>
      <c r="U832" s="117">
        <v>203.4</v>
      </c>
      <c r="V832" s="117">
        <v>203.4</v>
      </c>
      <c r="W832" s="117">
        <v>0</v>
      </c>
      <c r="X832" s="117">
        <v>0</v>
      </c>
      <c r="Y832" s="117">
        <v>0</v>
      </c>
      <c r="Z832" s="117">
        <v>0</v>
      </c>
      <c r="AA832" s="117">
        <v>0</v>
      </c>
      <c r="AB832" s="106">
        <v>0</v>
      </c>
      <c r="AC832" s="117">
        <v>0</v>
      </c>
      <c r="AD832" s="117">
        <v>0</v>
      </c>
      <c r="AE832" s="117">
        <v>0</v>
      </c>
      <c r="AF832" s="117">
        <v>0</v>
      </c>
      <c r="AG832" s="117">
        <v>0</v>
      </c>
      <c r="AH832" s="117">
        <v>0</v>
      </c>
      <c r="AI832" s="117">
        <v>0</v>
      </c>
      <c r="AJ832" s="117">
        <v>0</v>
      </c>
      <c r="AK832" s="117">
        <v>0</v>
      </c>
      <c r="AL832" s="117"/>
      <c r="AM832" s="117"/>
      <c r="AN832" s="106"/>
      <c r="AO832" s="106"/>
      <c r="AP832" s="106">
        <f t="shared" si="103"/>
        <v>1017</v>
      </c>
      <c r="AQ832" s="106">
        <f t="shared" si="104"/>
        <v>113</v>
      </c>
      <c r="AR832" s="72" t="s">
        <v>199</v>
      </c>
      <c r="AS832" s="73" t="s">
        <v>2214</v>
      </c>
      <c r="AT832" s="12"/>
      <c r="AU832" s="11">
        <f t="shared" si="105"/>
        <v>0</v>
      </c>
      <c r="AV832" s="12"/>
      <c r="AW832" s="12"/>
      <c r="AX832" s="12"/>
      <c r="AY832" s="12"/>
      <c r="AZ832" s="12"/>
      <c r="BA832" s="12"/>
      <c r="BB832" s="12"/>
      <c r="BC832" s="12"/>
      <c r="BD832" s="12"/>
      <c r="BE832" s="12"/>
      <c r="BF832" s="12"/>
      <c r="BG832" s="12"/>
      <c r="BH832" s="12"/>
    </row>
    <row r="833" spans="1:60" ht="49.5" customHeight="1" x14ac:dyDescent="0.2">
      <c r="A833" s="175" t="s">
        <v>2215</v>
      </c>
      <c r="B833" s="177" t="s">
        <v>2212</v>
      </c>
      <c r="C833" s="177" t="s">
        <v>2216</v>
      </c>
      <c r="D833" s="177" t="s">
        <v>2039</v>
      </c>
      <c r="E833" s="177" t="s">
        <v>2217</v>
      </c>
      <c r="F833" s="177" t="s">
        <v>324</v>
      </c>
      <c r="G833" s="176" t="s">
        <v>51</v>
      </c>
      <c r="H833" s="177" t="s">
        <v>67</v>
      </c>
      <c r="I833" s="122">
        <v>37653</v>
      </c>
      <c r="J833" s="117">
        <v>1485.14</v>
      </c>
      <c r="K833" s="106">
        <f t="shared" si="101"/>
        <v>148.51400000000001</v>
      </c>
      <c r="L833" s="106">
        <f t="shared" si="102"/>
        <v>1336.6260000000002</v>
      </c>
      <c r="M833" s="117">
        <v>0</v>
      </c>
      <c r="N833" s="117">
        <v>0</v>
      </c>
      <c r="O833" s="117">
        <v>0</v>
      </c>
      <c r="P833" s="117">
        <v>0</v>
      </c>
      <c r="Q833" s="117">
        <v>0</v>
      </c>
      <c r="R833" s="117">
        <v>267.33</v>
      </c>
      <c r="S833" s="117">
        <v>267.33</v>
      </c>
      <c r="T833" s="117">
        <v>267.33</v>
      </c>
      <c r="U833" s="117">
        <v>267.33</v>
      </c>
      <c r="V833" s="117">
        <v>267.31</v>
      </c>
      <c r="W833" s="117">
        <v>0</v>
      </c>
      <c r="X833" s="117">
        <v>0</v>
      </c>
      <c r="Y833" s="117">
        <v>0</v>
      </c>
      <c r="Z833" s="117">
        <v>0</v>
      </c>
      <c r="AA833" s="117">
        <v>0</v>
      </c>
      <c r="AB833" s="106">
        <v>0</v>
      </c>
      <c r="AC833" s="117">
        <v>0</v>
      </c>
      <c r="AD833" s="117">
        <v>0</v>
      </c>
      <c r="AE833" s="117">
        <v>0</v>
      </c>
      <c r="AF833" s="117">
        <v>0</v>
      </c>
      <c r="AG833" s="117">
        <v>0</v>
      </c>
      <c r="AH833" s="117">
        <v>0</v>
      </c>
      <c r="AI833" s="117">
        <v>0</v>
      </c>
      <c r="AJ833" s="117">
        <v>0</v>
      </c>
      <c r="AK833" s="117">
        <v>0</v>
      </c>
      <c r="AL833" s="117"/>
      <c r="AM833" s="117"/>
      <c r="AN833" s="106"/>
      <c r="AO833" s="106"/>
      <c r="AP833" s="106">
        <f t="shared" si="103"/>
        <v>1336.6299999999999</v>
      </c>
      <c r="AQ833" s="106">
        <f t="shared" si="104"/>
        <v>148.51000000000022</v>
      </c>
      <c r="AR833" s="72" t="s">
        <v>199</v>
      </c>
      <c r="AS833" s="73" t="s">
        <v>2214</v>
      </c>
      <c r="AT833" s="12"/>
      <c r="AU833" s="11">
        <f t="shared" si="105"/>
        <v>-3.9999999996780389E-3</v>
      </c>
      <c r="AV833" s="12"/>
      <c r="AW833" s="12"/>
      <c r="AX833" s="12"/>
      <c r="AY833" s="12"/>
      <c r="AZ833" s="12"/>
      <c r="BA833" s="12"/>
      <c r="BB833" s="12"/>
      <c r="BC833" s="12"/>
      <c r="BD833" s="12"/>
      <c r="BE833" s="12"/>
      <c r="BF833" s="12"/>
      <c r="BG833" s="12"/>
      <c r="BH833" s="12"/>
    </row>
    <row r="834" spans="1:60" ht="49.5" customHeight="1" x14ac:dyDescent="0.2">
      <c r="A834" s="175" t="s">
        <v>2218</v>
      </c>
      <c r="B834" s="177" t="s">
        <v>2212</v>
      </c>
      <c r="C834" s="177" t="s">
        <v>2216</v>
      </c>
      <c r="D834" s="177" t="s">
        <v>2039</v>
      </c>
      <c r="E834" s="177" t="s">
        <v>2219</v>
      </c>
      <c r="F834" s="177" t="s">
        <v>324</v>
      </c>
      <c r="G834" s="176" t="s">
        <v>51</v>
      </c>
      <c r="H834" s="177" t="s">
        <v>67</v>
      </c>
      <c r="I834" s="122">
        <v>37653</v>
      </c>
      <c r="J834" s="117">
        <v>1485.14</v>
      </c>
      <c r="K834" s="106">
        <f t="shared" si="101"/>
        <v>148.51400000000001</v>
      </c>
      <c r="L834" s="106">
        <f t="shared" si="102"/>
        <v>1336.6260000000002</v>
      </c>
      <c r="M834" s="117">
        <v>0</v>
      </c>
      <c r="N834" s="117">
        <v>0</v>
      </c>
      <c r="O834" s="117">
        <v>0</v>
      </c>
      <c r="P834" s="117">
        <v>0</v>
      </c>
      <c r="Q834" s="117">
        <v>0</v>
      </c>
      <c r="R834" s="117">
        <v>267.33</v>
      </c>
      <c r="S834" s="117">
        <v>267.33</v>
      </c>
      <c r="T834" s="117">
        <v>267.33</v>
      </c>
      <c r="U834" s="117">
        <v>267.33</v>
      </c>
      <c r="V834" s="117">
        <v>267.31</v>
      </c>
      <c r="W834" s="117">
        <v>0</v>
      </c>
      <c r="X834" s="117">
        <v>0</v>
      </c>
      <c r="Y834" s="117">
        <v>0</v>
      </c>
      <c r="Z834" s="117">
        <v>0</v>
      </c>
      <c r="AA834" s="117">
        <v>0</v>
      </c>
      <c r="AB834" s="106">
        <v>0</v>
      </c>
      <c r="AC834" s="117">
        <v>0</v>
      </c>
      <c r="AD834" s="117">
        <v>0</v>
      </c>
      <c r="AE834" s="117">
        <v>0</v>
      </c>
      <c r="AF834" s="117">
        <v>0</v>
      </c>
      <c r="AG834" s="117">
        <v>0</v>
      </c>
      <c r="AH834" s="117">
        <v>0</v>
      </c>
      <c r="AI834" s="117">
        <v>0</v>
      </c>
      <c r="AJ834" s="117">
        <v>0</v>
      </c>
      <c r="AK834" s="117">
        <v>0</v>
      </c>
      <c r="AL834" s="117"/>
      <c r="AM834" s="117"/>
      <c r="AN834" s="106"/>
      <c r="AO834" s="106"/>
      <c r="AP834" s="106">
        <f t="shared" si="103"/>
        <v>1336.6299999999999</v>
      </c>
      <c r="AQ834" s="106">
        <f t="shared" si="104"/>
        <v>148.51000000000022</v>
      </c>
      <c r="AR834" s="72" t="s">
        <v>199</v>
      </c>
      <c r="AS834" s="73" t="s">
        <v>2214</v>
      </c>
      <c r="AT834" s="12"/>
      <c r="AU834" s="11">
        <f t="shared" si="105"/>
        <v>-3.9999999996780389E-3</v>
      </c>
      <c r="AV834" s="12"/>
      <c r="AW834" s="12"/>
      <c r="AX834" s="12"/>
      <c r="AY834" s="12"/>
      <c r="AZ834" s="12"/>
      <c r="BA834" s="12"/>
      <c r="BB834" s="12"/>
      <c r="BC834" s="12"/>
      <c r="BD834" s="12"/>
      <c r="BE834" s="12"/>
      <c r="BF834" s="12"/>
      <c r="BG834" s="12"/>
      <c r="BH834" s="12"/>
    </row>
    <row r="835" spans="1:60" ht="49.5" customHeight="1" x14ac:dyDescent="0.2">
      <c r="A835" s="179" t="s">
        <v>2220</v>
      </c>
      <c r="B835" s="180" t="s">
        <v>1919</v>
      </c>
      <c r="C835" s="176" t="s">
        <v>2086</v>
      </c>
      <c r="D835" s="181" t="s">
        <v>2064</v>
      </c>
      <c r="E835" s="177" t="s">
        <v>246</v>
      </c>
      <c r="F835" s="180" t="s">
        <v>324</v>
      </c>
      <c r="G835" s="176" t="s">
        <v>51</v>
      </c>
      <c r="H835" s="176"/>
      <c r="I835" s="122">
        <v>44152</v>
      </c>
      <c r="J835" s="117">
        <v>854.52</v>
      </c>
      <c r="K835" s="106">
        <f t="shared" si="101"/>
        <v>85.451999999999998</v>
      </c>
      <c r="L835" s="106">
        <f t="shared" si="102"/>
        <v>769.06799999999998</v>
      </c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  <c r="AA835" s="106"/>
      <c r="AB835" s="106"/>
      <c r="AC835" s="117"/>
      <c r="AD835" s="117"/>
      <c r="AE835" s="117"/>
      <c r="AF835" s="117"/>
      <c r="AG835" s="117"/>
      <c r="AH835" s="117"/>
      <c r="AI835" s="117"/>
      <c r="AJ835" s="117"/>
      <c r="AK835" s="117"/>
      <c r="AL835" s="117">
        <v>12.82</v>
      </c>
      <c r="AM835" s="117"/>
      <c r="AN835" s="106">
        <v>153.81</v>
      </c>
      <c r="AO835" s="106"/>
      <c r="AP835" s="106">
        <f t="shared" si="103"/>
        <v>166.63</v>
      </c>
      <c r="AQ835" s="106">
        <f t="shared" si="104"/>
        <v>687.89</v>
      </c>
      <c r="AR835" s="72"/>
      <c r="AS835" s="73"/>
      <c r="AT835" s="12"/>
      <c r="AU835" s="11">
        <f t="shared" si="105"/>
        <v>602.43799999999999</v>
      </c>
      <c r="AV835" s="12"/>
      <c r="AW835" s="12"/>
      <c r="AX835" s="12"/>
      <c r="AY835" s="12"/>
      <c r="AZ835" s="12"/>
      <c r="BA835" s="12"/>
      <c r="BB835" s="12"/>
      <c r="BC835" s="12"/>
      <c r="BD835" s="12"/>
      <c r="BE835" s="12"/>
      <c r="BF835" s="12"/>
      <c r="BG835" s="12"/>
      <c r="BH835" s="12"/>
    </row>
    <row r="836" spans="1:60" ht="49.5" customHeight="1" x14ac:dyDescent="0.2">
      <c r="A836" s="179" t="s">
        <v>2221</v>
      </c>
      <c r="B836" s="180" t="s">
        <v>1919</v>
      </c>
      <c r="C836" s="176" t="s">
        <v>2086</v>
      </c>
      <c r="D836" s="181" t="s">
        <v>2064</v>
      </c>
      <c r="E836" s="177" t="s">
        <v>246</v>
      </c>
      <c r="F836" s="180" t="s">
        <v>324</v>
      </c>
      <c r="G836" s="176" t="s">
        <v>51</v>
      </c>
      <c r="H836" s="176"/>
      <c r="I836" s="122">
        <v>44152</v>
      </c>
      <c r="J836" s="117">
        <v>899.56</v>
      </c>
      <c r="K836" s="106">
        <f t="shared" si="101"/>
        <v>89.956000000000003</v>
      </c>
      <c r="L836" s="106">
        <f t="shared" si="102"/>
        <v>809.60399999999993</v>
      </c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  <c r="AA836" s="106"/>
      <c r="AB836" s="106"/>
      <c r="AC836" s="117"/>
      <c r="AD836" s="117"/>
      <c r="AE836" s="117"/>
      <c r="AF836" s="117"/>
      <c r="AG836" s="117"/>
      <c r="AH836" s="117"/>
      <c r="AI836" s="117"/>
      <c r="AJ836" s="117"/>
      <c r="AK836" s="117"/>
      <c r="AL836" s="117">
        <v>13.49</v>
      </c>
      <c r="AM836" s="117"/>
      <c r="AN836" s="106">
        <v>161.91999999999999</v>
      </c>
      <c r="AO836" s="106"/>
      <c r="AP836" s="106">
        <f t="shared" si="103"/>
        <v>175.41</v>
      </c>
      <c r="AQ836" s="106">
        <f t="shared" si="104"/>
        <v>724.15</v>
      </c>
      <c r="AR836" s="72"/>
      <c r="AS836" s="73"/>
      <c r="AT836" s="12"/>
      <c r="AU836" s="11">
        <f t="shared" si="105"/>
        <v>634.19399999999996</v>
      </c>
      <c r="AV836" s="12"/>
      <c r="AW836" s="12"/>
      <c r="AX836" s="12"/>
      <c r="AY836" s="12"/>
      <c r="AZ836" s="12"/>
      <c r="BA836" s="12"/>
      <c r="BB836" s="12"/>
      <c r="BC836" s="12"/>
      <c r="BD836" s="12"/>
      <c r="BE836" s="12"/>
      <c r="BF836" s="12"/>
      <c r="BG836" s="12"/>
      <c r="BH836" s="12"/>
    </row>
    <row r="837" spans="1:60" ht="75.75" customHeight="1" x14ac:dyDescent="0.2">
      <c r="A837" s="179" t="s">
        <v>2222</v>
      </c>
      <c r="B837" s="180" t="s">
        <v>2223</v>
      </c>
      <c r="C837" s="176" t="s">
        <v>2224</v>
      </c>
      <c r="D837" s="181" t="s">
        <v>2002</v>
      </c>
      <c r="E837" s="181" t="s">
        <v>2225</v>
      </c>
      <c r="F837" s="181" t="s">
        <v>2226</v>
      </c>
      <c r="G837" s="176" t="s">
        <v>51</v>
      </c>
      <c r="H837" s="176" t="s">
        <v>85</v>
      </c>
      <c r="I837" s="122">
        <v>44417</v>
      </c>
      <c r="J837" s="117">
        <v>3732.45</v>
      </c>
      <c r="K837" s="106">
        <f t="shared" si="101"/>
        <v>373.245</v>
      </c>
      <c r="L837" s="106">
        <f t="shared" si="102"/>
        <v>3359.2049999999999</v>
      </c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  <c r="AA837" s="106"/>
      <c r="AB837" s="106"/>
      <c r="AC837" s="117"/>
      <c r="AD837" s="117"/>
      <c r="AE837" s="117"/>
      <c r="AF837" s="117"/>
      <c r="AG837" s="117"/>
      <c r="AH837" s="117"/>
      <c r="AI837" s="117"/>
      <c r="AJ837" s="117"/>
      <c r="AK837" s="117"/>
      <c r="AL837" s="117"/>
      <c r="AM837" s="117"/>
      <c r="AN837" s="106">
        <v>279.93</v>
      </c>
      <c r="AO837" s="106"/>
      <c r="AP837" s="106">
        <f t="shared" si="103"/>
        <v>279.93</v>
      </c>
      <c r="AQ837" s="106">
        <f t="shared" si="104"/>
        <v>3452.52</v>
      </c>
      <c r="AR837" s="72"/>
      <c r="AS837" s="73"/>
      <c r="AT837" s="12"/>
      <c r="AU837" s="11">
        <f t="shared" si="105"/>
        <v>3079.2750000000001</v>
      </c>
      <c r="AV837" s="12"/>
      <c r="AW837" s="12"/>
      <c r="AX837" s="12"/>
      <c r="AY837" s="12"/>
      <c r="AZ837" s="12"/>
      <c r="BA837" s="12"/>
      <c r="BB837" s="12"/>
      <c r="BC837" s="12"/>
      <c r="BD837" s="12"/>
      <c r="BE837" s="12"/>
      <c r="BF837" s="12"/>
      <c r="BG837" s="12"/>
      <c r="BH837" s="12"/>
    </row>
    <row r="838" spans="1:60" ht="72" customHeight="1" x14ac:dyDescent="0.2">
      <c r="A838" s="179" t="s">
        <v>2227</v>
      </c>
      <c r="B838" s="180" t="s">
        <v>2223</v>
      </c>
      <c r="C838" s="176" t="s">
        <v>2224</v>
      </c>
      <c r="D838" s="181" t="s">
        <v>2002</v>
      </c>
      <c r="E838" s="181" t="s">
        <v>2228</v>
      </c>
      <c r="F838" s="181" t="s">
        <v>2229</v>
      </c>
      <c r="G838" s="176" t="s">
        <v>51</v>
      </c>
      <c r="H838" s="176" t="s">
        <v>85</v>
      </c>
      <c r="I838" s="122">
        <v>44417</v>
      </c>
      <c r="J838" s="117">
        <v>3545.33</v>
      </c>
      <c r="K838" s="106">
        <f t="shared" si="101"/>
        <v>354.53300000000002</v>
      </c>
      <c r="L838" s="106">
        <f t="shared" si="102"/>
        <v>3190.797</v>
      </c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  <c r="AA838" s="106"/>
      <c r="AB838" s="106"/>
      <c r="AC838" s="117"/>
      <c r="AD838" s="117"/>
      <c r="AE838" s="117"/>
      <c r="AF838" s="117"/>
      <c r="AG838" s="117"/>
      <c r="AH838" s="117"/>
      <c r="AI838" s="117"/>
      <c r="AJ838" s="117"/>
      <c r="AK838" s="117"/>
      <c r="AL838" s="117"/>
      <c r="AM838" s="117"/>
      <c r="AN838" s="106">
        <v>265.89999999999998</v>
      </c>
      <c r="AO838" s="106"/>
      <c r="AP838" s="106">
        <f t="shared" si="103"/>
        <v>265.89999999999998</v>
      </c>
      <c r="AQ838" s="106">
        <f t="shared" si="104"/>
        <v>3279.43</v>
      </c>
      <c r="AR838" s="72"/>
      <c r="AS838" s="73"/>
      <c r="AT838" s="12"/>
      <c r="AU838" s="11">
        <f t="shared" si="105"/>
        <v>2924.8969999999999</v>
      </c>
      <c r="AV838" s="12"/>
      <c r="AW838" s="12"/>
      <c r="AX838" s="12"/>
      <c r="AY838" s="12"/>
      <c r="AZ838" s="12"/>
      <c r="BA838" s="12"/>
      <c r="BB838" s="12"/>
      <c r="BC838" s="12"/>
      <c r="BD838" s="12"/>
      <c r="BE838" s="12"/>
      <c r="BF838" s="12"/>
      <c r="BG838" s="12"/>
      <c r="BH838" s="12"/>
    </row>
    <row r="839" spans="1:60" ht="85.5" customHeight="1" x14ac:dyDescent="0.2">
      <c r="A839" s="179" t="s">
        <v>2230</v>
      </c>
      <c r="B839" s="180" t="s">
        <v>2223</v>
      </c>
      <c r="C839" s="176" t="s">
        <v>2224</v>
      </c>
      <c r="D839" s="181" t="s">
        <v>2002</v>
      </c>
      <c r="E839" s="181" t="s">
        <v>2231</v>
      </c>
      <c r="F839" s="181" t="s">
        <v>2232</v>
      </c>
      <c r="G839" s="176" t="s">
        <v>51</v>
      </c>
      <c r="H839" s="176" t="s">
        <v>85</v>
      </c>
      <c r="I839" s="122">
        <v>44417</v>
      </c>
      <c r="J839" s="117">
        <v>998.23</v>
      </c>
      <c r="K839" s="106">
        <f t="shared" si="101"/>
        <v>99.823000000000008</v>
      </c>
      <c r="L839" s="106">
        <f t="shared" si="102"/>
        <v>898.40700000000004</v>
      </c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  <c r="AA839" s="106"/>
      <c r="AB839" s="106"/>
      <c r="AC839" s="117"/>
      <c r="AD839" s="117"/>
      <c r="AE839" s="117"/>
      <c r="AF839" s="117"/>
      <c r="AG839" s="117"/>
      <c r="AH839" s="117"/>
      <c r="AI839" s="117"/>
      <c r="AJ839" s="117"/>
      <c r="AK839" s="117"/>
      <c r="AL839" s="117"/>
      <c r="AM839" s="117"/>
      <c r="AN839" s="106">
        <v>74.87</v>
      </c>
      <c r="AO839" s="106"/>
      <c r="AP839" s="106">
        <f t="shared" si="103"/>
        <v>74.87</v>
      </c>
      <c r="AQ839" s="106">
        <f t="shared" si="104"/>
        <v>923.36</v>
      </c>
      <c r="AR839" s="72"/>
      <c r="AS839" s="73"/>
      <c r="AT839" s="12"/>
      <c r="AU839" s="11">
        <f t="shared" si="105"/>
        <v>823.53700000000003</v>
      </c>
      <c r="AV839" s="12"/>
      <c r="AW839" s="12"/>
      <c r="AX839" s="12"/>
      <c r="AY839" s="12"/>
      <c r="AZ839" s="12"/>
      <c r="BA839" s="12"/>
      <c r="BB839" s="12"/>
      <c r="BC839" s="12"/>
      <c r="BD839" s="12"/>
      <c r="BE839" s="12"/>
      <c r="BF839" s="12"/>
      <c r="BG839" s="12"/>
      <c r="BH839" s="12"/>
    </row>
    <row r="840" spans="1:60" ht="85.5" customHeight="1" x14ac:dyDescent="0.2">
      <c r="A840" s="181" t="s">
        <v>2448</v>
      </c>
      <c r="B840" s="181" t="s">
        <v>2233</v>
      </c>
      <c r="C840" s="181" t="s">
        <v>1208</v>
      </c>
      <c r="D840" s="181" t="s">
        <v>568</v>
      </c>
      <c r="E840" s="181" t="s">
        <v>2449</v>
      </c>
      <c r="F840" s="181" t="s">
        <v>324</v>
      </c>
      <c r="G840" s="176" t="s">
        <v>51</v>
      </c>
      <c r="H840" s="176"/>
      <c r="I840" s="122">
        <v>44561</v>
      </c>
      <c r="J840" s="117">
        <v>3301.94</v>
      </c>
      <c r="K840" s="106">
        <f t="shared" si="101"/>
        <v>330.19400000000002</v>
      </c>
      <c r="L840" s="106">
        <f t="shared" si="102"/>
        <v>2971.7460000000001</v>
      </c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  <c r="AA840" s="106"/>
      <c r="AB840" s="106"/>
      <c r="AC840" s="117"/>
      <c r="AD840" s="117"/>
      <c r="AE840" s="117"/>
      <c r="AF840" s="117"/>
      <c r="AG840" s="117"/>
      <c r="AH840" s="117"/>
      <c r="AI840" s="117"/>
      <c r="AJ840" s="117"/>
      <c r="AK840" s="117"/>
      <c r="AL840" s="117"/>
      <c r="AM840" s="117"/>
      <c r="AN840" s="106">
        <v>0</v>
      </c>
      <c r="AO840" s="106"/>
      <c r="AP840" s="106">
        <f t="shared" si="103"/>
        <v>0</v>
      </c>
      <c r="AQ840" s="106">
        <f t="shared" si="104"/>
        <v>3301.94</v>
      </c>
      <c r="AR840" s="72"/>
      <c r="AS840" s="73"/>
      <c r="AT840" s="12"/>
      <c r="AU840" s="11">
        <f t="shared" si="105"/>
        <v>2971.7460000000001</v>
      </c>
      <c r="AV840" s="12"/>
      <c r="AW840" s="12"/>
      <c r="AX840" s="12"/>
      <c r="AY840" s="12"/>
      <c r="AZ840" s="12"/>
      <c r="BA840" s="12"/>
      <c r="BB840" s="12"/>
      <c r="BC840" s="12"/>
      <c r="BD840" s="12"/>
      <c r="BE840" s="12"/>
      <c r="BF840" s="12"/>
      <c r="BG840" s="12"/>
      <c r="BH840" s="12"/>
    </row>
    <row r="841" spans="1:60" ht="85.5" customHeight="1" x14ac:dyDescent="0.2">
      <c r="A841" s="181" t="s">
        <v>2452</v>
      </c>
      <c r="B841" s="181" t="s">
        <v>2234</v>
      </c>
      <c r="C841" s="181" t="s">
        <v>1208</v>
      </c>
      <c r="D841" s="181" t="s">
        <v>2450</v>
      </c>
      <c r="E841" s="181" t="s">
        <v>2451</v>
      </c>
      <c r="F841" s="181" t="s">
        <v>324</v>
      </c>
      <c r="G841" s="176" t="s">
        <v>51</v>
      </c>
      <c r="H841" s="176"/>
      <c r="I841" s="122">
        <v>44561</v>
      </c>
      <c r="J841" s="117">
        <v>2031.97</v>
      </c>
      <c r="K841" s="106">
        <f t="shared" si="101"/>
        <v>203.197</v>
      </c>
      <c r="L841" s="106">
        <f t="shared" si="102"/>
        <v>1828.7730000000001</v>
      </c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  <c r="AA841" s="106"/>
      <c r="AB841" s="106"/>
      <c r="AC841" s="117"/>
      <c r="AD841" s="117"/>
      <c r="AE841" s="117"/>
      <c r="AF841" s="117"/>
      <c r="AG841" s="117"/>
      <c r="AH841" s="117"/>
      <c r="AI841" s="117"/>
      <c r="AJ841" s="117"/>
      <c r="AK841" s="117"/>
      <c r="AL841" s="117"/>
      <c r="AM841" s="117"/>
      <c r="AN841" s="106">
        <v>0</v>
      </c>
      <c r="AO841" s="106"/>
      <c r="AP841" s="106">
        <f t="shared" si="103"/>
        <v>0</v>
      </c>
      <c r="AQ841" s="106">
        <f t="shared" si="104"/>
        <v>2031.97</v>
      </c>
      <c r="AR841" s="72"/>
      <c r="AS841" s="73"/>
      <c r="AT841" s="12"/>
      <c r="AU841" s="11">
        <f t="shared" si="105"/>
        <v>1828.7730000000001</v>
      </c>
      <c r="AV841" s="12"/>
      <c r="AW841" s="12"/>
      <c r="AX841" s="12"/>
      <c r="AY841" s="12"/>
      <c r="AZ841" s="12"/>
      <c r="BA841" s="12"/>
      <c r="BB841" s="12"/>
      <c r="BC841" s="12"/>
      <c r="BD841" s="12"/>
      <c r="BE841" s="12"/>
      <c r="BF841" s="12"/>
      <c r="BG841" s="12"/>
      <c r="BH841" s="12"/>
    </row>
    <row r="842" spans="1:60" ht="85.5" customHeight="1" x14ac:dyDescent="0.2">
      <c r="A842" s="181" t="s">
        <v>2454</v>
      </c>
      <c r="B842" s="181" t="s">
        <v>2235</v>
      </c>
      <c r="C842" s="181" t="s">
        <v>1208</v>
      </c>
      <c r="D842" s="181" t="s">
        <v>2450</v>
      </c>
      <c r="E842" s="181" t="s">
        <v>2453</v>
      </c>
      <c r="F842" s="181" t="s">
        <v>324</v>
      </c>
      <c r="G842" s="176" t="s">
        <v>51</v>
      </c>
      <c r="H842" s="176"/>
      <c r="I842" s="122">
        <v>44561</v>
      </c>
      <c r="J842" s="117">
        <v>5584.48</v>
      </c>
      <c r="K842" s="106">
        <f t="shared" si="101"/>
        <v>558.44799999999998</v>
      </c>
      <c r="L842" s="106">
        <f t="shared" si="102"/>
        <v>5026.0319999999992</v>
      </c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  <c r="AA842" s="106"/>
      <c r="AB842" s="106"/>
      <c r="AC842" s="117"/>
      <c r="AD842" s="117"/>
      <c r="AE842" s="117"/>
      <c r="AF842" s="117"/>
      <c r="AG842" s="117"/>
      <c r="AH842" s="117"/>
      <c r="AI842" s="117"/>
      <c r="AJ842" s="117"/>
      <c r="AK842" s="117"/>
      <c r="AL842" s="117"/>
      <c r="AM842" s="117"/>
      <c r="AN842" s="106">
        <v>0</v>
      </c>
      <c r="AO842" s="106"/>
      <c r="AP842" s="106">
        <f t="shared" si="103"/>
        <v>0</v>
      </c>
      <c r="AQ842" s="106">
        <f t="shared" si="104"/>
        <v>5584.48</v>
      </c>
      <c r="AR842" s="72"/>
      <c r="AS842" s="73"/>
      <c r="AT842" s="12"/>
      <c r="AU842" s="11">
        <f t="shared" si="105"/>
        <v>5026.0319999999992</v>
      </c>
      <c r="AV842" s="12"/>
      <c r="AW842" s="12"/>
      <c r="AX842" s="12"/>
      <c r="AY842" s="12"/>
      <c r="AZ842" s="12"/>
      <c r="BA842" s="12"/>
      <c r="BB842" s="12"/>
      <c r="BC842" s="12"/>
      <c r="BD842" s="12"/>
      <c r="BE842" s="12"/>
      <c r="BF842" s="12"/>
      <c r="BG842" s="12"/>
      <c r="BH842" s="12"/>
    </row>
    <row r="843" spans="1:60" ht="85.5" customHeight="1" x14ac:dyDescent="0.2">
      <c r="A843" s="181" t="s">
        <v>2455</v>
      </c>
      <c r="B843" s="181" t="s">
        <v>2236</v>
      </c>
      <c r="C843" s="181" t="s">
        <v>1208</v>
      </c>
      <c r="D843" s="181" t="s">
        <v>568</v>
      </c>
      <c r="E843" s="181" t="s">
        <v>1400</v>
      </c>
      <c r="F843" s="181" t="s">
        <v>324</v>
      </c>
      <c r="G843" s="176" t="s">
        <v>51</v>
      </c>
      <c r="H843" s="176"/>
      <c r="I843" s="122">
        <v>44561</v>
      </c>
      <c r="J843" s="117">
        <v>7913.38</v>
      </c>
      <c r="K843" s="106">
        <f t="shared" si="101"/>
        <v>791.33800000000008</v>
      </c>
      <c r="L843" s="106">
        <f t="shared" si="102"/>
        <v>7122.0420000000004</v>
      </c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  <c r="AA843" s="106"/>
      <c r="AB843" s="106"/>
      <c r="AC843" s="117"/>
      <c r="AD843" s="117"/>
      <c r="AE843" s="117"/>
      <c r="AF843" s="117"/>
      <c r="AG843" s="117"/>
      <c r="AH843" s="117"/>
      <c r="AI843" s="117"/>
      <c r="AJ843" s="117"/>
      <c r="AK843" s="117"/>
      <c r="AL843" s="117"/>
      <c r="AM843" s="117"/>
      <c r="AN843" s="106">
        <v>0</v>
      </c>
      <c r="AO843" s="106"/>
      <c r="AP843" s="106">
        <f t="shared" si="103"/>
        <v>0</v>
      </c>
      <c r="AQ843" s="106">
        <f t="shared" si="104"/>
        <v>7913.38</v>
      </c>
      <c r="AR843" s="72"/>
      <c r="AS843" s="73"/>
      <c r="AT843" s="12"/>
      <c r="AU843" s="11">
        <f t="shared" si="105"/>
        <v>7122.0420000000004</v>
      </c>
      <c r="AV843" s="12"/>
      <c r="AW843" s="12"/>
      <c r="AX843" s="12"/>
      <c r="AY843" s="12"/>
      <c r="AZ843" s="12"/>
      <c r="BA843" s="12"/>
      <c r="BB843" s="12"/>
      <c r="BC843" s="12"/>
      <c r="BD843" s="12"/>
      <c r="BE843" s="12"/>
      <c r="BF843" s="12"/>
      <c r="BG843" s="12"/>
      <c r="BH843" s="12"/>
    </row>
    <row r="844" spans="1:60" ht="85.5" customHeight="1" x14ac:dyDescent="0.2">
      <c r="A844" s="179" t="s">
        <v>2456</v>
      </c>
      <c r="B844" s="180" t="s">
        <v>2237</v>
      </c>
      <c r="C844" s="176" t="s">
        <v>1208</v>
      </c>
      <c r="D844" s="181" t="s">
        <v>1937</v>
      </c>
      <c r="E844" s="181" t="s">
        <v>2457</v>
      </c>
      <c r="F844" s="181" t="s">
        <v>324</v>
      </c>
      <c r="G844" s="176" t="s">
        <v>51</v>
      </c>
      <c r="H844" s="176"/>
      <c r="I844" s="122">
        <v>44561</v>
      </c>
      <c r="J844" s="117">
        <v>1110.56</v>
      </c>
      <c r="K844" s="106">
        <f t="shared" si="101"/>
        <v>111.056</v>
      </c>
      <c r="L844" s="106">
        <f t="shared" si="102"/>
        <v>999.50399999999991</v>
      </c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  <c r="AA844" s="106"/>
      <c r="AB844" s="106"/>
      <c r="AC844" s="117"/>
      <c r="AD844" s="117"/>
      <c r="AE844" s="117"/>
      <c r="AF844" s="117"/>
      <c r="AG844" s="117"/>
      <c r="AH844" s="117"/>
      <c r="AI844" s="117"/>
      <c r="AJ844" s="117"/>
      <c r="AK844" s="117"/>
      <c r="AL844" s="117"/>
      <c r="AM844" s="117"/>
      <c r="AN844" s="106">
        <v>0</v>
      </c>
      <c r="AO844" s="106"/>
      <c r="AP844" s="106">
        <f t="shared" si="103"/>
        <v>0</v>
      </c>
      <c r="AQ844" s="106">
        <f t="shared" si="104"/>
        <v>1110.56</v>
      </c>
      <c r="AR844" s="72"/>
      <c r="AS844" s="73"/>
      <c r="AT844" s="12"/>
      <c r="AU844" s="11">
        <f t="shared" si="105"/>
        <v>999.50399999999991</v>
      </c>
      <c r="AV844" s="12"/>
      <c r="AW844" s="12"/>
      <c r="AX844" s="12"/>
      <c r="AY844" s="12"/>
      <c r="AZ844" s="12"/>
      <c r="BA844" s="12"/>
      <c r="BB844" s="12"/>
      <c r="BC844" s="12"/>
      <c r="BD844" s="12"/>
      <c r="BE844" s="12"/>
      <c r="BF844" s="12"/>
      <c r="BG844" s="12"/>
      <c r="BH844" s="12"/>
    </row>
    <row r="845" spans="1:60" ht="85.5" customHeight="1" x14ac:dyDescent="0.2">
      <c r="A845" s="179" t="s">
        <v>2460</v>
      </c>
      <c r="B845" s="180" t="s">
        <v>2238</v>
      </c>
      <c r="C845" s="176" t="s">
        <v>1208</v>
      </c>
      <c r="D845" s="181" t="s">
        <v>2458</v>
      </c>
      <c r="E845" s="181" t="s">
        <v>2459</v>
      </c>
      <c r="F845" s="181" t="s">
        <v>324</v>
      </c>
      <c r="G845" s="176" t="s">
        <v>51</v>
      </c>
      <c r="H845" s="176"/>
      <c r="I845" s="122">
        <v>44561</v>
      </c>
      <c r="J845" s="117">
        <v>750.55</v>
      </c>
      <c r="K845" s="106">
        <f t="shared" si="101"/>
        <v>75.054999999999993</v>
      </c>
      <c r="L845" s="106">
        <f t="shared" si="102"/>
        <v>675.495</v>
      </c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  <c r="AA845" s="106"/>
      <c r="AB845" s="106"/>
      <c r="AC845" s="117"/>
      <c r="AD845" s="117"/>
      <c r="AE845" s="117"/>
      <c r="AF845" s="117"/>
      <c r="AG845" s="117"/>
      <c r="AH845" s="117"/>
      <c r="AI845" s="117"/>
      <c r="AJ845" s="117"/>
      <c r="AK845" s="117"/>
      <c r="AL845" s="117"/>
      <c r="AM845" s="117"/>
      <c r="AN845" s="106">
        <v>0</v>
      </c>
      <c r="AO845" s="106"/>
      <c r="AP845" s="106">
        <f t="shared" si="103"/>
        <v>0</v>
      </c>
      <c r="AQ845" s="106">
        <f t="shared" si="104"/>
        <v>750.55</v>
      </c>
      <c r="AR845" s="72"/>
      <c r="AS845" s="73"/>
      <c r="AT845" s="12"/>
      <c r="AU845" s="11">
        <f t="shared" si="105"/>
        <v>675.495</v>
      </c>
      <c r="AV845" s="12"/>
      <c r="AW845" s="12"/>
      <c r="AX845" s="12"/>
      <c r="AY845" s="12"/>
      <c r="AZ845" s="12"/>
      <c r="BA845" s="12"/>
      <c r="BB845" s="12"/>
      <c r="BC845" s="12"/>
      <c r="BD845" s="12"/>
      <c r="BE845" s="12"/>
      <c r="BF845" s="12"/>
      <c r="BG845" s="12"/>
      <c r="BH845" s="12"/>
    </row>
    <row r="846" spans="1:60" ht="85.5" customHeight="1" x14ac:dyDescent="0.2">
      <c r="A846" s="179" t="s">
        <v>2750</v>
      </c>
      <c r="B846" s="180" t="s">
        <v>2239</v>
      </c>
      <c r="C846" s="176" t="s">
        <v>2240</v>
      </c>
      <c r="D846" s="181" t="s">
        <v>477</v>
      </c>
      <c r="E846" s="181" t="s">
        <v>246</v>
      </c>
      <c r="F846" s="181" t="s">
        <v>324</v>
      </c>
      <c r="G846" s="176" t="s">
        <v>51</v>
      </c>
      <c r="H846" s="176" t="s">
        <v>92</v>
      </c>
      <c r="I846" s="122">
        <v>44550</v>
      </c>
      <c r="J846" s="117">
        <v>25990</v>
      </c>
      <c r="K846" s="106">
        <f t="shared" si="101"/>
        <v>2599</v>
      </c>
      <c r="L846" s="106">
        <f t="shared" si="102"/>
        <v>23391</v>
      </c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  <c r="AA846" s="106"/>
      <c r="AB846" s="106"/>
      <c r="AC846" s="117"/>
      <c r="AD846" s="117"/>
      <c r="AE846" s="117"/>
      <c r="AF846" s="117"/>
      <c r="AG846" s="117"/>
      <c r="AH846" s="117"/>
      <c r="AI846" s="117"/>
      <c r="AJ846" s="117"/>
      <c r="AK846" s="117"/>
      <c r="AL846" s="117"/>
      <c r="AM846" s="117"/>
      <c r="AN846" s="106">
        <v>0</v>
      </c>
      <c r="AO846" s="106"/>
      <c r="AP846" s="106">
        <f t="shared" si="103"/>
        <v>0</v>
      </c>
      <c r="AQ846" s="106">
        <f t="shared" si="104"/>
        <v>25990</v>
      </c>
      <c r="AR846" s="72"/>
      <c r="AS846" s="73"/>
      <c r="AT846" s="12"/>
      <c r="AU846" s="11">
        <f t="shared" si="105"/>
        <v>23391</v>
      </c>
      <c r="AV846" s="12"/>
      <c r="AW846" s="12"/>
      <c r="AX846" s="12"/>
      <c r="AY846" s="12"/>
      <c r="AZ846" s="12"/>
      <c r="BA846" s="12"/>
      <c r="BB846" s="12"/>
      <c r="BC846" s="12"/>
      <c r="BD846" s="12"/>
      <c r="BE846" s="12"/>
      <c r="BF846" s="12"/>
      <c r="BG846" s="12"/>
      <c r="BH846" s="12"/>
    </row>
    <row r="847" spans="1:60" ht="49.5" customHeight="1" x14ac:dyDescent="0.2">
      <c r="A847" s="182" t="s">
        <v>1675</v>
      </c>
      <c r="B847" s="183" t="s">
        <v>2241</v>
      </c>
      <c r="C847" s="184" t="s">
        <v>1628</v>
      </c>
      <c r="D847" s="185" t="s">
        <v>2064</v>
      </c>
      <c r="E847" s="185" t="s">
        <v>246</v>
      </c>
      <c r="F847" s="186"/>
      <c r="G847" s="187" t="s">
        <v>51</v>
      </c>
      <c r="H847" s="187"/>
      <c r="I847" s="154">
        <v>44561</v>
      </c>
      <c r="J847" s="155">
        <v>29233.1</v>
      </c>
      <c r="K847" s="156">
        <f t="shared" si="101"/>
        <v>2923.31</v>
      </c>
      <c r="L847" s="155">
        <f t="shared" ref="L847:L849" si="106">J847-K847</f>
        <v>26309.789999999997</v>
      </c>
      <c r="M847" s="155">
        <v>0</v>
      </c>
      <c r="N847" s="155">
        <v>0</v>
      </c>
      <c r="O847" s="155">
        <v>0</v>
      </c>
      <c r="P847" s="155">
        <v>0</v>
      </c>
      <c r="Q847" s="155">
        <v>0</v>
      </c>
      <c r="R847" s="155">
        <v>0</v>
      </c>
      <c r="S847" s="155">
        <v>0</v>
      </c>
      <c r="T847" s="155">
        <v>0</v>
      </c>
      <c r="U847" s="155">
        <v>0</v>
      </c>
      <c r="V847" s="155">
        <v>0</v>
      </c>
      <c r="W847" s="155">
        <v>0</v>
      </c>
      <c r="X847" s="155">
        <v>0</v>
      </c>
      <c r="Y847" s="155">
        <v>0</v>
      </c>
      <c r="Z847" s="155">
        <v>0</v>
      </c>
      <c r="AA847" s="156">
        <v>6300</v>
      </c>
      <c r="AB847" s="156">
        <v>0</v>
      </c>
      <c r="AC847" s="155">
        <v>0</v>
      </c>
      <c r="AD847" s="155">
        <v>0</v>
      </c>
      <c r="AE847" s="155">
        <v>0</v>
      </c>
      <c r="AF847" s="155">
        <v>0</v>
      </c>
      <c r="AG847" s="155">
        <v>0</v>
      </c>
      <c r="AH847" s="155">
        <v>0</v>
      </c>
      <c r="AI847" s="155">
        <v>0</v>
      </c>
      <c r="AJ847" s="155">
        <v>0</v>
      </c>
      <c r="AK847" s="155">
        <v>0</v>
      </c>
      <c r="AL847" s="155"/>
      <c r="AM847" s="155"/>
      <c r="AN847" s="125">
        <v>0</v>
      </c>
      <c r="AO847" s="125"/>
      <c r="AP847" s="125">
        <f t="shared" si="103"/>
        <v>6300</v>
      </c>
      <c r="AQ847" s="125">
        <f t="shared" si="104"/>
        <v>22933.1</v>
      </c>
      <c r="AR847" s="20"/>
      <c r="AS847" s="21"/>
      <c r="AT847" s="12"/>
      <c r="AU847" s="11">
        <f t="shared" si="105"/>
        <v>20009.789999999997</v>
      </c>
      <c r="AV847" s="12"/>
      <c r="AW847" s="12"/>
      <c r="AX847" s="12"/>
      <c r="AY847" s="12"/>
      <c r="AZ847" s="12"/>
      <c r="BA847" s="12"/>
      <c r="BB847" s="12"/>
      <c r="BC847" s="12"/>
      <c r="BD847" s="12"/>
      <c r="BE847" s="12"/>
      <c r="BF847" s="12"/>
      <c r="BG847" s="12"/>
      <c r="BH847" s="12"/>
    </row>
    <row r="848" spans="1:60" ht="49.5" customHeight="1" x14ac:dyDescent="0.2">
      <c r="A848" s="175" t="s">
        <v>2461</v>
      </c>
      <c r="B848" s="176" t="s">
        <v>2242</v>
      </c>
      <c r="C848" s="176" t="s">
        <v>1480</v>
      </c>
      <c r="D848" s="176" t="s">
        <v>2462</v>
      </c>
      <c r="E848" s="176" t="s">
        <v>2463</v>
      </c>
      <c r="F848" s="176" t="s">
        <v>324</v>
      </c>
      <c r="G848" s="188" t="s">
        <v>51</v>
      </c>
      <c r="H848" s="176"/>
      <c r="I848" s="122">
        <v>44547</v>
      </c>
      <c r="J848" s="106">
        <v>3800</v>
      </c>
      <c r="K848" s="106">
        <f t="shared" si="101"/>
        <v>380</v>
      </c>
      <c r="L848" s="157">
        <f t="shared" si="106"/>
        <v>3420</v>
      </c>
      <c r="M848" s="106"/>
      <c r="N848" s="106"/>
      <c r="O848" s="106"/>
      <c r="P848" s="106"/>
      <c r="Q848" s="106"/>
      <c r="R848" s="106"/>
      <c r="S848" s="106"/>
      <c r="T848" s="106"/>
      <c r="U848" s="106"/>
      <c r="V848" s="117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17"/>
      <c r="AK848" s="117"/>
      <c r="AL848" s="117"/>
      <c r="AM848" s="117"/>
      <c r="AN848" s="106">
        <v>0</v>
      </c>
      <c r="AO848" s="106"/>
      <c r="AP848" s="106">
        <f t="shared" si="103"/>
        <v>0</v>
      </c>
      <c r="AQ848" s="106">
        <f t="shared" si="104"/>
        <v>3800</v>
      </c>
      <c r="AR848" s="90"/>
      <c r="AS848" s="91"/>
      <c r="AT848" s="12"/>
      <c r="AU848" s="11">
        <f t="shared" si="105"/>
        <v>3420</v>
      </c>
      <c r="AV848" s="12"/>
      <c r="AW848" s="12"/>
      <c r="AX848" s="12"/>
      <c r="AY848" s="12"/>
      <c r="AZ848" s="12"/>
      <c r="BA848" s="12"/>
      <c r="BB848" s="12"/>
      <c r="BC848" s="12"/>
      <c r="BD848" s="12"/>
      <c r="BE848" s="12"/>
      <c r="BF848" s="12"/>
      <c r="BG848" s="12"/>
      <c r="BH848" s="12"/>
    </row>
    <row r="849" spans="1:60" ht="49.5" customHeight="1" x14ac:dyDescent="0.2">
      <c r="A849" s="182" t="s">
        <v>2243</v>
      </c>
      <c r="B849" s="183" t="s">
        <v>2244</v>
      </c>
      <c r="C849" s="184" t="s">
        <v>2245</v>
      </c>
      <c r="D849" s="189"/>
      <c r="E849" s="189"/>
      <c r="F849" s="186"/>
      <c r="G849" s="187" t="s">
        <v>51</v>
      </c>
      <c r="H849" s="187"/>
      <c r="I849" s="154">
        <v>44561</v>
      </c>
      <c r="J849" s="155">
        <v>164287.65</v>
      </c>
      <c r="K849" s="156">
        <f t="shared" si="101"/>
        <v>16428.764999999999</v>
      </c>
      <c r="L849" s="155">
        <f t="shared" si="106"/>
        <v>147858.88500000001</v>
      </c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  <c r="X849" s="155"/>
      <c r="Y849" s="155"/>
      <c r="Z849" s="155"/>
      <c r="AA849" s="156"/>
      <c r="AB849" s="156"/>
      <c r="AC849" s="155"/>
      <c r="AD849" s="155"/>
      <c r="AE849" s="155"/>
      <c r="AF849" s="155"/>
      <c r="AG849" s="155"/>
      <c r="AH849" s="155"/>
      <c r="AI849" s="155"/>
      <c r="AJ849" s="155"/>
      <c r="AK849" s="155"/>
      <c r="AL849" s="155"/>
      <c r="AM849" s="155"/>
      <c r="AN849" s="125">
        <v>0</v>
      </c>
      <c r="AO849" s="125"/>
      <c r="AP849" s="125">
        <f t="shared" si="103"/>
        <v>0</v>
      </c>
      <c r="AQ849" s="125">
        <f t="shared" si="104"/>
        <v>164287.65</v>
      </c>
      <c r="AR849" s="20"/>
      <c r="AS849" s="21"/>
      <c r="AT849" s="12"/>
      <c r="AU849" s="11">
        <f t="shared" si="105"/>
        <v>147858.88500000001</v>
      </c>
      <c r="AV849" s="12"/>
      <c r="AW849" s="12"/>
      <c r="AX849" s="12"/>
      <c r="AY849" s="12"/>
      <c r="AZ849" s="12"/>
      <c r="BA849" s="12"/>
      <c r="BB849" s="12"/>
      <c r="BC849" s="12"/>
      <c r="BD849" s="12"/>
      <c r="BE849" s="12"/>
      <c r="BF849" s="12"/>
      <c r="BG849" s="12"/>
      <c r="BH849" s="12"/>
    </row>
    <row r="850" spans="1:60" ht="49.5" customHeight="1" x14ac:dyDescent="0.2">
      <c r="A850" s="179" t="s">
        <v>2246</v>
      </c>
      <c r="B850" s="180" t="s">
        <v>2247</v>
      </c>
      <c r="C850" s="176" t="s">
        <v>176</v>
      </c>
      <c r="D850" s="190" t="s">
        <v>2248</v>
      </c>
      <c r="E850" s="190" t="s">
        <v>2249</v>
      </c>
      <c r="F850" s="180" t="s">
        <v>1993</v>
      </c>
      <c r="G850" s="176" t="s">
        <v>176</v>
      </c>
      <c r="H850" s="176" t="s">
        <v>85</v>
      </c>
      <c r="I850" s="122">
        <v>40909</v>
      </c>
      <c r="J850" s="117">
        <v>622.45000000000005</v>
      </c>
      <c r="K850" s="106">
        <f t="shared" si="101"/>
        <v>62.245000000000005</v>
      </c>
      <c r="L850" s="106">
        <f t="shared" ref="L850:L881" si="107">+J850-K850</f>
        <v>560.20500000000004</v>
      </c>
      <c r="M850" s="117">
        <v>0</v>
      </c>
      <c r="N850" s="117">
        <v>0</v>
      </c>
      <c r="O850" s="117">
        <v>0</v>
      </c>
      <c r="P850" s="117">
        <v>0</v>
      </c>
      <c r="Q850" s="117">
        <v>0</v>
      </c>
      <c r="R850" s="117">
        <v>0</v>
      </c>
      <c r="S850" s="117">
        <v>0</v>
      </c>
      <c r="T850" s="117">
        <v>0</v>
      </c>
      <c r="U850" s="117">
        <v>0</v>
      </c>
      <c r="V850" s="117">
        <v>0</v>
      </c>
      <c r="W850" s="117">
        <v>0</v>
      </c>
      <c r="X850" s="117">
        <v>0</v>
      </c>
      <c r="Y850" s="117">
        <v>0</v>
      </c>
      <c r="Z850" s="117">
        <v>0</v>
      </c>
      <c r="AA850" s="106">
        <v>560.20000000000005</v>
      </c>
      <c r="AB850" s="106">
        <v>0</v>
      </c>
      <c r="AC850" s="117">
        <v>0</v>
      </c>
      <c r="AD850" s="117">
        <v>0</v>
      </c>
      <c r="AE850" s="117">
        <v>0</v>
      </c>
      <c r="AF850" s="117">
        <v>0</v>
      </c>
      <c r="AG850" s="117">
        <v>0</v>
      </c>
      <c r="AH850" s="117">
        <v>0</v>
      </c>
      <c r="AI850" s="117">
        <v>0</v>
      </c>
      <c r="AJ850" s="117">
        <v>0</v>
      </c>
      <c r="AK850" s="117">
        <v>0</v>
      </c>
      <c r="AL850" s="117"/>
      <c r="AM850" s="117"/>
      <c r="AN850" s="106"/>
      <c r="AO850" s="106"/>
      <c r="AP850" s="106">
        <f t="shared" si="103"/>
        <v>560.20000000000005</v>
      </c>
      <c r="AQ850" s="106">
        <f t="shared" si="104"/>
        <v>62.25</v>
      </c>
      <c r="AR850" s="72" t="s">
        <v>738</v>
      </c>
      <c r="AS850" s="73" t="s">
        <v>356</v>
      </c>
      <c r="AT850" s="12"/>
      <c r="AU850" s="11">
        <f t="shared" si="105"/>
        <v>4.9999999999954525E-3</v>
      </c>
      <c r="AV850" s="12"/>
      <c r="AW850" s="12"/>
      <c r="AX850" s="12"/>
      <c r="AY850" s="12"/>
      <c r="AZ850" s="12"/>
      <c r="BA850" s="12"/>
      <c r="BB850" s="12"/>
      <c r="BC850" s="12"/>
      <c r="BD850" s="12"/>
      <c r="BE850" s="12"/>
      <c r="BF850" s="12"/>
      <c r="BG850" s="12"/>
      <c r="BH850" s="12"/>
    </row>
    <row r="851" spans="1:60" ht="49.5" customHeight="1" x14ac:dyDescent="0.2">
      <c r="A851" s="179" t="s">
        <v>2250</v>
      </c>
      <c r="B851" s="180" t="s">
        <v>2247</v>
      </c>
      <c r="C851" s="176" t="s">
        <v>176</v>
      </c>
      <c r="D851" s="181" t="s">
        <v>2008</v>
      </c>
      <c r="E851" s="177" t="s">
        <v>2251</v>
      </c>
      <c r="F851" s="180" t="s">
        <v>2252</v>
      </c>
      <c r="G851" s="176" t="s">
        <v>176</v>
      </c>
      <c r="H851" s="176" t="s">
        <v>85</v>
      </c>
      <c r="I851" s="122">
        <v>40909</v>
      </c>
      <c r="J851" s="117">
        <v>622.45000000000005</v>
      </c>
      <c r="K851" s="106">
        <f t="shared" si="101"/>
        <v>62.245000000000005</v>
      </c>
      <c r="L851" s="106">
        <f t="shared" si="107"/>
        <v>560.20500000000004</v>
      </c>
      <c r="M851" s="117">
        <v>0</v>
      </c>
      <c r="N851" s="117">
        <v>0</v>
      </c>
      <c r="O851" s="117">
        <v>0</v>
      </c>
      <c r="P851" s="117">
        <v>0</v>
      </c>
      <c r="Q851" s="117">
        <v>0</v>
      </c>
      <c r="R851" s="117">
        <v>0</v>
      </c>
      <c r="S851" s="117">
        <v>0</v>
      </c>
      <c r="T851" s="117">
        <v>0</v>
      </c>
      <c r="U851" s="117">
        <v>0</v>
      </c>
      <c r="V851" s="117">
        <v>0</v>
      </c>
      <c r="W851" s="117">
        <v>0</v>
      </c>
      <c r="X851" s="117">
        <v>0</v>
      </c>
      <c r="Y851" s="117">
        <v>0</v>
      </c>
      <c r="Z851" s="117">
        <v>0</v>
      </c>
      <c r="AA851" s="106">
        <v>560.20000000000005</v>
      </c>
      <c r="AB851" s="106">
        <v>0</v>
      </c>
      <c r="AC851" s="117">
        <v>0</v>
      </c>
      <c r="AD851" s="117">
        <v>0</v>
      </c>
      <c r="AE851" s="117">
        <v>0</v>
      </c>
      <c r="AF851" s="117">
        <v>0</v>
      </c>
      <c r="AG851" s="117">
        <v>0</v>
      </c>
      <c r="AH851" s="117">
        <v>0</v>
      </c>
      <c r="AI851" s="117">
        <v>0</v>
      </c>
      <c r="AJ851" s="117">
        <v>0</v>
      </c>
      <c r="AK851" s="117">
        <v>0</v>
      </c>
      <c r="AL851" s="117"/>
      <c r="AM851" s="117"/>
      <c r="AN851" s="106"/>
      <c r="AO851" s="106"/>
      <c r="AP851" s="106">
        <f t="shared" si="103"/>
        <v>560.20000000000005</v>
      </c>
      <c r="AQ851" s="106">
        <f t="shared" si="104"/>
        <v>62.25</v>
      </c>
      <c r="AR851" s="72" t="s">
        <v>1693</v>
      </c>
      <c r="AS851" s="73" t="s">
        <v>213</v>
      </c>
      <c r="AT851" s="12"/>
      <c r="AU851" s="11">
        <f t="shared" si="105"/>
        <v>4.9999999999954525E-3</v>
      </c>
      <c r="AV851" s="12"/>
      <c r="AW851" s="12"/>
      <c r="AX851" s="12"/>
      <c r="AY851" s="12"/>
      <c r="AZ851" s="12"/>
      <c r="BA851" s="12"/>
      <c r="BB851" s="12"/>
      <c r="BC851" s="12"/>
      <c r="BD851" s="12"/>
      <c r="BE851" s="12"/>
      <c r="BF851" s="12"/>
      <c r="BG851" s="12"/>
      <c r="BH851" s="12"/>
    </row>
    <row r="852" spans="1:60" ht="49.5" customHeight="1" x14ac:dyDescent="0.2">
      <c r="A852" s="179" t="s">
        <v>2253</v>
      </c>
      <c r="B852" s="180" t="s">
        <v>2247</v>
      </c>
      <c r="C852" s="176" t="s">
        <v>176</v>
      </c>
      <c r="D852" s="181" t="s">
        <v>2008</v>
      </c>
      <c r="E852" s="177" t="s">
        <v>2254</v>
      </c>
      <c r="F852" s="180" t="s">
        <v>2252</v>
      </c>
      <c r="G852" s="176" t="s">
        <v>176</v>
      </c>
      <c r="H852" s="176" t="s">
        <v>85</v>
      </c>
      <c r="I852" s="122">
        <v>40909</v>
      </c>
      <c r="J852" s="117">
        <v>622.45000000000005</v>
      </c>
      <c r="K852" s="106">
        <f t="shared" si="101"/>
        <v>62.245000000000005</v>
      </c>
      <c r="L852" s="106">
        <f t="shared" si="107"/>
        <v>560.20500000000004</v>
      </c>
      <c r="M852" s="117">
        <v>0</v>
      </c>
      <c r="N852" s="117">
        <v>0</v>
      </c>
      <c r="O852" s="117">
        <v>0</v>
      </c>
      <c r="P852" s="117">
        <v>0</v>
      </c>
      <c r="Q852" s="117">
        <v>0</v>
      </c>
      <c r="R852" s="117">
        <v>0</v>
      </c>
      <c r="S852" s="117">
        <v>0</v>
      </c>
      <c r="T852" s="117">
        <v>0</v>
      </c>
      <c r="U852" s="117">
        <v>0</v>
      </c>
      <c r="V852" s="117">
        <v>0</v>
      </c>
      <c r="W852" s="117">
        <v>0</v>
      </c>
      <c r="X852" s="117">
        <v>0</v>
      </c>
      <c r="Y852" s="117">
        <v>0</v>
      </c>
      <c r="Z852" s="117">
        <v>0</v>
      </c>
      <c r="AA852" s="106">
        <v>560.20000000000005</v>
      </c>
      <c r="AB852" s="106">
        <v>0</v>
      </c>
      <c r="AC852" s="117">
        <v>0</v>
      </c>
      <c r="AD852" s="117">
        <v>0</v>
      </c>
      <c r="AE852" s="117">
        <v>0</v>
      </c>
      <c r="AF852" s="117">
        <v>0</v>
      </c>
      <c r="AG852" s="117">
        <v>0</v>
      </c>
      <c r="AH852" s="117">
        <v>0</v>
      </c>
      <c r="AI852" s="117">
        <v>0</v>
      </c>
      <c r="AJ852" s="117">
        <v>0</v>
      </c>
      <c r="AK852" s="117">
        <v>0</v>
      </c>
      <c r="AL852" s="117"/>
      <c r="AM852" s="117"/>
      <c r="AN852" s="106"/>
      <c r="AO852" s="106"/>
      <c r="AP852" s="106">
        <f t="shared" si="103"/>
        <v>560.20000000000005</v>
      </c>
      <c r="AQ852" s="106">
        <f t="shared" si="104"/>
        <v>62.25</v>
      </c>
      <c r="AR852" s="72" t="s">
        <v>2255</v>
      </c>
      <c r="AS852" s="73" t="s">
        <v>2256</v>
      </c>
      <c r="AT852" s="12"/>
      <c r="AU852" s="11">
        <f t="shared" si="105"/>
        <v>4.9999999999954525E-3</v>
      </c>
      <c r="AV852" s="12"/>
      <c r="AW852" s="12"/>
      <c r="AX852" s="12"/>
      <c r="AY852" s="12"/>
      <c r="AZ852" s="12"/>
      <c r="BA852" s="12"/>
      <c r="BB852" s="12"/>
      <c r="BC852" s="12"/>
      <c r="BD852" s="12"/>
      <c r="BE852" s="12"/>
      <c r="BF852" s="12"/>
      <c r="BG852" s="12"/>
      <c r="BH852" s="12"/>
    </row>
    <row r="853" spans="1:60" ht="49.5" customHeight="1" x14ac:dyDescent="0.2">
      <c r="A853" s="179" t="s">
        <v>2257</v>
      </c>
      <c r="B853" s="180" t="s">
        <v>2247</v>
      </c>
      <c r="C853" s="176" t="s">
        <v>176</v>
      </c>
      <c r="D853" s="180" t="s">
        <v>2008</v>
      </c>
      <c r="E853" s="177" t="s">
        <v>2258</v>
      </c>
      <c r="F853" s="180" t="s">
        <v>2252</v>
      </c>
      <c r="G853" s="176" t="s">
        <v>176</v>
      </c>
      <c r="H853" s="176" t="s">
        <v>85</v>
      </c>
      <c r="I853" s="122">
        <v>40909</v>
      </c>
      <c r="J853" s="117">
        <v>622.45000000000005</v>
      </c>
      <c r="K853" s="106">
        <f t="shared" si="101"/>
        <v>62.245000000000005</v>
      </c>
      <c r="L853" s="106">
        <f t="shared" si="107"/>
        <v>560.20500000000004</v>
      </c>
      <c r="M853" s="117">
        <v>0</v>
      </c>
      <c r="N853" s="117">
        <v>0</v>
      </c>
      <c r="O853" s="117">
        <v>0</v>
      </c>
      <c r="P853" s="117">
        <v>0</v>
      </c>
      <c r="Q853" s="117">
        <v>0</v>
      </c>
      <c r="R853" s="117">
        <v>0</v>
      </c>
      <c r="S853" s="117">
        <v>0</v>
      </c>
      <c r="T853" s="117">
        <v>0</v>
      </c>
      <c r="U853" s="117">
        <v>0</v>
      </c>
      <c r="V853" s="117">
        <v>0</v>
      </c>
      <c r="W853" s="117">
        <v>0</v>
      </c>
      <c r="X853" s="117">
        <v>0</v>
      </c>
      <c r="Y853" s="117">
        <v>0</v>
      </c>
      <c r="Z853" s="117">
        <v>0</v>
      </c>
      <c r="AA853" s="106">
        <v>560.20000000000005</v>
      </c>
      <c r="AB853" s="106">
        <v>0</v>
      </c>
      <c r="AC853" s="117">
        <v>0</v>
      </c>
      <c r="AD853" s="117">
        <v>0</v>
      </c>
      <c r="AE853" s="117">
        <v>0</v>
      </c>
      <c r="AF853" s="117">
        <v>0</v>
      </c>
      <c r="AG853" s="117">
        <v>0</v>
      </c>
      <c r="AH853" s="117">
        <v>0</v>
      </c>
      <c r="AI853" s="117">
        <v>0</v>
      </c>
      <c r="AJ853" s="117">
        <v>0</v>
      </c>
      <c r="AK853" s="117">
        <v>0</v>
      </c>
      <c r="AL853" s="117"/>
      <c r="AM853" s="117"/>
      <c r="AN853" s="106"/>
      <c r="AO853" s="106"/>
      <c r="AP853" s="106">
        <f t="shared" si="103"/>
        <v>560.20000000000005</v>
      </c>
      <c r="AQ853" s="106">
        <f t="shared" si="104"/>
        <v>62.25</v>
      </c>
      <c r="AR853" s="72" t="s">
        <v>660</v>
      </c>
      <c r="AS853" s="73" t="s">
        <v>2259</v>
      </c>
      <c r="AT853" s="12"/>
      <c r="AU853" s="11">
        <f t="shared" si="105"/>
        <v>4.9999999999954525E-3</v>
      </c>
      <c r="AV853" s="12"/>
      <c r="AW853" s="12"/>
      <c r="AX853" s="12"/>
      <c r="AY853" s="12"/>
      <c r="AZ853" s="12"/>
      <c r="BA853" s="12"/>
      <c r="BB853" s="12"/>
      <c r="BC853" s="12"/>
      <c r="BD853" s="12"/>
      <c r="BE853" s="12"/>
      <c r="BF853" s="12"/>
      <c r="BG853" s="12"/>
      <c r="BH853" s="12"/>
    </row>
    <row r="854" spans="1:60" ht="49.5" customHeight="1" x14ac:dyDescent="0.2">
      <c r="A854" s="191" t="s">
        <v>2260</v>
      </c>
      <c r="B854" s="180" t="s">
        <v>2247</v>
      </c>
      <c r="C854" s="176" t="s">
        <v>176</v>
      </c>
      <c r="D854" s="181" t="s">
        <v>2008</v>
      </c>
      <c r="E854" s="192" t="s">
        <v>2261</v>
      </c>
      <c r="F854" s="181" t="s">
        <v>1993</v>
      </c>
      <c r="G854" s="176" t="s">
        <v>176</v>
      </c>
      <c r="H854" s="176" t="s">
        <v>85</v>
      </c>
      <c r="I854" s="122">
        <v>40909</v>
      </c>
      <c r="J854" s="117">
        <v>622.45000000000005</v>
      </c>
      <c r="K854" s="106">
        <f t="shared" si="101"/>
        <v>62.245000000000005</v>
      </c>
      <c r="L854" s="106">
        <f t="shared" si="107"/>
        <v>560.20500000000004</v>
      </c>
      <c r="M854" s="117">
        <v>0</v>
      </c>
      <c r="N854" s="117">
        <v>0</v>
      </c>
      <c r="O854" s="117">
        <v>0</v>
      </c>
      <c r="P854" s="117">
        <v>0</v>
      </c>
      <c r="Q854" s="117">
        <v>0</v>
      </c>
      <c r="R854" s="117">
        <v>0</v>
      </c>
      <c r="S854" s="117">
        <v>0</v>
      </c>
      <c r="T854" s="117">
        <v>0</v>
      </c>
      <c r="U854" s="117">
        <v>0</v>
      </c>
      <c r="V854" s="117">
        <v>0</v>
      </c>
      <c r="W854" s="117">
        <v>0</v>
      </c>
      <c r="X854" s="117">
        <v>0</v>
      </c>
      <c r="Y854" s="117">
        <v>0</v>
      </c>
      <c r="Z854" s="117">
        <v>0</v>
      </c>
      <c r="AA854" s="106">
        <v>560.20000000000005</v>
      </c>
      <c r="AB854" s="106">
        <v>0</v>
      </c>
      <c r="AC854" s="117">
        <v>0</v>
      </c>
      <c r="AD854" s="117">
        <v>0</v>
      </c>
      <c r="AE854" s="117">
        <v>0</v>
      </c>
      <c r="AF854" s="117">
        <v>0</v>
      </c>
      <c r="AG854" s="117">
        <v>0</v>
      </c>
      <c r="AH854" s="117">
        <v>0</v>
      </c>
      <c r="AI854" s="117">
        <v>0</v>
      </c>
      <c r="AJ854" s="117">
        <v>0</v>
      </c>
      <c r="AK854" s="117">
        <v>0</v>
      </c>
      <c r="AL854" s="117"/>
      <c r="AM854" s="117"/>
      <c r="AN854" s="106"/>
      <c r="AO854" s="106"/>
      <c r="AP854" s="106">
        <f t="shared" si="103"/>
        <v>560.20000000000005</v>
      </c>
      <c r="AQ854" s="106">
        <f t="shared" si="104"/>
        <v>62.25</v>
      </c>
      <c r="AR854" s="72" t="s">
        <v>931</v>
      </c>
      <c r="AS854" s="73" t="s">
        <v>904</v>
      </c>
      <c r="AT854" s="12"/>
      <c r="AU854" s="11">
        <f t="shared" si="105"/>
        <v>4.9999999999954525E-3</v>
      </c>
      <c r="AV854" s="12"/>
      <c r="AW854" s="12"/>
      <c r="AX854" s="12"/>
      <c r="AY854" s="12"/>
      <c r="AZ854" s="12"/>
      <c r="BA854" s="12"/>
      <c r="BB854" s="12"/>
      <c r="BC854" s="12"/>
      <c r="BD854" s="12"/>
      <c r="BE854" s="12"/>
      <c r="BF854" s="12"/>
      <c r="BG854" s="12"/>
      <c r="BH854" s="12"/>
    </row>
    <row r="855" spans="1:60" ht="49.5" customHeight="1" x14ac:dyDescent="0.2">
      <c r="A855" s="191" t="s">
        <v>2262</v>
      </c>
      <c r="B855" s="180" t="s">
        <v>2247</v>
      </c>
      <c r="C855" s="176" t="s">
        <v>176</v>
      </c>
      <c r="D855" s="181" t="s">
        <v>2008</v>
      </c>
      <c r="E855" s="176" t="s">
        <v>2263</v>
      </c>
      <c r="F855" s="181" t="s">
        <v>1993</v>
      </c>
      <c r="G855" s="176" t="s">
        <v>176</v>
      </c>
      <c r="H855" s="176" t="s">
        <v>85</v>
      </c>
      <c r="I855" s="122">
        <v>40909</v>
      </c>
      <c r="J855" s="117">
        <v>622.45000000000005</v>
      </c>
      <c r="K855" s="106">
        <f t="shared" si="101"/>
        <v>62.245000000000005</v>
      </c>
      <c r="L855" s="106">
        <f t="shared" si="107"/>
        <v>560.20500000000004</v>
      </c>
      <c r="M855" s="117">
        <v>0</v>
      </c>
      <c r="N855" s="117">
        <v>0</v>
      </c>
      <c r="O855" s="117">
        <v>0</v>
      </c>
      <c r="P855" s="117">
        <v>0</v>
      </c>
      <c r="Q855" s="117">
        <v>0</v>
      </c>
      <c r="R855" s="117">
        <v>0</v>
      </c>
      <c r="S855" s="117">
        <v>0</v>
      </c>
      <c r="T855" s="117">
        <v>0</v>
      </c>
      <c r="U855" s="117">
        <v>0</v>
      </c>
      <c r="V855" s="117">
        <v>0</v>
      </c>
      <c r="W855" s="117">
        <v>0</v>
      </c>
      <c r="X855" s="117">
        <v>0</v>
      </c>
      <c r="Y855" s="117">
        <v>0</v>
      </c>
      <c r="Z855" s="117">
        <v>0</v>
      </c>
      <c r="AA855" s="106">
        <v>560.20000000000005</v>
      </c>
      <c r="AB855" s="106">
        <v>0</v>
      </c>
      <c r="AC855" s="117">
        <v>0</v>
      </c>
      <c r="AD855" s="117">
        <v>0</v>
      </c>
      <c r="AE855" s="117">
        <v>0</v>
      </c>
      <c r="AF855" s="117">
        <v>0</v>
      </c>
      <c r="AG855" s="117">
        <v>0</v>
      </c>
      <c r="AH855" s="117">
        <v>0</v>
      </c>
      <c r="AI855" s="117">
        <v>0</v>
      </c>
      <c r="AJ855" s="117">
        <v>0</v>
      </c>
      <c r="AK855" s="117">
        <v>0</v>
      </c>
      <c r="AL855" s="117"/>
      <c r="AM855" s="117"/>
      <c r="AN855" s="106"/>
      <c r="AO855" s="106"/>
      <c r="AP855" s="106">
        <f t="shared" si="103"/>
        <v>560.20000000000005</v>
      </c>
      <c r="AQ855" s="106">
        <f t="shared" si="104"/>
        <v>62.25</v>
      </c>
      <c r="AR855" s="72" t="s">
        <v>660</v>
      </c>
      <c r="AS855" s="73" t="s">
        <v>661</v>
      </c>
      <c r="AT855" s="12"/>
      <c r="AU855" s="11">
        <f t="shared" si="105"/>
        <v>4.9999999999954525E-3</v>
      </c>
      <c r="AV855" s="12"/>
      <c r="AW855" s="12"/>
      <c r="AX855" s="12"/>
      <c r="AY855" s="12"/>
      <c r="AZ855" s="12"/>
      <c r="BA855" s="12"/>
      <c r="BB855" s="12"/>
      <c r="BC855" s="12"/>
      <c r="BD855" s="12"/>
      <c r="BE855" s="12"/>
      <c r="BF855" s="12"/>
      <c r="BG855" s="12"/>
      <c r="BH855" s="12"/>
    </row>
    <row r="856" spans="1:60" ht="49.5" customHeight="1" x14ac:dyDescent="0.2">
      <c r="A856" s="191" t="s">
        <v>2264</v>
      </c>
      <c r="B856" s="180" t="s">
        <v>2247</v>
      </c>
      <c r="C856" s="176" t="s">
        <v>176</v>
      </c>
      <c r="D856" s="181" t="s">
        <v>2008</v>
      </c>
      <c r="E856" s="176" t="s">
        <v>2265</v>
      </c>
      <c r="F856" s="181" t="s">
        <v>1993</v>
      </c>
      <c r="G856" s="176" t="s">
        <v>176</v>
      </c>
      <c r="H856" s="176" t="s">
        <v>85</v>
      </c>
      <c r="I856" s="122">
        <v>40909</v>
      </c>
      <c r="J856" s="117">
        <v>622.45000000000005</v>
      </c>
      <c r="K856" s="106">
        <f t="shared" si="101"/>
        <v>62.245000000000005</v>
      </c>
      <c r="L856" s="106">
        <f t="shared" si="107"/>
        <v>560.20500000000004</v>
      </c>
      <c r="M856" s="117">
        <v>0</v>
      </c>
      <c r="N856" s="117">
        <v>0</v>
      </c>
      <c r="O856" s="117">
        <v>0</v>
      </c>
      <c r="P856" s="117">
        <v>0</v>
      </c>
      <c r="Q856" s="117">
        <v>0</v>
      </c>
      <c r="R856" s="117">
        <v>0</v>
      </c>
      <c r="S856" s="117">
        <v>0</v>
      </c>
      <c r="T856" s="117">
        <v>0</v>
      </c>
      <c r="U856" s="117">
        <v>0</v>
      </c>
      <c r="V856" s="117">
        <v>0</v>
      </c>
      <c r="W856" s="117">
        <v>0</v>
      </c>
      <c r="X856" s="117">
        <v>0</v>
      </c>
      <c r="Y856" s="117">
        <v>0</v>
      </c>
      <c r="Z856" s="117">
        <v>0</v>
      </c>
      <c r="AA856" s="106">
        <v>560.20000000000005</v>
      </c>
      <c r="AB856" s="106">
        <v>0</v>
      </c>
      <c r="AC856" s="117">
        <v>0</v>
      </c>
      <c r="AD856" s="117">
        <v>0</v>
      </c>
      <c r="AE856" s="117">
        <v>0</v>
      </c>
      <c r="AF856" s="117">
        <v>0</v>
      </c>
      <c r="AG856" s="117">
        <v>0</v>
      </c>
      <c r="AH856" s="117">
        <v>0</v>
      </c>
      <c r="AI856" s="117">
        <v>0</v>
      </c>
      <c r="AJ856" s="117">
        <v>0</v>
      </c>
      <c r="AK856" s="117">
        <v>0</v>
      </c>
      <c r="AL856" s="117"/>
      <c r="AM856" s="117"/>
      <c r="AN856" s="106"/>
      <c r="AO856" s="106"/>
      <c r="AP856" s="106">
        <f t="shared" si="103"/>
        <v>560.20000000000005</v>
      </c>
      <c r="AQ856" s="106">
        <f t="shared" si="104"/>
        <v>62.25</v>
      </c>
      <c r="AR856" s="72" t="s">
        <v>248</v>
      </c>
      <c r="AS856" s="73" t="s">
        <v>2266</v>
      </c>
      <c r="AT856" s="12"/>
      <c r="AU856" s="11">
        <f t="shared" si="105"/>
        <v>4.9999999999954525E-3</v>
      </c>
      <c r="AV856" s="12"/>
      <c r="AW856" s="12"/>
      <c r="AX856" s="12"/>
      <c r="AY856" s="12"/>
      <c r="AZ856" s="12"/>
      <c r="BA856" s="12"/>
      <c r="BB856" s="12"/>
      <c r="BC856" s="12"/>
      <c r="BD856" s="12"/>
      <c r="BE856" s="12"/>
      <c r="BF856" s="12"/>
      <c r="BG856" s="12"/>
      <c r="BH856" s="12"/>
    </row>
    <row r="857" spans="1:60" ht="49.5" customHeight="1" x14ac:dyDescent="0.2">
      <c r="A857" s="179" t="s">
        <v>2267</v>
      </c>
      <c r="B857" s="180" t="s">
        <v>2247</v>
      </c>
      <c r="C857" s="176" t="s">
        <v>176</v>
      </c>
      <c r="D857" s="181" t="s">
        <v>2268</v>
      </c>
      <c r="E857" s="176" t="s">
        <v>2269</v>
      </c>
      <c r="F857" s="181" t="s">
        <v>2270</v>
      </c>
      <c r="G857" s="176" t="s">
        <v>176</v>
      </c>
      <c r="H857" s="176" t="s">
        <v>85</v>
      </c>
      <c r="I857" s="122">
        <v>40909</v>
      </c>
      <c r="J857" s="117">
        <v>622.45000000000005</v>
      </c>
      <c r="K857" s="106">
        <f t="shared" si="101"/>
        <v>62.245000000000005</v>
      </c>
      <c r="L857" s="106">
        <f t="shared" si="107"/>
        <v>560.20500000000004</v>
      </c>
      <c r="M857" s="117">
        <v>0</v>
      </c>
      <c r="N857" s="117">
        <v>0</v>
      </c>
      <c r="O857" s="117">
        <v>0</v>
      </c>
      <c r="P857" s="117">
        <v>0</v>
      </c>
      <c r="Q857" s="117">
        <v>0</v>
      </c>
      <c r="R857" s="117">
        <v>0</v>
      </c>
      <c r="S857" s="117">
        <v>0</v>
      </c>
      <c r="T857" s="117">
        <v>0</v>
      </c>
      <c r="U857" s="117">
        <v>0</v>
      </c>
      <c r="V857" s="117">
        <v>0</v>
      </c>
      <c r="W857" s="117">
        <v>0</v>
      </c>
      <c r="X857" s="117">
        <v>0</v>
      </c>
      <c r="Y857" s="117">
        <v>0</v>
      </c>
      <c r="Z857" s="117">
        <v>0</v>
      </c>
      <c r="AA857" s="106">
        <v>560.20000000000005</v>
      </c>
      <c r="AB857" s="106">
        <v>0</v>
      </c>
      <c r="AC857" s="117">
        <v>0</v>
      </c>
      <c r="AD857" s="117">
        <v>0</v>
      </c>
      <c r="AE857" s="117">
        <v>0</v>
      </c>
      <c r="AF857" s="117">
        <v>0</v>
      </c>
      <c r="AG857" s="117">
        <v>0</v>
      </c>
      <c r="AH857" s="117">
        <v>0</v>
      </c>
      <c r="AI857" s="117">
        <v>0</v>
      </c>
      <c r="AJ857" s="117">
        <v>0</v>
      </c>
      <c r="AK857" s="117">
        <v>0</v>
      </c>
      <c r="AL857" s="117"/>
      <c r="AM857" s="117"/>
      <c r="AN857" s="106"/>
      <c r="AO857" s="106"/>
      <c r="AP857" s="106">
        <f t="shared" si="103"/>
        <v>560.20000000000005</v>
      </c>
      <c r="AQ857" s="106">
        <f t="shared" si="104"/>
        <v>62.25</v>
      </c>
      <c r="AR857" s="72" t="s">
        <v>844</v>
      </c>
      <c r="AS857" s="73" t="s">
        <v>2042</v>
      </c>
      <c r="AT857" s="12"/>
      <c r="AU857" s="11">
        <f t="shared" si="105"/>
        <v>4.9999999999954525E-3</v>
      </c>
      <c r="AV857" s="12"/>
      <c r="AW857" s="12"/>
      <c r="AX857" s="12"/>
      <c r="AY857" s="12"/>
      <c r="AZ857" s="12"/>
      <c r="BA857" s="12"/>
      <c r="BB857" s="12"/>
      <c r="BC857" s="12"/>
      <c r="BD857" s="12"/>
      <c r="BE857" s="12"/>
      <c r="BF857" s="12"/>
      <c r="BG857" s="12"/>
      <c r="BH857" s="12"/>
    </row>
    <row r="858" spans="1:60" ht="49.5" customHeight="1" x14ac:dyDescent="0.2">
      <c r="A858" s="179" t="s">
        <v>2271</v>
      </c>
      <c r="B858" s="180" t="s">
        <v>2247</v>
      </c>
      <c r="C858" s="176" t="s">
        <v>176</v>
      </c>
      <c r="D858" s="181" t="s">
        <v>2268</v>
      </c>
      <c r="E858" s="176" t="s">
        <v>2272</v>
      </c>
      <c r="F858" s="181" t="s">
        <v>2270</v>
      </c>
      <c r="G858" s="176" t="s">
        <v>176</v>
      </c>
      <c r="H858" s="176" t="s">
        <v>85</v>
      </c>
      <c r="I858" s="122">
        <v>40909</v>
      </c>
      <c r="J858" s="117">
        <v>622.45000000000005</v>
      </c>
      <c r="K858" s="106">
        <f t="shared" si="101"/>
        <v>62.245000000000005</v>
      </c>
      <c r="L858" s="106">
        <f t="shared" si="107"/>
        <v>560.20500000000004</v>
      </c>
      <c r="M858" s="117">
        <v>0</v>
      </c>
      <c r="N858" s="117">
        <v>0</v>
      </c>
      <c r="O858" s="117">
        <v>0</v>
      </c>
      <c r="P858" s="117">
        <v>0</v>
      </c>
      <c r="Q858" s="117">
        <v>0</v>
      </c>
      <c r="R858" s="117">
        <v>0</v>
      </c>
      <c r="S858" s="117">
        <v>0</v>
      </c>
      <c r="T858" s="117">
        <v>0</v>
      </c>
      <c r="U858" s="117">
        <v>0</v>
      </c>
      <c r="V858" s="117">
        <v>0</v>
      </c>
      <c r="W858" s="117">
        <v>0</v>
      </c>
      <c r="X858" s="117">
        <v>0</v>
      </c>
      <c r="Y858" s="117">
        <v>0</v>
      </c>
      <c r="Z858" s="117">
        <v>0</v>
      </c>
      <c r="AA858" s="106">
        <v>560.20000000000005</v>
      </c>
      <c r="AB858" s="106">
        <v>0</v>
      </c>
      <c r="AC858" s="117">
        <v>0</v>
      </c>
      <c r="AD858" s="117">
        <v>0</v>
      </c>
      <c r="AE858" s="117">
        <v>0</v>
      </c>
      <c r="AF858" s="117">
        <v>0</v>
      </c>
      <c r="AG858" s="117">
        <v>0</v>
      </c>
      <c r="AH858" s="117">
        <v>0</v>
      </c>
      <c r="AI858" s="117">
        <v>0</v>
      </c>
      <c r="AJ858" s="117">
        <v>0</v>
      </c>
      <c r="AK858" s="117">
        <v>0</v>
      </c>
      <c r="AL858" s="117"/>
      <c r="AM858" s="117"/>
      <c r="AN858" s="106"/>
      <c r="AO858" s="106"/>
      <c r="AP858" s="106">
        <f t="shared" si="103"/>
        <v>560.20000000000005</v>
      </c>
      <c r="AQ858" s="106">
        <f t="shared" si="104"/>
        <v>62.25</v>
      </c>
      <c r="AR858" s="72" t="s">
        <v>2273</v>
      </c>
      <c r="AS858" s="73" t="s">
        <v>2274</v>
      </c>
      <c r="AT858" s="12"/>
      <c r="AU858" s="11">
        <f t="shared" si="105"/>
        <v>4.9999999999954525E-3</v>
      </c>
      <c r="AV858" s="12"/>
      <c r="AW858" s="12"/>
      <c r="AX858" s="12"/>
      <c r="AY858" s="12"/>
      <c r="AZ858" s="12"/>
      <c r="BA858" s="12"/>
      <c r="BB858" s="12"/>
      <c r="BC858" s="12"/>
      <c r="BD858" s="12"/>
      <c r="BE858" s="12"/>
      <c r="BF858" s="12"/>
      <c r="BG858" s="12"/>
      <c r="BH858" s="12"/>
    </row>
    <row r="859" spans="1:60" ht="49.5" customHeight="1" x14ac:dyDescent="0.2">
      <c r="A859" s="179" t="s">
        <v>2275</v>
      </c>
      <c r="B859" s="180" t="s">
        <v>2247</v>
      </c>
      <c r="C859" s="176" t="s">
        <v>176</v>
      </c>
      <c r="D859" s="180" t="s">
        <v>2268</v>
      </c>
      <c r="E859" s="177" t="s">
        <v>2276</v>
      </c>
      <c r="F859" s="180" t="s">
        <v>1993</v>
      </c>
      <c r="G859" s="176" t="s">
        <v>176</v>
      </c>
      <c r="H859" s="176" t="s">
        <v>85</v>
      </c>
      <c r="I859" s="122">
        <v>40909</v>
      </c>
      <c r="J859" s="117">
        <v>622.45000000000005</v>
      </c>
      <c r="K859" s="106">
        <f t="shared" si="101"/>
        <v>62.245000000000005</v>
      </c>
      <c r="L859" s="106">
        <f t="shared" si="107"/>
        <v>560.20500000000004</v>
      </c>
      <c r="M859" s="117">
        <v>0</v>
      </c>
      <c r="N859" s="117">
        <v>0</v>
      </c>
      <c r="O859" s="117">
        <v>0</v>
      </c>
      <c r="P859" s="117">
        <v>0</v>
      </c>
      <c r="Q859" s="117">
        <v>0</v>
      </c>
      <c r="R859" s="117">
        <v>0</v>
      </c>
      <c r="S859" s="117">
        <v>0</v>
      </c>
      <c r="T859" s="117">
        <v>0</v>
      </c>
      <c r="U859" s="117">
        <v>0</v>
      </c>
      <c r="V859" s="117">
        <v>0</v>
      </c>
      <c r="W859" s="117">
        <v>0</v>
      </c>
      <c r="X859" s="117">
        <v>0</v>
      </c>
      <c r="Y859" s="117">
        <v>0</v>
      </c>
      <c r="Z859" s="117">
        <v>0</v>
      </c>
      <c r="AA859" s="106">
        <v>560.20000000000005</v>
      </c>
      <c r="AB859" s="106">
        <v>0</v>
      </c>
      <c r="AC859" s="117">
        <v>0</v>
      </c>
      <c r="AD859" s="117">
        <v>0</v>
      </c>
      <c r="AE859" s="117">
        <v>0</v>
      </c>
      <c r="AF859" s="117">
        <v>0</v>
      </c>
      <c r="AG859" s="117">
        <v>0</v>
      </c>
      <c r="AH859" s="117">
        <v>0</v>
      </c>
      <c r="AI859" s="117">
        <v>0</v>
      </c>
      <c r="AJ859" s="117">
        <v>0</v>
      </c>
      <c r="AK859" s="117">
        <v>0</v>
      </c>
      <c r="AL859" s="117"/>
      <c r="AM859" s="117"/>
      <c r="AN859" s="106"/>
      <c r="AO859" s="106"/>
      <c r="AP859" s="106">
        <f t="shared" si="103"/>
        <v>560.20000000000005</v>
      </c>
      <c r="AQ859" s="106">
        <f t="shared" si="104"/>
        <v>62.25</v>
      </c>
      <c r="AR859" s="72" t="s">
        <v>619</v>
      </c>
      <c r="AS859" s="73" t="s">
        <v>620</v>
      </c>
      <c r="AT859" s="12"/>
      <c r="AU859" s="11">
        <f t="shared" si="105"/>
        <v>4.9999999999954525E-3</v>
      </c>
      <c r="AV859" s="12"/>
      <c r="AW859" s="12"/>
      <c r="AX859" s="12"/>
      <c r="AY859" s="12"/>
      <c r="AZ859" s="12"/>
      <c r="BA859" s="12"/>
      <c r="BB859" s="12"/>
      <c r="BC859" s="12"/>
      <c r="BD859" s="12"/>
      <c r="BE859" s="12"/>
      <c r="BF859" s="12"/>
      <c r="BG859" s="12"/>
      <c r="BH859" s="12"/>
    </row>
    <row r="860" spans="1:60" ht="49.5" customHeight="1" x14ac:dyDescent="0.2">
      <c r="A860" s="179" t="s">
        <v>2277</v>
      </c>
      <c r="B860" s="180" t="s">
        <v>2247</v>
      </c>
      <c r="C860" s="176" t="s">
        <v>176</v>
      </c>
      <c r="D860" s="180" t="s">
        <v>2268</v>
      </c>
      <c r="E860" s="177" t="s">
        <v>2278</v>
      </c>
      <c r="F860" s="180" t="s">
        <v>1993</v>
      </c>
      <c r="G860" s="176" t="s">
        <v>176</v>
      </c>
      <c r="H860" s="176" t="s">
        <v>85</v>
      </c>
      <c r="I860" s="122">
        <v>40909</v>
      </c>
      <c r="J860" s="117">
        <v>622.45000000000005</v>
      </c>
      <c r="K860" s="106">
        <f t="shared" si="101"/>
        <v>62.245000000000005</v>
      </c>
      <c r="L860" s="106">
        <f t="shared" si="107"/>
        <v>560.20500000000004</v>
      </c>
      <c r="M860" s="117">
        <v>0</v>
      </c>
      <c r="N860" s="117">
        <v>0</v>
      </c>
      <c r="O860" s="117">
        <v>0</v>
      </c>
      <c r="P860" s="117">
        <v>0</v>
      </c>
      <c r="Q860" s="117">
        <v>0</v>
      </c>
      <c r="R860" s="117">
        <v>0</v>
      </c>
      <c r="S860" s="117">
        <v>0</v>
      </c>
      <c r="T860" s="117">
        <v>0</v>
      </c>
      <c r="U860" s="117">
        <v>0</v>
      </c>
      <c r="V860" s="117">
        <v>0</v>
      </c>
      <c r="W860" s="117">
        <v>0</v>
      </c>
      <c r="X860" s="117">
        <v>0</v>
      </c>
      <c r="Y860" s="117">
        <v>0</v>
      </c>
      <c r="Z860" s="117">
        <v>0</v>
      </c>
      <c r="AA860" s="106">
        <v>560.20000000000005</v>
      </c>
      <c r="AB860" s="106">
        <v>0</v>
      </c>
      <c r="AC860" s="117">
        <v>0</v>
      </c>
      <c r="AD860" s="117">
        <v>0</v>
      </c>
      <c r="AE860" s="117">
        <v>0</v>
      </c>
      <c r="AF860" s="117">
        <v>0</v>
      </c>
      <c r="AG860" s="117">
        <v>0</v>
      </c>
      <c r="AH860" s="117">
        <v>0</v>
      </c>
      <c r="AI860" s="117">
        <v>0</v>
      </c>
      <c r="AJ860" s="117">
        <v>0</v>
      </c>
      <c r="AK860" s="117">
        <v>0</v>
      </c>
      <c r="AL860" s="117"/>
      <c r="AM860" s="117"/>
      <c r="AN860" s="106"/>
      <c r="AO860" s="106"/>
      <c r="AP860" s="106">
        <f t="shared" si="103"/>
        <v>560.20000000000005</v>
      </c>
      <c r="AQ860" s="106">
        <f t="shared" si="104"/>
        <v>62.25</v>
      </c>
      <c r="AR860" s="72" t="s">
        <v>1489</v>
      </c>
      <c r="AS860" s="73" t="s">
        <v>730</v>
      </c>
      <c r="AT860" s="12"/>
      <c r="AU860" s="11">
        <f t="shared" si="105"/>
        <v>4.9999999999954525E-3</v>
      </c>
      <c r="AV860" s="12"/>
      <c r="AW860" s="12"/>
      <c r="AX860" s="12"/>
      <c r="AY860" s="12"/>
      <c r="AZ860" s="12"/>
      <c r="BA860" s="12"/>
      <c r="BB860" s="12"/>
      <c r="BC860" s="12"/>
      <c r="BD860" s="12"/>
      <c r="BE860" s="12"/>
      <c r="BF860" s="12"/>
      <c r="BG860" s="12"/>
      <c r="BH860" s="12"/>
    </row>
    <row r="861" spans="1:60" ht="49.5" customHeight="1" x14ac:dyDescent="0.2">
      <c r="A861" s="191" t="s">
        <v>2279</v>
      </c>
      <c r="B861" s="181" t="s">
        <v>2247</v>
      </c>
      <c r="C861" s="176" t="s">
        <v>176</v>
      </c>
      <c r="D861" s="181" t="s">
        <v>2268</v>
      </c>
      <c r="E861" s="181" t="s">
        <v>2280</v>
      </c>
      <c r="F861" s="181" t="s">
        <v>2281</v>
      </c>
      <c r="G861" s="176" t="s">
        <v>176</v>
      </c>
      <c r="H861" s="176" t="s">
        <v>85</v>
      </c>
      <c r="I861" s="122">
        <v>40909</v>
      </c>
      <c r="J861" s="106">
        <v>622.45000000000005</v>
      </c>
      <c r="K861" s="106">
        <f t="shared" si="101"/>
        <v>62.245000000000005</v>
      </c>
      <c r="L861" s="106">
        <f t="shared" si="107"/>
        <v>560.20500000000004</v>
      </c>
      <c r="M861" s="117">
        <v>0</v>
      </c>
      <c r="N861" s="117">
        <v>0</v>
      </c>
      <c r="O861" s="117">
        <v>0</v>
      </c>
      <c r="P861" s="117">
        <v>0</v>
      </c>
      <c r="Q861" s="117">
        <v>0</v>
      </c>
      <c r="R861" s="117">
        <v>0</v>
      </c>
      <c r="S861" s="117">
        <v>0</v>
      </c>
      <c r="T861" s="117">
        <v>0</v>
      </c>
      <c r="U861" s="117">
        <v>0</v>
      </c>
      <c r="V861" s="117">
        <v>0</v>
      </c>
      <c r="W861" s="117">
        <v>0</v>
      </c>
      <c r="X861" s="117">
        <v>0</v>
      </c>
      <c r="Y861" s="117">
        <v>0</v>
      </c>
      <c r="Z861" s="117">
        <v>0</v>
      </c>
      <c r="AA861" s="106">
        <v>560.20000000000005</v>
      </c>
      <c r="AB861" s="106">
        <v>0</v>
      </c>
      <c r="AC861" s="117">
        <v>0</v>
      </c>
      <c r="AD861" s="117">
        <v>0</v>
      </c>
      <c r="AE861" s="117">
        <v>0</v>
      </c>
      <c r="AF861" s="117">
        <v>0</v>
      </c>
      <c r="AG861" s="117">
        <v>0</v>
      </c>
      <c r="AH861" s="117">
        <v>0</v>
      </c>
      <c r="AI861" s="117">
        <v>0</v>
      </c>
      <c r="AJ861" s="117">
        <v>0</v>
      </c>
      <c r="AK861" s="117">
        <v>0</v>
      </c>
      <c r="AL861" s="117"/>
      <c r="AM861" s="117"/>
      <c r="AN861" s="106"/>
      <c r="AO861" s="106"/>
      <c r="AP861" s="106">
        <f t="shared" si="103"/>
        <v>560.20000000000005</v>
      </c>
      <c r="AQ861" s="106">
        <f t="shared" si="104"/>
        <v>62.25</v>
      </c>
      <c r="AR861" s="72" t="s">
        <v>2282</v>
      </c>
      <c r="AS861" s="73" t="s">
        <v>2283</v>
      </c>
      <c r="AT861" s="12"/>
      <c r="AU861" s="11">
        <f t="shared" si="105"/>
        <v>4.9999999999954525E-3</v>
      </c>
      <c r="AV861" s="12"/>
      <c r="AW861" s="12"/>
      <c r="AX861" s="12"/>
      <c r="AY861" s="12"/>
      <c r="AZ861" s="12"/>
      <c r="BA861" s="12"/>
      <c r="BB861" s="12"/>
      <c r="BC861" s="12"/>
      <c r="BD861" s="12"/>
      <c r="BE861" s="12"/>
      <c r="BF861" s="12"/>
      <c r="BG861" s="12"/>
      <c r="BH861" s="12"/>
    </row>
    <row r="862" spans="1:60" ht="49.5" customHeight="1" x14ac:dyDescent="0.2">
      <c r="A862" s="179" t="s">
        <v>2284</v>
      </c>
      <c r="B862" s="180" t="s">
        <v>2247</v>
      </c>
      <c r="C862" s="176" t="s">
        <v>176</v>
      </c>
      <c r="D862" s="181" t="s">
        <v>2268</v>
      </c>
      <c r="E862" s="181" t="s">
        <v>2285</v>
      </c>
      <c r="F862" s="181" t="s">
        <v>1967</v>
      </c>
      <c r="G862" s="176" t="s">
        <v>176</v>
      </c>
      <c r="H862" s="176" t="s">
        <v>85</v>
      </c>
      <c r="I862" s="122">
        <v>40909</v>
      </c>
      <c r="J862" s="117">
        <v>622.45000000000005</v>
      </c>
      <c r="K862" s="106">
        <f t="shared" si="101"/>
        <v>62.245000000000005</v>
      </c>
      <c r="L862" s="106">
        <f t="shared" si="107"/>
        <v>560.20500000000004</v>
      </c>
      <c r="M862" s="117">
        <v>0</v>
      </c>
      <c r="N862" s="117">
        <v>0</v>
      </c>
      <c r="O862" s="117">
        <v>0</v>
      </c>
      <c r="P862" s="117">
        <v>0</v>
      </c>
      <c r="Q862" s="117">
        <v>0</v>
      </c>
      <c r="R862" s="117">
        <v>0</v>
      </c>
      <c r="S862" s="117">
        <v>0</v>
      </c>
      <c r="T862" s="117">
        <v>0</v>
      </c>
      <c r="U862" s="117">
        <v>0</v>
      </c>
      <c r="V862" s="117">
        <v>0</v>
      </c>
      <c r="W862" s="117">
        <v>0</v>
      </c>
      <c r="X862" s="117">
        <v>0</v>
      </c>
      <c r="Y862" s="117">
        <v>0</v>
      </c>
      <c r="Z862" s="117">
        <v>0</v>
      </c>
      <c r="AA862" s="106">
        <v>560.20000000000005</v>
      </c>
      <c r="AB862" s="106">
        <v>0</v>
      </c>
      <c r="AC862" s="117">
        <v>0</v>
      </c>
      <c r="AD862" s="117">
        <v>0</v>
      </c>
      <c r="AE862" s="117">
        <v>0</v>
      </c>
      <c r="AF862" s="117">
        <v>0</v>
      </c>
      <c r="AG862" s="117">
        <v>0</v>
      </c>
      <c r="AH862" s="117">
        <v>0</v>
      </c>
      <c r="AI862" s="117">
        <v>0</v>
      </c>
      <c r="AJ862" s="117">
        <v>0</v>
      </c>
      <c r="AK862" s="117">
        <v>0</v>
      </c>
      <c r="AL862" s="117"/>
      <c r="AM862" s="117"/>
      <c r="AN862" s="106"/>
      <c r="AO862" s="106"/>
      <c r="AP862" s="106">
        <f t="shared" si="103"/>
        <v>560.20000000000005</v>
      </c>
      <c r="AQ862" s="106">
        <f t="shared" si="104"/>
        <v>62.25</v>
      </c>
      <c r="AR862" s="72" t="s">
        <v>804</v>
      </c>
      <c r="AS862" s="73" t="s">
        <v>2286</v>
      </c>
      <c r="AT862" s="12"/>
      <c r="AU862" s="11">
        <f t="shared" si="105"/>
        <v>4.9999999999954525E-3</v>
      </c>
      <c r="AV862" s="12"/>
      <c r="AW862" s="12"/>
      <c r="AX862" s="12"/>
      <c r="AY862" s="12"/>
      <c r="AZ862" s="12"/>
      <c r="BA862" s="12"/>
      <c r="BB862" s="12"/>
      <c r="BC862" s="12"/>
      <c r="BD862" s="12"/>
      <c r="BE862" s="12"/>
      <c r="BF862" s="12"/>
      <c r="BG862" s="12"/>
      <c r="BH862" s="12"/>
    </row>
    <row r="863" spans="1:60" ht="49.5" customHeight="1" x14ac:dyDescent="0.2">
      <c r="A863" s="179" t="s">
        <v>2287</v>
      </c>
      <c r="B863" s="180" t="s">
        <v>2247</v>
      </c>
      <c r="C863" s="176" t="s">
        <v>176</v>
      </c>
      <c r="D863" s="181" t="s">
        <v>2268</v>
      </c>
      <c r="E863" s="190" t="s">
        <v>2288</v>
      </c>
      <c r="F863" s="180" t="s">
        <v>2289</v>
      </c>
      <c r="G863" s="176" t="s">
        <v>176</v>
      </c>
      <c r="H863" s="176" t="s">
        <v>85</v>
      </c>
      <c r="I863" s="122">
        <v>40909</v>
      </c>
      <c r="J863" s="117">
        <v>622.45000000000005</v>
      </c>
      <c r="K863" s="106">
        <f t="shared" si="101"/>
        <v>62.245000000000005</v>
      </c>
      <c r="L863" s="106">
        <f t="shared" si="107"/>
        <v>560.20500000000004</v>
      </c>
      <c r="M863" s="117">
        <v>0</v>
      </c>
      <c r="N863" s="117">
        <v>0</v>
      </c>
      <c r="O863" s="117">
        <v>0</v>
      </c>
      <c r="P863" s="117">
        <v>0</v>
      </c>
      <c r="Q863" s="117">
        <v>0</v>
      </c>
      <c r="R863" s="117">
        <v>0</v>
      </c>
      <c r="S863" s="117">
        <v>0</v>
      </c>
      <c r="T863" s="117">
        <v>0</v>
      </c>
      <c r="U863" s="117">
        <v>0</v>
      </c>
      <c r="V863" s="117">
        <v>0</v>
      </c>
      <c r="W863" s="117">
        <v>0</v>
      </c>
      <c r="X863" s="117">
        <v>0</v>
      </c>
      <c r="Y863" s="117">
        <v>0</v>
      </c>
      <c r="Z863" s="117">
        <v>0</v>
      </c>
      <c r="AA863" s="106">
        <v>560.20000000000005</v>
      </c>
      <c r="AB863" s="106">
        <v>0</v>
      </c>
      <c r="AC863" s="117">
        <v>0</v>
      </c>
      <c r="AD863" s="117">
        <v>0</v>
      </c>
      <c r="AE863" s="117">
        <v>0</v>
      </c>
      <c r="AF863" s="117">
        <v>0</v>
      </c>
      <c r="AG863" s="117">
        <v>0</v>
      </c>
      <c r="AH863" s="117">
        <v>0</v>
      </c>
      <c r="AI863" s="117">
        <v>0</v>
      </c>
      <c r="AJ863" s="117">
        <v>0</v>
      </c>
      <c r="AK863" s="117">
        <v>0</v>
      </c>
      <c r="AL863" s="117"/>
      <c r="AM863" s="117"/>
      <c r="AN863" s="106"/>
      <c r="AO863" s="106"/>
      <c r="AP863" s="106">
        <f t="shared" si="103"/>
        <v>560.20000000000005</v>
      </c>
      <c r="AQ863" s="106">
        <f t="shared" si="104"/>
        <v>62.25</v>
      </c>
      <c r="AR863" s="72" t="s">
        <v>1489</v>
      </c>
      <c r="AS863" s="73" t="s">
        <v>2134</v>
      </c>
      <c r="AT863" s="12"/>
      <c r="AU863" s="11">
        <f t="shared" si="105"/>
        <v>4.9999999999954525E-3</v>
      </c>
      <c r="AV863" s="12"/>
      <c r="AW863" s="12"/>
      <c r="AX863" s="12"/>
      <c r="AY863" s="12"/>
      <c r="AZ863" s="12"/>
      <c r="BA863" s="12"/>
      <c r="BB863" s="12"/>
      <c r="BC863" s="12"/>
      <c r="BD863" s="12"/>
      <c r="BE863" s="12"/>
      <c r="BF863" s="12"/>
      <c r="BG863" s="12"/>
      <c r="BH863" s="12"/>
    </row>
    <row r="864" spans="1:60" ht="49.5" customHeight="1" x14ac:dyDescent="0.2">
      <c r="A864" s="179" t="s">
        <v>2290</v>
      </c>
      <c r="B864" s="180" t="s">
        <v>2247</v>
      </c>
      <c r="C864" s="176" t="s">
        <v>176</v>
      </c>
      <c r="D864" s="181" t="s">
        <v>2268</v>
      </c>
      <c r="E864" s="177" t="s">
        <v>2291</v>
      </c>
      <c r="F864" s="180" t="s">
        <v>2289</v>
      </c>
      <c r="G864" s="176" t="s">
        <v>176</v>
      </c>
      <c r="H864" s="176" t="s">
        <v>85</v>
      </c>
      <c r="I864" s="122">
        <v>40909</v>
      </c>
      <c r="J864" s="117">
        <v>622.45000000000005</v>
      </c>
      <c r="K864" s="106">
        <f t="shared" si="101"/>
        <v>62.245000000000005</v>
      </c>
      <c r="L864" s="106">
        <f t="shared" si="107"/>
        <v>560.20500000000004</v>
      </c>
      <c r="M864" s="117">
        <v>0</v>
      </c>
      <c r="N864" s="117">
        <v>0</v>
      </c>
      <c r="O864" s="117">
        <v>0</v>
      </c>
      <c r="P864" s="117">
        <v>0</v>
      </c>
      <c r="Q864" s="117">
        <v>0</v>
      </c>
      <c r="R864" s="117">
        <v>0</v>
      </c>
      <c r="S864" s="117">
        <v>0</v>
      </c>
      <c r="T864" s="117">
        <v>0</v>
      </c>
      <c r="U864" s="117">
        <v>0</v>
      </c>
      <c r="V864" s="117">
        <v>0</v>
      </c>
      <c r="W864" s="117">
        <v>0</v>
      </c>
      <c r="X864" s="117">
        <v>0</v>
      </c>
      <c r="Y864" s="117">
        <v>0</v>
      </c>
      <c r="Z864" s="117">
        <v>0</v>
      </c>
      <c r="AA864" s="106">
        <v>560.20000000000005</v>
      </c>
      <c r="AB864" s="106">
        <v>0</v>
      </c>
      <c r="AC864" s="117">
        <v>0</v>
      </c>
      <c r="AD864" s="117">
        <v>0</v>
      </c>
      <c r="AE864" s="117">
        <v>0</v>
      </c>
      <c r="AF864" s="117">
        <v>0</v>
      </c>
      <c r="AG864" s="117">
        <v>0</v>
      </c>
      <c r="AH864" s="117">
        <v>0</v>
      </c>
      <c r="AI864" s="117">
        <v>0</v>
      </c>
      <c r="AJ864" s="117">
        <v>0</v>
      </c>
      <c r="AK864" s="117">
        <v>0</v>
      </c>
      <c r="AL864" s="117"/>
      <c r="AM864" s="117"/>
      <c r="AN864" s="106"/>
      <c r="AO864" s="106"/>
      <c r="AP864" s="106">
        <f t="shared" si="103"/>
        <v>560.20000000000005</v>
      </c>
      <c r="AQ864" s="106">
        <f t="shared" si="104"/>
        <v>62.25</v>
      </c>
      <c r="AR864" s="72" t="s">
        <v>199</v>
      </c>
      <c r="AS864" s="73" t="s">
        <v>200</v>
      </c>
      <c r="AT864" s="12"/>
      <c r="AU864" s="11">
        <f t="shared" si="105"/>
        <v>4.9999999999954525E-3</v>
      </c>
      <c r="AV864" s="12"/>
      <c r="AW864" s="12"/>
      <c r="AX864" s="12"/>
      <c r="AY864" s="12"/>
      <c r="AZ864" s="12"/>
      <c r="BA864" s="12"/>
      <c r="BB864" s="12"/>
      <c r="BC864" s="12"/>
      <c r="BD864" s="12"/>
      <c r="BE864" s="12"/>
      <c r="BF864" s="12"/>
      <c r="BG864" s="12"/>
      <c r="BH864" s="12"/>
    </row>
    <row r="865" spans="1:60" ht="49.5" customHeight="1" x14ac:dyDescent="0.2">
      <c r="A865" s="179" t="s">
        <v>2292</v>
      </c>
      <c r="B865" s="180" t="s">
        <v>2247</v>
      </c>
      <c r="C865" s="176" t="s">
        <v>176</v>
      </c>
      <c r="D865" s="181" t="s">
        <v>2268</v>
      </c>
      <c r="E865" s="177" t="s">
        <v>2293</v>
      </c>
      <c r="F865" s="180" t="s">
        <v>1967</v>
      </c>
      <c r="G865" s="176" t="s">
        <v>176</v>
      </c>
      <c r="H865" s="176" t="s">
        <v>85</v>
      </c>
      <c r="I865" s="122">
        <v>40909</v>
      </c>
      <c r="J865" s="117">
        <v>622.45000000000005</v>
      </c>
      <c r="K865" s="106">
        <f t="shared" si="101"/>
        <v>62.245000000000005</v>
      </c>
      <c r="L865" s="106">
        <f t="shared" si="107"/>
        <v>560.20500000000004</v>
      </c>
      <c r="M865" s="117">
        <v>0</v>
      </c>
      <c r="N865" s="117">
        <v>0</v>
      </c>
      <c r="O865" s="117">
        <v>0</v>
      </c>
      <c r="P865" s="117">
        <v>0</v>
      </c>
      <c r="Q865" s="117">
        <v>0</v>
      </c>
      <c r="R865" s="117">
        <v>0</v>
      </c>
      <c r="S865" s="117">
        <v>0</v>
      </c>
      <c r="T865" s="117">
        <v>0</v>
      </c>
      <c r="U865" s="117">
        <v>0</v>
      </c>
      <c r="V865" s="117">
        <v>0</v>
      </c>
      <c r="W865" s="117">
        <v>0</v>
      </c>
      <c r="X865" s="117">
        <v>0</v>
      </c>
      <c r="Y865" s="117">
        <v>0</v>
      </c>
      <c r="Z865" s="117">
        <v>0</v>
      </c>
      <c r="AA865" s="106">
        <v>560.20000000000005</v>
      </c>
      <c r="AB865" s="106">
        <v>0</v>
      </c>
      <c r="AC865" s="117">
        <v>0</v>
      </c>
      <c r="AD865" s="117">
        <v>0</v>
      </c>
      <c r="AE865" s="117">
        <v>0</v>
      </c>
      <c r="AF865" s="117">
        <v>0</v>
      </c>
      <c r="AG865" s="117">
        <v>0</v>
      </c>
      <c r="AH865" s="117">
        <v>0</v>
      </c>
      <c r="AI865" s="117">
        <v>0</v>
      </c>
      <c r="AJ865" s="117">
        <v>0</v>
      </c>
      <c r="AK865" s="117">
        <v>0</v>
      </c>
      <c r="AL865" s="117"/>
      <c r="AM865" s="117"/>
      <c r="AN865" s="106"/>
      <c r="AO865" s="106"/>
      <c r="AP865" s="106">
        <f t="shared" si="103"/>
        <v>560.20000000000005</v>
      </c>
      <c r="AQ865" s="106">
        <f t="shared" si="104"/>
        <v>62.25</v>
      </c>
      <c r="AR865" s="72" t="s">
        <v>738</v>
      </c>
      <c r="AS865" s="73" t="s">
        <v>2294</v>
      </c>
      <c r="AT865" s="12"/>
      <c r="AU865" s="11">
        <f t="shared" si="105"/>
        <v>4.9999999999954525E-3</v>
      </c>
      <c r="AV865" s="12"/>
      <c r="AW865" s="12"/>
      <c r="AX865" s="12"/>
      <c r="AY865" s="12"/>
      <c r="AZ865" s="12"/>
      <c r="BA865" s="12"/>
      <c r="BB865" s="12"/>
      <c r="BC865" s="12"/>
      <c r="BD865" s="12"/>
      <c r="BE865" s="12"/>
      <c r="BF865" s="12"/>
      <c r="BG865" s="12"/>
      <c r="BH865" s="12"/>
    </row>
    <row r="866" spans="1:60" ht="49.5" customHeight="1" x14ac:dyDescent="0.2">
      <c r="A866" s="179" t="s">
        <v>2295</v>
      </c>
      <c r="B866" s="180" t="s">
        <v>2247</v>
      </c>
      <c r="C866" s="176" t="s">
        <v>176</v>
      </c>
      <c r="D866" s="181" t="s">
        <v>2268</v>
      </c>
      <c r="E866" s="190" t="s">
        <v>2296</v>
      </c>
      <c r="F866" s="180" t="s">
        <v>1967</v>
      </c>
      <c r="G866" s="176" t="s">
        <v>176</v>
      </c>
      <c r="H866" s="176" t="s">
        <v>85</v>
      </c>
      <c r="I866" s="122">
        <v>40909</v>
      </c>
      <c r="J866" s="117">
        <v>622.45000000000005</v>
      </c>
      <c r="K866" s="106">
        <f t="shared" si="101"/>
        <v>62.245000000000005</v>
      </c>
      <c r="L866" s="106">
        <f t="shared" si="107"/>
        <v>560.20500000000004</v>
      </c>
      <c r="M866" s="117">
        <v>0</v>
      </c>
      <c r="N866" s="117">
        <v>0</v>
      </c>
      <c r="O866" s="117">
        <v>0</v>
      </c>
      <c r="P866" s="117">
        <v>0</v>
      </c>
      <c r="Q866" s="117">
        <v>0</v>
      </c>
      <c r="R866" s="117">
        <v>0</v>
      </c>
      <c r="S866" s="117">
        <v>0</v>
      </c>
      <c r="T866" s="117">
        <v>0</v>
      </c>
      <c r="U866" s="117">
        <v>0</v>
      </c>
      <c r="V866" s="117">
        <v>0</v>
      </c>
      <c r="W866" s="117">
        <v>0</v>
      </c>
      <c r="X866" s="117">
        <v>0</v>
      </c>
      <c r="Y866" s="117">
        <v>0</v>
      </c>
      <c r="Z866" s="117">
        <v>0</v>
      </c>
      <c r="AA866" s="106">
        <v>560.20000000000005</v>
      </c>
      <c r="AB866" s="106">
        <v>0</v>
      </c>
      <c r="AC866" s="117">
        <v>0</v>
      </c>
      <c r="AD866" s="117">
        <v>0</v>
      </c>
      <c r="AE866" s="117">
        <v>0</v>
      </c>
      <c r="AF866" s="117">
        <v>0</v>
      </c>
      <c r="AG866" s="117">
        <v>0</v>
      </c>
      <c r="AH866" s="117">
        <v>0</v>
      </c>
      <c r="AI866" s="117">
        <v>0</v>
      </c>
      <c r="AJ866" s="117">
        <v>0</v>
      </c>
      <c r="AK866" s="117">
        <v>0</v>
      </c>
      <c r="AL866" s="117"/>
      <c r="AM866" s="117"/>
      <c r="AN866" s="106"/>
      <c r="AO866" s="106"/>
      <c r="AP866" s="106">
        <f t="shared" si="103"/>
        <v>560.20000000000005</v>
      </c>
      <c r="AQ866" s="106">
        <f t="shared" si="104"/>
        <v>62.25</v>
      </c>
      <c r="AR866" s="72" t="s">
        <v>629</v>
      </c>
      <c r="AS866" s="73" t="s">
        <v>2297</v>
      </c>
      <c r="AT866" s="12"/>
      <c r="AU866" s="11">
        <f t="shared" si="105"/>
        <v>4.9999999999954525E-3</v>
      </c>
      <c r="AV866" s="12"/>
      <c r="AW866" s="12"/>
      <c r="AX866" s="12"/>
      <c r="AY866" s="12"/>
      <c r="AZ866" s="12"/>
      <c r="BA866" s="12"/>
      <c r="BB866" s="12"/>
      <c r="BC866" s="12"/>
      <c r="BD866" s="12"/>
      <c r="BE866" s="12"/>
      <c r="BF866" s="12"/>
      <c r="BG866" s="12"/>
      <c r="BH866" s="12"/>
    </row>
    <row r="867" spans="1:60" ht="49.5" customHeight="1" x14ac:dyDescent="0.2">
      <c r="A867" s="179" t="s">
        <v>2298</v>
      </c>
      <c r="B867" s="180" t="s">
        <v>2247</v>
      </c>
      <c r="C867" s="176" t="s">
        <v>176</v>
      </c>
      <c r="D867" s="181" t="s">
        <v>2268</v>
      </c>
      <c r="E867" s="177" t="s">
        <v>2299</v>
      </c>
      <c r="F867" s="180" t="s">
        <v>1967</v>
      </c>
      <c r="G867" s="176" t="s">
        <v>176</v>
      </c>
      <c r="H867" s="176" t="s">
        <v>85</v>
      </c>
      <c r="I867" s="122">
        <v>40909</v>
      </c>
      <c r="J867" s="117">
        <v>622.45000000000005</v>
      </c>
      <c r="K867" s="106">
        <f t="shared" si="101"/>
        <v>62.245000000000005</v>
      </c>
      <c r="L867" s="106">
        <f t="shared" si="107"/>
        <v>560.20500000000004</v>
      </c>
      <c r="M867" s="117">
        <v>0</v>
      </c>
      <c r="N867" s="117">
        <v>0</v>
      </c>
      <c r="O867" s="117">
        <v>0</v>
      </c>
      <c r="P867" s="117">
        <v>0</v>
      </c>
      <c r="Q867" s="117">
        <v>0</v>
      </c>
      <c r="R867" s="117">
        <v>0</v>
      </c>
      <c r="S867" s="117">
        <v>0</v>
      </c>
      <c r="T867" s="117">
        <v>0</v>
      </c>
      <c r="U867" s="117">
        <v>0</v>
      </c>
      <c r="V867" s="117">
        <v>0</v>
      </c>
      <c r="W867" s="117">
        <v>0</v>
      </c>
      <c r="X867" s="117">
        <v>0</v>
      </c>
      <c r="Y867" s="117">
        <v>0</v>
      </c>
      <c r="Z867" s="117">
        <v>0</v>
      </c>
      <c r="AA867" s="106">
        <v>560.20000000000005</v>
      </c>
      <c r="AB867" s="106">
        <v>0</v>
      </c>
      <c r="AC867" s="117">
        <v>0</v>
      </c>
      <c r="AD867" s="117">
        <v>0</v>
      </c>
      <c r="AE867" s="117">
        <v>0</v>
      </c>
      <c r="AF867" s="117">
        <v>0</v>
      </c>
      <c r="AG867" s="117">
        <v>0</v>
      </c>
      <c r="AH867" s="117">
        <v>0</v>
      </c>
      <c r="AI867" s="117">
        <v>0</v>
      </c>
      <c r="AJ867" s="117">
        <v>0</v>
      </c>
      <c r="AK867" s="117">
        <v>0</v>
      </c>
      <c r="AL867" s="117"/>
      <c r="AM867" s="117"/>
      <c r="AN867" s="106"/>
      <c r="AO867" s="106"/>
      <c r="AP867" s="106">
        <f t="shared" si="103"/>
        <v>560.20000000000005</v>
      </c>
      <c r="AQ867" s="106">
        <f t="shared" si="104"/>
        <v>62.25</v>
      </c>
      <c r="AR867" s="72" t="s">
        <v>967</v>
      </c>
      <c r="AS867" s="73" t="s">
        <v>808</v>
      </c>
      <c r="AT867" s="12"/>
      <c r="AU867" s="11">
        <f t="shared" si="105"/>
        <v>4.9999999999954525E-3</v>
      </c>
      <c r="AV867" s="12"/>
      <c r="AW867" s="12"/>
      <c r="AX867" s="12"/>
      <c r="AY867" s="12"/>
      <c r="AZ867" s="12"/>
      <c r="BA867" s="12"/>
      <c r="BB867" s="12"/>
      <c r="BC867" s="12"/>
      <c r="BD867" s="12"/>
      <c r="BE867" s="12"/>
      <c r="BF867" s="12"/>
      <c r="BG867" s="12"/>
      <c r="BH867" s="12"/>
    </row>
    <row r="868" spans="1:60" ht="49.5" customHeight="1" x14ac:dyDescent="0.2">
      <c r="A868" s="179" t="s">
        <v>2300</v>
      </c>
      <c r="B868" s="180" t="s">
        <v>2247</v>
      </c>
      <c r="C868" s="176" t="s">
        <v>176</v>
      </c>
      <c r="D868" s="181" t="s">
        <v>2268</v>
      </c>
      <c r="E868" s="177" t="s">
        <v>2301</v>
      </c>
      <c r="F868" s="180" t="s">
        <v>1967</v>
      </c>
      <c r="G868" s="176" t="s">
        <v>176</v>
      </c>
      <c r="H868" s="176" t="s">
        <v>85</v>
      </c>
      <c r="I868" s="122">
        <v>40909</v>
      </c>
      <c r="J868" s="117">
        <v>622.45000000000005</v>
      </c>
      <c r="K868" s="106">
        <f t="shared" si="101"/>
        <v>62.245000000000005</v>
      </c>
      <c r="L868" s="106">
        <f t="shared" si="107"/>
        <v>560.20500000000004</v>
      </c>
      <c r="M868" s="117">
        <v>0</v>
      </c>
      <c r="N868" s="117">
        <v>0</v>
      </c>
      <c r="O868" s="117">
        <v>0</v>
      </c>
      <c r="P868" s="117">
        <v>0</v>
      </c>
      <c r="Q868" s="117">
        <v>0</v>
      </c>
      <c r="R868" s="117">
        <v>0</v>
      </c>
      <c r="S868" s="117">
        <v>0</v>
      </c>
      <c r="T868" s="117">
        <v>0</v>
      </c>
      <c r="U868" s="117">
        <v>0</v>
      </c>
      <c r="V868" s="117">
        <v>0</v>
      </c>
      <c r="W868" s="117">
        <v>0</v>
      </c>
      <c r="X868" s="117">
        <v>0</v>
      </c>
      <c r="Y868" s="117">
        <v>0</v>
      </c>
      <c r="Z868" s="117">
        <v>0</v>
      </c>
      <c r="AA868" s="106">
        <v>560.20000000000005</v>
      </c>
      <c r="AB868" s="106">
        <v>0</v>
      </c>
      <c r="AC868" s="117">
        <v>0</v>
      </c>
      <c r="AD868" s="117">
        <v>0</v>
      </c>
      <c r="AE868" s="117">
        <v>0</v>
      </c>
      <c r="AF868" s="117">
        <v>0</v>
      </c>
      <c r="AG868" s="117">
        <v>0</v>
      </c>
      <c r="AH868" s="117">
        <v>0</v>
      </c>
      <c r="AI868" s="117">
        <v>0</v>
      </c>
      <c r="AJ868" s="117">
        <v>0</v>
      </c>
      <c r="AK868" s="117">
        <v>0</v>
      </c>
      <c r="AL868" s="117"/>
      <c r="AM868" s="117"/>
      <c r="AN868" s="106"/>
      <c r="AO868" s="106"/>
      <c r="AP868" s="106">
        <f t="shared" si="103"/>
        <v>560.20000000000005</v>
      </c>
      <c r="AQ868" s="106">
        <f t="shared" si="104"/>
        <v>62.25</v>
      </c>
      <c r="AR868" s="72" t="s">
        <v>2302</v>
      </c>
      <c r="AS868" s="73" t="s">
        <v>2303</v>
      </c>
      <c r="AT868" s="12"/>
      <c r="AU868" s="11">
        <f t="shared" si="105"/>
        <v>4.9999999999954525E-3</v>
      </c>
      <c r="AV868" s="12"/>
      <c r="AW868" s="12"/>
      <c r="AX868" s="12"/>
      <c r="AY868" s="12"/>
      <c r="AZ868" s="12"/>
      <c r="BA868" s="12"/>
      <c r="BB868" s="12"/>
      <c r="BC868" s="12"/>
      <c r="BD868" s="12"/>
      <c r="BE868" s="12"/>
      <c r="BF868" s="12"/>
      <c r="BG868" s="12"/>
      <c r="BH868" s="12"/>
    </row>
    <row r="869" spans="1:60" ht="49.5" customHeight="1" x14ac:dyDescent="0.2">
      <c r="A869" s="179" t="s">
        <v>2304</v>
      </c>
      <c r="B869" s="180" t="s">
        <v>2247</v>
      </c>
      <c r="C869" s="176" t="s">
        <v>176</v>
      </c>
      <c r="D869" s="181" t="s">
        <v>2268</v>
      </c>
      <c r="E869" s="177" t="s">
        <v>2305</v>
      </c>
      <c r="F869" s="180" t="s">
        <v>1967</v>
      </c>
      <c r="G869" s="176" t="s">
        <v>176</v>
      </c>
      <c r="H869" s="176" t="s">
        <v>85</v>
      </c>
      <c r="I869" s="122">
        <v>40909</v>
      </c>
      <c r="J869" s="117">
        <v>622.45000000000005</v>
      </c>
      <c r="K869" s="106">
        <f t="shared" si="101"/>
        <v>62.245000000000005</v>
      </c>
      <c r="L869" s="106">
        <f t="shared" si="107"/>
        <v>560.20500000000004</v>
      </c>
      <c r="M869" s="117">
        <v>0</v>
      </c>
      <c r="N869" s="117">
        <v>0</v>
      </c>
      <c r="O869" s="117">
        <v>0</v>
      </c>
      <c r="P869" s="117">
        <v>0</v>
      </c>
      <c r="Q869" s="117">
        <v>0</v>
      </c>
      <c r="R869" s="117">
        <v>0</v>
      </c>
      <c r="S869" s="117">
        <v>0</v>
      </c>
      <c r="T869" s="117">
        <v>0</v>
      </c>
      <c r="U869" s="117">
        <v>0</v>
      </c>
      <c r="V869" s="117">
        <v>0</v>
      </c>
      <c r="W869" s="117">
        <v>0</v>
      </c>
      <c r="X869" s="117">
        <v>0</v>
      </c>
      <c r="Y869" s="117">
        <v>0</v>
      </c>
      <c r="Z869" s="117">
        <v>0</v>
      </c>
      <c r="AA869" s="106">
        <v>560.20000000000005</v>
      </c>
      <c r="AB869" s="106">
        <v>0</v>
      </c>
      <c r="AC869" s="117">
        <v>0</v>
      </c>
      <c r="AD869" s="117">
        <v>0</v>
      </c>
      <c r="AE869" s="117">
        <v>0</v>
      </c>
      <c r="AF869" s="117">
        <v>0</v>
      </c>
      <c r="AG869" s="117">
        <v>0</v>
      </c>
      <c r="AH869" s="117">
        <v>0</v>
      </c>
      <c r="AI869" s="117">
        <v>0</v>
      </c>
      <c r="AJ869" s="117">
        <v>0</v>
      </c>
      <c r="AK869" s="117">
        <v>0</v>
      </c>
      <c r="AL869" s="117"/>
      <c r="AM869" s="117"/>
      <c r="AN869" s="106"/>
      <c r="AO869" s="106"/>
      <c r="AP869" s="106">
        <f t="shared" si="103"/>
        <v>560.20000000000005</v>
      </c>
      <c r="AQ869" s="106">
        <f t="shared" si="104"/>
        <v>62.25</v>
      </c>
      <c r="AR869" s="72" t="s">
        <v>844</v>
      </c>
      <c r="AS869" s="73" t="s">
        <v>2042</v>
      </c>
      <c r="AT869" s="12"/>
      <c r="AU869" s="11">
        <f t="shared" si="105"/>
        <v>4.9999999999954525E-3</v>
      </c>
      <c r="AV869" s="12"/>
      <c r="AW869" s="12"/>
      <c r="AX869" s="12"/>
      <c r="AY869" s="12"/>
      <c r="AZ869" s="12"/>
      <c r="BA869" s="12"/>
      <c r="BB869" s="12"/>
      <c r="BC869" s="12"/>
      <c r="BD869" s="12"/>
      <c r="BE869" s="12"/>
      <c r="BF869" s="12"/>
      <c r="BG869" s="12"/>
      <c r="BH869" s="12"/>
    </row>
    <row r="870" spans="1:60" ht="49.5" customHeight="1" x14ac:dyDescent="0.2">
      <c r="A870" s="179" t="s">
        <v>2306</v>
      </c>
      <c r="B870" s="180" t="s">
        <v>2247</v>
      </c>
      <c r="C870" s="176" t="s">
        <v>176</v>
      </c>
      <c r="D870" s="181" t="s">
        <v>2268</v>
      </c>
      <c r="E870" s="177" t="s">
        <v>2307</v>
      </c>
      <c r="F870" s="180" t="s">
        <v>1967</v>
      </c>
      <c r="G870" s="176" t="s">
        <v>176</v>
      </c>
      <c r="H870" s="176" t="s">
        <v>85</v>
      </c>
      <c r="I870" s="122">
        <v>40909</v>
      </c>
      <c r="J870" s="117">
        <v>622.45000000000005</v>
      </c>
      <c r="K870" s="106">
        <f t="shared" si="101"/>
        <v>62.245000000000005</v>
      </c>
      <c r="L870" s="106">
        <f t="shared" si="107"/>
        <v>560.20500000000004</v>
      </c>
      <c r="M870" s="117">
        <v>0</v>
      </c>
      <c r="N870" s="117">
        <v>0</v>
      </c>
      <c r="O870" s="117">
        <v>0</v>
      </c>
      <c r="P870" s="117">
        <v>0</v>
      </c>
      <c r="Q870" s="117">
        <v>0</v>
      </c>
      <c r="R870" s="117">
        <v>0</v>
      </c>
      <c r="S870" s="117">
        <v>0</v>
      </c>
      <c r="T870" s="117">
        <v>0</v>
      </c>
      <c r="U870" s="117">
        <v>0</v>
      </c>
      <c r="V870" s="117">
        <v>0</v>
      </c>
      <c r="W870" s="117">
        <v>0</v>
      </c>
      <c r="X870" s="117">
        <v>0</v>
      </c>
      <c r="Y870" s="117">
        <v>0</v>
      </c>
      <c r="Z870" s="117">
        <v>0</v>
      </c>
      <c r="AA870" s="106">
        <v>560.20000000000005</v>
      </c>
      <c r="AB870" s="106">
        <v>0</v>
      </c>
      <c r="AC870" s="117">
        <v>0</v>
      </c>
      <c r="AD870" s="117">
        <v>0</v>
      </c>
      <c r="AE870" s="117">
        <v>0</v>
      </c>
      <c r="AF870" s="117">
        <v>0</v>
      </c>
      <c r="AG870" s="117">
        <v>0</v>
      </c>
      <c r="AH870" s="117">
        <v>0</v>
      </c>
      <c r="AI870" s="117">
        <v>0</v>
      </c>
      <c r="AJ870" s="117">
        <v>0</v>
      </c>
      <c r="AK870" s="117">
        <v>0</v>
      </c>
      <c r="AL870" s="117"/>
      <c r="AM870" s="117"/>
      <c r="AN870" s="106"/>
      <c r="AO870" s="106"/>
      <c r="AP870" s="106">
        <f t="shared" si="103"/>
        <v>560.20000000000005</v>
      </c>
      <c r="AQ870" s="106">
        <f t="shared" si="104"/>
        <v>62.25</v>
      </c>
      <c r="AR870" s="72" t="s">
        <v>1395</v>
      </c>
      <c r="AS870" s="73" t="s">
        <v>2017</v>
      </c>
      <c r="AT870" s="12"/>
      <c r="AU870" s="11">
        <f t="shared" si="105"/>
        <v>4.9999999999954525E-3</v>
      </c>
      <c r="AV870" s="12"/>
      <c r="AW870" s="12"/>
      <c r="AX870" s="12"/>
      <c r="AY870" s="12"/>
      <c r="AZ870" s="12"/>
      <c r="BA870" s="12"/>
      <c r="BB870" s="12"/>
      <c r="BC870" s="12"/>
      <c r="BD870" s="12"/>
      <c r="BE870" s="12"/>
      <c r="BF870" s="12"/>
      <c r="BG870" s="12"/>
      <c r="BH870" s="12"/>
    </row>
    <row r="871" spans="1:60" ht="49.5" customHeight="1" x14ac:dyDescent="0.2">
      <c r="A871" s="179" t="s">
        <v>2308</v>
      </c>
      <c r="B871" s="180" t="s">
        <v>2247</v>
      </c>
      <c r="C871" s="176" t="s">
        <v>176</v>
      </c>
      <c r="D871" s="181" t="s">
        <v>2268</v>
      </c>
      <c r="E871" s="190" t="s">
        <v>2309</v>
      </c>
      <c r="F871" s="180" t="s">
        <v>2310</v>
      </c>
      <c r="G871" s="176" t="s">
        <v>176</v>
      </c>
      <c r="H871" s="176" t="s">
        <v>85</v>
      </c>
      <c r="I871" s="122">
        <v>40909</v>
      </c>
      <c r="J871" s="117">
        <v>622.45000000000005</v>
      </c>
      <c r="K871" s="106">
        <f t="shared" si="101"/>
        <v>62.245000000000005</v>
      </c>
      <c r="L871" s="106">
        <f t="shared" si="107"/>
        <v>560.20500000000004</v>
      </c>
      <c r="M871" s="117">
        <v>0</v>
      </c>
      <c r="N871" s="117">
        <v>0</v>
      </c>
      <c r="O871" s="117">
        <v>0</v>
      </c>
      <c r="P871" s="117">
        <v>0</v>
      </c>
      <c r="Q871" s="117">
        <v>0</v>
      </c>
      <c r="R871" s="117">
        <v>0</v>
      </c>
      <c r="S871" s="117">
        <v>0</v>
      </c>
      <c r="T871" s="117">
        <v>0</v>
      </c>
      <c r="U871" s="117">
        <v>0</v>
      </c>
      <c r="V871" s="117">
        <v>0</v>
      </c>
      <c r="W871" s="117">
        <v>0</v>
      </c>
      <c r="X871" s="117">
        <v>0</v>
      </c>
      <c r="Y871" s="117">
        <v>0</v>
      </c>
      <c r="Z871" s="117">
        <v>0</v>
      </c>
      <c r="AA871" s="106">
        <v>560.20000000000005</v>
      </c>
      <c r="AB871" s="106">
        <v>0</v>
      </c>
      <c r="AC871" s="117">
        <v>0</v>
      </c>
      <c r="AD871" s="117">
        <v>0</v>
      </c>
      <c r="AE871" s="117">
        <v>0</v>
      </c>
      <c r="AF871" s="117">
        <v>0</v>
      </c>
      <c r="AG871" s="117">
        <v>0</v>
      </c>
      <c r="AH871" s="117">
        <v>0</v>
      </c>
      <c r="AI871" s="117">
        <v>0</v>
      </c>
      <c r="AJ871" s="117">
        <v>0</v>
      </c>
      <c r="AK871" s="117">
        <v>0</v>
      </c>
      <c r="AL871" s="117"/>
      <c r="AM871" s="117"/>
      <c r="AN871" s="106"/>
      <c r="AO871" s="106"/>
      <c r="AP871" s="106">
        <f t="shared" si="103"/>
        <v>560.20000000000005</v>
      </c>
      <c r="AQ871" s="106">
        <f t="shared" si="104"/>
        <v>62.25</v>
      </c>
      <c r="AR871" s="67" t="s">
        <v>2302</v>
      </c>
      <c r="AS871" s="73" t="s">
        <v>2303</v>
      </c>
      <c r="AT871" s="12"/>
      <c r="AU871" s="11">
        <f t="shared" si="105"/>
        <v>4.9999999999954525E-3</v>
      </c>
      <c r="AV871" s="12"/>
      <c r="AW871" s="12"/>
      <c r="AX871" s="12"/>
      <c r="AY871" s="12"/>
      <c r="AZ871" s="12"/>
      <c r="BA871" s="12"/>
      <c r="BB871" s="12"/>
      <c r="BC871" s="12"/>
      <c r="BD871" s="12"/>
      <c r="BE871" s="12"/>
      <c r="BF871" s="12"/>
      <c r="BG871" s="12"/>
      <c r="BH871" s="12"/>
    </row>
    <row r="872" spans="1:60" ht="49.5" customHeight="1" x14ac:dyDescent="0.2">
      <c r="A872" s="179" t="s">
        <v>2311</v>
      </c>
      <c r="B872" s="180" t="s">
        <v>2312</v>
      </c>
      <c r="C872" s="176" t="s">
        <v>176</v>
      </c>
      <c r="D872" s="181" t="s">
        <v>2268</v>
      </c>
      <c r="E872" s="177" t="s">
        <v>2313</v>
      </c>
      <c r="F872" s="180" t="s">
        <v>1967</v>
      </c>
      <c r="G872" s="176" t="s">
        <v>176</v>
      </c>
      <c r="H872" s="176" t="s">
        <v>85</v>
      </c>
      <c r="I872" s="122">
        <v>40909</v>
      </c>
      <c r="J872" s="117">
        <v>622.45000000000005</v>
      </c>
      <c r="K872" s="106">
        <f t="shared" si="101"/>
        <v>62.245000000000005</v>
      </c>
      <c r="L872" s="106">
        <f t="shared" si="107"/>
        <v>560.20500000000004</v>
      </c>
      <c r="M872" s="117">
        <v>0</v>
      </c>
      <c r="N872" s="117">
        <v>0</v>
      </c>
      <c r="O872" s="117">
        <v>0</v>
      </c>
      <c r="P872" s="117">
        <v>0</v>
      </c>
      <c r="Q872" s="117">
        <v>0</v>
      </c>
      <c r="R872" s="117">
        <v>0</v>
      </c>
      <c r="S872" s="117">
        <v>0</v>
      </c>
      <c r="T872" s="117">
        <v>0</v>
      </c>
      <c r="U872" s="117">
        <v>0</v>
      </c>
      <c r="V872" s="117">
        <v>0</v>
      </c>
      <c r="W872" s="117">
        <v>0</v>
      </c>
      <c r="X872" s="117">
        <v>0</v>
      </c>
      <c r="Y872" s="117">
        <v>0</v>
      </c>
      <c r="Z872" s="117">
        <v>0</v>
      </c>
      <c r="AA872" s="106">
        <v>560.20000000000005</v>
      </c>
      <c r="AB872" s="106">
        <v>0</v>
      </c>
      <c r="AC872" s="117">
        <v>0</v>
      </c>
      <c r="AD872" s="117">
        <v>0</v>
      </c>
      <c r="AE872" s="117">
        <v>0</v>
      </c>
      <c r="AF872" s="117">
        <v>0</v>
      </c>
      <c r="AG872" s="117">
        <v>0</v>
      </c>
      <c r="AH872" s="117">
        <v>0</v>
      </c>
      <c r="AI872" s="117">
        <v>0</v>
      </c>
      <c r="AJ872" s="117">
        <v>0</v>
      </c>
      <c r="AK872" s="117">
        <v>0</v>
      </c>
      <c r="AL872" s="117"/>
      <c r="AM872" s="117"/>
      <c r="AN872" s="106"/>
      <c r="AO872" s="106"/>
      <c r="AP872" s="106">
        <f t="shared" si="103"/>
        <v>560.20000000000005</v>
      </c>
      <c r="AQ872" s="106">
        <f t="shared" si="104"/>
        <v>62.25</v>
      </c>
      <c r="AR872" s="72" t="s">
        <v>2302</v>
      </c>
      <c r="AS872" s="73" t="s">
        <v>2303</v>
      </c>
      <c r="AT872" s="12"/>
      <c r="AU872" s="11">
        <f t="shared" si="105"/>
        <v>4.9999999999954525E-3</v>
      </c>
      <c r="AV872" s="12"/>
      <c r="AW872" s="12"/>
      <c r="AX872" s="12"/>
      <c r="AY872" s="12"/>
      <c r="AZ872" s="12"/>
      <c r="BA872" s="12"/>
      <c r="BB872" s="12"/>
      <c r="BC872" s="12"/>
      <c r="BD872" s="12"/>
      <c r="BE872" s="12"/>
      <c r="BF872" s="12"/>
      <c r="BG872" s="12"/>
      <c r="BH872" s="12"/>
    </row>
    <row r="873" spans="1:60" ht="49.5" customHeight="1" x14ac:dyDescent="0.2">
      <c r="A873" s="179" t="s">
        <v>2314</v>
      </c>
      <c r="B873" s="180" t="s">
        <v>2247</v>
      </c>
      <c r="C873" s="176" t="s">
        <v>176</v>
      </c>
      <c r="D873" s="181" t="s">
        <v>2268</v>
      </c>
      <c r="E873" s="177" t="s">
        <v>2315</v>
      </c>
      <c r="F873" s="180" t="s">
        <v>1967</v>
      </c>
      <c r="G873" s="176" t="s">
        <v>176</v>
      </c>
      <c r="H873" s="176" t="s">
        <v>85</v>
      </c>
      <c r="I873" s="122">
        <v>40909</v>
      </c>
      <c r="J873" s="117">
        <v>622.45000000000005</v>
      </c>
      <c r="K873" s="106">
        <f t="shared" si="101"/>
        <v>62.245000000000005</v>
      </c>
      <c r="L873" s="106">
        <f t="shared" si="107"/>
        <v>560.20500000000004</v>
      </c>
      <c r="M873" s="117">
        <v>0</v>
      </c>
      <c r="N873" s="117">
        <v>0</v>
      </c>
      <c r="O873" s="117">
        <v>0</v>
      </c>
      <c r="P873" s="117">
        <v>0</v>
      </c>
      <c r="Q873" s="117">
        <v>0</v>
      </c>
      <c r="R873" s="117">
        <v>0</v>
      </c>
      <c r="S873" s="117">
        <v>0</v>
      </c>
      <c r="T873" s="117">
        <v>0</v>
      </c>
      <c r="U873" s="117">
        <v>0</v>
      </c>
      <c r="V873" s="117">
        <v>0</v>
      </c>
      <c r="W873" s="117">
        <v>0</v>
      </c>
      <c r="X873" s="117">
        <v>0</v>
      </c>
      <c r="Y873" s="117">
        <v>0</v>
      </c>
      <c r="Z873" s="117">
        <v>0</v>
      </c>
      <c r="AA873" s="106">
        <v>560.20000000000005</v>
      </c>
      <c r="AB873" s="106">
        <v>0</v>
      </c>
      <c r="AC873" s="117">
        <v>0</v>
      </c>
      <c r="AD873" s="117">
        <v>0</v>
      </c>
      <c r="AE873" s="117">
        <v>0</v>
      </c>
      <c r="AF873" s="117">
        <v>0</v>
      </c>
      <c r="AG873" s="117">
        <v>0</v>
      </c>
      <c r="AH873" s="117">
        <v>0</v>
      </c>
      <c r="AI873" s="117">
        <v>0</v>
      </c>
      <c r="AJ873" s="117">
        <v>0</v>
      </c>
      <c r="AK873" s="117">
        <v>0</v>
      </c>
      <c r="AL873" s="117"/>
      <c r="AM873" s="117"/>
      <c r="AN873" s="106"/>
      <c r="AO873" s="106"/>
      <c r="AP873" s="106">
        <f t="shared" si="103"/>
        <v>560.20000000000005</v>
      </c>
      <c r="AQ873" s="106">
        <f t="shared" si="104"/>
        <v>62.25</v>
      </c>
      <c r="AR873" s="72" t="s">
        <v>619</v>
      </c>
      <c r="AS873" s="73" t="s">
        <v>620</v>
      </c>
      <c r="AT873" s="12"/>
      <c r="AU873" s="11">
        <f t="shared" si="105"/>
        <v>4.9999999999954525E-3</v>
      </c>
      <c r="AV873" s="12"/>
      <c r="AW873" s="12"/>
      <c r="AX873" s="12"/>
      <c r="AY873" s="12"/>
      <c r="AZ873" s="12"/>
      <c r="BA873" s="12"/>
      <c r="BB873" s="12"/>
      <c r="BC873" s="12"/>
      <c r="BD873" s="12"/>
      <c r="BE873" s="12"/>
      <c r="BF873" s="12"/>
      <c r="BG873" s="12"/>
      <c r="BH873" s="12"/>
    </row>
    <row r="874" spans="1:60" ht="49.5" customHeight="1" x14ac:dyDescent="0.2">
      <c r="A874" s="179" t="s">
        <v>2316</v>
      </c>
      <c r="B874" s="180" t="s">
        <v>2247</v>
      </c>
      <c r="C874" s="176" t="s">
        <v>176</v>
      </c>
      <c r="D874" s="181" t="s">
        <v>2268</v>
      </c>
      <c r="E874" s="181" t="s">
        <v>2317</v>
      </c>
      <c r="F874" s="181" t="s">
        <v>2318</v>
      </c>
      <c r="G874" s="176" t="s">
        <v>176</v>
      </c>
      <c r="H874" s="176" t="s">
        <v>85</v>
      </c>
      <c r="I874" s="122">
        <v>40909</v>
      </c>
      <c r="J874" s="117">
        <v>622.45000000000005</v>
      </c>
      <c r="K874" s="106">
        <f t="shared" si="101"/>
        <v>62.245000000000005</v>
      </c>
      <c r="L874" s="106">
        <f t="shared" si="107"/>
        <v>560.20500000000004</v>
      </c>
      <c r="M874" s="117">
        <v>0</v>
      </c>
      <c r="N874" s="117">
        <v>0</v>
      </c>
      <c r="O874" s="117">
        <v>0</v>
      </c>
      <c r="P874" s="117">
        <v>0</v>
      </c>
      <c r="Q874" s="117">
        <v>0</v>
      </c>
      <c r="R874" s="117">
        <v>0</v>
      </c>
      <c r="S874" s="117">
        <v>0</v>
      </c>
      <c r="T874" s="117">
        <v>0</v>
      </c>
      <c r="U874" s="117">
        <v>0</v>
      </c>
      <c r="V874" s="117">
        <v>0</v>
      </c>
      <c r="W874" s="117">
        <v>0</v>
      </c>
      <c r="X874" s="117">
        <v>0</v>
      </c>
      <c r="Y874" s="117">
        <v>0</v>
      </c>
      <c r="Z874" s="117">
        <v>0</v>
      </c>
      <c r="AA874" s="106">
        <v>560.20000000000005</v>
      </c>
      <c r="AB874" s="106">
        <v>0</v>
      </c>
      <c r="AC874" s="117">
        <v>0</v>
      </c>
      <c r="AD874" s="117">
        <v>0</v>
      </c>
      <c r="AE874" s="117">
        <v>0</v>
      </c>
      <c r="AF874" s="117">
        <v>0</v>
      </c>
      <c r="AG874" s="117">
        <v>0</v>
      </c>
      <c r="AH874" s="117">
        <v>0</v>
      </c>
      <c r="AI874" s="117">
        <v>0</v>
      </c>
      <c r="AJ874" s="117">
        <v>0</v>
      </c>
      <c r="AK874" s="117">
        <v>0</v>
      </c>
      <c r="AL874" s="117"/>
      <c r="AM874" s="117"/>
      <c r="AN874" s="106"/>
      <c r="AO874" s="106"/>
      <c r="AP874" s="106">
        <f t="shared" si="103"/>
        <v>560.20000000000005</v>
      </c>
      <c r="AQ874" s="106">
        <f t="shared" si="104"/>
        <v>62.25</v>
      </c>
      <c r="AR874" s="72" t="s">
        <v>2319</v>
      </c>
      <c r="AS874" s="73" t="s">
        <v>231</v>
      </c>
      <c r="AT874" s="12"/>
      <c r="AU874" s="11">
        <f t="shared" si="105"/>
        <v>4.9999999999954525E-3</v>
      </c>
      <c r="AV874" s="12"/>
      <c r="AW874" s="12"/>
      <c r="AX874" s="12"/>
      <c r="AY874" s="12"/>
      <c r="AZ874" s="12"/>
      <c r="BA874" s="12"/>
      <c r="BB874" s="12"/>
      <c r="BC874" s="12"/>
      <c r="BD874" s="12"/>
      <c r="BE874" s="12"/>
      <c r="BF874" s="12"/>
      <c r="BG874" s="12"/>
      <c r="BH874" s="12"/>
    </row>
    <row r="875" spans="1:60" ht="49.5" customHeight="1" x14ac:dyDescent="0.2">
      <c r="A875" s="179" t="s">
        <v>2320</v>
      </c>
      <c r="B875" s="180" t="s">
        <v>2247</v>
      </c>
      <c r="C875" s="176" t="s">
        <v>176</v>
      </c>
      <c r="D875" s="181" t="s">
        <v>2268</v>
      </c>
      <c r="E875" s="181" t="s">
        <v>2321</v>
      </c>
      <c r="F875" s="192" t="s">
        <v>1993</v>
      </c>
      <c r="G875" s="176" t="s">
        <v>176</v>
      </c>
      <c r="H875" s="176" t="s">
        <v>85</v>
      </c>
      <c r="I875" s="122">
        <v>40909</v>
      </c>
      <c r="J875" s="117">
        <v>622.45000000000005</v>
      </c>
      <c r="K875" s="106">
        <f t="shared" si="101"/>
        <v>62.245000000000005</v>
      </c>
      <c r="L875" s="106">
        <f t="shared" si="107"/>
        <v>560.20500000000004</v>
      </c>
      <c r="M875" s="117">
        <v>0</v>
      </c>
      <c r="N875" s="117">
        <v>0</v>
      </c>
      <c r="O875" s="117">
        <v>0</v>
      </c>
      <c r="P875" s="117">
        <v>0</v>
      </c>
      <c r="Q875" s="117">
        <v>0</v>
      </c>
      <c r="R875" s="117">
        <v>0</v>
      </c>
      <c r="S875" s="117">
        <v>0</v>
      </c>
      <c r="T875" s="117">
        <v>0</v>
      </c>
      <c r="U875" s="117">
        <v>0</v>
      </c>
      <c r="V875" s="117">
        <v>0</v>
      </c>
      <c r="W875" s="117">
        <v>0</v>
      </c>
      <c r="X875" s="117">
        <v>0</v>
      </c>
      <c r="Y875" s="117">
        <v>0</v>
      </c>
      <c r="Z875" s="117">
        <v>0</v>
      </c>
      <c r="AA875" s="106">
        <v>560.20000000000005</v>
      </c>
      <c r="AB875" s="106">
        <v>0</v>
      </c>
      <c r="AC875" s="117">
        <v>0</v>
      </c>
      <c r="AD875" s="117">
        <v>0</v>
      </c>
      <c r="AE875" s="117">
        <v>0</v>
      </c>
      <c r="AF875" s="117">
        <v>0</v>
      </c>
      <c r="AG875" s="117">
        <v>0</v>
      </c>
      <c r="AH875" s="117">
        <v>0</v>
      </c>
      <c r="AI875" s="117">
        <v>0</v>
      </c>
      <c r="AJ875" s="117">
        <v>0</v>
      </c>
      <c r="AK875" s="117">
        <v>0</v>
      </c>
      <c r="AL875" s="117"/>
      <c r="AM875" s="117"/>
      <c r="AN875" s="106"/>
      <c r="AO875" s="106"/>
      <c r="AP875" s="106">
        <f t="shared" si="103"/>
        <v>560.20000000000005</v>
      </c>
      <c r="AQ875" s="106">
        <f t="shared" si="104"/>
        <v>62.25</v>
      </c>
      <c r="AR875" s="72" t="s">
        <v>855</v>
      </c>
      <c r="AS875" s="73" t="s">
        <v>560</v>
      </c>
      <c r="AT875" s="12"/>
      <c r="AU875" s="11">
        <f t="shared" si="105"/>
        <v>4.9999999999954525E-3</v>
      </c>
      <c r="AV875" s="12"/>
      <c r="AW875" s="12"/>
      <c r="AX875" s="12"/>
      <c r="AY875" s="12"/>
      <c r="AZ875" s="12"/>
      <c r="BA875" s="12"/>
      <c r="BB875" s="12"/>
      <c r="BC875" s="12"/>
      <c r="BD875" s="12"/>
      <c r="BE875" s="12"/>
      <c r="BF875" s="12"/>
      <c r="BG875" s="12"/>
      <c r="BH875" s="12"/>
    </row>
    <row r="876" spans="1:60" ht="49.5" customHeight="1" x14ac:dyDescent="0.2">
      <c r="A876" s="179" t="s">
        <v>2322</v>
      </c>
      <c r="B876" s="180" t="s">
        <v>2247</v>
      </c>
      <c r="C876" s="176" t="s">
        <v>176</v>
      </c>
      <c r="D876" s="181" t="s">
        <v>2268</v>
      </c>
      <c r="E876" s="181" t="s">
        <v>2323</v>
      </c>
      <c r="F876" s="192" t="s">
        <v>1993</v>
      </c>
      <c r="G876" s="176" t="s">
        <v>176</v>
      </c>
      <c r="H876" s="176" t="s">
        <v>85</v>
      </c>
      <c r="I876" s="122">
        <v>40909</v>
      </c>
      <c r="J876" s="117">
        <v>622.45000000000005</v>
      </c>
      <c r="K876" s="106">
        <f t="shared" si="101"/>
        <v>62.245000000000005</v>
      </c>
      <c r="L876" s="106">
        <f t="shared" si="107"/>
        <v>560.20500000000004</v>
      </c>
      <c r="M876" s="117">
        <v>0</v>
      </c>
      <c r="N876" s="117">
        <v>0</v>
      </c>
      <c r="O876" s="117">
        <v>0</v>
      </c>
      <c r="P876" s="117">
        <v>0</v>
      </c>
      <c r="Q876" s="117">
        <v>0</v>
      </c>
      <c r="R876" s="117">
        <v>0</v>
      </c>
      <c r="S876" s="117">
        <v>0</v>
      </c>
      <c r="T876" s="117">
        <v>0</v>
      </c>
      <c r="U876" s="117">
        <v>0</v>
      </c>
      <c r="V876" s="117">
        <v>0</v>
      </c>
      <c r="W876" s="117">
        <v>0</v>
      </c>
      <c r="X876" s="117">
        <v>0</v>
      </c>
      <c r="Y876" s="117">
        <v>0</v>
      </c>
      <c r="Z876" s="117">
        <v>0</v>
      </c>
      <c r="AA876" s="106">
        <v>560.20000000000005</v>
      </c>
      <c r="AB876" s="106">
        <v>0</v>
      </c>
      <c r="AC876" s="117">
        <v>0</v>
      </c>
      <c r="AD876" s="117">
        <v>0</v>
      </c>
      <c r="AE876" s="117">
        <v>0</v>
      </c>
      <c r="AF876" s="117">
        <v>0</v>
      </c>
      <c r="AG876" s="117">
        <v>0</v>
      </c>
      <c r="AH876" s="117">
        <v>0</v>
      </c>
      <c r="AI876" s="117">
        <v>0</v>
      </c>
      <c r="AJ876" s="117">
        <v>0</v>
      </c>
      <c r="AK876" s="117">
        <v>0</v>
      </c>
      <c r="AL876" s="117"/>
      <c r="AM876" s="117"/>
      <c r="AN876" s="106"/>
      <c r="AO876" s="106"/>
      <c r="AP876" s="106">
        <f t="shared" si="103"/>
        <v>560.20000000000005</v>
      </c>
      <c r="AQ876" s="106">
        <f t="shared" si="104"/>
        <v>62.25</v>
      </c>
      <c r="AR876" s="72" t="s">
        <v>855</v>
      </c>
      <c r="AS876" s="73" t="s">
        <v>560</v>
      </c>
      <c r="AT876" s="12"/>
      <c r="AU876" s="11">
        <f t="shared" si="105"/>
        <v>4.9999999999954525E-3</v>
      </c>
      <c r="AV876" s="12"/>
      <c r="AW876" s="12"/>
      <c r="AX876" s="12"/>
      <c r="AY876" s="12"/>
      <c r="AZ876" s="12"/>
      <c r="BA876" s="12"/>
      <c r="BB876" s="12"/>
      <c r="BC876" s="12"/>
      <c r="BD876" s="12"/>
      <c r="BE876" s="12"/>
      <c r="BF876" s="12"/>
      <c r="BG876" s="12"/>
      <c r="BH876" s="12"/>
    </row>
    <row r="877" spans="1:60" ht="49.5" customHeight="1" x14ac:dyDescent="0.2">
      <c r="A877" s="179" t="s">
        <v>2324</v>
      </c>
      <c r="B877" s="180" t="s">
        <v>2247</v>
      </c>
      <c r="C877" s="176" t="s">
        <v>176</v>
      </c>
      <c r="D877" s="181" t="s">
        <v>2268</v>
      </c>
      <c r="E877" s="177" t="s">
        <v>2325</v>
      </c>
      <c r="F877" s="180" t="s">
        <v>1967</v>
      </c>
      <c r="G877" s="176" t="s">
        <v>176</v>
      </c>
      <c r="H877" s="176" t="s">
        <v>85</v>
      </c>
      <c r="I877" s="122">
        <v>40909</v>
      </c>
      <c r="J877" s="117">
        <v>622.45000000000005</v>
      </c>
      <c r="K877" s="106">
        <f t="shared" si="101"/>
        <v>62.245000000000005</v>
      </c>
      <c r="L877" s="106">
        <f t="shared" si="107"/>
        <v>560.20500000000004</v>
      </c>
      <c r="M877" s="117">
        <v>0</v>
      </c>
      <c r="N877" s="117">
        <v>0</v>
      </c>
      <c r="O877" s="117">
        <v>0</v>
      </c>
      <c r="P877" s="117">
        <v>0</v>
      </c>
      <c r="Q877" s="117">
        <v>0</v>
      </c>
      <c r="R877" s="117">
        <v>0</v>
      </c>
      <c r="S877" s="117">
        <v>0</v>
      </c>
      <c r="T877" s="117">
        <v>0</v>
      </c>
      <c r="U877" s="117">
        <v>0</v>
      </c>
      <c r="V877" s="117">
        <v>0</v>
      </c>
      <c r="W877" s="117">
        <v>0</v>
      </c>
      <c r="X877" s="117">
        <v>0</v>
      </c>
      <c r="Y877" s="117">
        <v>0</v>
      </c>
      <c r="Z877" s="117">
        <v>0</v>
      </c>
      <c r="AA877" s="106">
        <v>560.20000000000005</v>
      </c>
      <c r="AB877" s="106">
        <v>0</v>
      </c>
      <c r="AC877" s="117">
        <v>0</v>
      </c>
      <c r="AD877" s="117">
        <v>0</v>
      </c>
      <c r="AE877" s="117">
        <v>0</v>
      </c>
      <c r="AF877" s="117">
        <v>0</v>
      </c>
      <c r="AG877" s="117">
        <v>0</v>
      </c>
      <c r="AH877" s="117">
        <v>0</v>
      </c>
      <c r="AI877" s="117">
        <v>0</v>
      </c>
      <c r="AJ877" s="117">
        <v>0</v>
      </c>
      <c r="AK877" s="117">
        <v>0</v>
      </c>
      <c r="AL877" s="117"/>
      <c r="AM877" s="117"/>
      <c r="AN877" s="106"/>
      <c r="AO877" s="106"/>
      <c r="AP877" s="106">
        <f t="shared" si="103"/>
        <v>560.20000000000005</v>
      </c>
      <c r="AQ877" s="106">
        <f t="shared" si="104"/>
        <v>62.25</v>
      </c>
      <c r="AR877" s="72" t="s">
        <v>2326</v>
      </c>
      <c r="AS877" s="73" t="s">
        <v>2188</v>
      </c>
      <c r="AT877" s="12"/>
      <c r="AU877" s="11">
        <f t="shared" si="105"/>
        <v>4.9999999999954525E-3</v>
      </c>
      <c r="AV877" s="12"/>
      <c r="AW877" s="12"/>
      <c r="AX877" s="12"/>
      <c r="AY877" s="12"/>
      <c r="AZ877" s="12"/>
      <c r="BA877" s="12"/>
      <c r="BB877" s="12"/>
      <c r="BC877" s="12"/>
      <c r="BD877" s="12"/>
      <c r="BE877" s="12"/>
      <c r="BF877" s="12"/>
      <c r="BG877" s="12"/>
      <c r="BH877" s="12"/>
    </row>
    <row r="878" spans="1:60" ht="49.5" customHeight="1" x14ac:dyDescent="0.2">
      <c r="A878" s="179" t="s">
        <v>2327</v>
      </c>
      <c r="B878" s="180" t="s">
        <v>2247</v>
      </c>
      <c r="C878" s="176" t="s">
        <v>176</v>
      </c>
      <c r="D878" s="181" t="s">
        <v>2268</v>
      </c>
      <c r="E878" s="181" t="s">
        <v>2328</v>
      </c>
      <c r="F878" s="181" t="s">
        <v>1967</v>
      </c>
      <c r="G878" s="176" t="s">
        <v>176</v>
      </c>
      <c r="H878" s="176" t="s">
        <v>85</v>
      </c>
      <c r="I878" s="122">
        <v>40909</v>
      </c>
      <c r="J878" s="117">
        <v>622.45000000000005</v>
      </c>
      <c r="K878" s="106">
        <f t="shared" si="101"/>
        <v>62.245000000000005</v>
      </c>
      <c r="L878" s="106">
        <f t="shared" si="107"/>
        <v>560.20500000000004</v>
      </c>
      <c r="M878" s="117">
        <v>0</v>
      </c>
      <c r="N878" s="117">
        <v>0</v>
      </c>
      <c r="O878" s="117">
        <v>0</v>
      </c>
      <c r="P878" s="117">
        <v>0</v>
      </c>
      <c r="Q878" s="117">
        <v>0</v>
      </c>
      <c r="R878" s="117">
        <v>0</v>
      </c>
      <c r="S878" s="117">
        <v>0</v>
      </c>
      <c r="T878" s="117">
        <v>0</v>
      </c>
      <c r="U878" s="117">
        <v>0</v>
      </c>
      <c r="V878" s="117">
        <v>0</v>
      </c>
      <c r="W878" s="117">
        <v>0</v>
      </c>
      <c r="X878" s="117">
        <v>0</v>
      </c>
      <c r="Y878" s="117">
        <v>0</v>
      </c>
      <c r="Z878" s="117">
        <v>0</v>
      </c>
      <c r="AA878" s="106">
        <v>560.20000000000005</v>
      </c>
      <c r="AB878" s="106">
        <v>0</v>
      </c>
      <c r="AC878" s="117">
        <v>0</v>
      </c>
      <c r="AD878" s="117">
        <v>0</v>
      </c>
      <c r="AE878" s="117">
        <v>0</v>
      </c>
      <c r="AF878" s="117">
        <v>0</v>
      </c>
      <c r="AG878" s="117">
        <v>0</v>
      </c>
      <c r="AH878" s="117">
        <v>0</v>
      </c>
      <c r="AI878" s="117">
        <v>0</v>
      </c>
      <c r="AJ878" s="117">
        <v>0</v>
      </c>
      <c r="AK878" s="117">
        <v>0</v>
      </c>
      <c r="AL878" s="117"/>
      <c r="AM878" s="117"/>
      <c r="AN878" s="106"/>
      <c r="AO878" s="106"/>
      <c r="AP878" s="106">
        <f t="shared" si="103"/>
        <v>560.20000000000005</v>
      </c>
      <c r="AQ878" s="106">
        <f t="shared" si="104"/>
        <v>62.25</v>
      </c>
      <c r="AR878" s="72" t="s">
        <v>1519</v>
      </c>
      <c r="AS878" s="73" t="s">
        <v>1096</v>
      </c>
      <c r="AT878" s="12"/>
      <c r="AU878" s="11">
        <f t="shared" si="105"/>
        <v>4.9999999999954525E-3</v>
      </c>
      <c r="AV878" s="12"/>
      <c r="AW878" s="12"/>
      <c r="AX878" s="12"/>
      <c r="AY878" s="12"/>
      <c r="AZ878" s="12"/>
      <c r="BA878" s="12"/>
      <c r="BB878" s="12"/>
      <c r="BC878" s="12"/>
      <c r="BD878" s="12"/>
      <c r="BE878" s="12"/>
      <c r="BF878" s="12"/>
      <c r="BG878" s="12"/>
      <c r="BH878" s="12"/>
    </row>
    <row r="879" spans="1:60" ht="84.75" customHeight="1" x14ac:dyDescent="0.2">
      <c r="A879" s="179" t="s">
        <v>2329</v>
      </c>
      <c r="B879" s="180" t="s">
        <v>2247</v>
      </c>
      <c r="C879" s="176" t="s">
        <v>176</v>
      </c>
      <c r="D879" s="181" t="s">
        <v>2268</v>
      </c>
      <c r="E879" s="177" t="s">
        <v>2330</v>
      </c>
      <c r="F879" s="180" t="s">
        <v>1967</v>
      </c>
      <c r="G879" s="176" t="s">
        <v>176</v>
      </c>
      <c r="H879" s="176" t="s">
        <v>85</v>
      </c>
      <c r="I879" s="122">
        <v>40909</v>
      </c>
      <c r="J879" s="117">
        <v>622.45000000000005</v>
      </c>
      <c r="K879" s="106">
        <f t="shared" si="101"/>
        <v>62.245000000000005</v>
      </c>
      <c r="L879" s="106">
        <f t="shared" si="107"/>
        <v>560.20500000000004</v>
      </c>
      <c r="M879" s="117">
        <v>0</v>
      </c>
      <c r="N879" s="117">
        <v>0</v>
      </c>
      <c r="O879" s="117">
        <v>0</v>
      </c>
      <c r="P879" s="117">
        <v>0</v>
      </c>
      <c r="Q879" s="117">
        <v>0</v>
      </c>
      <c r="R879" s="117">
        <v>0</v>
      </c>
      <c r="S879" s="117">
        <v>0</v>
      </c>
      <c r="T879" s="117">
        <v>0</v>
      </c>
      <c r="U879" s="117">
        <v>0</v>
      </c>
      <c r="V879" s="117">
        <v>0</v>
      </c>
      <c r="W879" s="117">
        <v>0</v>
      </c>
      <c r="X879" s="117">
        <v>0</v>
      </c>
      <c r="Y879" s="117">
        <v>0</v>
      </c>
      <c r="Z879" s="117">
        <v>0</v>
      </c>
      <c r="AA879" s="106">
        <v>560.20000000000005</v>
      </c>
      <c r="AB879" s="106">
        <v>0</v>
      </c>
      <c r="AC879" s="117">
        <v>0</v>
      </c>
      <c r="AD879" s="117">
        <v>0</v>
      </c>
      <c r="AE879" s="117">
        <v>0</v>
      </c>
      <c r="AF879" s="117">
        <v>0</v>
      </c>
      <c r="AG879" s="117">
        <v>0</v>
      </c>
      <c r="AH879" s="117">
        <v>0</v>
      </c>
      <c r="AI879" s="117">
        <v>0</v>
      </c>
      <c r="AJ879" s="117">
        <v>0</v>
      </c>
      <c r="AK879" s="117">
        <v>0</v>
      </c>
      <c r="AL879" s="117"/>
      <c r="AM879" s="117"/>
      <c r="AN879" s="106"/>
      <c r="AO879" s="106"/>
      <c r="AP879" s="106">
        <f t="shared" si="103"/>
        <v>560.20000000000005</v>
      </c>
      <c r="AQ879" s="106">
        <f t="shared" si="104"/>
        <v>62.25</v>
      </c>
      <c r="AR879" s="72" t="s">
        <v>660</v>
      </c>
      <c r="AS879" s="73" t="s">
        <v>661</v>
      </c>
      <c r="AT879" s="12"/>
      <c r="AU879" s="11">
        <f t="shared" si="105"/>
        <v>4.9999999999954525E-3</v>
      </c>
      <c r="AV879" s="12"/>
      <c r="AW879" s="12"/>
      <c r="AX879" s="12"/>
      <c r="AY879" s="12"/>
      <c r="AZ879" s="12"/>
      <c r="BA879" s="12"/>
      <c r="BB879" s="12"/>
      <c r="BC879" s="12"/>
      <c r="BD879" s="12"/>
      <c r="BE879" s="12"/>
      <c r="BF879" s="12"/>
      <c r="BG879" s="12"/>
      <c r="BH879" s="12"/>
    </row>
    <row r="880" spans="1:60" ht="49.5" customHeight="1" x14ac:dyDescent="0.2">
      <c r="A880" s="179" t="s">
        <v>2331</v>
      </c>
      <c r="B880" s="180" t="s">
        <v>2312</v>
      </c>
      <c r="C880" s="176" t="s">
        <v>176</v>
      </c>
      <c r="D880" s="181" t="s">
        <v>2268</v>
      </c>
      <c r="E880" s="177" t="s">
        <v>2332</v>
      </c>
      <c r="F880" s="180" t="s">
        <v>1967</v>
      </c>
      <c r="G880" s="176" t="s">
        <v>176</v>
      </c>
      <c r="H880" s="176" t="s">
        <v>85</v>
      </c>
      <c r="I880" s="122">
        <v>40909</v>
      </c>
      <c r="J880" s="117">
        <v>622.45000000000005</v>
      </c>
      <c r="K880" s="106">
        <f t="shared" si="101"/>
        <v>62.245000000000005</v>
      </c>
      <c r="L880" s="106">
        <f t="shared" si="107"/>
        <v>560.20500000000004</v>
      </c>
      <c r="M880" s="117">
        <v>0</v>
      </c>
      <c r="N880" s="117">
        <v>0</v>
      </c>
      <c r="O880" s="117">
        <v>0</v>
      </c>
      <c r="P880" s="117">
        <v>0</v>
      </c>
      <c r="Q880" s="117">
        <v>0</v>
      </c>
      <c r="R880" s="117">
        <v>0</v>
      </c>
      <c r="S880" s="117">
        <v>0</v>
      </c>
      <c r="T880" s="117">
        <v>0</v>
      </c>
      <c r="U880" s="117">
        <v>0</v>
      </c>
      <c r="V880" s="117">
        <v>0</v>
      </c>
      <c r="W880" s="117">
        <v>0</v>
      </c>
      <c r="X880" s="117">
        <v>0</v>
      </c>
      <c r="Y880" s="117">
        <v>0</v>
      </c>
      <c r="Z880" s="117">
        <v>0</v>
      </c>
      <c r="AA880" s="106">
        <v>560.20000000000005</v>
      </c>
      <c r="AB880" s="106">
        <v>0</v>
      </c>
      <c r="AC880" s="117">
        <v>0</v>
      </c>
      <c r="AD880" s="117">
        <v>0</v>
      </c>
      <c r="AE880" s="117">
        <v>0</v>
      </c>
      <c r="AF880" s="117">
        <v>0</v>
      </c>
      <c r="AG880" s="117">
        <v>0</v>
      </c>
      <c r="AH880" s="117">
        <v>0</v>
      </c>
      <c r="AI880" s="117">
        <v>0</v>
      </c>
      <c r="AJ880" s="117">
        <v>0</v>
      </c>
      <c r="AK880" s="117">
        <v>0</v>
      </c>
      <c r="AL880" s="117"/>
      <c r="AM880" s="117"/>
      <c r="AN880" s="106"/>
      <c r="AO880" s="106"/>
      <c r="AP880" s="106">
        <f t="shared" si="103"/>
        <v>560.20000000000005</v>
      </c>
      <c r="AQ880" s="106">
        <f t="shared" si="104"/>
        <v>62.25</v>
      </c>
      <c r="AR880" s="72" t="s">
        <v>660</v>
      </c>
      <c r="AS880" s="73" t="s">
        <v>661</v>
      </c>
      <c r="AT880" s="12"/>
      <c r="AU880" s="11">
        <f t="shared" si="105"/>
        <v>4.9999999999954525E-3</v>
      </c>
      <c r="AV880" s="12"/>
      <c r="AW880" s="12"/>
      <c r="AX880" s="12"/>
      <c r="AY880" s="12"/>
      <c r="AZ880" s="12"/>
      <c r="BA880" s="12"/>
      <c r="BB880" s="12"/>
      <c r="BC880" s="12"/>
      <c r="BD880" s="12"/>
      <c r="BE880" s="12"/>
      <c r="BF880" s="12"/>
      <c r="BG880" s="12"/>
      <c r="BH880" s="12"/>
    </row>
    <row r="881" spans="1:60" ht="49.5" customHeight="1" x14ac:dyDescent="0.2">
      <c r="A881" s="179" t="s">
        <v>2333</v>
      </c>
      <c r="B881" s="180" t="s">
        <v>2247</v>
      </c>
      <c r="C881" s="176" t="s">
        <v>176</v>
      </c>
      <c r="D881" s="181" t="s">
        <v>2268</v>
      </c>
      <c r="E881" s="181" t="s">
        <v>2334</v>
      </c>
      <c r="F881" s="181" t="s">
        <v>2335</v>
      </c>
      <c r="G881" s="176" t="s">
        <v>176</v>
      </c>
      <c r="H881" s="176" t="s">
        <v>85</v>
      </c>
      <c r="I881" s="122">
        <v>40909</v>
      </c>
      <c r="J881" s="117">
        <v>622.45000000000005</v>
      </c>
      <c r="K881" s="106">
        <f t="shared" si="101"/>
        <v>62.245000000000005</v>
      </c>
      <c r="L881" s="106">
        <f t="shared" si="107"/>
        <v>560.20500000000004</v>
      </c>
      <c r="M881" s="117">
        <v>0</v>
      </c>
      <c r="N881" s="117">
        <v>0</v>
      </c>
      <c r="O881" s="117">
        <v>0</v>
      </c>
      <c r="P881" s="117">
        <v>0</v>
      </c>
      <c r="Q881" s="117">
        <v>0</v>
      </c>
      <c r="R881" s="117">
        <v>0</v>
      </c>
      <c r="S881" s="117">
        <v>0</v>
      </c>
      <c r="T881" s="117">
        <v>0</v>
      </c>
      <c r="U881" s="117">
        <v>0</v>
      </c>
      <c r="V881" s="117">
        <v>0</v>
      </c>
      <c r="W881" s="117">
        <v>0</v>
      </c>
      <c r="X881" s="117">
        <v>0</v>
      </c>
      <c r="Y881" s="117">
        <v>0</v>
      </c>
      <c r="Z881" s="117">
        <v>0</v>
      </c>
      <c r="AA881" s="106">
        <v>560.20000000000005</v>
      </c>
      <c r="AB881" s="106">
        <v>0</v>
      </c>
      <c r="AC881" s="117">
        <v>0</v>
      </c>
      <c r="AD881" s="117">
        <v>0</v>
      </c>
      <c r="AE881" s="117">
        <v>0</v>
      </c>
      <c r="AF881" s="117">
        <v>0</v>
      </c>
      <c r="AG881" s="117">
        <v>0</v>
      </c>
      <c r="AH881" s="117">
        <v>0</v>
      </c>
      <c r="AI881" s="117">
        <v>0</v>
      </c>
      <c r="AJ881" s="117">
        <v>0</v>
      </c>
      <c r="AK881" s="117">
        <v>0</v>
      </c>
      <c r="AL881" s="117"/>
      <c r="AM881" s="117"/>
      <c r="AN881" s="106"/>
      <c r="AO881" s="106"/>
      <c r="AP881" s="106">
        <f t="shared" si="103"/>
        <v>560.20000000000005</v>
      </c>
      <c r="AQ881" s="106">
        <f t="shared" si="104"/>
        <v>62.25</v>
      </c>
      <c r="AR881" s="72" t="s">
        <v>855</v>
      </c>
      <c r="AS881" s="73" t="s">
        <v>560</v>
      </c>
      <c r="AT881" s="12"/>
      <c r="AU881" s="11">
        <f t="shared" si="105"/>
        <v>4.9999999999954525E-3</v>
      </c>
      <c r="AV881" s="12"/>
      <c r="AW881" s="12"/>
      <c r="AX881" s="12"/>
      <c r="AY881" s="12"/>
      <c r="AZ881" s="12"/>
      <c r="BA881" s="12"/>
      <c r="BB881" s="12"/>
      <c r="BC881" s="12"/>
      <c r="BD881" s="12"/>
      <c r="BE881" s="12"/>
      <c r="BF881" s="12"/>
      <c r="BG881" s="12"/>
      <c r="BH881" s="12"/>
    </row>
    <row r="882" spans="1:60" ht="49.5" customHeight="1" x14ac:dyDescent="0.2">
      <c r="A882" s="191" t="s">
        <v>2336</v>
      </c>
      <c r="B882" s="181" t="s">
        <v>2337</v>
      </c>
      <c r="C882" s="176" t="s">
        <v>176</v>
      </c>
      <c r="D882" s="181" t="s">
        <v>2338</v>
      </c>
      <c r="E882" s="181" t="s">
        <v>2339</v>
      </c>
      <c r="F882" s="181" t="s">
        <v>323</v>
      </c>
      <c r="G882" s="176" t="s">
        <v>176</v>
      </c>
      <c r="H882" s="176" t="s">
        <v>2340</v>
      </c>
      <c r="I882" s="122">
        <v>40909</v>
      </c>
      <c r="J882" s="106">
        <v>9800</v>
      </c>
      <c r="K882" s="106">
        <f t="shared" si="101"/>
        <v>980</v>
      </c>
      <c r="L882" s="117">
        <f t="shared" ref="L882:L884" si="108">J882-K882</f>
        <v>8820</v>
      </c>
      <c r="M882" s="117">
        <v>0</v>
      </c>
      <c r="N882" s="117">
        <v>0</v>
      </c>
      <c r="O882" s="117">
        <v>0</v>
      </c>
      <c r="P882" s="117">
        <v>0</v>
      </c>
      <c r="Q882" s="117">
        <v>0</v>
      </c>
      <c r="R882" s="117">
        <v>0</v>
      </c>
      <c r="S882" s="117">
        <v>0</v>
      </c>
      <c r="T882" s="117">
        <v>0</v>
      </c>
      <c r="U882" s="117">
        <v>0</v>
      </c>
      <c r="V882" s="117">
        <v>0</v>
      </c>
      <c r="W882" s="117">
        <v>0</v>
      </c>
      <c r="X882" s="117">
        <v>0</v>
      </c>
      <c r="Y882" s="117">
        <v>0</v>
      </c>
      <c r="Z882" s="117">
        <v>0</v>
      </c>
      <c r="AA882" s="106">
        <v>8820</v>
      </c>
      <c r="AB882" s="106">
        <v>0</v>
      </c>
      <c r="AC882" s="117">
        <v>0</v>
      </c>
      <c r="AD882" s="117">
        <v>0</v>
      </c>
      <c r="AE882" s="117">
        <v>0</v>
      </c>
      <c r="AF882" s="117">
        <v>0</v>
      </c>
      <c r="AG882" s="117">
        <v>0</v>
      </c>
      <c r="AH882" s="117">
        <v>0</v>
      </c>
      <c r="AI882" s="117">
        <v>0</v>
      </c>
      <c r="AJ882" s="117">
        <v>0</v>
      </c>
      <c r="AK882" s="117">
        <v>0</v>
      </c>
      <c r="AL882" s="117"/>
      <c r="AM882" s="117"/>
      <c r="AN882" s="106"/>
      <c r="AO882" s="106"/>
      <c r="AP882" s="106">
        <f t="shared" si="103"/>
        <v>8820</v>
      </c>
      <c r="AQ882" s="106">
        <f t="shared" si="104"/>
        <v>980</v>
      </c>
      <c r="AR882" s="72" t="s">
        <v>248</v>
      </c>
      <c r="AS882" s="73" t="s">
        <v>264</v>
      </c>
      <c r="AT882" s="12"/>
      <c r="AU882" s="11">
        <f t="shared" si="105"/>
        <v>0</v>
      </c>
      <c r="AV882" s="12"/>
      <c r="AW882" s="12"/>
      <c r="AX882" s="12"/>
      <c r="AY882" s="12"/>
      <c r="AZ882" s="12"/>
      <c r="BA882" s="12"/>
      <c r="BB882" s="12"/>
      <c r="BC882" s="12"/>
      <c r="BD882" s="12"/>
      <c r="BE882" s="12"/>
      <c r="BF882" s="12"/>
      <c r="BG882" s="12"/>
      <c r="BH882" s="12"/>
    </row>
    <row r="883" spans="1:60" ht="49.5" customHeight="1" x14ac:dyDescent="0.2">
      <c r="A883" s="191" t="s">
        <v>2341</v>
      </c>
      <c r="B883" s="181" t="s">
        <v>2342</v>
      </c>
      <c r="C883" s="176" t="s">
        <v>176</v>
      </c>
      <c r="D883" s="181" t="s">
        <v>2343</v>
      </c>
      <c r="E883" s="181" t="s">
        <v>2344</v>
      </c>
      <c r="F883" s="181">
        <v>12825</v>
      </c>
      <c r="G883" s="176" t="s">
        <v>176</v>
      </c>
      <c r="H883" s="176" t="s">
        <v>2340</v>
      </c>
      <c r="I883" s="122">
        <v>40909</v>
      </c>
      <c r="J883" s="106">
        <v>5156.7</v>
      </c>
      <c r="K883" s="106">
        <f t="shared" si="101"/>
        <v>515.66999999999996</v>
      </c>
      <c r="L883" s="117">
        <f t="shared" si="108"/>
        <v>4641.03</v>
      </c>
      <c r="M883" s="117">
        <v>0</v>
      </c>
      <c r="N883" s="117">
        <v>0</v>
      </c>
      <c r="O883" s="117">
        <v>0</v>
      </c>
      <c r="P883" s="117">
        <v>0</v>
      </c>
      <c r="Q883" s="117">
        <v>0</v>
      </c>
      <c r="R883" s="117">
        <v>0</v>
      </c>
      <c r="S883" s="117">
        <v>0</v>
      </c>
      <c r="T883" s="117">
        <v>0</v>
      </c>
      <c r="U883" s="117">
        <v>0</v>
      </c>
      <c r="V883" s="117">
        <v>0</v>
      </c>
      <c r="W883" s="117">
        <v>0</v>
      </c>
      <c r="X883" s="117">
        <v>0</v>
      </c>
      <c r="Y883" s="117">
        <v>0</v>
      </c>
      <c r="Z883" s="117">
        <v>0</v>
      </c>
      <c r="AA883" s="106">
        <v>4641.03</v>
      </c>
      <c r="AB883" s="106">
        <v>0</v>
      </c>
      <c r="AC883" s="117">
        <v>0</v>
      </c>
      <c r="AD883" s="117">
        <v>0</v>
      </c>
      <c r="AE883" s="117">
        <v>0</v>
      </c>
      <c r="AF883" s="117">
        <v>0</v>
      </c>
      <c r="AG883" s="117">
        <v>0</v>
      </c>
      <c r="AH883" s="117">
        <v>0</v>
      </c>
      <c r="AI883" s="117">
        <v>0</v>
      </c>
      <c r="AJ883" s="117">
        <v>0</v>
      </c>
      <c r="AK883" s="117">
        <v>0</v>
      </c>
      <c r="AL883" s="117"/>
      <c r="AM883" s="117"/>
      <c r="AN883" s="106"/>
      <c r="AO883" s="106"/>
      <c r="AP883" s="106">
        <f t="shared" si="103"/>
        <v>4641.03</v>
      </c>
      <c r="AQ883" s="106">
        <f t="shared" si="104"/>
        <v>515.67000000000007</v>
      </c>
      <c r="AR883" s="72" t="s">
        <v>199</v>
      </c>
      <c r="AS883" s="73" t="s">
        <v>2345</v>
      </c>
      <c r="AT883" s="12"/>
      <c r="AU883" s="11">
        <f t="shared" si="105"/>
        <v>0</v>
      </c>
      <c r="AV883" s="12"/>
      <c r="AW883" s="12"/>
      <c r="AX883" s="12"/>
      <c r="AY883" s="12"/>
      <c r="AZ883" s="12"/>
      <c r="BA883" s="12"/>
      <c r="BB883" s="12"/>
      <c r="BC883" s="12"/>
      <c r="BD883" s="12"/>
      <c r="BE883" s="12"/>
      <c r="BF883" s="12"/>
      <c r="BG883" s="12"/>
      <c r="BH883" s="12"/>
    </row>
    <row r="884" spans="1:60" ht="49.5" customHeight="1" thickBot="1" x14ac:dyDescent="0.25">
      <c r="A884" s="193" t="s">
        <v>2346</v>
      </c>
      <c r="B884" s="194" t="s">
        <v>2347</v>
      </c>
      <c r="C884" s="195" t="s">
        <v>176</v>
      </c>
      <c r="D884" s="196" t="s">
        <v>2348</v>
      </c>
      <c r="E884" s="196" t="s">
        <v>2349</v>
      </c>
      <c r="F884" s="197" t="s">
        <v>2350</v>
      </c>
      <c r="G884" s="188" t="s">
        <v>176</v>
      </c>
      <c r="H884" s="188" t="s">
        <v>2340</v>
      </c>
      <c r="I884" s="158">
        <v>40909</v>
      </c>
      <c r="J884" s="157">
        <v>7000</v>
      </c>
      <c r="K884" s="111">
        <f t="shared" si="101"/>
        <v>700</v>
      </c>
      <c r="L884" s="157">
        <f t="shared" si="108"/>
        <v>6300</v>
      </c>
      <c r="M884" s="157">
        <v>0</v>
      </c>
      <c r="N884" s="157">
        <v>0</v>
      </c>
      <c r="O884" s="157">
        <v>0</v>
      </c>
      <c r="P884" s="157">
        <v>0</v>
      </c>
      <c r="Q884" s="157">
        <v>0</v>
      </c>
      <c r="R884" s="157">
        <v>0</v>
      </c>
      <c r="S884" s="157">
        <v>0</v>
      </c>
      <c r="T884" s="157">
        <v>0</v>
      </c>
      <c r="U884" s="157">
        <v>0</v>
      </c>
      <c r="V884" s="157">
        <v>0</v>
      </c>
      <c r="W884" s="157">
        <v>0</v>
      </c>
      <c r="X884" s="157">
        <v>0</v>
      </c>
      <c r="Y884" s="157">
        <v>0</v>
      </c>
      <c r="Z884" s="157">
        <v>0</v>
      </c>
      <c r="AA884" s="111">
        <v>6300</v>
      </c>
      <c r="AB884" s="111">
        <v>0</v>
      </c>
      <c r="AC884" s="157">
        <v>0</v>
      </c>
      <c r="AD884" s="157">
        <v>0</v>
      </c>
      <c r="AE884" s="157">
        <v>0</v>
      </c>
      <c r="AF884" s="157">
        <v>0</v>
      </c>
      <c r="AG884" s="157">
        <v>0</v>
      </c>
      <c r="AH884" s="157">
        <v>0</v>
      </c>
      <c r="AI884" s="157">
        <v>0</v>
      </c>
      <c r="AJ884" s="157">
        <v>0</v>
      </c>
      <c r="AK884" s="157">
        <v>0</v>
      </c>
      <c r="AL884" s="157"/>
      <c r="AM884" s="157"/>
      <c r="AN884" s="112"/>
      <c r="AO884" s="112"/>
      <c r="AP884" s="112">
        <f t="shared" si="103"/>
        <v>6300</v>
      </c>
      <c r="AQ884" s="112">
        <f t="shared" si="104"/>
        <v>700</v>
      </c>
      <c r="AR884" s="90"/>
      <c r="AS884" s="91"/>
      <c r="AT884" s="12"/>
      <c r="AU884" s="11">
        <f t="shared" si="105"/>
        <v>0</v>
      </c>
      <c r="AV884" s="12"/>
      <c r="AW884" s="12"/>
      <c r="AX884" s="12"/>
      <c r="AY884" s="12"/>
      <c r="AZ884" s="12"/>
      <c r="BA884" s="12"/>
      <c r="BB884" s="12"/>
      <c r="BC884" s="12"/>
      <c r="BD884" s="12"/>
      <c r="BE884" s="12"/>
      <c r="BF884" s="12"/>
      <c r="BG884" s="12"/>
      <c r="BH884" s="12"/>
    </row>
    <row r="885" spans="1:60" ht="49.5" customHeight="1" thickBot="1" x14ac:dyDescent="0.25">
      <c r="A885" s="225" t="s">
        <v>2351</v>
      </c>
      <c r="B885" s="226"/>
      <c r="C885" s="226"/>
      <c r="D885" s="226"/>
      <c r="E885" s="226"/>
      <c r="F885" s="226"/>
      <c r="G885" s="226"/>
      <c r="H885" s="226"/>
      <c r="I885" s="227"/>
      <c r="J885" s="150">
        <f t="shared" ref="J885:AL885" si="109">SUM(J762:J884)</f>
        <v>455531.81000000046</v>
      </c>
      <c r="K885" s="150">
        <f t="shared" si="109"/>
        <v>45553.181000000084</v>
      </c>
      <c r="L885" s="150">
        <f t="shared" si="109"/>
        <v>409978.62900000048</v>
      </c>
      <c r="M885" s="150">
        <f t="shared" si="109"/>
        <v>0</v>
      </c>
      <c r="N885" s="150">
        <f t="shared" si="109"/>
        <v>281.83</v>
      </c>
      <c r="O885" s="150">
        <f t="shared" si="109"/>
        <v>324.53999999999996</v>
      </c>
      <c r="P885" s="150">
        <f t="shared" si="109"/>
        <v>566.08999999999992</v>
      </c>
      <c r="Q885" s="150">
        <f t="shared" si="109"/>
        <v>1349.8999999999999</v>
      </c>
      <c r="R885" s="150">
        <f t="shared" si="109"/>
        <v>3733.3399999999997</v>
      </c>
      <c r="S885" s="150">
        <f t="shared" si="109"/>
        <v>2982.4900000000002</v>
      </c>
      <c r="T885" s="150">
        <f t="shared" si="109"/>
        <v>3211.4705720000002</v>
      </c>
      <c r="U885" s="150">
        <f t="shared" si="109"/>
        <v>2824.1299999999997</v>
      </c>
      <c r="V885" s="150">
        <f t="shared" si="109"/>
        <v>3012.13</v>
      </c>
      <c r="W885" s="150">
        <f t="shared" si="109"/>
        <v>3054.1099999999997</v>
      </c>
      <c r="X885" s="150">
        <f t="shared" si="109"/>
        <v>3471.73</v>
      </c>
      <c r="Y885" s="150">
        <f t="shared" si="109"/>
        <v>4266.58</v>
      </c>
      <c r="Z885" s="150">
        <f t="shared" si="109"/>
        <v>9240.19</v>
      </c>
      <c r="AA885" s="150">
        <f t="shared" si="109"/>
        <v>55238.390000000007</v>
      </c>
      <c r="AB885" s="150">
        <f t="shared" si="109"/>
        <v>0</v>
      </c>
      <c r="AC885" s="150">
        <f t="shared" si="109"/>
        <v>13896.100000000004</v>
      </c>
      <c r="AD885" s="150">
        <f t="shared" si="109"/>
        <v>16931.940000000002</v>
      </c>
      <c r="AE885" s="150">
        <f t="shared" si="109"/>
        <v>15708.640000000001</v>
      </c>
      <c r="AF885" s="150">
        <f t="shared" si="109"/>
        <v>0</v>
      </c>
      <c r="AG885" s="150">
        <f t="shared" si="109"/>
        <v>12062.36</v>
      </c>
      <c r="AH885" s="150">
        <f t="shared" si="109"/>
        <v>0</v>
      </c>
      <c r="AI885" s="150">
        <f t="shared" si="109"/>
        <v>10171.780000000002</v>
      </c>
      <c r="AJ885" s="150">
        <f t="shared" si="109"/>
        <v>6174.84</v>
      </c>
      <c r="AK885" s="150">
        <f t="shared" si="109"/>
        <v>3049.61</v>
      </c>
      <c r="AL885" s="150">
        <f t="shared" si="109"/>
        <v>3516.36</v>
      </c>
      <c r="AM885" s="150"/>
      <c r="AN885" s="151">
        <f t="shared" ref="AN885:AQ885" si="110">SUM(AN762:AN884)</f>
        <v>4046.63</v>
      </c>
      <c r="AO885" s="151"/>
      <c r="AP885" s="151">
        <f t="shared" si="110"/>
        <v>179115.18057200033</v>
      </c>
      <c r="AQ885" s="151">
        <f t="shared" si="110"/>
        <v>276416.62942800001</v>
      </c>
      <c r="AR885" s="30"/>
      <c r="AS885" s="16"/>
      <c r="AT885" s="31"/>
      <c r="AU885" s="11"/>
      <c r="AV885" s="31"/>
      <c r="AW885" s="31"/>
      <c r="AX885" s="31"/>
      <c r="AY885" s="31"/>
      <c r="AZ885" s="31"/>
      <c r="BA885" s="31"/>
      <c r="BB885" s="31"/>
      <c r="BC885" s="31"/>
      <c r="BD885" s="31"/>
      <c r="BE885" s="31"/>
      <c r="BF885" s="31"/>
      <c r="BG885" s="31"/>
      <c r="BH885" s="31"/>
    </row>
    <row r="886" spans="1:60" ht="49.5" customHeight="1" x14ac:dyDescent="0.2">
      <c r="A886" s="159" t="s">
        <v>2352</v>
      </c>
      <c r="B886" s="160" t="s">
        <v>2353</v>
      </c>
      <c r="C886" s="101" t="s">
        <v>573</v>
      </c>
      <c r="D886" s="160" t="s">
        <v>2354</v>
      </c>
      <c r="E886" s="160" t="s">
        <v>2355</v>
      </c>
      <c r="F886" s="161" t="s">
        <v>2355</v>
      </c>
      <c r="G886" s="102" t="s">
        <v>51</v>
      </c>
      <c r="H886" s="102" t="s">
        <v>67</v>
      </c>
      <c r="I886" s="162">
        <v>41456</v>
      </c>
      <c r="J886" s="104">
        <v>774</v>
      </c>
      <c r="K886" s="104">
        <f t="shared" ref="K886:K915" si="111">+J886*0.1</f>
        <v>77.400000000000006</v>
      </c>
      <c r="L886" s="104">
        <f t="shared" ref="L886:L915" si="112">+J886-K886</f>
        <v>696.6</v>
      </c>
      <c r="M886" s="116">
        <v>0</v>
      </c>
      <c r="N886" s="116">
        <v>0</v>
      </c>
      <c r="O886" s="116">
        <v>0</v>
      </c>
      <c r="P886" s="116">
        <v>0</v>
      </c>
      <c r="Q886" s="116">
        <v>0</v>
      </c>
      <c r="R886" s="116">
        <v>0</v>
      </c>
      <c r="S886" s="116">
        <v>0</v>
      </c>
      <c r="T886" s="116">
        <v>0</v>
      </c>
      <c r="U886" s="116">
        <v>0</v>
      </c>
      <c r="V886" s="116">
        <v>0</v>
      </c>
      <c r="W886" s="116">
        <v>0</v>
      </c>
      <c r="X886" s="116">
        <v>0</v>
      </c>
      <c r="Y886" s="116">
        <v>0</v>
      </c>
      <c r="Z886" s="116">
        <v>0</v>
      </c>
      <c r="AA886" s="104">
        <v>0</v>
      </c>
      <c r="AB886" s="116">
        <v>0</v>
      </c>
      <c r="AC886" s="116">
        <v>46.44</v>
      </c>
      <c r="AD886" s="116">
        <v>139.32</v>
      </c>
      <c r="AE886" s="116">
        <v>139.32</v>
      </c>
      <c r="AF886" s="116">
        <v>0</v>
      </c>
      <c r="AG886" s="116">
        <v>139.32</v>
      </c>
      <c r="AH886" s="116">
        <v>0</v>
      </c>
      <c r="AI886" s="116">
        <v>139.32</v>
      </c>
      <c r="AJ886" s="116">
        <v>92.88</v>
      </c>
      <c r="AK886" s="116">
        <v>0</v>
      </c>
      <c r="AL886" s="116"/>
      <c r="AM886" s="116"/>
      <c r="AN886" s="200"/>
      <c r="AO886" s="200"/>
      <c r="AP886" s="200">
        <f t="shared" ref="AP886:AP916" si="113">SUM(M886:AO886)</f>
        <v>696.6</v>
      </c>
      <c r="AQ886" s="200">
        <f t="shared" ref="AQ886:AQ915" si="114">J886-AP886</f>
        <v>77.399999999999977</v>
      </c>
      <c r="AR886" s="70" t="s">
        <v>2356</v>
      </c>
      <c r="AS886" s="71" t="s">
        <v>2357</v>
      </c>
      <c r="AT886" s="12"/>
      <c r="AU886" s="11">
        <f t="shared" ref="AU886:AU912" si="115">L886-AP886</f>
        <v>0</v>
      </c>
      <c r="AV886" s="12"/>
      <c r="AW886" s="12"/>
      <c r="AX886" s="12"/>
      <c r="AY886" s="12"/>
      <c r="AZ886" s="12"/>
      <c r="BA886" s="12"/>
      <c r="BB886" s="12"/>
      <c r="BC886" s="12"/>
      <c r="BD886" s="12"/>
      <c r="BE886" s="12"/>
      <c r="BF886" s="12"/>
      <c r="BG886" s="12"/>
      <c r="BH886" s="12"/>
    </row>
    <row r="887" spans="1:60" ht="49.5" customHeight="1" x14ac:dyDescent="0.2">
      <c r="A887" s="123" t="s">
        <v>2358</v>
      </c>
      <c r="B887" s="94" t="s">
        <v>2353</v>
      </c>
      <c r="C887" s="79" t="s">
        <v>573</v>
      </c>
      <c r="D887" s="94" t="s">
        <v>2354</v>
      </c>
      <c r="E887" s="94" t="s">
        <v>2355</v>
      </c>
      <c r="F887" s="94" t="s">
        <v>2355</v>
      </c>
      <c r="G887" s="79" t="s">
        <v>51</v>
      </c>
      <c r="H887" s="79" t="s">
        <v>67</v>
      </c>
      <c r="I887" s="122">
        <v>41456</v>
      </c>
      <c r="J887" s="106">
        <v>774</v>
      </c>
      <c r="K887" s="106">
        <f t="shared" si="111"/>
        <v>77.400000000000006</v>
      </c>
      <c r="L887" s="106">
        <f t="shared" si="112"/>
        <v>696.6</v>
      </c>
      <c r="M887" s="117">
        <v>0</v>
      </c>
      <c r="N887" s="117">
        <v>0</v>
      </c>
      <c r="O887" s="117">
        <v>0</v>
      </c>
      <c r="P887" s="117">
        <v>0</v>
      </c>
      <c r="Q887" s="117">
        <v>0</v>
      </c>
      <c r="R887" s="117">
        <v>0</v>
      </c>
      <c r="S887" s="117">
        <v>0</v>
      </c>
      <c r="T887" s="117">
        <v>0</v>
      </c>
      <c r="U887" s="117">
        <v>0</v>
      </c>
      <c r="V887" s="117">
        <v>0</v>
      </c>
      <c r="W887" s="117">
        <v>0</v>
      </c>
      <c r="X887" s="117">
        <v>0</v>
      </c>
      <c r="Y887" s="117">
        <v>0</v>
      </c>
      <c r="Z887" s="117">
        <v>0</v>
      </c>
      <c r="AA887" s="106">
        <v>0</v>
      </c>
      <c r="AB887" s="117">
        <v>0</v>
      </c>
      <c r="AC887" s="117">
        <v>46.44</v>
      </c>
      <c r="AD887" s="117">
        <v>139.32</v>
      </c>
      <c r="AE887" s="117">
        <v>139.32</v>
      </c>
      <c r="AF887" s="117">
        <v>0</v>
      </c>
      <c r="AG887" s="117">
        <v>139.32</v>
      </c>
      <c r="AH887" s="117">
        <v>0</v>
      </c>
      <c r="AI887" s="117">
        <v>139.32</v>
      </c>
      <c r="AJ887" s="117">
        <v>92.88</v>
      </c>
      <c r="AK887" s="117">
        <v>0</v>
      </c>
      <c r="AL887" s="117"/>
      <c r="AM887" s="116"/>
      <c r="AN887" s="106"/>
      <c r="AO887" s="106"/>
      <c r="AP887" s="106">
        <f t="shared" si="113"/>
        <v>696.6</v>
      </c>
      <c r="AQ887" s="106">
        <f t="shared" si="114"/>
        <v>77.399999999999977</v>
      </c>
      <c r="AR887" s="72" t="s">
        <v>2356</v>
      </c>
      <c r="AS887" s="73" t="s">
        <v>2357</v>
      </c>
      <c r="AT887" s="12"/>
      <c r="AU887" s="11">
        <f t="shared" si="115"/>
        <v>0</v>
      </c>
      <c r="AV887" s="12"/>
      <c r="AW887" s="12"/>
      <c r="AX887" s="12"/>
      <c r="AY887" s="12"/>
      <c r="AZ887" s="12"/>
      <c r="BA887" s="12"/>
      <c r="BB887" s="12"/>
      <c r="BC887" s="12"/>
      <c r="BD887" s="12"/>
      <c r="BE887" s="12"/>
      <c r="BF887" s="12"/>
      <c r="BG887" s="12"/>
      <c r="BH887" s="12"/>
    </row>
    <row r="888" spans="1:60" ht="49.5" customHeight="1" x14ac:dyDescent="0.2">
      <c r="A888" s="123" t="s">
        <v>2359</v>
      </c>
      <c r="B888" s="94" t="s">
        <v>2353</v>
      </c>
      <c r="C888" s="79" t="s">
        <v>573</v>
      </c>
      <c r="D888" s="94" t="s">
        <v>2354</v>
      </c>
      <c r="E888" s="94" t="s">
        <v>2355</v>
      </c>
      <c r="F888" s="94" t="s">
        <v>2355</v>
      </c>
      <c r="G888" s="79" t="s">
        <v>51</v>
      </c>
      <c r="H888" s="79" t="s">
        <v>67</v>
      </c>
      <c r="I888" s="122">
        <v>41456</v>
      </c>
      <c r="J888" s="106">
        <v>774</v>
      </c>
      <c r="K888" s="106">
        <f t="shared" si="111"/>
        <v>77.400000000000006</v>
      </c>
      <c r="L888" s="106">
        <f t="shared" si="112"/>
        <v>696.6</v>
      </c>
      <c r="M888" s="117">
        <v>0</v>
      </c>
      <c r="N888" s="117">
        <v>0</v>
      </c>
      <c r="O888" s="117">
        <v>0</v>
      </c>
      <c r="P888" s="117">
        <v>0</v>
      </c>
      <c r="Q888" s="117">
        <v>0</v>
      </c>
      <c r="R888" s="117">
        <v>0</v>
      </c>
      <c r="S888" s="117">
        <v>0</v>
      </c>
      <c r="T888" s="117">
        <v>0</v>
      </c>
      <c r="U888" s="117">
        <v>0</v>
      </c>
      <c r="V888" s="117">
        <v>0</v>
      </c>
      <c r="W888" s="117">
        <v>0</v>
      </c>
      <c r="X888" s="117">
        <v>0</v>
      </c>
      <c r="Y888" s="117">
        <v>0</v>
      </c>
      <c r="Z888" s="117">
        <v>0</v>
      </c>
      <c r="AA888" s="106">
        <v>0</v>
      </c>
      <c r="AB888" s="117">
        <v>0</v>
      </c>
      <c r="AC888" s="117">
        <v>46.44</v>
      </c>
      <c r="AD888" s="117">
        <v>139.32</v>
      </c>
      <c r="AE888" s="117">
        <v>139.32</v>
      </c>
      <c r="AF888" s="117">
        <v>0</v>
      </c>
      <c r="AG888" s="117">
        <v>139.32</v>
      </c>
      <c r="AH888" s="117">
        <v>0</v>
      </c>
      <c r="AI888" s="117">
        <v>139.32</v>
      </c>
      <c r="AJ888" s="117">
        <v>92.88</v>
      </c>
      <c r="AK888" s="117">
        <v>0</v>
      </c>
      <c r="AL888" s="117"/>
      <c r="AM888" s="116"/>
      <c r="AN888" s="106"/>
      <c r="AO888" s="106"/>
      <c r="AP888" s="106">
        <f t="shared" si="113"/>
        <v>696.6</v>
      </c>
      <c r="AQ888" s="106">
        <f t="shared" si="114"/>
        <v>77.399999999999977</v>
      </c>
      <c r="AR888" s="72" t="s">
        <v>2356</v>
      </c>
      <c r="AS888" s="73" t="s">
        <v>2357</v>
      </c>
      <c r="AT888" s="12"/>
      <c r="AU888" s="11">
        <f t="shared" si="115"/>
        <v>0</v>
      </c>
      <c r="AV888" s="12"/>
      <c r="AW888" s="12"/>
      <c r="AX888" s="12"/>
      <c r="AY888" s="12"/>
      <c r="AZ888" s="12"/>
      <c r="BA888" s="12"/>
      <c r="BB888" s="12"/>
      <c r="BC888" s="12"/>
      <c r="BD888" s="12"/>
      <c r="BE888" s="12"/>
      <c r="BF888" s="12"/>
      <c r="BG888" s="12"/>
      <c r="BH888" s="12"/>
    </row>
    <row r="889" spans="1:60" ht="49.5" customHeight="1" x14ac:dyDescent="0.2">
      <c r="A889" s="123" t="s">
        <v>2360</v>
      </c>
      <c r="B889" s="94" t="s">
        <v>2353</v>
      </c>
      <c r="C889" s="79" t="s">
        <v>573</v>
      </c>
      <c r="D889" s="94" t="s">
        <v>2354</v>
      </c>
      <c r="E889" s="94" t="s">
        <v>2355</v>
      </c>
      <c r="F889" s="94" t="s">
        <v>2355</v>
      </c>
      <c r="G889" s="79" t="s">
        <v>51</v>
      </c>
      <c r="H889" s="79" t="s">
        <v>67</v>
      </c>
      <c r="I889" s="122">
        <v>41456</v>
      </c>
      <c r="J889" s="106">
        <v>774</v>
      </c>
      <c r="K889" s="106">
        <f t="shared" si="111"/>
        <v>77.400000000000006</v>
      </c>
      <c r="L889" s="106">
        <f t="shared" si="112"/>
        <v>696.6</v>
      </c>
      <c r="M889" s="117">
        <v>0</v>
      </c>
      <c r="N889" s="117">
        <v>0</v>
      </c>
      <c r="O889" s="117">
        <v>0</v>
      </c>
      <c r="P889" s="117">
        <v>0</v>
      </c>
      <c r="Q889" s="117">
        <v>0</v>
      </c>
      <c r="R889" s="117">
        <v>0</v>
      </c>
      <c r="S889" s="117">
        <v>0</v>
      </c>
      <c r="T889" s="117">
        <v>0</v>
      </c>
      <c r="U889" s="117">
        <v>0</v>
      </c>
      <c r="V889" s="117">
        <v>0</v>
      </c>
      <c r="W889" s="117">
        <v>0</v>
      </c>
      <c r="X889" s="117">
        <v>0</v>
      </c>
      <c r="Y889" s="117">
        <v>0</v>
      </c>
      <c r="Z889" s="117">
        <v>0</v>
      </c>
      <c r="AA889" s="106">
        <v>0</v>
      </c>
      <c r="AB889" s="117">
        <v>0</v>
      </c>
      <c r="AC889" s="117">
        <v>46.44</v>
      </c>
      <c r="AD889" s="117">
        <v>139.32</v>
      </c>
      <c r="AE889" s="117">
        <v>139.32</v>
      </c>
      <c r="AF889" s="117">
        <v>0</v>
      </c>
      <c r="AG889" s="117">
        <v>139.32</v>
      </c>
      <c r="AH889" s="117">
        <v>0</v>
      </c>
      <c r="AI889" s="117">
        <v>139.32</v>
      </c>
      <c r="AJ889" s="117">
        <v>92.88</v>
      </c>
      <c r="AK889" s="117">
        <v>0</v>
      </c>
      <c r="AL889" s="117"/>
      <c r="AM889" s="116"/>
      <c r="AN889" s="106"/>
      <c r="AO889" s="106"/>
      <c r="AP889" s="106">
        <f t="shared" si="113"/>
        <v>696.6</v>
      </c>
      <c r="AQ889" s="106">
        <f t="shared" si="114"/>
        <v>77.399999999999977</v>
      </c>
      <c r="AR889" s="72" t="s">
        <v>2356</v>
      </c>
      <c r="AS889" s="73" t="s">
        <v>2357</v>
      </c>
      <c r="AT889" s="12"/>
      <c r="AU889" s="11">
        <f t="shared" si="115"/>
        <v>0</v>
      </c>
      <c r="AV889" s="12"/>
      <c r="AW889" s="12"/>
      <c r="AX889" s="12"/>
      <c r="AY889" s="12"/>
      <c r="AZ889" s="12"/>
      <c r="BA889" s="12"/>
      <c r="BB889" s="12"/>
      <c r="BC889" s="12"/>
      <c r="BD889" s="12"/>
      <c r="BE889" s="12"/>
      <c r="BF889" s="12"/>
      <c r="BG889" s="12"/>
      <c r="BH889" s="12"/>
    </row>
    <row r="890" spans="1:60" ht="49.5" customHeight="1" x14ac:dyDescent="0.2">
      <c r="A890" s="123" t="s">
        <v>2361</v>
      </c>
      <c r="B890" s="94" t="s">
        <v>2353</v>
      </c>
      <c r="C890" s="79" t="s">
        <v>573</v>
      </c>
      <c r="D890" s="94" t="s">
        <v>2354</v>
      </c>
      <c r="E890" s="94" t="s">
        <v>2355</v>
      </c>
      <c r="F890" s="94" t="s">
        <v>2355</v>
      </c>
      <c r="G890" s="79" t="s">
        <v>51</v>
      </c>
      <c r="H890" s="79" t="s">
        <v>67</v>
      </c>
      <c r="I890" s="122">
        <v>41456</v>
      </c>
      <c r="J890" s="106">
        <v>774</v>
      </c>
      <c r="K890" s="106">
        <f t="shared" si="111"/>
        <v>77.400000000000006</v>
      </c>
      <c r="L890" s="106">
        <f t="shared" si="112"/>
        <v>696.6</v>
      </c>
      <c r="M890" s="117">
        <v>0</v>
      </c>
      <c r="N890" s="117">
        <v>0</v>
      </c>
      <c r="O890" s="117">
        <v>0</v>
      </c>
      <c r="P890" s="117">
        <v>0</v>
      </c>
      <c r="Q890" s="117">
        <v>0</v>
      </c>
      <c r="R890" s="117">
        <v>0</v>
      </c>
      <c r="S890" s="117">
        <v>0</v>
      </c>
      <c r="T890" s="117">
        <v>0</v>
      </c>
      <c r="U890" s="117">
        <v>0</v>
      </c>
      <c r="V890" s="117">
        <v>0</v>
      </c>
      <c r="W890" s="117">
        <v>0</v>
      </c>
      <c r="X890" s="117">
        <v>0</v>
      </c>
      <c r="Y890" s="117">
        <v>0</v>
      </c>
      <c r="Z890" s="117">
        <v>0</v>
      </c>
      <c r="AA890" s="106">
        <v>0</v>
      </c>
      <c r="AB890" s="117">
        <v>0</v>
      </c>
      <c r="AC890" s="117">
        <v>46.44</v>
      </c>
      <c r="AD890" s="117">
        <v>139.32</v>
      </c>
      <c r="AE890" s="117">
        <v>139.32</v>
      </c>
      <c r="AF890" s="117">
        <v>0</v>
      </c>
      <c r="AG890" s="117">
        <v>139.32</v>
      </c>
      <c r="AH890" s="117">
        <v>0</v>
      </c>
      <c r="AI890" s="117">
        <v>139.32</v>
      </c>
      <c r="AJ890" s="117">
        <v>92.88</v>
      </c>
      <c r="AK890" s="117">
        <v>0</v>
      </c>
      <c r="AL890" s="117"/>
      <c r="AM890" s="116"/>
      <c r="AN890" s="106"/>
      <c r="AO890" s="106"/>
      <c r="AP890" s="106">
        <f t="shared" si="113"/>
        <v>696.6</v>
      </c>
      <c r="AQ890" s="106">
        <f t="shared" si="114"/>
        <v>77.399999999999977</v>
      </c>
      <c r="AR890" s="72" t="s">
        <v>2356</v>
      </c>
      <c r="AS890" s="73" t="s">
        <v>2357</v>
      </c>
      <c r="AT890" s="12"/>
      <c r="AU890" s="11">
        <f t="shared" si="115"/>
        <v>0</v>
      </c>
      <c r="AV890" s="12"/>
      <c r="AW890" s="12"/>
      <c r="AX890" s="12"/>
      <c r="AY890" s="12"/>
      <c r="AZ890" s="12"/>
      <c r="BA890" s="12"/>
      <c r="BB890" s="12"/>
      <c r="BC890" s="12"/>
      <c r="BD890" s="12"/>
      <c r="BE890" s="12"/>
      <c r="BF890" s="12"/>
      <c r="BG890" s="12"/>
      <c r="BH890" s="12"/>
    </row>
    <row r="891" spans="1:60" ht="49.5" customHeight="1" x14ac:dyDescent="0.2">
      <c r="A891" s="123" t="s">
        <v>2362</v>
      </c>
      <c r="B891" s="94" t="s">
        <v>2353</v>
      </c>
      <c r="C891" s="79" t="s">
        <v>573</v>
      </c>
      <c r="D891" s="94" t="s">
        <v>2354</v>
      </c>
      <c r="E891" s="94" t="s">
        <v>2355</v>
      </c>
      <c r="F891" s="94" t="s">
        <v>2355</v>
      </c>
      <c r="G891" s="79" t="s">
        <v>51</v>
      </c>
      <c r="H891" s="79" t="s">
        <v>67</v>
      </c>
      <c r="I891" s="122">
        <v>41456</v>
      </c>
      <c r="J891" s="106">
        <v>774</v>
      </c>
      <c r="K891" s="106">
        <f t="shared" si="111"/>
        <v>77.400000000000006</v>
      </c>
      <c r="L891" s="106">
        <f t="shared" si="112"/>
        <v>696.6</v>
      </c>
      <c r="M891" s="117">
        <v>0</v>
      </c>
      <c r="N891" s="117">
        <v>0</v>
      </c>
      <c r="O891" s="117">
        <v>0</v>
      </c>
      <c r="P891" s="117">
        <v>0</v>
      </c>
      <c r="Q891" s="117">
        <v>0</v>
      </c>
      <c r="R891" s="117">
        <v>0</v>
      </c>
      <c r="S891" s="117">
        <v>0</v>
      </c>
      <c r="T891" s="117">
        <v>0</v>
      </c>
      <c r="U891" s="117">
        <v>0</v>
      </c>
      <c r="V891" s="117">
        <v>0</v>
      </c>
      <c r="W891" s="117">
        <v>0</v>
      </c>
      <c r="X891" s="117">
        <v>0</v>
      </c>
      <c r="Y891" s="117">
        <v>0</v>
      </c>
      <c r="Z891" s="117">
        <v>0</v>
      </c>
      <c r="AA891" s="106">
        <v>0</v>
      </c>
      <c r="AB891" s="117">
        <v>0</v>
      </c>
      <c r="AC891" s="117">
        <v>46.44</v>
      </c>
      <c r="AD891" s="117">
        <v>139.32</v>
      </c>
      <c r="AE891" s="117">
        <v>139.32</v>
      </c>
      <c r="AF891" s="117">
        <v>0</v>
      </c>
      <c r="AG891" s="117">
        <v>139.32</v>
      </c>
      <c r="AH891" s="117">
        <v>0</v>
      </c>
      <c r="AI891" s="117">
        <v>139.32</v>
      </c>
      <c r="AJ891" s="117">
        <v>92.88</v>
      </c>
      <c r="AK891" s="117">
        <v>0</v>
      </c>
      <c r="AL891" s="117"/>
      <c r="AM891" s="116"/>
      <c r="AN891" s="106"/>
      <c r="AO891" s="106"/>
      <c r="AP891" s="106">
        <f t="shared" si="113"/>
        <v>696.6</v>
      </c>
      <c r="AQ891" s="106">
        <f t="shared" si="114"/>
        <v>77.399999999999977</v>
      </c>
      <c r="AR891" s="72" t="s">
        <v>2356</v>
      </c>
      <c r="AS891" s="73" t="s">
        <v>2357</v>
      </c>
      <c r="AT891" s="12"/>
      <c r="AU891" s="11">
        <f t="shared" si="115"/>
        <v>0</v>
      </c>
      <c r="AV891" s="12"/>
      <c r="AW891" s="12"/>
      <c r="AX891" s="12"/>
      <c r="AY891" s="12"/>
      <c r="AZ891" s="12"/>
      <c r="BA891" s="12"/>
      <c r="BB891" s="12"/>
      <c r="BC891" s="12"/>
      <c r="BD891" s="12"/>
      <c r="BE891" s="12"/>
      <c r="BF891" s="12"/>
      <c r="BG891" s="12"/>
      <c r="BH891" s="12"/>
    </row>
    <row r="892" spans="1:60" ht="49.5" customHeight="1" x14ac:dyDescent="0.2">
      <c r="A892" s="123" t="s">
        <v>2363</v>
      </c>
      <c r="B892" s="94" t="s">
        <v>2353</v>
      </c>
      <c r="C892" s="79" t="s">
        <v>573</v>
      </c>
      <c r="D892" s="94" t="s">
        <v>2354</v>
      </c>
      <c r="E892" s="94" t="s">
        <v>2355</v>
      </c>
      <c r="F892" s="94" t="s">
        <v>2355</v>
      </c>
      <c r="G892" s="79" t="s">
        <v>51</v>
      </c>
      <c r="H892" s="79" t="s">
        <v>67</v>
      </c>
      <c r="I892" s="122">
        <v>41456</v>
      </c>
      <c r="J892" s="106">
        <v>774</v>
      </c>
      <c r="K892" s="106">
        <f t="shared" si="111"/>
        <v>77.400000000000006</v>
      </c>
      <c r="L892" s="106">
        <f t="shared" si="112"/>
        <v>696.6</v>
      </c>
      <c r="M892" s="117">
        <v>0</v>
      </c>
      <c r="N892" s="117">
        <v>0</v>
      </c>
      <c r="O892" s="117">
        <v>0</v>
      </c>
      <c r="P892" s="117">
        <v>0</v>
      </c>
      <c r="Q892" s="117">
        <v>0</v>
      </c>
      <c r="R892" s="117">
        <v>0</v>
      </c>
      <c r="S892" s="117">
        <v>0</v>
      </c>
      <c r="T892" s="117">
        <v>0</v>
      </c>
      <c r="U892" s="117">
        <v>0</v>
      </c>
      <c r="V892" s="117">
        <v>0</v>
      </c>
      <c r="W892" s="117">
        <v>0</v>
      </c>
      <c r="X892" s="117">
        <v>0</v>
      </c>
      <c r="Y892" s="117">
        <v>0</v>
      </c>
      <c r="Z892" s="117">
        <v>0</v>
      </c>
      <c r="AA892" s="106">
        <v>0</v>
      </c>
      <c r="AB892" s="117">
        <v>0</v>
      </c>
      <c r="AC892" s="117">
        <v>46.44</v>
      </c>
      <c r="AD892" s="117">
        <v>139.32</v>
      </c>
      <c r="AE892" s="117">
        <v>139.32</v>
      </c>
      <c r="AF892" s="117">
        <v>0</v>
      </c>
      <c r="AG892" s="117">
        <v>139.32</v>
      </c>
      <c r="AH892" s="117">
        <v>0</v>
      </c>
      <c r="AI892" s="117">
        <v>139.32</v>
      </c>
      <c r="AJ892" s="117">
        <v>92.88</v>
      </c>
      <c r="AK892" s="117">
        <v>0</v>
      </c>
      <c r="AL892" s="117"/>
      <c r="AM892" s="116"/>
      <c r="AN892" s="106"/>
      <c r="AO892" s="106"/>
      <c r="AP892" s="106">
        <f t="shared" si="113"/>
        <v>696.6</v>
      </c>
      <c r="AQ892" s="106">
        <f t="shared" si="114"/>
        <v>77.399999999999977</v>
      </c>
      <c r="AR892" s="72" t="s">
        <v>2356</v>
      </c>
      <c r="AS892" s="73" t="s">
        <v>2357</v>
      </c>
      <c r="AT892" s="12"/>
      <c r="AU892" s="11">
        <f t="shared" si="115"/>
        <v>0</v>
      </c>
      <c r="AV892" s="12"/>
      <c r="AW892" s="12"/>
      <c r="AX892" s="12"/>
      <c r="AY892" s="12"/>
      <c r="AZ892" s="12"/>
      <c r="BA892" s="12"/>
      <c r="BB892" s="12"/>
      <c r="BC892" s="12"/>
      <c r="BD892" s="12"/>
      <c r="BE892" s="12"/>
      <c r="BF892" s="12"/>
      <c r="BG892" s="12"/>
      <c r="BH892" s="12"/>
    </row>
    <row r="893" spans="1:60" ht="49.5" customHeight="1" x14ac:dyDescent="0.2">
      <c r="A893" s="123" t="s">
        <v>2364</v>
      </c>
      <c r="B893" s="94" t="s">
        <v>2353</v>
      </c>
      <c r="C893" s="79" t="s">
        <v>573</v>
      </c>
      <c r="D893" s="94" t="s">
        <v>2354</v>
      </c>
      <c r="E893" s="94" t="s">
        <v>2355</v>
      </c>
      <c r="F893" s="94" t="s">
        <v>2355</v>
      </c>
      <c r="G893" s="79" t="s">
        <v>51</v>
      </c>
      <c r="H893" s="79" t="s">
        <v>67</v>
      </c>
      <c r="I893" s="122">
        <v>41456</v>
      </c>
      <c r="J893" s="106">
        <v>774</v>
      </c>
      <c r="K893" s="106">
        <f t="shared" si="111"/>
        <v>77.400000000000006</v>
      </c>
      <c r="L893" s="106">
        <f t="shared" si="112"/>
        <v>696.6</v>
      </c>
      <c r="M893" s="117">
        <v>0</v>
      </c>
      <c r="N893" s="117">
        <v>0</v>
      </c>
      <c r="O893" s="117">
        <v>0</v>
      </c>
      <c r="P893" s="117">
        <v>0</v>
      </c>
      <c r="Q893" s="117">
        <v>0</v>
      </c>
      <c r="R893" s="117">
        <v>0</v>
      </c>
      <c r="S893" s="117">
        <v>0</v>
      </c>
      <c r="T893" s="117">
        <v>0</v>
      </c>
      <c r="U893" s="117">
        <v>0</v>
      </c>
      <c r="V893" s="117">
        <v>0</v>
      </c>
      <c r="W893" s="117">
        <v>0</v>
      </c>
      <c r="X893" s="117">
        <v>0</v>
      </c>
      <c r="Y893" s="117">
        <v>0</v>
      </c>
      <c r="Z893" s="117">
        <v>0</v>
      </c>
      <c r="AA893" s="106">
        <v>0</v>
      </c>
      <c r="AB893" s="117">
        <v>0</v>
      </c>
      <c r="AC893" s="117">
        <v>46.44</v>
      </c>
      <c r="AD893" s="117">
        <v>139.32</v>
      </c>
      <c r="AE893" s="117">
        <v>139.32</v>
      </c>
      <c r="AF893" s="117">
        <v>0</v>
      </c>
      <c r="AG893" s="117">
        <v>139.32</v>
      </c>
      <c r="AH893" s="117">
        <v>0</v>
      </c>
      <c r="AI893" s="117">
        <v>139.32</v>
      </c>
      <c r="AJ893" s="117">
        <v>92.88</v>
      </c>
      <c r="AK893" s="117">
        <v>0</v>
      </c>
      <c r="AL893" s="117"/>
      <c r="AM893" s="116"/>
      <c r="AN893" s="106"/>
      <c r="AO893" s="106"/>
      <c r="AP893" s="106">
        <f t="shared" si="113"/>
        <v>696.6</v>
      </c>
      <c r="AQ893" s="106">
        <f t="shared" si="114"/>
        <v>77.399999999999977</v>
      </c>
      <c r="AR893" s="72" t="s">
        <v>2356</v>
      </c>
      <c r="AS893" s="73" t="s">
        <v>2357</v>
      </c>
      <c r="AT893" s="12"/>
      <c r="AU893" s="11">
        <f t="shared" si="115"/>
        <v>0</v>
      </c>
      <c r="AV893" s="12"/>
      <c r="AW893" s="12"/>
      <c r="AX893" s="12"/>
      <c r="AY893" s="12"/>
      <c r="AZ893" s="12"/>
      <c r="BA893" s="12"/>
      <c r="BB893" s="12"/>
      <c r="BC893" s="12"/>
      <c r="BD893" s="12"/>
      <c r="BE893" s="12"/>
      <c r="BF893" s="12"/>
      <c r="BG893" s="12"/>
      <c r="BH893" s="12"/>
    </row>
    <row r="894" spans="1:60" ht="49.5" customHeight="1" x14ac:dyDescent="0.2">
      <c r="A894" s="123" t="s">
        <v>2365</v>
      </c>
      <c r="B894" s="94" t="s">
        <v>2353</v>
      </c>
      <c r="C894" s="79" t="s">
        <v>573</v>
      </c>
      <c r="D894" s="94" t="s">
        <v>2354</v>
      </c>
      <c r="E894" s="94" t="s">
        <v>2355</v>
      </c>
      <c r="F894" s="94" t="s">
        <v>2355</v>
      </c>
      <c r="G894" s="79" t="s">
        <v>51</v>
      </c>
      <c r="H894" s="79" t="s">
        <v>67</v>
      </c>
      <c r="I894" s="122">
        <v>41456</v>
      </c>
      <c r="J894" s="106">
        <v>774</v>
      </c>
      <c r="K894" s="106">
        <f t="shared" si="111"/>
        <v>77.400000000000006</v>
      </c>
      <c r="L894" s="106">
        <f t="shared" si="112"/>
        <v>696.6</v>
      </c>
      <c r="M894" s="117">
        <v>0</v>
      </c>
      <c r="N894" s="117">
        <v>0</v>
      </c>
      <c r="O894" s="117">
        <v>0</v>
      </c>
      <c r="P894" s="117">
        <v>0</v>
      </c>
      <c r="Q894" s="117">
        <v>0</v>
      </c>
      <c r="R894" s="117">
        <v>0</v>
      </c>
      <c r="S894" s="117">
        <v>0</v>
      </c>
      <c r="T894" s="117">
        <v>0</v>
      </c>
      <c r="U894" s="117">
        <v>0</v>
      </c>
      <c r="V894" s="117">
        <v>0</v>
      </c>
      <c r="W894" s="117">
        <v>0</v>
      </c>
      <c r="X894" s="117">
        <v>0</v>
      </c>
      <c r="Y894" s="117">
        <v>0</v>
      </c>
      <c r="Z894" s="117">
        <v>0</v>
      </c>
      <c r="AA894" s="106">
        <v>0</v>
      </c>
      <c r="AB894" s="117">
        <v>0</v>
      </c>
      <c r="AC894" s="117">
        <v>46.44</v>
      </c>
      <c r="AD894" s="117">
        <v>139.32</v>
      </c>
      <c r="AE894" s="117">
        <v>139.32</v>
      </c>
      <c r="AF894" s="117">
        <v>0</v>
      </c>
      <c r="AG894" s="117">
        <v>139.32</v>
      </c>
      <c r="AH894" s="117">
        <v>0</v>
      </c>
      <c r="AI894" s="117">
        <v>139.32</v>
      </c>
      <c r="AJ894" s="117">
        <v>92.88</v>
      </c>
      <c r="AK894" s="117">
        <v>0</v>
      </c>
      <c r="AL894" s="117"/>
      <c r="AM894" s="116"/>
      <c r="AN894" s="106"/>
      <c r="AO894" s="106"/>
      <c r="AP894" s="106">
        <f t="shared" si="113"/>
        <v>696.6</v>
      </c>
      <c r="AQ894" s="106">
        <f t="shared" si="114"/>
        <v>77.399999999999977</v>
      </c>
      <c r="AR894" s="72" t="s">
        <v>2356</v>
      </c>
      <c r="AS894" s="73" t="s">
        <v>2357</v>
      </c>
      <c r="AT894" s="12"/>
      <c r="AU894" s="11">
        <f t="shared" si="115"/>
        <v>0</v>
      </c>
      <c r="AV894" s="12"/>
      <c r="AW894" s="12"/>
      <c r="AX894" s="12"/>
      <c r="AY894" s="12"/>
      <c r="AZ894" s="12"/>
      <c r="BA894" s="12"/>
      <c r="BB894" s="12"/>
      <c r="BC894" s="12"/>
      <c r="BD894" s="12"/>
      <c r="BE894" s="12"/>
      <c r="BF894" s="12"/>
      <c r="BG894" s="12"/>
      <c r="BH894" s="12"/>
    </row>
    <row r="895" spans="1:60" ht="49.5" customHeight="1" x14ac:dyDescent="0.2">
      <c r="A895" s="123" t="s">
        <v>2366</v>
      </c>
      <c r="B895" s="94" t="s">
        <v>2353</v>
      </c>
      <c r="C895" s="79" t="s">
        <v>573</v>
      </c>
      <c r="D895" s="94" t="s">
        <v>2354</v>
      </c>
      <c r="E895" s="94" t="s">
        <v>2355</v>
      </c>
      <c r="F895" s="94" t="s">
        <v>2355</v>
      </c>
      <c r="G895" s="79" t="s">
        <v>51</v>
      </c>
      <c r="H895" s="79" t="s">
        <v>67</v>
      </c>
      <c r="I895" s="122">
        <v>41456</v>
      </c>
      <c r="J895" s="106">
        <v>774</v>
      </c>
      <c r="K895" s="106">
        <f t="shared" si="111"/>
        <v>77.400000000000006</v>
      </c>
      <c r="L895" s="106">
        <f t="shared" si="112"/>
        <v>696.6</v>
      </c>
      <c r="M895" s="117">
        <v>0</v>
      </c>
      <c r="N895" s="117">
        <v>0</v>
      </c>
      <c r="O895" s="117">
        <v>0</v>
      </c>
      <c r="P895" s="117">
        <v>0</v>
      </c>
      <c r="Q895" s="117">
        <v>0</v>
      </c>
      <c r="R895" s="117">
        <v>0</v>
      </c>
      <c r="S895" s="117">
        <v>0</v>
      </c>
      <c r="T895" s="117">
        <v>0</v>
      </c>
      <c r="U895" s="117">
        <v>0</v>
      </c>
      <c r="V895" s="117">
        <v>0</v>
      </c>
      <c r="W895" s="117">
        <v>0</v>
      </c>
      <c r="X895" s="117">
        <v>0</v>
      </c>
      <c r="Y895" s="117">
        <v>0</v>
      </c>
      <c r="Z895" s="117">
        <v>0</v>
      </c>
      <c r="AA895" s="106">
        <v>0</v>
      </c>
      <c r="AB895" s="117">
        <v>0</v>
      </c>
      <c r="AC895" s="117">
        <v>46.44</v>
      </c>
      <c r="AD895" s="117">
        <v>139.32</v>
      </c>
      <c r="AE895" s="117">
        <v>139.32</v>
      </c>
      <c r="AF895" s="117">
        <v>0</v>
      </c>
      <c r="AG895" s="117">
        <v>139.32</v>
      </c>
      <c r="AH895" s="117">
        <v>0</v>
      </c>
      <c r="AI895" s="117">
        <v>139.32</v>
      </c>
      <c r="AJ895" s="117">
        <v>92.88</v>
      </c>
      <c r="AK895" s="117">
        <v>0</v>
      </c>
      <c r="AL895" s="117"/>
      <c r="AM895" s="116"/>
      <c r="AN895" s="106"/>
      <c r="AO895" s="106"/>
      <c r="AP895" s="106">
        <f t="shared" si="113"/>
        <v>696.6</v>
      </c>
      <c r="AQ895" s="106">
        <f t="shared" si="114"/>
        <v>77.399999999999977</v>
      </c>
      <c r="AR895" s="72" t="s">
        <v>2356</v>
      </c>
      <c r="AS895" s="73" t="s">
        <v>2357</v>
      </c>
      <c r="AT895" s="12"/>
      <c r="AU895" s="11">
        <f t="shared" si="115"/>
        <v>0</v>
      </c>
      <c r="AV895" s="12"/>
      <c r="AW895" s="12"/>
      <c r="AX895" s="12"/>
      <c r="AY895" s="12"/>
      <c r="AZ895" s="12"/>
      <c r="BA895" s="12"/>
      <c r="BB895" s="12"/>
      <c r="BC895" s="12"/>
      <c r="BD895" s="12"/>
      <c r="BE895" s="12"/>
      <c r="BF895" s="12"/>
      <c r="BG895" s="12"/>
      <c r="BH895" s="12"/>
    </row>
    <row r="896" spans="1:60" ht="49.5" customHeight="1" x14ac:dyDescent="0.2">
      <c r="A896" s="123" t="s">
        <v>2367</v>
      </c>
      <c r="B896" s="94" t="s">
        <v>2353</v>
      </c>
      <c r="C896" s="79" t="s">
        <v>573</v>
      </c>
      <c r="D896" s="94" t="s">
        <v>2354</v>
      </c>
      <c r="E896" s="94" t="s">
        <v>2355</v>
      </c>
      <c r="F896" s="94" t="s">
        <v>2355</v>
      </c>
      <c r="G896" s="79" t="s">
        <v>51</v>
      </c>
      <c r="H896" s="79" t="s">
        <v>67</v>
      </c>
      <c r="I896" s="122">
        <v>41456</v>
      </c>
      <c r="J896" s="106">
        <v>774</v>
      </c>
      <c r="K896" s="106">
        <f t="shared" si="111"/>
        <v>77.400000000000006</v>
      </c>
      <c r="L896" s="106">
        <f t="shared" si="112"/>
        <v>696.6</v>
      </c>
      <c r="M896" s="117">
        <v>0</v>
      </c>
      <c r="N896" s="117">
        <v>0</v>
      </c>
      <c r="O896" s="117">
        <v>0</v>
      </c>
      <c r="P896" s="117">
        <v>0</v>
      </c>
      <c r="Q896" s="117">
        <v>0</v>
      </c>
      <c r="R896" s="117">
        <v>0</v>
      </c>
      <c r="S896" s="117">
        <v>0</v>
      </c>
      <c r="T896" s="117">
        <v>0</v>
      </c>
      <c r="U896" s="117">
        <v>0</v>
      </c>
      <c r="V896" s="117">
        <v>0</v>
      </c>
      <c r="W896" s="117">
        <v>0</v>
      </c>
      <c r="X896" s="117">
        <v>0</v>
      </c>
      <c r="Y896" s="117">
        <v>0</v>
      </c>
      <c r="Z896" s="117">
        <v>0</v>
      </c>
      <c r="AA896" s="106">
        <v>0</v>
      </c>
      <c r="AB896" s="117">
        <v>0</v>
      </c>
      <c r="AC896" s="117">
        <v>46.44</v>
      </c>
      <c r="AD896" s="117">
        <v>139.32</v>
      </c>
      <c r="AE896" s="117">
        <v>139.32</v>
      </c>
      <c r="AF896" s="117">
        <v>0</v>
      </c>
      <c r="AG896" s="117">
        <v>139.32</v>
      </c>
      <c r="AH896" s="117">
        <v>0</v>
      </c>
      <c r="AI896" s="117">
        <v>139.32</v>
      </c>
      <c r="AJ896" s="117">
        <v>92.88</v>
      </c>
      <c r="AK896" s="117">
        <v>0</v>
      </c>
      <c r="AL896" s="117"/>
      <c r="AM896" s="116"/>
      <c r="AN896" s="106"/>
      <c r="AO896" s="106"/>
      <c r="AP896" s="106">
        <f t="shared" si="113"/>
        <v>696.6</v>
      </c>
      <c r="AQ896" s="106">
        <f t="shared" si="114"/>
        <v>77.399999999999977</v>
      </c>
      <c r="AR896" s="72" t="s">
        <v>2356</v>
      </c>
      <c r="AS896" s="73" t="s">
        <v>2357</v>
      </c>
      <c r="AT896" s="12"/>
      <c r="AU896" s="11">
        <f t="shared" si="115"/>
        <v>0</v>
      </c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</row>
    <row r="897" spans="1:60" ht="49.5" customHeight="1" x14ac:dyDescent="0.2">
      <c r="A897" s="123" t="s">
        <v>2368</v>
      </c>
      <c r="B897" s="94" t="s">
        <v>2353</v>
      </c>
      <c r="C897" s="79" t="s">
        <v>573</v>
      </c>
      <c r="D897" s="94" t="s">
        <v>2354</v>
      </c>
      <c r="E897" s="94" t="s">
        <v>2355</v>
      </c>
      <c r="F897" s="94" t="s">
        <v>2355</v>
      </c>
      <c r="G897" s="79" t="s">
        <v>51</v>
      </c>
      <c r="H897" s="79" t="s">
        <v>67</v>
      </c>
      <c r="I897" s="122">
        <v>41456</v>
      </c>
      <c r="J897" s="106">
        <v>774</v>
      </c>
      <c r="K897" s="106">
        <f t="shared" si="111"/>
        <v>77.400000000000006</v>
      </c>
      <c r="L897" s="106">
        <f t="shared" si="112"/>
        <v>696.6</v>
      </c>
      <c r="M897" s="117">
        <v>0</v>
      </c>
      <c r="N897" s="117">
        <v>0</v>
      </c>
      <c r="O897" s="117">
        <v>0</v>
      </c>
      <c r="P897" s="117">
        <v>0</v>
      </c>
      <c r="Q897" s="117">
        <v>0</v>
      </c>
      <c r="R897" s="117">
        <v>0</v>
      </c>
      <c r="S897" s="117">
        <v>0</v>
      </c>
      <c r="T897" s="117">
        <v>0</v>
      </c>
      <c r="U897" s="117">
        <v>0</v>
      </c>
      <c r="V897" s="117">
        <v>0</v>
      </c>
      <c r="W897" s="117">
        <v>0</v>
      </c>
      <c r="X897" s="117">
        <v>0</v>
      </c>
      <c r="Y897" s="117">
        <v>0</v>
      </c>
      <c r="Z897" s="117">
        <v>0</v>
      </c>
      <c r="AA897" s="106">
        <v>0</v>
      </c>
      <c r="AB897" s="117">
        <v>0</v>
      </c>
      <c r="AC897" s="117">
        <v>46.44</v>
      </c>
      <c r="AD897" s="117">
        <v>139.32</v>
      </c>
      <c r="AE897" s="117">
        <v>139.32</v>
      </c>
      <c r="AF897" s="117">
        <v>0</v>
      </c>
      <c r="AG897" s="117">
        <v>139.32</v>
      </c>
      <c r="AH897" s="117">
        <v>0</v>
      </c>
      <c r="AI897" s="117">
        <v>139.32</v>
      </c>
      <c r="AJ897" s="117">
        <v>92.88</v>
      </c>
      <c r="AK897" s="117">
        <v>0</v>
      </c>
      <c r="AL897" s="117"/>
      <c r="AM897" s="116"/>
      <c r="AN897" s="106"/>
      <c r="AO897" s="106"/>
      <c r="AP897" s="106">
        <f t="shared" si="113"/>
        <v>696.6</v>
      </c>
      <c r="AQ897" s="106">
        <f t="shared" si="114"/>
        <v>77.399999999999977</v>
      </c>
      <c r="AR897" s="72" t="s">
        <v>2356</v>
      </c>
      <c r="AS897" s="73" t="s">
        <v>2357</v>
      </c>
      <c r="AT897" s="12"/>
      <c r="AU897" s="11">
        <f t="shared" si="115"/>
        <v>0</v>
      </c>
      <c r="AV897" s="12"/>
      <c r="AW897" s="12"/>
      <c r="AX897" s="12"/>
      <c r="AY897" s="12"/>
      <c r="AZ897" s="12"/>
      <c r="BA897" s="12"/>
      <c r="BB897" s="12"/>
      <c r="BC897" s="12"/>
      <c r="BD897" s="12"/>
      <c r="BE897" s="12"/>
      <c r="BF897" s="12"/>
      <c r="BG897" s="12"/>
      <c r="BH897" s="12"/>
    </row>
    <row r="898" spans="1:60" ht="49.5" customHeight="1" x14ac:dyDescent="0.2">
      <c r="A898" s="123" t="s">
        <v>2369</v>
      </c>
      <c r="B898" s="94" t="s">
        <v>2353</v>
      </c>
      <c r="C898" s="79" t="s">
        <v>573</v>
      </c>
      <c r="D898" s="94" t="s">
        <v>2354</v>
      </c>
      <c r="E898" s="94" t="s">
        <v>2355</v>
      </c>
      <c r="F898" s="94" t="s">
        <v>2355</v>
      </c>
      <c r="G898" s="79" t="s">
        <v>51</v>
      </c>
      <c r="H898" s="79" t="s">
        <v>67</v>
      </c>
      <c r="I898" s="122">
        <v>41456</v>
      </c>
      <c r="J898" s="106">
        <v>774</v>
      </c>
      <c r="K898" s="106">
        <f t="shared" si="111"/>
        <v>77.400000000000006</v>
      </c>
      <c r="L898" s="106">
        <f t="shared" si="112"/>
        <v>696.6</v>
      </c>
      <c r="M898" s="117">
        <v>0</v>
      </c>
      <c r="N898" s="117">
        <v>0</v>
      </c>
      <c r="O898" s="117">
        <v>0</v>
      </c>
      <c r="P898" s="117">
        <v>0</v>
      </c>
      <c r="Q898" s="117">
        <v>0</v>
      </c>
      <c r="R898" s="117">
        <v>0</v>
      </c>
      <c r="S898" s="117">
        <v>0</v>
      </c>
      <c r="T898" s="117">
        <v>0</v>
      </c>
      <c r="U898" s="117">
        <v>0</v>
      </c>
      <c r="V898" s="117">
        <v>0</v>
      </c>
      <c r="W898" s="117">
        <v>0</v>
      </c>
      <c r="X898" s="117">
        <v>0</v>
      </c>
      <c r="Y898" s="117">
        <v>0</v>
      </c>
      <c r="Z898" s="117">
        <v>0</v>
      </c>
      <c r="AA898" s="106">
        <v>0</v>
      </c>
      <c r="AB898" s="117">
        <v>0</v>
      </c>
      <c r="AC898" s="117">
        <v>46.44</v>
      </c>
      <c r="AD898" s="117">
        <v>139.32</v>
      </c>
      <c r="AE898" s="117">
        <v>139.32</v>
      </c>
      <c r="AF898" s="117">
        <v>0</v>
      </c>
      <c r="AG898" s="117">
        <v>139.32</v>
      </c>
      <c r="AH898" s="117">
        <v>0</v>
      </c>
      <c r="AI898" s="117">
        <v>139.32</v>
      </c>
      <c r="AJ898" s="117">
        <v>92.88</v>
      </c>
      <c r="AK898" s="117">
        <v>0</v>
      </c>
      <c r="AL898" s="117"/>
      <c r="AM898" s="116"/>
      <c r="AN898" s="106"/>
      <c r="AO898" s="106"/>
      <c r="AP898" s="106">
        <f t="shared" si="113"/>
        <v>696.6</v>
      </c>
      <c r="AQ898" s="106">
        <f t="shared" si="114"/>
        <v>77.399999999999977</v>
      </c>
      <c r="AR898" s="72" t="s">
        <v>2356</v>
      </c>
      <c r="AS898" s="73" t="s">
        <v>2357</v>
      </c>
      <c r="AT898" s="12"/>
      <c r="AU898" s="11">
        <f t="shared" si="115"/>
        <v>0</v>
      </c>
      <c r="AV898" s="12"/>
      <c r="AW898" s="12"/>
      <c r="AX898" s="12"/>
      <c r="AY898" s="12"/>
      <c r="AZ898" s="12"/>
      <c r="BA898" s="12"/>
      <c r="BB898" s="12"/>
      <c r="BC898" s="12"/>
      <c r="BD898" s="12"/>
      <c r="BE898" s="12"/>
      <c r="BF898" s="12"/>
      <c r="BG898" s="12"/>
      <c r="BH898" s="12"/>
    </row>
    <row r="899" spans="1:60" ht="49.5" customHeight="1" x14ac:dyDescent="0.2">
      <c r="A899" s="123" t="s">
        <v>2370</v>
      </c>
      <c r="B899" s="94" t="s">
        <v>2353</v>
      </c>
      <c r="C899" s="79" t="s">
        <v>573</v>
      </c>
      <c r="D899" s="94" t="s">
        <v>2354</v>
      </c>
      <c r="E899" s="94" t="s">
        <v>2355</v>
      </c>
      <c r="F899" s="94" t="s">
        <v>2355</v>
      </c>
      <c r="G899" s="79" t="s">
        <v>51</v>
      </c>
      <c r="H899" s="79" t="s">
        <v>67</v>
      </c>
      <c r="I899" s="122">
        <v>41456</v>
      </c>
      <c r="J899" s="106">
        <v>774</v>
      </c>
      <c r="K899" s="106">
        <f t="shared" si="111"/>
        <v>77.400000000000006</v>
      </c>
      <c r="L899" s="106">
        <f t="shared" si="112"/>
        <v>696.6</v>
      </c>
      <c r="M899" s="117">
        <v>0</v>
      </c>
      <c r="N899" s="117">
        <v>0</v>
      </c>
      <c r="O899" s="117">
        <v>0</v>
      </c>
      <c r="P899" s="117">
        <v>0</v>
      </c>
      <c r="Q899" s="117">
        <v>0</v>
      </c>
      <c r="R899" s="117">
        <v>0</v>
      </c>
      <c r="S899" s="117">
        <v>0</v>
      </c>
      <c r="T899" s="117">
        <v>0</v>
      </c>
      <c r="U899" s="117">
        <v>0</v>
      </c>
      <c r="V899" s="117">
        <v>0</v>
      </c>
      <c r="W899" s="117">
        <v>0</v>
      </c>
      <c r="X899" s="117">
        <v>0</v>
      </c>
      <c r="Y899" s="117">
        <v>0</v>
      </c>
      <c r="Z899" s="117">
        <v>0</v>
      </c>
      <c r="AA899" s="106">
        <v>0</v>
      </c>
      <c r="AB899" s="117">
        <v>0</v>
      </c>
      <c r="AC899" s="117">
        <v>46.44</v>
      </c>
      <c r="AD899" s="117">
        <v>139.32</v>
      </c>
      <c r="AE899" s="117">
        <v>139.32</v>
      </c>
      <c r="AF899" s="117">
        <v>0</v>
      </c>
      <c r="AG899" s="117">
        <v>139.32</v>
      </c>
      <c r="AH899" s="117">
        <v>0</v>
      </c>
      <c r="AI899" s="117">
        <v>139.32</v>
      </c>
      <c r="AJ899" s="117">
        <v>92.88</v>
      </c>
      <c r="AK899" s="117">
        <v>0</v>
      </c>
      <c r="AL899" s="117"/>
      <c r="AM899" s="116"/>
      <c r="AN899" s="106"/>
      <c r="AO899" s="106"/>
      <c r="AP899" s="106">
        <f t="shared" si="113"/>
        <v>696.6</v>
      </c>
      <c r="AQ899" s="106">
        <f t="shared" si="114"/>
        <v>77.399999999999977</v>
      </c>
      <c r="AR899" s="72" t="s">
        <v>2356</v>
      </c>
      <c r="AS899" s="73" t="s">
        <v>2357</v>
      </c>
      <c r="AT899" s="12"/>
      <c r="AU899" s="11">
        <f t="shared" si="115"/>
        <v>0</v>
      </c>
      <c r="AV899" s="12"/>
      <c r="AW899" s="12"/>
      <c r="AX899" s="12"/>
      <c r="AY899" s="12"/>
      <c r="AZ899" s="12"/>
      <c r="BA899" s="12"/>
      <c r="BB899" s="12"/>
      <c r="BC899" s="12"/>
      <c r="BD899" s="12"/>
      <c r="BE899" s="12"/>
      <c r="BF899" s="12"/>
      <c r="BG899" s="12"/>
      <c r="BH899" s="12"/>
    </row>
    <row r="900" spans="1:60" ht="49.5" customHeight="1" x14ac:dyDescent="0.2">
      <c r="A900" s="123" t="s">
        <v>2371</v>
      </c>
      <c r="B900" s="94" t="s">
        <v>2353</v>
      </c>
      <c r="C900" s="79" t="s">
        <v>573</v>
      </c>
      <c r="D900" s="94" t="s">
        <v>2354</v>
      </c>
      <c r="E900" s="94" t="s">
        <v>2355</v>
      </c>
      <c r="F900" s="94" t="s">
        <v>2355</v>
      </c>
      <c r="G900" s="79" t="s">
        <v>51</v>
      </c>
      <c r="H900" s="79" t="s">
        <v>67</v>
      </c>
      <c r="I900" s="122">
        <v>41456</v>
      </c>
      <c r="J900" s="106">
        <v>774</v>
      </c>
      <c r="K900" s="106">
        <f t="shared" si="111"/>
        <v>77.400000000000006</v>
      </c>
      <c r="L900" s="106">
        <f t="shared" si="112"/>
        <v>696.6</v>
      </c>
      <c r="M900" s="117">
        <v>0</v>
      </c>
      <c r="N900" s="117">
        <v>0</v>
      </c>
      <c r="O900" s="117">
        <v>0</v>
      </c>
      <c r="P900" s="117">
        <v>0</v>
      </c>
      <c r="Q900" s="117">
        <v>0</v>
      </c>
      <c r="R900" s="117">
        <v>0</v>
      </c>
      <c r="S900" s="117">
        <v>0</v>
      </c>
      <c r="T900" s="117">
        <v>0</v>
      </c>
      <c r="U900" s="117">
        <v>0</v>
      </c>
      <c r="V900" s="117">
        <v>0</v>
      </c>
      <c r="W900" s="117">
        <v>0</v>
      </c>
      <c r="X900" s="117">
        <v>0</v>
      </c>
      <c r="Y900" s="117">
        <v>0</v>
      </c>
      <c r="Z900" s="117">
        <v>0</v>
      </c>
      <c r="AA900" s="106">
        <v>0</v>
      </c>
      <c r="AB900" s="117">
        <v>0</v>
      </c>
      <c r="AC900" s="117">
        <v>46.44</v>
      </c>
      <c r="AD900" s="117">
        <v>139.32</v>
      </c>
      <c r="AE900" s="117">
        <v>139.32</v>
      </c>
      <c r="AF900" s="117">
        <v>0</v>
      </c>
      <c r="AG900" s="117">
        <v>139.32</v>
      </c>
      <c r="AH900" s="117">
        <v>0</v>
      </c>
      <c r="AI900" s="117">
        <v>139.32</v>
      </c>
      <c r="AJ900" s="117">
        <v>92.88</v>
      </c>
      <c r="AK900" s="117">
        <v>0</v>
      </c>
      <c r="AL900" s="117"/>
      <c r="AM900" s="116"/>
      <c r="AN900" s="106"/>
      <c r="AO900" s="106"/>
      <c r="AP900" s="106">
        <f t="shared" si="113"/>
        <v>696.6</v>
      </c>
      <c r="AQ900" s="106">
        <f t="shared" si="114"/>
        <v>77.399999999999977</v>
      </c>
      <c r="AR900" s="72" t="s">
        <v>2356</v>
      </c>
      <c r="AS900" s="73" t="s">
        <v>2357</v>
      </c>
      <c r="AT900" s="12"/>
      <c r="AU900" s="11">
        <f t="shared" si="115"/>
        <v>0</v>
      </c>
      <c r="AV900" s="12"/>
      <c r="AW900" s="12"/>
      <c r="AX900" s="12"/>
      <c r="AY900" s="12"/>
      <c r="AZ900" s="12"/>
      <c r="BA900" s="12"/>
      <c r="BB900" s="12"/>
      <c r="BC900" s="12"/>
      <c r="BD900" s="12"/>
      <c r="BE900" s="12"/>
      <c r="BF900" s="12"/>
      <c r="BG900" s="12"/>
      <c r="BH900" s="12"/>
    </row>
    <row r="901" spans="1:60" ht="49.5" customHeight="1" x14ac:dyDescent="0.2">
      <c r="A901" s="123" t="s">
        <v>2372</v>
      </c>
      <c r="B901" s="94" t="s">
        <v>2353</v>
      </c>
      <c r="C901" s="79" t="s">
        <v>573</v>
      </c>
      <c r="D901" s="94" t="s">
        <v>2354</v>
      </c>
      <c r="E901" s="94" t="s">
        <v>2355</v>
      </c>
      <c r="F901" s="94" t="s">
        <v>2355</v>
      </c>
      <c r="G901" s="79" t="s">
        <v>51</v>
      </c>
      <c r="H901" s="79" t="s">
        <v>67</v>
      </c>
      <c r="I901" s="122">
        <v>41456</v>
      </c>
      <c r="J901" s="106">
        <v>774</v>
      </c>
      <c r="K901" s="106">
        <f t="shared" si="111"/>
        <v>77.400000000000006</v>
      </c>
      <c r="L901" s="106">
        <f t="shared" si="112"/>
        <v>696.6</v>
      </c>
      <c r="M901" s="117">
        <v>0</v>
      </c>
      <c r="N901" s="117">
        <v>0</v>
      </c>
      <c r="O901" s="117">
        <v>0</v>
      </c>
      <c r="P901" s="117">
        <v>0</v>
      </c>
      <c r="Q901" s="117">
        <v>0</v>
      </c>
      <c r="R901" s="117">
        <v>0</v>
      </c>
      <c r="S901" s="117">
        <v>0</v>
      </c>
      <c r="T901" s="117">
        <v>0</v>
      </c>
      <c r="U901" s="117">
        <v>0</v>
      </c>
      <c r="V901" s="117">
        <v>0</v>
      </c>
      <c r="W901" s="117">
        <v>0</v>
      </c>
      <c r="X901" s="117">
        <v>0</v>
      </c>
      <c r="Y901" s="117">
        <v>0</v>
      </c>
      <c r="Z901" s="117">
        <v>0</v>
      </c>
      <c r="AA901" s="106">
        <v>0</v>
      </c>
      <c r="AB901" s="117">
        <v>0</v>
      </c>
      <c r="AC901" s="117">
        <v>46.44</v>
      </c>
      <c r="AD901" s="117">
        <v>139.32</v>
      </c>
      <c r="AE901" s="117">
        <v>139.32</v>
      </c>
      <c r="AF901" s="117">
        <v>0</v>
      </c>
      <c r="AG901" s="117">
        <v>139.32</v>
      </c>
      <c r="AH901" s="117">
        <v>0</v>
      </c>
      <c r="AI901" s="117">
        <v>139.32</v>
      </c>
      <c r="AJ901" s="117">
        <v>92.88</v>
      </c>
      <c r="AK901" s="117">
        <v>0</v>
      </c>
      <c r="AL901" s="117"/>
      <c r="AM901" s="116"/>
      <c r="AN901" s="106"/>
      <c r="AO901" s="106"/>
      <c r="AP901" s="106">
        <f t="shared" si="113"/>
        <v>696.6</v>
      </c>
      <c r="AQ901" s="106">
        <f t="shared" si="114"/>
        <v>77.399999999999977</v>
      </c>
      <c r="AR901" s="72" t="s">
        <v>2356</v>
      </c>
      <c r="AS901" s="73" t="s">
        <v>2357</v>
      </c>
      <c r="AT901" s="12"/>
      <c r="AU901" s="11">
        <f t="shared" si="115"/>
        <v>0</v>
      </c>
      <c r="AV901" s="12"/>
      <c r="AW901" s="12"/>
      <c r="AX901" s="12"/>
      <c r="AY901" s="12"/>
      <c r="AZ901" s="12"/>
      <c r="BA901" s="12"/>
      <c r="BB901" s="12"/>
      <c r="BC901" s="12"/>
      <c r="BD901" s="12"/>
      <c r="BE901" s="12"/>
      <c r="BF901" s="12"/>
      <c r="BG901" s="12"/>
      <c r="BH901" s="12"/>
    </row>
    <row r="902" spans="1:60" ht="49.5" customHeight="1" x14ac:dyDescent="0.2">
      <c r="A902" s="123" t="s">
        <v>2373</v>
      </c>
      <c r="B902" s="94" t="s">
        <v>2353</v>
      </c>
      <c r="C902" s="79" t="s">
        <v>573</v>
      </c>
      <c r="D902" s="94" t="s">
        <v>2354</v>
      </c>
      <c r="E902" s="94" t="s">
        <v>2355</v>
      </c>
      <c r="F902" s="94" t="s">
        <v>2355</v>
      </c>
      <c r="G902" s="79" t="s">
        <v>51</v>
      </c>
      <c r="H902" s="79" t="s">
        <v>67</v>
      </c>
      <c r="I902" s="122">
        <v>41456</v>
      </c>
      <c r="J902" s="106">
        <v>932</v>
      </c>
      <c r="K902" s="106">
        <f t="shared" si="111"/>
        <v>93.2</v>
      </c>
      <c r="L902" s="106">
        <f t="shared" si="112"/>
        <v>838.8</v>
      </c>
      <c r="M902" s="117">
        <v>0</v>
      </c>
      <c r="N902" s="117">
        <v>0</v>
      </c>
      <c r="O902" s="117">
        <v>0</v>
      </c>
      <c r="P902" s="117">
        <v>0</v>
      </c>
      <c r="Q902" s="117">
        <v>0</v>
      </c>
      <c r="R902" s="117">
        <v>0</v>
      </c>
      <c r="S902" s="117">
        <v>0</v>
      </c>
      <c r="T902" s="117">
        <v>0</v>
      </c>
      <c r="U902" s="117">
        <v>0</v>
      </c>
      <c r="V902" s="117">
        <v>0</v>
      </c>
      <c r="W902" s="117">
        <v>0</v>
      </c>
      <c r="X902" s="117">
        <v>0</v>
      </c>
      <c r="Y902" s="117">
        <v>0</v>
      </c>
      <c r="Z902" s="117">
        <v>0</v>
      </c>
      <c r="AA902" s="106">
        <v>0</v>
      </c>
      <c r="AB902" s="117">
        <v>0</v>
      </c>
      <c r="AC902" s="117">
        <v>55.92</v>
      </c>
      <c r="AD902" s="117">
        <v>167.76</v>
      </c>
      <c r="AE902" s="117">
        <v>167.76</v>
      </c>
      <c r="AF902" s="117">
        <v>0</v>
      </c>
      <c r="AG902" s="117">
        <v>167.76</v>
      </c>
      <c r="AH902" s="117">
        <v>0</v>
      </c>
      <c r="AI902" s="117">
        <v>167.76</v>
      </c>
      <c r="AJ902" s="117">
        <v>111.84</v>
      </c>
      <c r="AK902" s="117">
        <v>0</v>
      </c>
      <c r="AL902" s="117"/>
      <c r="AM902" s="116"/>
      <c r="AN902" s="106"/>
      <c r="AO902" s="106"/>
      <c r="AP902" s="106">
        <f t="shared" si="113"/>
        <v>838.80000000000007</v>
      </c>
      <c r="AQ902" s="106">
        <f t="shared" si="114"/>
        <v>93.199999999999932</v>
      </c>
      <c r="AR902" s="72" t="s">
        <v>2356</v>
      </c>
      <c r="AS902" s="73" t="s">
        <v>2357</v>
      </c>
      <c r="AT902" s="12"/>
      <c r="AU902" s="11">
        <f t="shared" si="115"/>
        <v>0</v>
      </c>
      <c r="AV902" s="12"/>
      <c r="AW902" s="12"/>
      <c r="AX902" s="12"/>
      <c r="AY902" s="12"/>
      <c r="AZ902" s="12"/>
      <c r="BA902" s="12"/>
      <c r="BB902" s="12"/>
      <c r="BC902" s="12"/>
      <c r="BD902" s="12"/>
      <c r="BE902" s="12"/>
      <c r="BF902" s="12"/>
      <c r="BG902" s="12"/>
      <c r="BH902" s="12"/>
    </row>
    <row r="903" spans="1:60" ht="49.5" customHeight="1" x14ac:dyDescent="0.2">
      <c r="A903" s="95" t="s">
        <v>2374</v>
      </c>
      <c r="B903" s="79" t="s">
        <v>2375</v>
      </c>
      <c r="C903" s="86" t="s">
        <v>2376</v>
      </c>
      <c r="D903" s="79" t="s">
        <v>2064</v>
      </c>
      <c r="E903" s="79" t="s">
        <v>246</v>
      </c>
      <c r="F903" s="79" t="s">
        <v>247</v>
      </c>
      <c r="G903" s="79" t="s">
        <v>51</v>
      </c>
      <c r="H903" s="79" t="s">
        <v>2377</v>
      </c>
      <c r="I903" s="122">
        <v>40513</v>
      </c>
      <c r="J903" s="106">
        <v>125543.9</v>
      </c>
      <c r="K903" s="117">
        <f t="shared" si="111"/>
        <v>12554.39</v>
      </c>
      <c r="L903" s="117">
        <f t="shared" si="112"/>
        <v>112989.51</v>
      </c>
      <c r="M903" s="117">
        <v>0</v>
      </c>
      <c r="N903" s="117">
        <v>0</v>
      </c>
      <c r="O903" s="117">
        <v>0</v>
      </c>
      <c r="P903" s="117">
        <v>0</v>
      </c>
      <c r="Q903" s="117">
        <v>0</v>
      </c>
      <c r="R903" s="117">
        <v>0</v>
      </c>
      <c r="S903" s="117">
        <v>0</v>
      </c>
      <c r="T903" s="117">
        <v>0</v>
      </c>
      <c r="U903" s="117">
        <v>0</v>
      </c>
      <c r="V903" s="117">
        <v>0</v>
      </c>
      <c r="W903" s="117">
        <v>0</v>
      </c>
      <c r="X903" s="117">
        <v>0</v>
      </c>
      <c r="Y903" s="117">
        <v>0</v>
      </c>
      <c r="Z903" s="117">
        <v>22597.9</v>
      </c>
      <c r="AA903" s="117">
        <v>22597.9</v>
      </c>
      <c r="AB903" s="117">
        <v>0</v>
      </c>
      <c r="AC903" s="117">
        <v>22597.9</v>
      </c>
      <c r="AD903" s="117">
        <v>22597.9</v>
      </c>
      <c r="AE903" s="117">
        <v>22597.91</v>
      </c>
      <c r="AF903" s="117">
        <v>0</v>
      </c>
      <c r="AG903" s="117">
        <v>0</v>
      </c>
      <c r="AH903" s="117">
        <v>0</v>
      </c>
      <c r="AI903" s="117">
        <v>0</v>
      </c>
      <c r="AJ903" s="117">
        <v>0</v>
      </c>
      <c r="AK903" s="117">
        <v>0</v>
      </c>
      <c r="AL903" s="117"/>
      <c r="AM903" s="116"/>
      <c r="AN903" s="106"/>
      <c r="AO903" s="106"/>
      <c r="AP903" s="106">
        <f t="shared" si="113"/>
        <v>112989.51000000001</v>
      </c>
      <c r="AQ903" s="106">
        <f t="shared" si="114"/>
        <v>12554.389999999985</v>
      </c>
      <c r="AR903" s="72" t="s">
        <v>855</v>
      </c>
      <c r="AS903" s="73" t="s">
        <v>560</v>
      </c>
      <c r="AT903" s="12"/>
      <c r="AU903" s="11">
        <f t="shared" si="115"/>
        <v>0</v>
      </c>
      <c r="AV903" s="12"/>
      <c r="AW903" s="12"/>
      <c r="AX903" s="12"/>
      <c r="AY903" s="12"/>
      <c r="AZ903" s="12"/>
      <c r="BA903" s="12"/>
      <c r="BB903" s="12"/>
      <c r="BC903" s="12"/>
      <c r="BD903" s="12"/>
      <c r="BE903" s="12"/>
      <c r="BF903" s="12"/>
      <c r="BG903" s="12"/>
      <c r="BH903" s="12"/>
    </row>
    <row r="904" spans="1:60" ht="49.5" customHeight="1" x14ac:dyDescent="0.2">
      <c r="A904" s="95" t="s">
        <v>2378</v>
      </c>
      <c r="B904" s="79" t="s">
        <v>2375</v>
      </c>
      <c r="C904" s="86" t="s">
        <v>2376</v>
      </c>
      <c r="D904" s="79" t="s">
        <v>2064</v>
      </c>
      <c r="E904" s="79" t="s">
        <v>246</v>
      </c>
      <c r="F904" s="79" t="s">
        <v>247</v>
      </c>
      <c r="G904" s="79" t="s">
        <v>51</v>
      </c>
      <c r="H904" s="79" t="s">
        <v>2377</v>
      </c>
      <c r="I904" s="122">
        <v>40878</v>
      </c>
      <c r="J904" s="106">
        <v>129791.8</v>
      </c>
      <c r="K904" s="117">
        <f t="shared" si="111"/>
        <v>12979.18</v>
      </c>
      <c r="L904" s="117">
        <f t="shared" si="112"/>
        <v>116812.62</v>
      </c>
      <c r="M904" s="117">
        <v>0</v>
      </c>
      <c r="N904" s="117">
        <v>0</v>
      </c>
      <c r="O904" s="117">
        <v>0</v>
      </c>
      <c r="P904" s="117">
        <v>0</v>
      </c>
      <c r="Q904" s="117">
        <v>0</v>
      </c>
      <c r="R904" s="117">
        <v>0</v>
      </c>
      <c r="S904" s="117">
        <v>0</v>
      </c>
      <c r="T904" s="117">
        <v>0</v>
      </c>
      <c r="U904" s="117">
        <v>0</v>
      </c>
      <c r="V904" s="117">
        <v>0</v>
      </c>
      <c r="W904" s="117">
        <v>0</v>
      </c>
      <c r="X904" s="117">
        <v>0</v>
      </c>
      <c r="Y904" s="117">
        <v>0</v>
      </c>
      <c r="Z904" s="117">
        <v>0</v>
      </c>
      <c r="AA904" s="117">
        <v>22597.9</v>
      </c>
      <c r="AB904" s="117">
        <v>0</v>
      </c>
      <c r="AC904" s="117">
        <v>22597.9</v>
      </c>
      <c r="AD904" s="117">
        <v>22597.9</v>
      </c>
      <c r="AE904" s="117">
        <v>22597.9</v>
      </c>
      <c r="AF904" s="117">
        <v>3058.48</v>
      </c>
      <c r="AG904" s="117">
        <v>23362.54</v>
      </c>
      <c r="AH904" s="117">
        <v>0</v>
      </c>
      <c r="AI904" s="117">
        <v>0</v>
      </c>
      <c r="AJ904" s="117">
        <v>0</v>
      </c>
      <c r="AK904" s="117">
        <v>0</v>
      </c>
      <c r="AL904" s="117"/>
      <c r="AM904" s="116"/>
      <c r="AN904" s="106"/>
      <c r="AO904" s="106"/>
      <c r="AP904" s="106">
        <f t="shared" si="113"/>
        <v>116812.62</v>
      </c>
      <c r="AQ904" s="106">
        <f t="shared" si="114"/>
        <v>12979.180000000008</v>
      </c>
      <c r="AR904" s="72" t="s">
        <v>855</v>
      </c>
      <c r="AS904" s="73" t="s">
        <v>560</v>
      </c>
      <c r="AT904" s="12"/>
      <c r="AU904" s="11">
        <f t="shared" si="115"/>
        <v>0</v>
      </c>
      <c r="AV904" s="12"/>
      <c r="AW904" s="12"/>
      <c r="AX904" s="12"/>
      <c r="AY904" s="12"/>
      <c r="AZ904" s="12"/>
      <c r="BA904" s="12"/>
      <c r="BB904" s="12"/>
      <c r="BC904" s="12"/>
      <c r="BD904" s="12"/>
      <c r="BE904" s="12"/>
      <c r="BF904" s="12"/>
      <c r="BG904" s="12"/>
      <c r="BH904" s="12"/>
    </row>
    <row r="905" spans="1:60" ht="49.5" customHeight="1" x14ac:dyDescent="0.2">
      <c r="A905" s="85" t="s">
        <v>2379</v>
      </c>
      <c r="B905" s="86" t="s">
        <v>2380</v>
      </c>
      <c r="C905" s="86" t="s">
        <v>2381</v>
      </c>
      <c r="D905" s="86" t="s">
        <v>2382</v>
      </c>
      <c r="E905" s="86" t="s">
        <v>323</v>
      </c>
      <c r="F905" s="86" t="s">
        <v>324</v>
      </c>
      <c r="G905" s="79" t="s">
        <v>51</v>
      </c>
      <c r="H905" s="86" t="s">
        <v>207</v>
      </c>
      <c r="I905" s="122">
        <v>35765</v>
      </c>
      <c r="J905" s="117">
        <v>765.11</v>
      </c>
      <c r="K905" s="117">
        <f t="shared" si="111"/>
        <v>76.51100000000001</v>
      </c>
      <c r="L905" s="117">
        <f t="shared" si="112"/>
        <v>688.59900000000005</v>
      </c>
      <c r="M905" s="117">
        <v>0</v>
      </c>
      <c r="N905" s="117">
        <v>167.95</v>
      </c>
      <c r="O905" s="117">
        <v>167.95</v>
      </c>
      <c r="P905" s="117">
        <v>167.95</v>
      </c>
      <c r="Q905" s="117">
        <v>167.95</v>
      </c>
      <c r="R905" s="117">
        <v>16.8</v>
      </c>
      <c r="S905" s="117">
        <v>0</v>
      </c>
      <c r="T905" s="117">
        <v>0</v>
      </c>
      <c r="U905" s="117">
        <v>0</v>
      </c>
      <c r="V905" s="117">
        <v>0</v>
      </c>
      <c r="W905" s="117">
        <v>0</v>
      </c>
      <c r="X905" s="117">
        <v>0</v>
      </c>
      <c r="Y905" s="117">
        <v>0</v>
      </c>
      <c r="Z905" s="117">
        <v>0</v>
      </c>
      <c r="AA905" s="117">
        <v>0</v>
      </c>
      <c r="AB905" s="117">
        <v>0</v>
      </c>
      <c r="AC905" s="117">
        <v>0</v>
      </c>
      <c r="AD905" s="117">
        <v>0</v>
      </c>
      <c r="AE905" s="117">
        <v>0</v>
      </c>
      <c r="AF905" s="117">
        <v>0</v>
      </c>
      <c r="AG905" s="117">
        <v>0</v>
      </c>
      <c r="AH905" s="117">
        <v>0</v>
      </c>
      <c r="AI905" s="117">
        <v>0</v>
      </c>
      <c r="AJ905" s="117">
        <v>0</v>
      </c>
      <c r="AK905" s="117">
        <v>0</v>
      </c>
      <c r="AL905" s="117"/>
      <c r="AM905" s="116"/>
      <c r="AN905" s="106"/>
      <c r="AO905" s="106"/>
      <c r="AP905" s="106">
        <f t="shared" si="113"/>
        <v>688.59999999999991</v>
      </c>
      <c r="AQ905" s="106">
        <f t="shared" si="114"/>
        <v>76.510000000000105</v>
      </c>
      <c r="AR905" s="72" t="s">
        <v>633</v>
      </c>
      <c r="AS905" s="73" t="s">
        <v>634</v>
      </c>
      <c r="AT905" s="12"/>
      <c r="AU905" s="11">
        <f t="shared" si="115"/>
        <v>-9.999999998626663E-4</v>
      </c>
      <c r="AV905" s="12"/>
      <c r="AW905" s="12"/>
      <c r="AX905" s="12"/>
      <c r="AY905" s="12"/>
      <c r="AZ905" s="12"/>
      <c r="BA905" s="12"/>
      <c r="BB905" s="12"/>
      <c r="BC905" s="12"/>
      <c r="BD905" s="12"/>
      <c r="BE905" s="12"/>
      <c r="BF905" s="12"/>
      <c r="BG905" s="12"/>
      <c r="BH905" s="12"/>
    </row>
    <row r="906" spans="1:60" ht="79.5" customHeight="1" x14ac:dyDescent="0.2">
      <c r="A906" s="85" t="s">
        <v>2383</v>
      </c>
      <c r="B906" s="86" t="s">
        <v>2384</v>
      </c>
      <c r="C906" s="86" t="s">
        <v>2385</v>
      </c>
      <c r="D906" s="86" t="s">
        <v>2064</v>
      </c>
      <c r="E906" s="86" t="s">
        <v>323</v>
      </c>
      <c r="F906" s="86" t="s">
        <v>324</v>
      </c>
      <c r="G906" s="79" t="s">
        <v>51</v>
      </c>
      <c r="H906" s="86" t="s">
        <v>52</v>
      </c>
      <c r="I906" s="122">
        <v>35765</v>
      </c>
      <c r="J906" s="117">
        <v>562.20000000000005</v>
      </c>
      <c r="K906" s="117">
        <f t="shared" si="111"/>
        <v>56.220000000000006</v>
      </c>
      <c r="L906" s="117">
        <f t="shared" si="112"/>
        <v>505.98</v>
      </c>
      <c r="M906" s="117">
        <v>0</v>
      </c>
      <c r="N906" s="117">
        <v>123.41</v>
      </c>
      <c r="O906" s="117">
        <v>123.41</v>
      </c>
      <c r="P906" s="117">
        <v>123.41</v>
      </c>
      <c r="Q906" s="117">
        <v>123.41</v>
      </c>
      <c r="R906" s="117">
        <v>0</v>
      </c>
      <c r="S906" s="117">
        <v>0</v>
      </c>
      <c r="T906" s="117">
        <v>12.33</v>
      </c>
      <c r="U906" s="117">
        <v>0</v>
      </c>
      <c r="V906" s="117">
        <v>0</v>
      </c>
      <c r="W906" s="117">
        <v>0</v>
      </c>
      <c r="X906" s="117">
        <v>0</v>
      </c>
      <c r="Y906" s="117">
        <v>0</v>
      </c>
      <c r="Z906" s="117">
        <v>0</v>
      </c>
      <c r="AA906" s="117">
        <v>0</v>
      </c>
      <c r="AB906" s="117">
        <v>0</v>
      </c>
      <c r="AC906" s="117">
        <v>0</v>
      </c>
      <c r="AD906" s="117">
        <v>0</v>
      </c>
      <c r="AE906" s="117">
        <v>0</v>
      </c>
      <c r="AF906" s="117">
        <v>0</v>
      </c>
      <c r="AG906" s="117">
        <v>0</v>
      </c>
      <c r="AH906" s="117">
        <v>0</v>
      </c>
      <c r="AI906" s="117">
        <v>0</v>
      </c>
      <c r="AJ906" s="117">
        <v>0</v>
      </c>
      <c r="AK906" s="117">
        <v>0</v>
      </c>
      <c r="AL906" s="117"/>
      <c r="AM906" s="117"/>
      <c r="AN906" s="106"/>
      <c r="AO906" s="106"/>
      <c r="AP906" s="106">
        <f t="shared" si="113"/>
        <v>505.96999999999997</v>
      </c>
      <c r="AQ906" s="106">
        <f t="shared" si="114"/>
        <v>56.230000000000075</v>
      </c>
      <c r="AR906" s="72" t="s">
        <v>633</v>
      </c>
      <c r="AS906" s="73" t="s">
        <v>2386</v>
      </c>
      <c r="AT906" s="12"/>
      <c r="AU906" s="11">
        <f t="shared" si="115"/>
        <v>1.0000000000047748E-2</v>
      </c>
      <c r="AV906" s="12"/>
      <c r="AW906" s="12"/>
      <c r="AX906" s="12"/>
      <c r="AY906" s="12"/>
      <c r="AZ906" s="12"/>
      <c r="BA906" s="12"/>
      <c r="BB906" s="12"/>
      <c r="BC906" s="12"/>
      <c r="BD906" s="12"/>
      <c r="BE906" s="12"/>
      <c r="BF906" s="12"/>
      <c r="BG906" s="12"/>
      <c r="BH906" s="12"/>
    </row>
    <row r="907" spans="1:60" ht="49.5" customHeight="1" x14ac:dyDescent="0.2">
      <c r="A907" s="85" t="s">
        <v>2387</v>
      </c>
      <c r="B907" s="86" t="s">
        <v>2388</v>
      </c>
      <c r="C907" s="86" t="s">
        <v>2389</v>
      </c>
      <c r="D907" s="86" t="s">
        <v>2390</v>
      </c>
      <c r="E907" s="86" t="s">
        <v>323</v>
      </c>
      <c r="F907" s="86" t="s">
        <v>2391</v>
      </c>
      <c r="G907" s="79" t="s">
        <v>51</v>
      </c>
      <c r="H907" s="86" t="s">
        <v>263</v>
      </c>
      <c r="I907" s="122">
        <v>39295</v>
      </c>
      <c r="J907" s="117">
        <v>1839.2</v>
      </c>
      <c r="K907" s="117">
        <f t="shared" si="111"/>
        <v>183.92000000000002</v>
      </c>
      <c r="L907" s="117">
        <f t="shared" si="112"/>
        <v>1655.28</v>
      </c>
      <c r="M907" s="117">
        <v>0</v>
      </c>
      <c r="N907" s="117">
        <v>0</v>
      </c>
      <c r="O907" s="117">
        <v>0</v>
      </c>
      <c r="P907" s="117">
        <v>0</v>
      </c>
      <c r="Q907" s="117">
        <v>0</v>
      </c>
      <c r="R907" s="117">
        <v>0</v>
      </c>
      <c r="S907" s="117">
        <v>0</v>
      </c>
      <c r="T907" s="117">
        <v>0</v>
      </c>
      <c r="U907" s="117">
        <v>0</v>
      </c>
      <c r="V907" s="117">
        <v>110.35</v>
      </c>
      <c r="W907" s="117">
        <v>331.06</v>
      </c>
      <c r="X907" s="117">
        <v>331.06</v>
      </c>
      <c r="Y907" s="117">
        <v>331.06</v>
      </c>
      <c r="Z907" s="117">
        <v>331.06</v>
      </c>
      <c r="AA907" s="117">
        <v>220.69</v>
      </c>
      <c r="AB907" s="117">
        <v>0</v>
      </c>
      <c r="AC907" s="117">
        <v>0</v>
      </c>
      <c r="AD907" s="117">
        <v>0</v>
      </c>
      <c r="AE907" s="117">
        <v>0</v>
      </c>
      <c r="AF907" s="117">
        <v>0</v>
      </c>
      <c r="AG907" s="117">
        <v>0</v>
      </c>
      <c r="AH907" s="117">
        <v>0</v>
      </c>
      <c r="AI907" s="117">
        <v>0</v>
      </c>
      <c r="AJ907" s="117">
        <v>0</v>
      </c>
      <c r="AK907" s="117">
        <v>0</v>
      </c>
      <c r="AL907" s="117"/>
      <c r="AM907" s="117"/>
      <c r="AN907" s="106"/>
      <c r="AO907" s="106"/>
      <c r="AP907" s="106">
        <f t="shared" si="113"/>
        <v>1655.28</v>
      </c>
      <c r="AQ907" s="106">
        <f t="shared" si="114"/>
        <v>183.92000000000007</v>
      </c>
      <c r="AR907" s="72" t="s">
        <v>633</v>
      </c>
      <c r="AS907" s="73" t="s">
        <v>634</v>
      </c>
      <c r="AT907" s="12"/>
      <c r="AU907" s="11">
        <f t="shared" si="115"/>
        <v>0</v>
      </c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</row>
    <row r="908" spans="1:60" ht="49.5" customHeight="1" x14ac:dyDescent="0.2">
      <c r="A908" s="85" t="s">
        <v>2392</v>
      </c>
      <c r="B908" s="86" t="s">
        <v>2393</v>
      </c>
      <c r="C908" s="86" t="s">
        <v>2394</v>
      </c>
      <c r="D908" s="86" t="s">
        <v>2395</v>
      </c>
      <c r="E908" s="86" t="s">
        <v>246</v>
      </c>
      <c r="F908" s="86" t="s">
        <v>247</v>
      </c>
      <c r="G908" s="79" t="s">
        <v>51</v>
      </c>
      <c r="H908" s="86" t="s">
        <v>2396</v>
      </c>
      <c r="I908" s="122">
        <v>40848</v>
      </c>
      <c r="J908" s="117">
        <v>869</v>
      </c>
      <c r="K908" s="117">
        <f t="shared" si="111"/>
        <v>86.9</v>
      </c>
      <c r="L908" s="117">
        <f t="shared" si="112"/>
        <v>782.1</v>
      </c>
      <c r="M908" s="117">
        <v>0</v>
      </c>
      <c r="N908" s="117">
        <v>0</v>
      </c>
      <c r="O908" s="117">
        <v>0</v>
      </c>
      <c r="P908" s="117">
        <v>0</v>
      </c>
      <c r="Q908" s="117">
        <v>0</v>
      </c>
      <c r="R908" s="117">
        <v>0</v>
      </c>
      <c r="S908" s="117">
        <v>0</v>
      </c>
      <c r="T908" s="117">
        <v>0</v>
      </c>
      <c r="U908" s="117">
        <v>0</v>
      </c>
      <c r="V908" s="117">
        <v>0</v>
      </c>
      <c r="W908" s="117">
        <v>0</v>
      </c>
      <c r="X908" s="117">
        <v>0</v>
      </c>
      <c r="Y908" s="117">
        <v>0</v>
      </c>
      <c r="Z908" s="117">
        <v>13.14</v>
      </c>
      <c r="AA908" s="117">
        <v>156.41999999999999</v>
      </c>
      <c r="AB908" s="117">
        <v>0</v>
      </c>
      <c r="AC908" s="117">
        <v>156.41999999999999</v>
      </c>
      <c r="AD908" s="117">
        <v>156.41999999999999</v>
      </c>
      <c r="AE908" s="117">
        <v>156.41999999999999</v>
      </c>
      <c r="AF908" s="117">
        <v>0</v>
      </c>
      <c r="AG908" s="117">
        <v>143.28</v>
      </c>
      <c r="AH908" s="117">
        <v>0</v>
      </c>
      <c r="AI908" s="117">
        <v>0</v>
      </c>
      <c r="AJ908" s="117">
        <v>0</v>
      </c>
      <c r="AK908" s="117">
        <v>0</v>
      </c>
      <c r="AL908" s="117"/>
      <c r="AM908" s="117"/>
      <c r="AN908" s="106"/>
      <c r="AO908" s="106"/>
      <c r="AP908" s="106">
        <f t="shared" si="113"/>
        <v>782.09999999999991</v>
      </c>
      <c r="AQ908" s="106">
        <f t="shared" si="114"/>
        <v>86.900000000000091</v>
      </c>
      <c r="AR908" s="72" t="s">
        <v>604</v>
      </c>
      <c r="AS908" s="73" t="s">
        <v>605</v>
      </c>
      <c r="AT908" s="12"/>
      <c r="AU908" s="11">
        <f t="shared" si="115"/>
        <v>0</v>
      </c>
      <c r="AV908" s="12"/>
      <c r="AW908" s="12"/>
      <c r="AX908" s="12"/>
      <c r="AY908" s="12"/>
      <c r="AZ908" s="12"/>
      <c r="BA908" s="12"/>
      <c r="BB908" s="12"/>
      <c r="BC908" s="12"/>
      <c r="BD908" s="12"/>
      <c r="BE908" s="12"/>
      <c r="BF908" s="12"/>
      <c r="BG908" s="12"/>
      <c r="BH908" s="12"/>
    </row>
    <row r="909" spans="1:60" ht="49.5" customHeight="1" x14ac:dyDescent="0.2">
      <c r="A909" s="85" t="s">
        <v>2397</v>
      </c>
      <c r="B909" s="86" t="s">
        <v>2398</v>
      </c>
      <c r="C909" s="86" t="s">
        <v>2399</v>
      </c>
      <c r="D909" s="86" t="s">
        <v>2400</v>
      </c>
      <c r="E909" s="86" t="s">
        <v>323</v>
      </c>
      <c r="F909" s="86" t="s">
        <v>2401</v>
      </c>
      <c r="G909" s="79" t="s">
        <v>51</v>
      </c>
      <c r="H909" s="86" t="s">
        <v>207</v>
      </c>
      <c r="I909" s="122">
        <v>43045</v>
      </c>
      <c r="J909" s="117">
        <v>815</v>
      </c>
      <c r="K909" s="117">
        <f t="shared" si="111"/>
        <v>81.5</v>
      </c>
      <c r="L909" s="117">
        <f t="shared" si="112"/>
        <v>733.5</v>
      </c>
      <c r="M909" s="117">
        <v>0</v>
      </c>
      <c r="N909" s="117">
        <v>0</v>
      </c>
      <c r="O909" s="117">
        <v>0</v>
      </c>
      <c r="P909" s="117">
        <v>0</v>
      </c>
      <c r="Q909" s="117">
        <v>0</v>
      </c>
      <c r="R909" s="117">
        <v>0</v>
      </c>
      <c r="S909" s="117">
        <v>0</v>
      </c>
      <c r="T909" s="117">
        <v>0</v>
      </c>
      <c r="U909" s="117">
        <v>0</v>
      </c>
      <c r="V909" s="117">
        <v>0</v>
      </c>
      <c r="W909" s="117">
        <v>0</v>
      </c>
      <c r="X909" s="117">
        <v>0</v>
      </c>
      <c r="Y909" s="117">
        <v>0</v>
      </c>
      <c r="Z909" s="117">
        <v>0</v>
      </c>
      <c r="AA909" s="117">
        <v>0</v>
      </c>
      <c r="AB909" s="117">
        <v>0</v>
      </c>
      <c r="AC909" s="117">
        <v>0</v>
      </c>
      <c r="AD909" s="117">
        <v>0</v>
      </c>
      <c r="AE909" s="117">
        <v>0</v>
      </c>
      <c r="AF909" s="117">
        <v>0</v>
      </c>
      <c r="AG909" s="117">
        <v>0</v>
      </c>
      <c r="AH909" s="117">
        <v>0</v>
      </c>
      <c r="AI909" s="117">
        <v>24.45</v>
      </c>
      <c r="AJ909" s="117">
        <v>146.69999999999999</v>
      </c>
      <c r="AK909" s="117">
        <v>146.69999999999999</v>
      </c>
      <c r="AL909" s="117">
        <v>146.69999999999999</v>
      </c>
      <c r="AM909" s="117"/>
      <c r="AN909" s="106">
        <v>146.69999999999999</v>
      </c>
      <c r="AO909" s="106"/>
      <c r="AP909" s="106">
        <f t="shared" si="113"/>
        <v>611.25</v>
      </c>
      <c r="AQ909" s="106">
        <f t="shared" si="114"/>
        <v>203.75</v>
      </c>
      <c r="AR909" s="72" t="s">
        <v>633</v>
      </c>
      <c r="AS909" s="73" t="s">
        <v>634</v>
      </c>
      <c r="AT909" s="12"/>
      <c r="AU909" s="11">
        <f t="shared" si="115"/>
        <v>122.25</v>
      </c>
      <c r="AV909" s="12"/>
      <c r="AW909" s="12"/>
      <c r="AX909" s="12"/>
      <c r="AY909" s="12"/>
      <c r="AZ909" s="12"/>
      <c r="BA909" s="12"/>
      <c r="BB909" s="12"/>
      <c r="BC909" s="12"/>
      <c r="BD909" s="12"/>
      <c r="BE909" s="12"/>
      <c r="BF909" s="12"/>
      <c r="BG909" s="12"/>
      <c r="BH909" s="12"/>
    </row>
    <row r="910" spans="1:60" ht="49.5" customHeight="1" x14ac:dyDescent="0.2">
      <c r="A910" s="85" t="s">
        <v>2402</v>
      </c>
      <c r="B910" s="86" t="s">
        <v>2403</v>
      </c>
      <c r="C910" s="163" t="s">
        <v>2404</v>
      </c>
      <c r="D910" s="86" t="s">
        <v>2382</v>
      </c>
      <c r="E910" s="86" t="s">
        <v>323</v>
      </c>
      <c r="F910" s="86" t="s">
        <v>324</v>
      </c>
      <c r="G910" s="79" t="s">
        <v>51</v>
      </c>
      <c r="H910" s="86" t="s">
        <v>207</v>
      </c>
      <c r="I910" s="122">
        <v>35765</v>
      </c>
      <c r="J910" s="117">
        <v>675.09</v>
      </c>
      <c r="K910" s="117">
        <f t="shared" si="111"/>
        <v>67.509</v>
      </c>
      <c r="L910" s="117">
        <f t="shared" si="112"/>
        <v>607.58100000000002</v>
      </c>
      <c r="M910" s="117">
        <v>0</v>
      </c>
      <c r="N910" s="117">
        <v>148.19</v>
      </c>
      <c r="O910" s="117">
        <v>148.19</v>
      </c>
      <c r="P910" s="117">
        <v>148.19</v>
      </c>
      <c r="Q910" s="117">
        <v>148.19</v>
      </c>
      <c r="R910" s="117">
        <v>0</v>
      </c>
      <c r="S910" s="117">
        <v>0</v>
      </c>
      <c r="T910" s="117">
        <v>14.82</v>
      </c>
      <c r="U910" s="117">
        <v>0</v>
      </c>
      <c r="V910" s="117">
        <v>0</v>
      </c>
      <c r="W910" s="117">
        <v>0</v>
      </c>
      <c r="X910" s="117">
        <v>0</v>
      </c>
      <c r="Y910" s="117">
        <v>0</v>
      </c>
      <c r="Z910" s="117">
        <v>0</v>
      </c>
      <c r="AA910" s="117">
        <v>0</v>
      </c>
      <c r="AB910" s="117">
        <v>0</v>
      </c>
      <c r="AC910" s="117">
        <v>0</v>
      </c>
      <c r="AD910" s="117">
        <v>0</v>
      </c>
      <c r="AE910" s="117">
        <v>0</v>
      </c>
      <c r="AF910" s="117">
        <v>0</v>
      </c>
      <c r="AG910" s="117">
        <v>0</v>
      </c>
      <c r="AH910" s="117">
        <v>0</v>
      </c>
      <c r="AI910" s="117">
        <v>0</v>
      </c>
      <c r="AJ910" s="117">
        <v>0</v>
      </c>
      <c r="AK910" s="117">
        <v>0</v>
      </c>
      <c r="AL910" s="117"/>
      <c r="AM910" s="117"/>
      <c r="AN910" s="106"/>
      <c r="AO910" s="106"/>
      <c r="AP910" s="106">
        <f t="shared" si="113"/>
        <v>607.58000000000004</v>
      </c>
      <c r="AQ910" s="106">
        <f t="shared" si="114"/>
        <v>67.509999999999991</v>
      </c>
      <c r="AR910" s="72" t="s">
        <v>633</v>
      </c>
      <c r="AS910" s="73" t="s">
        <v>634</v>
      </c>
      <c r="AT910" s="12"/>
      <c r="AU910" s="11">
        <f t="shared" si="115"/>
        <v>9.9999999997635314E-4</v>
      </c>
      <c r="AV910" s="12"/>
      <c r="AW910" s="12"/>
      <c r="AX910" s="12"/>
      <c r="AY910" s="12"/>
      <c r="AZ910" s="12"/>
      <c r="BA910" s="12"/>
      <c r="BB910" s="12"/>
      <c r="BC910" s="12"/>
      <c r="BD910" s="12"/>
      <c r="BE910" s="12"/>
      <c r="BF910" s="12"/>
      <c r="BG910" s="12"/>
      <c r="BH910" s="12"/>
    </row>
    <row r="911" spans="1:60" ht="49.5" customHeight="1" x14ac:dyDescent="0.2">
      <c r="A911" s="95" t="s">
        <v>2405</v>
      </c>
      <c r="B911" s="79" t="s">
        <v>2406</v>
      </c>
      <c r="C911" s="79" t="s">
        <v>2407</v>
      </c>
      <c r="D911" s="79" t="s">
        <v>2064</v>
      </c>
      <c r="E911" s="79" t="s">
        <v>323</v>
      </c>
      <c r="F911" s="79" t="s">
        <v>324</v>
      </c>
      <c r="G911" s="79" t="s">
        <v>51</v>
      </c>
      <c r="H911" s="79" t="s">
        <v>2070</v>
      </c>
      <c r="I911" s="122">
        <v>36495</v>
      </c>
      <c r="J911" s="106">
        <v>576.02</v>
      </c>
      <c r="K911" s="117">
        <f t="shared" si="111"/>
        <v>57.602000000000004</v>
      </c>
      <c r="L911" s="117">
        <f t="shared" si="112"/>
        <v>518.41800000000001</v>
      </c>
      <c r="M911" s="117">
        <v>0</v>
      </c>
      <c r="N911" s="117">
        <v>10.37</v>
      </c>
      <c r="O911" s="117">
        <v>103.68</v>
      </c>
      <c r="P911" s="117">
        <v>103.68</v>
      </c>
      <c r="Q911" s="117">
        <v>103.68</v>
      </c>
      <c r="R911" s="117">
        <v>103.68</v>
      </c>
      <c r="S911" s="117">
        <v>93.33</v>
      </c>
      <c r="T911" s="117">
        <v>0</v>
      </c>
      <c r="U911" s="117">
        <v>0</v>
      </c>
      <c r="V911" s="117">
        <v>0</v>
      </c>
      <c r="W911" s="117">
        <v>0</v>
      </c>
      <c r="X911" s="117">
        <v>0</v>
      </c>
      <c r="Y911" s="117">
        <v>0</v>
      </c>
      <c r="Z911" s="117">
        <v>0</v>
      </c>
      <c r="AA911" s="117">
        <v>0</v>
      </c>
      <c r="AB911" s="117">
        <v>0</v>
      </c>
      <c r="AC911" s="117">
        <v>0</v>
      </c>
      <c r="AD911" s="117">
        <v>0</v>
      </c>
      <c r="AE911" s="117">
        <v>0</v>
      </c>
      <c r="AF911" s="117">
        <v>0</v>
      </c>
      <c r="AG911" s="117">
        <v>0</v>
      </c>
      <c r="AH911" s="117">
        <v>0</v>
      </c>
      <c r="AI911" s="117">
        <v>0</v>
      </c>
      <c r="AJ911" s="117">
        <v>0</v>
      </c>
      <c r="AK911" s="117">
        <v>0</v>
      </c>
      <c r="AL911" s="117"/>
      <c r="AM911" s="117"/>
      <c r="AN911" s="106"/>
      <c r="AO911" s="106"/>
      <c r="AP911" s="106">
        <f t="shared" si="113"/>
        <v>518.42000000000007</v>
      </c>
      <c r="AQ911" s="106">
        <f t="shared" si="114"/>
        <v>57.599999999999909</v>
      </c>
      <c r="AR911" s="72" t="s">
        <v>1693</v>
      </c>
      <c r="AS911" s="73" t="s">
        <v>213</v>
      </c>
      <c r="AT911" s="12"/>
      <c r="AU911" s="11">
        <f t="shared" si="115"/>
        <v>-2.0000000000663931E-3</v>
      </c>
      <c r="AV911" s="12"/>
      <c r="AW911" s="12"/>
      <c r="AX911" s="12"/>
      <c r="AY911" s="12"/>
      <c r="AZ911" s="12"/>
      <c r="BA911" s="12"/>
      <c r="BB911" s="12"/>
      <c r="BC911" s="12"/>
      <c r="BD911" s="12"/>
      <c r="BE911" s="12"/>
      <c r="BF911" s="12"/>
      <c r="BG911" s="12"/>
      <c r="BH911" s="12"/>
    </row>
    <row r="912" spans="1:60" ht="49.5" customHeight="1" x14ac:dyDescent="0.2">
      <c r="A912" s="85" t="s">
        <v>2408</v>
      </c>
      <c r="B912" s="86" t="s">
        <v>2409</v>
      </c>
      <c r="C912" s="86" t="s">
        <v>2410</v>
      </c>
      <c r="D912" s="86" t="s">
        <v>2411</v>
      </c>
      <c r="E912" s="86" t="s">
        <v>323</v>
      </c>
      <c r="F912" s="86" t="s">
        <v>324</v>
      </c>
      <c r="G912" s="79" t="s">
        <v>51</v>
      </c>
      <c r="H912" s="86" t="s">
        <v>2412</v>
      </c>
      <c r="I912" s="122">
        <v>38687</v>
      </c>
      <c r="J912" s="117">
        <v>1146.95</v>
      </c>
      <c r="K912" s="117">
        <f t="shared" si="111"/>
        <v>114.69500000000001</v>
      </c>
      <c r="L912" s="117">
        <f t="shared" si="112"/>
        <v>1032.2550000000001</v>
      </c>
      <c r="M912" s="117">
        <v>0</v>
      </c>
      <c r="N912" s="117">
        <v>0</v>
      </c>
      <c r="O912" s="117">
        <v>0</v>
      </c>
      <c r="P912" s="117">
        <v>0</v>
      </c>
      <c r="Q912" s="117">
        <v>0</v>
      </c>
      <c r="R912" s="117">
        <v>0</v>
      </c>
      <c r="S912" s="117">
        <v>0</v>
      </c>
      <c r="T912" s="117">
        <v>0</v>
      </c>
      <c r="U912" s="117">
        <v>213.33</v>
      </c>
      <c r="V912" s="117">
        <v>206.45</v>
      </c>
      <c r="W912" s="117">
        <v>206.45</v>
      </c>
      <c r="X912" s="117">
        <v>206.45</v>
      </c>
      <c r="Y912" s="117">
        <v>199.57</v>
      </c>
      <c r="Z912" s="117">
        <v>0</v>
      </c>
      <c r="AA912" s="117">
        <v>0</v>
      </c>
      <c r="AB912" s="117">
        <v>0</v>
      </c>
      <c r="AC912" s="117">
        <v>0</v>
      </c>
      <c r="AD912" s="117">
        <v>0</v>
      </c>
      <c r="AE912" s="117">
        <v>0</v>
      </c>
      <c r="AF912" s="117">
        <v>0</v>
      </c>
      <c r="AG912" s="117">
        <v>0</v>
      </c>
      <c r="AH912" s="117">
        <v>0</v>
      </c>
      <c r="AI912" s="117">
        <v>0</v>
      </c>
      <c r="AJ912" s="117">
        <v>0</v>
      </c>
      <c r="AK912" s="117">
        <v>0</v>
      </c>
      <c r="AL912" s="117"/>
      <c r="AM912" s="117"/>
      <c r="AN912" s="106"/>
      <c r="AO912" s="106"/>
      <c r="AP912" s="106">
        <f t="shared" si="113"/>
        <v>1032.25</v>
      </c>
      <c r="AQ912" s="106">
        <f t="shared" si="114"/>
        <v>114.70000000000005</v>
      </c>
      <c r="AR912" s="72" t="s">
        <v>633</v>
      </c>
      <c r="AS912" s="73" t="s">
        <v>2065</v>
      </c>
      <c r="AT912" s="12"/>
      <c r="AU912" s="11">
        <f t="shared" si="115"/>
        <v>5.0000000001091394E-3</v>
      </c>
      <c r="AV912" s="12"/>
      <c r="AW912" s="12"/>
      <c r="AX912" s="12"/>
      <c r="AY912" s="12"/>
      <c r="AZ912" s="12"/>
      <c r="BA912" s="12"/>
      <c r="BB912" s="12"/>
      <c r="BC912" s="12"/>
      <c r="BD912" s="12"/>
      <c r="BE912" s="12"/>
      <c r="BF912" s="12"/>
      <c r="BG912" s="12"/>
      <c r="BH912" s="12"/>
    </row>
    <row r="913" spans="1:60" ht="49.5" customHeight="1" x14ac:dyDescent="0.2">
      <c r="A913" s="164" t="s">
        <v>2413</v>
      </c>
      <c r="B913" s="86" t="s">
        <v>2414</v>
      </c>
      <c r="C913" s="86" t="s">
        <v>2415</v>
      </c>
      <c r="D913" s="86" t="s">
        <v>2382</v>
      </c>
      <c r="E913" s="86" t="s">
        <v>323</v>
      </c>
      <c r="F913" s="86" t="s">
        <v>324</v>
      </c>
      <c r="G913" s="79" t="s">
        <v>51</v>
      </c>
      <c r="H913" s="86" t="s">
        <v>2070</v>
      </c>
      <c r="I913" s="122">
        <v>35765</v>
      </c>
      <c r="J913" s="157">
        <v>613.73</v>
      </c>
      <c r="K913" s="157">
        <f t="shared" ref="K913:K914" si="116">+J913*0.1</f>
        <v>61.373000000000005</v>
      </c>
      <c r="L913" s="157">
        <f t="shared" ref="L913:L914" si="117">+J913-K913</f>
        <v>552.35699999999997</v>
      </c>
      <c r="M913" s="157">
        <v>0</v>
      </c>
      <c r="N913" s="157">
        <v>134.72</v>
      </c>
      <c r="O913" s="157">
        <v>134.72</v>
      </c>
      <c r="P913" s="157">
        <v>134.72</v>
      </c>
      <c r="Q913" s="157">
        <v>134.72</v>
      </c>
      <c r="R913" s="157">
        <v>0</v>
      </c>
      <c r="S913" s="157">
        <v>0</v>
      </c>
      <c r="T913" s="157">
        <v>13.48</v>
      </c>
      <c r="U913" s="157">
        <v>0</v>
      </c>
      <c r="V913" s="157">
        <v>0</v>
      </c>
      <c r="W913" s="157">
        <v>0</v>
      </c>
      <c r="X913" s="157">
        <v>0</v>
      </c>
      <c r="Y913" s="157">
        <v>0</v>
      </c>
      <c r="Z913" s="157">
        <v>0</v>
      </c>
      <c r="AA913" s="157">
        <v>0</v>
      </c>
      <c r="AB913" s="157">
        <v>0</v>
      </c>
      <c r="AC913" s="157">
        <v>0</v>
      </c>
      <c r="AD913" s="157">
        <v>0</v>
      </c>
      <c r="AE913" s="157">
        <v>0</v>
      </c>
      <c r="AF913" s="157">
        <v>0</v>
      </c>
      <c r="AG913" s="157">
        <v>0</v>
      </c>
      <c r="AH913" s="157">
        <v>0</v>
      </c>
      <c r="AI913" s="157">
        <v>0</v>
      </c>
      <c r="AJ913" s="157">
        <v>0</v>
      </c>
      <c r="AK913" s="157">
        <v>0</v>
      </c>
      <c r="AL913" s="157"/>
      <c r="AM913" s="157"/>
      <c r="AN913" s="106"/>
      <c r="AO913" s="106"/>
      <c r="AP913" s="106">
        <f t="shared" ref="AP913" si="118">SUM(M913:AO913)</f>
        <v>552.36</v>
      </c>
      <c r="AQ913" s="106">
        <f t="shared" ref="AQ913" si="119">J913-AP913</f>
        <v>61.370000000000005</v>
      </c>
      <c r="AR913" s="90" t="s">
        <v>577</v>
      </c>
      <c r="AS913" s="91" t="s">
        <v>239</v>
      </c>
      <c r="AT913" s="12"/>
      <c r="AU913" s="11">
        <f t="shared" ref="AU913" si="120">L913-AP913</f>
        <v>-3.0000000000427463E-3</v>
      </c>
      <c r="AV913" s="12"/>
      <c r="AW913" s="12"/>
      <c r="AX913" s="12"/>
      <c r="AY913" s="12"/>
      <c r="AZ913" s="12"/>
      <c r="BA913" s="12"/>
      <c r="BB913" s="12"/>
      <c r="BC913" s="12"/>
      <c r="BD913" s="12"/>
      <c r="BE913" s="12"/>
      <c r="BF913" s="12"/>
      <c r="BG913" s="12"/>
      <c r="BH913" s="12"/>
    </row>
    <row r="914" spans="1:60" ht="49.5" customHeight="1" x14ac:dyDescent="0.2">
      <c r="A914" s="165" t="s">
        <v>2743</v>
      </c>
      <c r="B914" s="56" t="s">
        <v>2744</v>
      </c>
      <c r="C914" s="56" t="s">
        <v>2745</v>
      </c>
      <c r="D914" s="56" t="s">
        <v>2411</v>
      </c>
      <c r="E914" s="56" t="s">
        <v>323</v>
      </c>
      <c r="F914" s="57" t="s">
        <v>324</v>
      </c>
      <c r="G914" s="166" t="s">
        <v>51</v>
      </c>
      <c r="H914" s="57" t="s">
        <v>2746</v>
      </c>
      <c r="I914" s="124">
        <v>44833</v>
      </c>
      <c r="J914" s="155">
        <v>1025</v>
      </c>
      <c r="K914" s="155">
        <f t="shared" si="116"/>
        <v>102.5</v>
      </c>
      <c r="L914" s="155">
        <f t="shared" si="117"/>
        <v>922.5</v>
      </c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  <c r="X914" s="155"/>
      <c r="Y914" s="155"/>
      <c r="Z914" s="155"/>
      <c r="AA914" s="155"/>
      <c r="AB914" s="155"/>
      <c r="AC914" s="155"/>
      <c r="AD914" s="155"/>
      <c r="AE914" s="155"/>
      <c r="AF914" s="155"/>
      <c r="AG914" s="155"/>
      <c r="AH914" s="155"/>
      <c r="AI914" s="155"/>
      <c r="AJ914" s="155"/>
      <c r="AK914" s="155"/>
      <c r="AL914" s="155"/>
      <c r="AM914" s="155"/>
      <c r="AN914" s="125"/>
      <c r="AO914" s="125"/>
      <c r="AP914" s="125"/>
      <c r="AQ914" s="125"/>
      <c r="AR914" s="20"/>
      <c r="AS914" s="21"/>
      <c r="AT914" s="12"/>
      <c r="AU914" s="11"/>
      <c r="AV914" s="12"/>
      <c r="AW914" s="12"/>
      <c r="AX914" s="12"/>
      <c r="AY914" s="12"/>
      <c r="AZ914" s="12"/>
      <c r="BA914" s="12"/>
      <c r="BB914" s="12"/>
      <c r="BC914" s="12"/>
      <c r="BD914" s="12"/>
      <c r="BE914" s="12"/>
      <c r="BF914" s="12"/>
      <c r="BG914" s="12"/>
      <c r="BH914" s="12"/>
    </row>
    <row r="915" spans="1:60" ht="49.5" customHeight="1" thickBot="1" x14ac:dyDescent="0.25">
      <c r="A915" s="165" t="s">
        <v>2416</v>
      </c>
      <c r="B915" s="211" t="s">
        <v>2417</v>
      </c>
      <c r="C915" s="212"/>
      <c r="D915" s="212"/>
      <c r="E915" s="212"/>
      <c r="F915" s="212"/>
      <c r="G915" s="212"/>
      <c r="H915" s="212"/>
      <c r="I915" s="213"/>
      <c r="J915" s="155">
        <v>264317.95</v>
      </c>
      <c r="K915" s="155">
        <f t="shared" si="111"/>
        <v>26431.795000000002</v>
      </c>
      <c r="L915" s="155">
        <f t="shared" si="112"/>
        <v>237886.155</v>
      </c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  <c r="X915" s="155"/>
      <c r="Y915" s="155"/>
      <c r="Z915" s="155"/>
      <c r="AA915" s="155"/>
      <c r="AB915" s="155"/>
      <c r="AC915" s="155"/>
      <c r="AD915" s="155"/>
      <c r="AE915" s="155"/>
      <c r="AF915" s="155"/>
      <c r="AG915" s="155"/>
      <c r="AH915" s="155"/>
      <c r="AI915" s="155"/>
      <c r="AJ915" s="155"/>
      <c r="AK915" s="155"/>
      <c r="AL915" s="155"/>
      <c r="AM915" s="155"/>
      <c r="AN915" s="125">
        <v>0</v>
      </c>
      <c r="AO915" s="125"/>
      <c r="AP915" s="125">
        <f t="shared" si="113"/>
        <v>0</v>
      </c>
      <c r="AQ915" s="125">
        <f t="shared" si="114"/>
        <v>264317.95</v>
      </c>
      <c r="AR915" s="32"/>
      <c r="AS915" s="33"/>
      <c r="AT915" s="12"/>
      <c r="AU915" s="11"/>
      <c r="AV915" s="12"/>
      <c r="AW915" s="12"/>
      <c r="AX915" s="12"/>
      <c r="AY915" s="12"/>
      <c r="AZ915" s="12"/>
      <c r="BA915" s="12"/>
      <c r="BB915" s="12"/>
      <c r="BC915" s="12"/>
      <c r="BD915" s="12"/>
      <c r="BE915" s="12"/>
      <c r="BF915" s="12"/>
      <c r="BG915" s="12"/>
      <c r="BH915" s="12"/>
    </row>
    <row r="916" spans="1:60" ht="49.5" customHeight="1" thickBot="1" x14ac:dyDescent="0.25">
      <c r="A916" s="214" t="s">
        <v>2418</v>
      </c>
      <c r="B916" s="215"/>
      <c r="C916" s="215"/>
      <c r="D916" s="215"/>
      <c r="E916" s="215"/>
      <c r="F916" s="215"/>
      <c r="G916" s="215"/>
      <c r="H916" s="216"/>
      <c r="I916" s="13"/>
      <c r="J916" s="14">
        <f t="shared" ref="J916:AN916" si="121">SUM(J886:J915)</f>
        <v>541856.95000000007</v>
      </c>
      <c r="K916" s="14">
        <f t="shared" si="121"/>
        <v>54185.694999999992</v>
      </c>
      <c r="L916" s="14">
        <f t="shared" si="121"/>
        <v>487671.255</v>
      </c>
      <c r="M916" s="14">
        <f t="shared" si="121"/>
        <v>0</v>
      </c>
      <c r="N916" s="14">
        <f t="shared" si="121"/>
        <v>584.64</v>
      </c>
      <c r="O916" s="14">
        <f t="shared" si="121"/>
        <v>677.95</v>
      </c>
      <c r="P916" s="14">
        <f t="shared" si="121"/>
        <v>677.95</v>
      </c>
      <c r="Q916" s="14">
        <f t="shared" si="121"/>
        <v>677.95</v>
      </c>
      <c r="R916" s="14">
        <f t="shared" si="121"/>
        <v>120.48</v>
      </c>
      <c r="S916" s="14">
        <f t="shared" si="121"/>
        <v>93.33</v>
      </c>
      <c r="T916" s="14">
        <f t="shared" si="121"/>
        <v>40.629999999999995</v>
      </c>
      <c r="U916" s="14">
        <f t="shared" si="121"/>
        <v>213.33</v>
      </c>
      <c r="V916" s="14">
        <f t="shared" si="121"/>
        <v>316.79999999999995</v>
      </c>
      <c r="W916" s="14">
        <f t="shared" si="121"/>
        <v>537.51</v>
      </c>
      <c r="X916" s="14">
        <f t="shared" si="121"/>
        <v>537.51</v>
      </c>
      <c r="Y916" s="14">
        <f t="shared" si="121"/>
        <v>530.63</v>
      </c>
      <c r="Z916" s="14">
        <f t="shared" si="121"/>
        <v>22942.100000000002</v>
      </c>
      <c r="AA916" s="14">
        <f t="shared" si="121"/>
        <v>45572.91</v>
      </c>
      <c r="AB916" s="14">
        <f t="shared" si="121"/>
        <v>0</v>
      </c>
      <c r="AC916" s="14">
        <f t="shared" si="121"/>
        <v>46151.18</v>
      </c>
      <c r="AD916" s="14">
        <f t="shared" si="121"/>
        <v>47749.1</v>
      </c>
      <c r="AE916" s="14">
        <f t="shared" si="121"/>
        <v>47749.11</v>
      </c>
      <c r="AF916" s="14">
        <f t="shared" si="121"/>
        <v>3058.48</v>
      </c>
      <c r="AG916" s="14">
        <f t="shared" si="121"/>
        <v>25902.699999999997</v>
      </c>
      <c r="AH916" s="14">
        <f t="shared" si="121"/>
        <v>0</v>
      </c>
      <c r="AI916" s="14">
        <f t="shared" si="121"/>
        <v>2421.329999999999</v>
      </c>
      <c r="AJ916" s="14">
        <f t="shared" si="121"/>
        <v>1744.6200000000003</v>
      </c>
      <c r="AK916" s="14">
        <f t="shared" si="121"/>
        <v>146.69999999999999</v>
      </c>
      <c r="AL916" s="14">
        <f t="shared" si="121"/>
        <v>146.69999999999999</v>
      </c>
      <c r="AM916" s="14">
        <f t="shared" si="121"/>
        <v>0</v>
      </c>
      <c r="AN916" s="25">
        <f t="shared" si="121"/>
        <v>146.69999999999999</v>
      </c>
      <c r="AO916" s="25"/>
      <c r="AP916" s="25">
        <f t="shared" si="113"/>
        <v>248740.34</v>
      </c>
      <c r="AQ916" s="25">
        <f t="shared" ref="AQ916:AS916" si="122">SUM(AQ886:AQ915)</f>
        <v>292091.61</v>
      </c>
      <c r="AR916" s="34">
        <f t="shared" si="122"/>
        <v>0</v>
      </c>
      <c r="AS916" s="34">
        <f t="shared" si="122"/>
        <v>0</v>
      </c>
      <c r="AT916" s="12"/>
      <c r="AU916" s="11"/>
      <c r="AV916" s="12"/>
      <c r="AW916" s="12"/>
      <c r="AX916" s="12"/>
      <c r="AY916" s="12"/>
      <c r="AZ916" s="12"/>
      <c r="BA916" s="12"/>
      <c r="BB916" s="12"/>
      <c r="BC916" s="12"/>
      <c r="BD916" s="12"/>
      <c r="BE916" s="12"/>
      <c r="BF916" s="12"/>
      <c r="BG916" s="12"/>
      <c r="BH916" s="12"/>
    </row>
    <row r="917" spans="1:60" ht="49.5" customHeight="1" x14ac:dyDescent="0.2">
      <c r="A917" s="95" t="s">
        <v>2419</v>
      </c>
      <c r="B917" s="79" t="s">
        <v>2420</v>
      </c>
      <c r="C917" s="79" t="s">
        <v>57</v>
      </c>
      <c r="D917" s="79" t="s">
        <v>2421</v>
      </c>
      <c r="E917" s="79" t="s">
        <v>323</v>
      </c>
      <c r="F917" s="79" t="s">
        <v>2422</v>
      </c>
      <c r="G917" s="79" t="s">
        <v>51</v>
      </c>
      <c r="H917" s="79" t="s">
        <v>85</v>
      </c>
      <c r="I917" s="122">
        <v>37438</v>
      </c>
      <c r="J917" s="106">
        <v>11675.11</v>
      </c>
      <c r="K917" s="117">
        <f t="shared" ref="K917:K919" si="123">+J917*0.1</f>
        <v>1167.5110000000002</v>
      </c>
      <c r="L917" s="117">
        <f t="shared" ref="L917:L919" si="124">+J917-K917</f>
        <v>10507.599</v>
      </c>
      <c r="M917" s="117">
        <v>0</v>
      </c>
      <c r="N917" s="117">
        <v>0</v>
      </c>
      <c r="O917" s="117">
        <v>0</v>
      </c>
      <c r="P917" s="117">
        <v>0</v>
      </c>
      <c r="Q917" s="117">
        <v>1050.76</v>
      </c>
      <c r="R917" s="117">
        <v>5428.93</v>
      </c>
      <c r="S917" s="117">
        <v>2101.52</v>
      </c>
      <c r="T917" s="117">
        <v>1926.39</v>
      </c>
      <c r="U917" s="117">
        <v>0</v>
      </c>
      <c r="V917" s="117">
        <v>0</v>
      </c>
      <c r="W917" s="117">
        <v>0</v>
      </c>
      <c r="X917" s="117">
        <v>0</v>
      </c>
      <c r="Y917" s="117">
        <v>0</v>
      </c>
      <c r="Z917" s="117">
        <v>0</v>
      </c>
      <c r="AA917" s="117">
        <v>0</v>
      </c>
      <c r="AB917" s="117">
        <v>0</v>
      </c>
      <c r="AC917" s="117">
        <v>0</v>
      </c>
      <c r="AD917" s="117">
        <v>0</v>
      </c>
      <c r="AE917" s="117">
        <v>0</v>
      </c>
      <c r="AF917" s="117">
        <v>0</v>
      </c>
      <c r="AG917" s="117">
        <v>0</v>
      </c>
      <c r="AH917" s="117">
        <v>0</v>
      </c>
      <c r="AI917" s="117">
        <v>0</v>
      </c>
      <c r="AJ917" s="117">
        <v>0</v>
      </c>
      <c r="AK917" s="117">
        <v>0</v>
      </c>
      <c r="AL917" s="117">
        <v>0</v>
      </c>
      <c r="AM917" s="117"/>
      <c r="AN917" s="106">
        <v>0</v>
      </c>
      <c r="AO917" s="106"/>
      <c r="AP917" s="106">
        <f t="shared" ref="AP917:AP919" si="125">SUM(M917:AN917)</f>
        <v>10507.6</v>
      </c>
      <c r="AQ917" s="106">
        <f t="shared" ref="AQ917:AQ919" si="126">J917-AP917</f>
        <v>1167.5100000000002</v>
      </c>
      <c r="AR917" s="86" t="s">
        <v>248</v>
      </c>
      <c r="AS917" s="198" t="s">
        <v>264</v>
      </c>
      <c r="AT917" s="167"/>
      <c r="AU917" s="11">
        <f t="shared" ref="AU917:AU919" si="127">L917-AP917</f>
        <v>-1.0000000002037268E-3</v>
      </c>
      <c r="AV917" s="12"/>
      <c r="AW917" s="12"/>
      <c r="AX917" s="12"/>
      <c r="AY917" s="12"/>
      <c r="AZ917" s="12"/>
      <c r="BA917" s="12"/>
      <c r="BB917" s="12"/>
      <c r="BC917" s="12"/>
      <c r="BD917" s="12"/>
      <c r="BE917" s="12"/>
      <c r="BF917" s="12"/>
      <c r="BG917" s="12"/>
      <c r="BH917" s="12"/>
    </row>
    <row r="918" spans="1:60" ht="49.5" customHeight="1" x14ac:dyDescent="0.2">
      <c r="A918" s="95" t="s">
        <v>2423</v>
      </c>
      <c r="B918" s="79" t="s">
        <v>2424</v>
      </c>
      <c r="C918" s="79" t="s">
        <v>57</v>
      </c>
      <c r="D918" s="79" t="s">
        <v>2064</v>
      </c>
      <c r="E918" s="79" t="s">
        <v>323</v>
      </c>
      <c r="F918" s="79" t="s">
        <v>324</v>
      </c>
      <c r="G918" s="79" t="s">
        <v>51</v>
      </c>
      <c r="H918" s="79" t="s">
        <v>1627</v>
      </c>
      <c r="I918" s="122">
        <v>37438</v>
      </c>
      <c r="J918" s="106">
        <v>950.68</v>
      </c>
      <c r="K918" s="117">
        <f t="shared" si="123"/>
        <v>95.067999999999998</v>
      </c>
      <c r="L918" s="117">
        <f t="shared" si="124"/>
        <v>855.61199999999997</v>
      </c>
      <c r="M918" s="117">
        <v>0</v>
      </c>
      <c r="N918" s="117">
        <v>0</v>
      </c>
      <c r="O918" s="117">
        <v>0</v>
      </c>
      <c r="P918" s="117">
        <v>0</v>
      </c>
      <c r="Q918" s="117">
        <v>85.56</v>
      </c>
      <c r="R918" s="117">
        <v>442.06</v>
      </c>
      <c r="S918" s="117">
        <v>171.12</v>
      </c>
      <c r="T918" s="117">
        <v>156.88999999999999</v>
      </c>
      <c r="U918" s="117">
        <v>0</v>
      </c>
      <c r="V918" s="117">
        <v>0</v>
      </c>
      <c r="W918" s="117">
        <v>0</v>
      </c>
      <c r="X918" s="117">
        <v>0</v>
      </c>
      <c r="Y918" s="117">
        <v>0</v>
      </c>
      <c r="Z918" s="117">
        <v>0</v>
      </c>
      <c r="AA918" s="117">
        <v>0</v>
      </c>
      <c r="AB918" s="117">
        <v>0</v>
      </c>
      <c r="AC918" s="117">
        <v>0</v>
      </c>
      <c r="AD918" s="117">
        <v>0</v>
      </c>
      <c r="AE918" s="117">
        <v>0</v>
      </c>
      <c r="AF918" s="117">
        <v>0</v>
      </c>
      <c r="AG918" s="117">
        <v>0</v>
      </c>
      <c r="AH918" s="117">
        <v>0</v>
      </c>
      <c r="AI918" s="117">
        <v>0</v>
      </c>
      <c r="AJ918" s="117">
        <v>0</v>
      </c>
      <c r="AK918" s="117">
        <v>0</v>
      </c>
      <c r="AL918" s="117">
        <v>0</v>
      </c>
      <c r="AM918" s="117"/>
      <c r="AN918" s="106">
        <v>0</v>
      </c>
      <c r="AO918" s="106"/>
      <c r="AP918" s="106">
        <f t="shared" si="125"/>
        <v>855.63</v>
      </c>
      <c r="AQ918" s="106">
        <f t="shared" si="126"/>
        <v>95.049999999999955</v>
      </c>
      <c r="AR918" s="86" t="s">
        <v>248</v>
      </c>
      <c r="AS918" s="198" t="s">
        <v>264</v>
      </c>
      <c r="AT918" s="167"/>
      <c r="AU918" s="11">
        <f t="shared" si="127"/>
        <v>-1.8000000000029104E-2</v>
      </c>
      <c r="AV918" s="12"/>
      <c r="AW918" s="12"/>
      <c r="AX918" s="12"/>
      <c r="AY918" s="12"/>
      <c r="AZ918" s="12"/>
      <c r="BA918" s="12"/>
      <c r="BB918" s="12"/>
      <c r="BC918" s="12"/>
      <c r="BD918" s="12"/>
      <c r="BE918" s="12"/>
      <c r="BF918" s="12"/>
      <c r="BG918" s="12"/>
      <c r="BH918" s="12"/>
    </row>
    <row r="919" spans="1:60" ht="49.5" customHeight="1" x14ac:dyDescent="0.2">
      <c r="A919" s="95" t="s">
        <v>2425</v>
      </c>
      <c r="B919" s="79" t="s">
        <v>2426</v>
      </c>
      <c r="C919" s="79" t="s">
        <v>57</v>
      </c>
      <c r="D919" s="79" t="s">
        <v>2427</v>
      </c>
      <c r="E919" s="79" t="s">
        <v>2428</v>
      </c>
      <c r="F919" s="79" t="s">
        <v>2429</v>
      </c>
      <c r="G919" s="79" t="s">
        <v>51</v>
      </c>
      <c r="H919" s="79" t="s">
        <v>1627</v>
      </c>
      <c r="I919" s="122">
        <v>37591</v>
      </c>
      <c r="J919" s="106">
        <v>1500.23</v>
      </c>
      <c r="K919" s="117">
        <f t="shared" si="123"/>
        <v>150.023</v>
      </c>
      <c r="L919" s="117">
        <f t="shared" si="124"/>
        <v>1350.2070000000001</v>
      </c>
      <c r="M919" s="117">
        <v>0</v>
      </c>
      <c r="N919" s="117">
        <v>0</v>
      </c>
      <c r="O919" s="117">
        <v>0</v>
      </c>
      <c r="P919" s="117">
        <v>0</v>
      </c>
      <c r="Q919" s="117">
        <v>135.02000000000001</v>
      </c>
      <c r="R919" s="117">
        <v>697.6</v>
      </c>
      <c r="S919" s="117">
        <v>270.04000000000002</v>
      </c>
      <c r="T919" s="117">
        <v>247.55</v>
      </c>
      <c r="U919" s="117">
        <v>0</v>
      </c>
      <c r="V919" s="117">
        <v>0</v>
      </c>
      <c r="W919" s="117">
        <v>0</v>
      </c>
      <c r="X919" s="117">
        <v>0</v>
      </c>
      <c r="Y919" s="117">
        <v>0</v>
      </c>
      <c r="Z919" s="117">
        <v>0</v>
      </c>
      <c r="AA919" s="117">
        <v>0</v>
      </c>
      <c r="AB919" s="117">
        <v>0</v>
      </c>
      <c r="AC919" s="117">
        <v>0</v>
      </c>
      <c r="AD919" s="117">
        <v>0</v>
      </c>
      <c r="AE919" s="117">
        <v>0</v>
      </c>
      <c r="AF919" s="117">
        <v>0</v>
      </c>
      <c r="AG919" s="117">
        <v>0</v>
      </c>
      <c r="AH919" s="117">
        <v>0</v>
      </c>
      <c r="AI919" s="117">
        <v>0</v>
      </c>
      <c r="AJ919" s="117">
        <v>0</v>
      </c>
      <c r="AK919" s="117">
        <v>0</v>
      </c>
      <c r="AL919" s="117">
        <v>0</v>
      </c>
      <c r="AM919" s="117"/>
      <c r="AN919" s="112">
        <v>0</v>
      </c>
      <c r="AO919" s="112"/>
      <c r="AP919" s="112">
        <f t="shared" si="125"/>
        <v>1350.21</v>
      </c>
      <c r="AQ919" s="112">
        <f t="shared" si="126"/>
        <v>150.01999999999998</v>
      </c>
      <c r="AR919" s="86" t="s">
        <v>248</v>
      </c>
      <c r="AS919" s="198" t="s">
        <v>264</v>
      </c>
      <c r="AT919" s="167"/>
      <c r="AU919" s="11">
        <f t="shared" si="127"/>
        <v>-2.9999999999290594E-3</v>
      </c>
      <c r="AV919" s="12"/>
      <c r="AW919" s="12"/>
      <c r="AX919" s="12"/>
      <c r="AY919" s="12"/>
      <c r="AZ919" s="12"/>
      <c r="BA919" s="12"/>
      <c r="BB919" s="12"/>
      <c r="BC919" s="12"/>
      <c r="BD919" s="12"/>
      <c r="BE919" s="12"/>
      <c r="BF919" s="12"/>
      <c r="BG919" s="12"/>
      <c r="BH919" s="12"/>
    </row>
    <row r="920" spans="1:60" ht="49.5" customHeight="1" x14ac:dyDescent="0.2">
      <c r="A920" s="204" t="s">
        <v>2430</v>
      </c>
      <c r="B920" s="205"/>
      <c r="C920" s="205"/>
      <c r="D920" s="205"/>
      <c r="E920" s="205"/>
      <c r="F920" s="205"/>
      <c r="G920" s="205"/>
      <c r="H920" s="206"/>
      <c r="I920" s="35"/>
      <c r="J920" s="25">
        <f t="shared" ref="J920:AL920" si="128">SUM(J917:J919)</f>
        <v>14126.02</v>
      </c>
      <c r="K920" s="25">
        <f t="shared" si="128"/>
        <v>1412.6020000000001</v>
      </c>
      <c r="L920" s="25">
        <f t="shared" si="128"/>
        <v>12713.418</v>
      </c>
      <c r="M920" s="25">
        <f t="shared" si="128"/>
        <v>0</v>
      </c>
      <c r="N920" s="25">
        <f t="shared" si="128"/>
        <v>0</v>
      </c>
      <c r="O920" s="25">
        <f t="shared" si="128"/>
        <v>0</v>
      </c>
      <c r="P920" s="25">
        <f t="shared" si="128"/>
        <v>0</v>
      </c>
      <c r="Q920" s="25">
        <f t="shared" si="128"/>
        <v>1271.3399999999999</v>
      </c>
      <c r="R920" s="25">
        <f t="shared" si="128"/>
        <v>6568.5900000000011</v>
      </c>
      <c r="S920" s="25">
        <f t="shared" si="128"/>
        <v>2542.6799999999998</v>
      </c>
      <c r="T920" s="25">
        <f t="shared" si="128"/>
        <v>2330.8300000000004</v>
      </c>
      <c r="U920" s="25">
        <f t="shared" si="128"/>
        <v>0</v>
      </c>
      <c r="V920" s="25">
        <f t="shared" si="128"/>
        <v>0</v>
      </c>
      <c r="W920" s="25">
        <f t="shared" si="128"/>
        <v>0</v>
      </c>
      <c r="X920" s="25">
        <f t="shared" si="128"/>
        <v>0</v>
      </c>
      <c r="Y920" s="25">
        <f t="shared" si="128"/>
        <v>0</v>
      </c>
      <c r="Z920" s="25">
        <f t="shared" si="128"/>
        <v>0</v>
      </c>
      <c r="AA920" s="25">
        <f t="shared" si="128"/>
        <v>0</v>
      </c>
      <c r="AB920" s="25">
        <f t="shared" si="128"/>
        <v>0</v>
      </c>
      <c r="AC920" s="25">
        <f t="shared" si="128"/>
        <v>0</v>
      </c>
      <c r="AD920" s="25">
        <f t="shared" si="128"/>
        <v>0</v>
      </c>
      <c r="AE920" s="25">
        <f t="shared" si="128"/>
        <v>0</v>
      </c>
      <c r="AF920" s="25">
        <f t="shared" si="128"/>
        <v>0</v>
      </c>
      <c r="AG920" s="25">
        <f t="shared" si="128"/>
        <v>0</v>
      </c>
      <c r="AH920" s="25">
        <f t="shared" si="128"/>
        <v>0</v>
      </c>
      <c r="AI920" s="25">
        <f t="shared" si="128"/>
        <v>0</v>
      </c>
      <c r="AJ920" s="25">
        <f t="shared" si="128"/>
        <v>0</v>
      </c>
      <c r="AK920" s="25">
        <f t="shared" si="128"/>
        <v>0</v>
      </c>
      <c r="AL920" s="25">
        <f t="shared" si="128"/>
        <v>0</v>
      </c>
      <c r="AM920" s="25"/>
      <c r="AN920" s="25">
        <f>SUM(AN917:AN919)</f>
        <v>0</v>
      </c>
      <c r="AO920" s="25"/>
      <c r="AP920" s="25">
        <f t="shared" ref="AP920:AQ920" si="129">SUM(AP917:AP919)</f>
        <v>12713.439999999999</v>
      </c>
      <c r="AQ920" s="25">
        <f t="shared" si="129"/>
        <v>1412.5800000000002</v>
      </c>
      <c r="AR920" s="36"/>
      <c r="AS920" s="37"/>
      <c r="AT920" s="38"/>
      <c r="AU920" s="11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  <c r="BF920" s="38"/>
      <c r="BG920" s="38"/>
      <c r="BH920" s="38"/>
    </row>
    <row r="921" spans="1:60" ht="49.5" customHeight="1" x14ac:dyDescent="0.2">
      <c r="A921" s="95" t="s">
        <v>2431</v>
      </c>
      <c r="B921" s="79" t="s">
        <v>2432</v>
      </c>
      <c r="C921" s="86" t="s">
        <v>2433</v>
      </c>
      <c r="D921" s="79" t="s">
        <v>2434</v>
      </c>
      <c r="E921" s="79" t="s">
        <v>2435</v>
      </c>
      <c r="F921" s="79" t="s">
        <v>2436</v>
      </c>
      <c r="G921" s="79" t="s">
        <v>51</v>
      </c>
      <c r="H921" s="79" t="s">
        <v>2437</v>
      </c>
      <c r="I921" s="122">
        <v>40634</v>
      </c>
      <c r="J921" s="106">
        <v>904</v>
      </c>
      <c r="K921" s="117">
        <f t="shared" ref="K921:K922" si="130">+J921*0.1</f>
        <v>90.4</v>
      </c>
      <c r="L921" s="117">
        <f t="shared" ref="L921:L922" si="131">+J921-K921</f>
        <v>813.6</v>
      </c>
      <c r="M921" s="117">
        <v>0</v>
      </c>
      <c r="N921" s="117">
        <v>0</v>
      </c>
      <c r="O921" s="117">
        <v>0</v>
      </c>
      <c r="P921" s="117">
        <v>0</v>
      </c>
      <c r="Q921" s="117">
        <v>0</v>
      </c>
      <c r="R921" s="117">
        <v>0</v>
      </c>
      <c r="S921" s="117">
        <v>0</v>
      </c>
      <c r="T921" s="117">
        <v>0</v>
      </c>
      <c r="U921" s="117">
        <v>0</v>
      </c>
      <c r="V921" s="117">
        <v>0</v>
      </c>
      <c r="W921" s="117">
        <v>0</v>
      </c>
      <c r="X921" s="117">
        <v>0</v>
      </c>
      <c r="Y921" s="117">
        <v>0</v>
      </c>
      <c r="Z921" s="117">
        <v>94.92</v>
      </c>
      <c r="AA921" s="117">
        <v>162.72</v>
      </c>
      <c r="AB921" s="117">
        <v>0</v>
      </c>
      <c r="AC921" s="117">
        <v>162.72</v>
      </c>
      <c r="AD921" s="117">
        <v>162.72</v>
      </c>
      <c r="AE921" s="117">
        <v>162.72</v>
      </c>
      <c r="AF921" s="117">
        <v>0</v>
      </c>
      <c r="AG921" s="117">
        <v>67.8</v>
      </c>
      <c r="AH921" s="117">
        <v>0</v>
      </c>
      <c r="AI921" s="117">
        <v>0</v>
      </c>
      <c r="AJ921" s="117">
        <v>0</v>
      </c>
      <c r="AK921" s="117">
        <v>0</v>
      </c>
      <c r="AL921" s="117"/>
      <c r="AM921" s="117"/>
      <c r="AN921" s="106">
        <v>0</v>
      </c>
      <c r="AO921" s="106"/>
      <c r="AP921" s="106">
        <f t="shared" ref="AP921:AP922" si="132">SUM(M921:AO921)</f>
        <v>813.6</v>
      </c>
      <c r="AQ921" s="106">
        <f>J921-AP921</f>
        <v>90.399999999999977</v>
      </c>
      <c r="AR921" s="72" t="s">
        <v>844</v>
      </c>
      <c r="AS921" s="73" t="s">
        <v>2042</v>
      </c>
      <c r="AT921" s="12"/>
      <c r="AU921" s="11">
        <f t="shared" ref="AU921:AU922" si="133">L921-AP921</f>
        <v>0</v>
      </c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</row>
    <row r="922" spans="1:60" ht="49.5" customHeight="1" x14ac:dyDescent="0.2">
      <c r="A922" s="95" t="s">
        <v>2438</v>
      </c>
      <c r="B922" s="79" t="s">
        <v>2439</v>
      </c>
      <c r="C922" s="86" t="s">
        <v>2433</v>
      </c>
      <c r="D922" s="79" t="s">
        <v>2440</v>
      </c>
      <c r="E922" s="79" t="s">
        <v>323</v>
      </c>
      <c r="F922" s="79" t="s">
        <v>2441</v>
      </c>
      <c r="G922" s="79" t="s">
        <v>51</v>
      </c>
      <c r="H922" s="79" t="s">
        <v>270</v>
      </c>
      <c r="I922" s="122">
        <v>42339</v>
      </c>
      <c r="J922" s="106">
        <v>1073.5</v>
      </c>
      <c r="K922" s="117">
        <f t="shared" si="130"/>
        <v>107.35000000000001</v>
      </c>
      <c r="L922" s="117">
        <f t="shared" si="131"/>
        <v>966.15</v>
      </c>
      <c r="M922" s="117">
        <v>0</v>
      </c>
      <c r="N922" s="117">
        <v>0</v>
      </c>
      <c r="O922" s="117">
        <v>0</v>
      </c>
      <c r="P922" s="117">
        <v>0</v>
      </c>
      <c r="Q922" s="117">
        <v>0</v>
      </c>
      <c r="R922" s="117">
        <v>0</v>
      </c>
      <c r="S922" s="117">
        <v>0</v>
      </c>
      <c r="T922" s="117">
        <v>0</v>
      </c>
      <c r="U922" s="117">
        <v>0</v>
      </c>
      <c r="V922" s="117">
        <v>0</v>
      </c>
      <c r="W922" s="117">
        <v>0</v>
      </c>
      <c r="X922" s="117">
        <v>0</v>
      </c>
      <c r="Y922" s="117">
        <v>0</v>
      </c>
      <c r="Z922" s="117">
        <v>0</v>
      </c>
      <c r="AA922" s="117">
        <v>0</v>
      </c>
      <c r="AB922" s="117">
        <v>0</v>
      </c>
      <c r="AC922" s="117">
        <v>0</v>
      </c>
      <c r="AD922" s="117">
        <v>0</v>
      </c>
      <c r="AE922" s="117">
        <v>0</v>
      </c>
      <c r="AF922" s="117">
        <v>0</v>
      </c>
      <c r="AG922" s="117">
        <v>193.23</v>
      </c>
      <c r="AH922" s="117">
        <v>0</v>
      </c>
      <c r="AI922" s="117">
        <v>193.23</v>
      </c>
      <c r="AJ922" s="117">
        <v>193.23</v>
      </c>
      <c r="AK922" s="117">
        <v>193.23</v>
      </c>
      <c r="AL922" s="117">
        <v>193.23</v>
      </c>
      <c r="AM922" s="117"/>
      <c r="AN922" s="106">
        <v>0</v>
      </c>
      <c r="AO922" s="106"/>
      <c r="AP922" s="106">
        <f t="shared" si="132"/>
        <v>966.15</v>
      </c>
      <c r="AQ922" s="106">
        <f>+J922-AP922</f>
        <v>107.35000000000002</v>
      </c>
      <c r="AR922" s="72" t="s">
        <v>844</v>
      </c>
      <c r="AS922" s="73" t="s">
        <v>2042</v>
      </c>
      <c r="AT922" s="12"/>
      <c r="AU922" s="11">
        <f t="shared" si="133"/>
        <v>0</v>
      </c>
      <c r="AV922" s="12"/>
      <c r="AW922" s="12"/>
      <c r="AX922" s="12"/>
      <c r="AY922" s="12"/>
      <c r="AZ922" s="12"/>
      <c r="BA922" s="12"/>
      <c r="BB922" s="12"/>
      <c r="BC922" s="12"/>
      <c r="BD922" s="12"/>
      <c r="BE922" s="12"/>
      <c r="BF922" s="12"/>
      <c r="BG922" s="12"/>
      <c r="BH922" s="12"/>
    </row>
    <row r="923" spans="1:60" ht="49.5" customHeight="1" x14ac:dyDescent="0.2">
      <c r="A923" s="204" t="s">
        <v>2442</v>
      </c>
      <c r="B923" s="205"/>
      <c r="C923" s="205"/>
      <c r="D923" s="205"/>
      <c r="E923" s="205"/>
      <c r="F923" s="205"/>
      <c r="G923" s="205"/>
      <c r="H923" s="206"/>
      <c r="I923" s="35"/>
      <c r="J923" s="25">
        <f t="shared" ref="J923:AL923" si="134">SUM(J921:J922)</f>
        <v>1977.5</v>
      </c>
      <c r="K923" s="25">
        <f t="shared" si="134"/>
        <v>197.75</v>
      </c>
      <c r="L923" s="25">
        <f t="shared" si="134"/>
        <v>1779.75</v>
      </c>
      <c r="M923" s="25">
        <f t="shared" si="134"/>
        <v>0</v>
      </c>
      <c r="N923" s="25">
        <f t="shared" si="134"/>
        <v>0</v>
      </c>
      <c r="O923" s="25">
        <f t="shared" si="134"/>
        <v>0</v>
      </c>
      <c r="P923" s="25">
        <f t="shared" si="134"/>
        <v>0</v>
      </c>
      <c r="Q923" s="25">
        <f t="shared" si="134"/>
        <v>0</v>
      </c>
      <c r="R923" s="25">
        <f t="shared" si="134"/>
        <v>0</v>
      </c>
      <c r="S923" s="25">
        <f t="shared" si="134"/>
        <v>0</v>
      </c>
      <c r="T923" s="25">
        <f t="shared" si="134"/>
        <v>0</v>
      </c>
      <c r="U923" s="25">
        <f t="shared" si="134"/>
        <v>0</v>
      </c>
      <c r="V923" s="25">
        <f t="shared" si="134"/>
        <v>0</v>
      </c>
      <c r="W923" s="25">
        <f t="shared" si="134"/>
        <v>0</v>
      </c>
      <c r="X923" s="25">
        <f t="shared" si="134"/>
        <v>0</v>
      </c>
      <c r="Y923" s="25">
        <f t="shared" si="134"/>
        <v>0</v>
      </c>
      <c r="Z923" s="25">
        <f t="shared" si="134"/>
        <v>94.92</v>
      </c>
      <c r="AA923" s="25">
        <f t="shared" si="134"/>
        <v>162.72</v>
      </c>
      <c r="AB923" s="25">
        <f t="shared" si="134"/>
        <v>0</v>
      </c>
      <c r="AC923" s="25">
        <f t="shared" si="134"/>
        <v>162.72</v>
      </c>
      <c r="AD923" s="25">
        <f t="shared" si="134"/>
        <v>162.72</v>
      </c>
      <c r="AE923" s="25">
        <f t="shared" si="134"/>
        <v>162.72</v>
      </c>
      <c r="AF923" s="25">
        <f t="shared" si="134"/>
        <v>0</v>
      </c>
      <c r="AG923" s="25">
        <f t="shared" si="134"/>
        <v>261.02999999999997</v>
      </c>
      <c r="AH923" s="25">
        <f t="shared" si="134"/>
        <v>0</v>
      </c>
      <c r="AI923" s="25">
        <f t="shared" si="134"/>
        <v>193.23</v>
      </c>
      <c r="AJ923" s="25">
        <f t="shared" si="134"/>
        <v>193.23</v>
      </c>
      <c r="AK923" s="25">
        <f t="shared" si="134"/>
        <v>193.23</v>
      </c>
      <c r="AL923" s="25">
        <f t="shared" si="134"/>
        <v>193.23</v>
      </c>
      <c r="AM923" s="25"/>
      <c r="AN923" s="39">
        <f>SUM(AN921:AN922)</f>
        <v>0</v>
      </c>
      <c r="AO923" s="39"/>
      <c r="AP923" s="39">
        <f t="shared" ref="AP923:AQ923" si="135">SUM(AP921:AP922)</f>
        <v>1779.75</v>
      </c>
      <c r="AQ923" s="39">
        <f t="shared" si="135"/>
        <v>197.75</v>
      </c>
      <c r="AR923" s="36"/>
      <c r="AS923" s="37"/>
      <c r="AT923" s="12"/>
      <c r="AU923" s="11"/>
      <c r="AV923" s="12"/>
      <c r="AW923" s="12"/>
      <c r="AX923" s="12"/>
      <c r="AY923" s="12"/>
      <c r="AZ923" s="12"/>
      <c r="BA923" s="12"/>
      <c r="BB923" s="12"/>
      <c r="BC923" s="12"/>
      <c r="BD923" s="12"/>
      <c r="BE923" s="12"/>
      <c r="BF923" s="12"/>
      <c r="BG923" s="12"/>
      <c r="BH923" s="12"/>
    </row>
    <row r="924" spans="1:60" ht="49.5" customHeight="1" x14ac:dyDescent="0.2">
      <c r="A924" s="207" t="s">
        <v>2443</v>
      </c>
      <c r="B924" s="208"/>
      <c r="C924" s="208"/>
      <c r="D924" s="208"/>
      <c r="E924" s="208"/>
      <c r="F924" s="208"/>
      <c r="G924" s="208"/>
      <c r="H924" s="209"/>
      <c r="I924" s="96"/>
      <c r="J924" s="97">
        <f t="shared" ref="J924:AN924" si="136">SUM(J38+J758+J761+J885+J916+J920+J923)</f>
        <v>3685595.5557142873</v>
      </c>
      <c r="K924" s="97">
        <f t="shared" si="136"/>
        <v>368941.51157142915</v>
      </c>
      <c r="L924" s="97">
        <f t="shared" si="136"/>
        <v>3320473.6041428554</v>
      </c>
      <c r="M924" s="97">
        <f t="shared" si="136"/>
        <v>3804.69</v>
      </c>
      <c r="N924" s="97">
        <f t="shared" si="136"/>
        <v>4671.16</v>
      </c>
      <c r="O924" s="97">
        <f t="shared" si="136"/>
        <v>4807.1799999999994</v>
      </c>
      <c r="P924" s="97">
        <f t="shared" si="136"/>
        <v>5048.7299999999996</v>
      </c>
      <c r="Q924" s="97">
        <f t="shared" si="136"/>
        <v>8004.3</v>
      </c>
      <c r="R924" s="97">
        <f t="shared" si="136"/>
        <v>19095.5</v>
      </c>
      <c r="S924" s="97">
        <f t="shared" si="136"/>
        <v>12698</v>
      </c>
      <c r="T924" s="97">
        <f t="shared" si="136"/>
        <v>16025.600571999999</v>
      </c>
      <c r="U924" s="97">
        <f t="shared" si="136"/>
        <v>12957.779999999999</v>
      </c>
      <c r="V924" s="97">
        <f t="shared" si="136"/>
        <v>15508.95</v>
      </c>
      <c r="W924" s="97">
        <f t="shared" si="136"/>
        <v>38628.99</v>
      </c>
      <c r="X924" s="97">
        <f t="shared" si="136"/>
        <v>55976.800000000003</v>
      </c>
      <c r="Y924" s="97">
        <f t="shared" si="136"/>
        <v>58309.709999999985</v>
      </c>
      <c r="Z924" s="97">
        <f t="shared" si="136"/>
        <v>102214.18999999999</v>
      </c>
      <c r="AA924" s="97">
        <f t="shared" si="136"/>
        <v>233426.85299999992</v>
      </c>
      <c r="AB924" s="97">
        <f t="shared" si="136"/>
        <v>-48477.499999999993</v>
      </c>
      <c r="AC924" s="97">
        <f t="shared" si="136"/>
        <v>137923.12999999989</v>
      </c>
      <c r="AD924" s="97">
        <f t="shared" si="136"/>
        <v>175383.51999999996</v>
      </c>
      <c r="AE924" s="97">
        <f t="shared" si="136"/>
        <v>302569.13999999984</v>
      </c>
      <c r="AF924" s="97">
        <f t="shared" si="136"/>
        <v>11273.87</v>
      </c>
      <c r="AG924" s="97">
        <f t="shared" si="136"/>
        <v>213679.53000000017</v>
      </c>
      <c r="AH924" s="97">
        <f t="shared" si="136"/>
        <v>-849.68999999999994</v>
      </c>
      <c r="AI924" s="97">
        <f t="shared" si="136"/>
        <v>175925.05000000002</v>
      </c>
      <c r="AJ924" s="97">
        <f t="shared" si="136"/>
        <v>113294.81999999991</v>
      </c>
      <c r="AK924" s="97">
        <f t="shared" si="136"/>
        <v>77686.879999999976</v>
      </c>
      <c r="AL924" s="97">
        <f t="shared" si="136"/>
        <v>108987.04999999984</v>
      </c>
      <c r="AM924" s="97">
        <f t="shared" si="136"/>
        <v>190.65</v>
      </c>
      <c r="AN924" s="97">
        <f t="shared" si="136"/>
        <v>113266.37999999993</v>
      </c>
      <c r="AO924" s="97"/>
      <c r="AP924" s="97">
        <f>SUM(AP38+AP758+AP761+AP885+AP916+AP920+AP923)</f>
        <v>1972031.2635720028</v>
      </c>
      <c r="AQ924" s="97">
        <f>SUM(AQ38+AQ758+AQ761+AQ885+AQ916+AQ920+AQ923)</f>
        <v>1590118.1421422861</v>
      </c>
      <c r="AR924" s="40"/>
      <c r="AS924" s="41"/>
      <c r="AT924" s="12"/>
      <c r="AU924" s="11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</row>
    <row r="925" spans="1:60" ht="49.5" customHeight="1" thickBot="1" x14ac:dyDescent="0.25">
      <c r="A925" s="217" t="s">
        <v>2444</v>
      </c>
      <c r="B925" s="218"/>
      <c r="C925" s="218"/>
      <c r="D925" s="218"/>
      <c r="E925" s="218"/>
      <c r="F925" s="218"/>
      <c r="G925" s="218"/>
      <c r="H925" s="219"/>
      <c r="I925" s="98"/>
      <c r="J925" s="99" t="e">
        <f>SUM(J38+#REF!+J761+#REF!+#REF!+J920+J923)</f>
        <v>#REF!</v>
      </c>
      <c r="K925" s="99" t="e">
        <f>SUM(K38+#REF!+K761+#REF!+#REF!+K920+K923)</f>
        <v>#REF!</v>
      </c>
      <c r="L925" s="99" t="e">
        <f>SUM(L38+#REF!+L761+#REF!+#REF!+L920+L923)</f>
        <v>#REF!</v>
      </c>
      <c r="M925" s="99" t="e">
        <f>SUM(M38+#REF!+M761+#REF!+#REF!+M920+M923)</f>
        <v>#REF!</v>
      </c>
      <c r="N925" s="99" t="e">
        <f>SUM(N38+#REF!+N761+#REF!+#REF!+N920+N923)</f>
        <v>#REF!</v>
      </c>
      <c r="O925" s="99" t="e">
        <f>SUM(O38+#REF!+O761+#REF!+#REF!+O920+O923)</f>
        <v>#REF!</v>
      </c>
      <c r="P925" s="99" t="e">
        <f>SUM(P38+#REF!+P761+#REF!+#REF!+P920+P923)</f>
        <v>#REF!</v>
      </c>
      <c r="Q925" s="99" t="e">
        <f>SUM(Q38+#REF!+Q761+#REF!+#REF!+Q920+Q923)</f>
        <v>#REF!</v>
      </c>
      <c r="R925" s="99" t="e">
        <f>SUM(R38+#REF!+R761+#REF!+#REF!+R920+R923)</f>
        <v>#REF!</v>
      </c>
      <c r="S925" s="99" t="e">
        <f>SUM(S38+#REF!+S761+#REF!+#REF!+S920+S923)</f>
        <v>#REF!</v>
      </c>
      <c r="T925" s="99" t="e">
        <f>SUM(T38+#REF!+T761+#REF!+#REF!+T920+T923)</f>
        <v>#REF!</v>
      </c>
      <c r="U925" s="99" t="e">
        <f>SUM(U38+#REF!+U761+#REF!+#REF!+U920+U923)</f>
        <v>#REF!</v>
      </c>
      <c r="V925" s="99" t="e">
        <f>SUM(V38+#REF!+V761+#REF!+#REF!+V920+V923)</f>
        <v>#REF!</v>
      </c>
      <c r="W925" s="99" t="e">
        <f>SUM(W38+#REF!+W761+#REF!+#REF!+W920+W923)</f>
        <v>#REF!</v>
      </c>
      <c r="X925" s="99" t="e">
        <f>SUM(X38+#REF!+X761+#REF!+#REF!+X920+X923)</f>
        <v>#REF!</v>
      </c>
      <c r="Y925" s="99" t="e">
        <f>SUM(Y38+#REF!+Y761+#REF!+#REF!+Y920+Y923)</f>
        <v>#REF!</v>
      </c>
      <c r="Z925" s="99" t="e">
        <f>SUM(Z38+#REF!+Z761+#REF!+#REF!+Z920+Z923)</f>
        <v>#REF!</v>
      </c>
      <c r="AA925" s="99" t="e">
        <f>SUM(AA38+#REF!+AA761+#REF!+#REF!+AA920+AA923)</f>
        <v>#REF!</v>
      </c>
      <c r="AB925" s="99" t="e">
        <f>SUM(AB38+#REF!+AB761+#REF!+#REF!+AB920+AB923)</f>
        <v>#REF!</v>
      </c>
      <c r="AC925" s="99" t="e">
        <f>SUM(AC38+#REF!+AC761+#REF!+#REF!+AC920+AC923)</f>
        <v>#REF!</v>
      </c>
      <c r="AD925" s="99" t="e">
        <f>SUM(AD38+#REF!+AD761+#REF!+#REF!+AD920+AD923)</f>
        <v>#REF!</v>
      </c>
      <c r="AE925" s="99" t="e">
        <f>SUM(AE38+#REF!+AE761+#REF!+#REF!+AE920+AE923)</f>
        <v>#REF!</v>
      </c>
      <c r="AF925" s="99" t="e">
        <f>SUM(AF38+#REF!+AF761+#REF!+#REF!+AF920+AF923)</f>
        <v>#REF!</v>
      </c>
      <c r="AG925" s="99" t="e">
        <f>SUM(AG38+#REF!+AG761+#REF!+#REF!+AG920+AG923)</f>
        <v>#REF!</v>
      </c>
      <c r="AH925" s="99" t="e">
        <f>SUM(AH38+#REF!+AH761+#REF!+#REF!+AH920+AH923)</f>
        <v>#REF!</v>
      </c>
      <c r="AI925" s="99" t="e">
        <f>SUM(AI38+#REF!+AI761+#REF!+#REF!+AI920+AI923)</f>
        <v>#REF!</v>
      </c>
      <c r="AJ925" s="99" t="e">
        <f>SUM(AJ38+#REF!+AJ761+#REF!+#REF!+AJ920+AJ923)</f>
        <v>#REF!</v>
      </c>
      <c r="AK925" s="99" t="e">
        <f>SUM(AK38+#REF!+AK761+#REF!+#REF!+AK920+AK923)</f>
        <v>#REF!</v>
      </c>
      <c r="AL925" s="99" t="e">
        <f>SUM(AL38+#REF!+AL761+#REF!+#REF!+AL920+AL923)</f>
        <v>#REF!</v>
      </c>
      <c r="AM925" s="99" t="e">
        <f>SUM(AM38+#REF!+AM761+#REF!+#REF!+AM920+AM923)</f>
        <v>#REF!</v>
      </c>
      <c r="AN925" s="99" t="e">
        <f>SUM(AN38+#REF!+AN761+#REF!+#REF!+AN920+AN923)</f>
        <v>#REF!</v>
      </c>
      <c r="AO925" s="99"/>
      <c r="AP925" s="99" t="e">
        <f>SUM(AP38+#REF!+AP761+#REF!+#REF!+AP920+AP923)</f>
        <v>#REF!</v>
      </c>
      <c r="AQ925" s="99" t="e">
        <f>SUM(AQ38+#REF!+AQ761+#REF!+#REF!+AQ920+AQ923)</f>
        <v>#REF!</v>
      </c>
      <c r="AR925" s="42"/>
      <c r="AS925" s="43"/>
      <c r="AT925" s="12"/>
      <c r="AU925" s="11"/>
      <c r="AV925" s="12"/>
      <c r="AW925" s="12"/>
      <c r="AX925" s="12"/>
      <c r="AY925" s="12"/>
      <c r="AZ925" s="12"/>
      <c r="BA925" s="12"/>
      <c r="BB925" s="12"/>
      <c r="BC925" s="12"/>
      <c r="BD925" s="12"/>
      <c r="BE925" s="12"/>
      <c r="BF925" s="12"/>
      <c r="BG925" s="12"/>
      <c r="BH925" s="12"/>
    </row>
    <row r="926" spans="1:60" ht="15.75" customHeight="1" x14ac:dyDescent="0.2">
      <c r="A926" s="44"/>
      <c r="B926" s="44"/>
      <c r="C926" s="45"/>
      <c r="D926" s="45"/>
      <c r="E926" s="45"/>
      <c r="F926" s="45"/>
      <c r="G926" s="45"/>
      <c r="H926" s="45"/>
      <c r="I926" s="46"/>
      <c r="J926" s="47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  <c r="AF926" s="48"/>
      <c r="AG926" s="48"/>
      <c r="AH926" s="48"/>
      <c r="AI926" s="48"/>
      <c r="AJ926" s="48"/>
      <c r="AK926" s="48"/>
      <c r="AL926" s="48"/>
      <c r="AM926" s="48"/>
      <c r="AN926" s="48"/>
      <c r="AO926" s="48"/>
      <c r="AP926" s="44"/>
      <c r="AQ926" s="48"/>
      <c r="AR926" s="44"/>
      <c r="AS926" s="44"/>
      <c r="AT926" s="1"/>
      <c r="AU926" s="2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</row>
    <row r="927" spans="1:60" ht="15.75" customHeight="1" x14ac:dyDescent="0.2">
      <c r="A927" s="210"/>
      <c r="B927" s="203"/>
      <c r="C927" s="203"/>
      <c r="D927" s="203"/>
      <c r="E927" s="203"/>
      <c r="F927" s="203"/>
      <c r="G927" s="203"/>
      <c r="H927" s="203"/>
      <c r="I927" s="203"/>
      <c r="J927" s="203"/>
      <c r="K927" s="203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  <c r="AF927" s="48"/>
      <c r="AG927" s="48"/>
      <c r="AH927" s="48"/>
      <c r="AI927" s="48"/>
      <c r="AJ927" s="48"/>
      <c r="AK927" s="48"/>
      <c r="AL927" s="48"/>
      <c r="AM927" s="48"/>
      <c r="AN927" s="48"/>
      <c r="AO927" s="48"/>
      <c r="AP927" s="44"/>
      <c r="AQ927" s="48"/>
      <c r="AR927" s="44"/>
      <c r="AS927" s="44"/>
      <c r="AT927" s="1"/>
      <c r="AU927" s="2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</row>
    <row r="928" spans="1:60" ht="15.75" customHeight="1" x14ac:dyDescent="0.2">
      <c r="A928" s="49"/>
      <c r="B928" s="49"/>
      <c r="C928" s="49"/>
      <c r="D928" s="49"/>
      <c r="E928" s="49"/>
      <c r="F928" s="49"/>
      <c r="G928" s="45"/>
      <c r="H928" s="45"/>
      <c r="I928" s="46"/>
      <c r="J928" s="47"/>
      <c r="K928" s="47"/>
      <c r="L928" s="47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  <c r="AF928" s="48"/>
      <c r="AG928" s="48"/>
      <c r="AH928" s="48"/>
      <c r="AI928" s="48"/>
      <c r="AJ928" s="48"/>
      <c r="AK928" s="48"/>
      <c r="AL928" s="48"/>
      <c r="AM928" s="48"/>
      <c r="AN928" s="48"/>
      <c r="AO928" s="48"/>
      <c r="AP928" s="44"/>
      <c r="AQ928" s="48"/>
      <c r="AR928" s="44"/>
      <c r="AS928" s="44"/>
      <c r="AT928" s="1"/>
      <c r="AU928" s="2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</row>
    <row r="929" spans="1:60" ht="15.75" customHeight="1" x14ac:dyDescent="0.2">
      <c r="A929" s="49"/>
      <c r="B929" s="49"/>
      <c r="C929" s="49"/>
      <c r="D929" s="49"/>
      <c r="E929" s="49"/>
      <c r="F929" s="49"/>
      <c r="G929" s="45"/>
      <c r="H929" s="45"/>
      <c r="I929" s="46"/>
      <c r="J929" s="47"/>
      <c r="K929" s="47"/>
      <c r="L929" s="47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  <c r="AF929" s="48"/>
      <c r="AG929" s="48"/>
      <c r="AH929" s="48"/>
      <c r="AI929" s="48"/>
      <c r="AJ929" s="48"/>
      <c r="AK929" s="48"/>
      <c r="AL929" s="48"/>
      <c r="AM929" s="48"/>
      <c r="AN929" s="48"/>
      <c r="AO929" s="48"/>
      <c r="AP929" s="44"/>
      <c r="AQ929" s="48"/>
      <c r="AR929" s="44"/>
      <c r="AS929" s="44"/>
      <c r="AT929" s="1"/>
      <c r="AU929" s="2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</row>
    <row r="930" spans="1:60" ht="15.75" customHeight="1" x14ac:dyDescent="0.2">
      <c r="A930" s="49"/>
      <c r="B930" s="49"/>
      <c r="C930" s="49"/>
      <c r="D930" s="49"/>
      <c r="E930" s="49"/>
      <c r="F930" s="49"/>
      <c r="G930" s="45"/>
      <c r="H930" s="45"/>
      <c r="I930" s="46"/>
      <c r="J930" s="47"/>
      <c r="K930" s="47"/>
      <c r="L930" s="47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  <c r="AF930" s="48"/>
      <c r="AG930" s="48"/>
      <c r="AH930" s="48"/>
      <c r="AI930" s="48"/>
      <c r="AJ930" s="48"/>
      <c r="AK930" s="48"/>
      <c r="AL930" s="48"/>
      <c r="AM930" s="48"/>
      <c r="AN930" s="48"/>
      <c r="AO930" s="48"/>
      <c r="AP930" s="44"/>
      <c r="AQ930" s="48"/>
      <c r="AR930" s="44"/>
      <c r="AS930" s="44"/>
      <c r="AT930" s="1"/>
      <c r="AU930" s="2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</row>
    <row r="931" spans="1:60" ht="15.75" customHeight="1" x14ac:dyDescent="0.2">
      <c r="A931" s="49"/>
      <c r="B931" s="49"/>
      <c r="C931" s="49"/>
      <c r="D931" s="49"/>
      <c r="E931" s="49"/>
      <c r="F931" s="49"/>
      <c r="G931" s="45"/>
      <c r="H931" s="45"/>
      <c r="I931" s="46"/>
      <c r="J931" s="47"/>
      <c r="K931" s="47"/>
      <c r="L931" s="47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  <c r="AF931" s="48"/>
      <c r="AG931" s="48"/>
      <c r="AH931" s="48"/>
      <c r="AI931" s="48"/>
      <c r="AJ931" s="48"/>
      <c r="AK931" s="48"/>
      <c r="AL931" s="48"/>
      <c r="AM931" s="48"/>
      <c r="AN931" s="48"/>
      <c r="AO931" s="48"/>
      <c r="AP931" s="44"/>
      <c r="AQ931" s="48"/>
      <c r="AR931" s="44"/>
      <c r="AS931" s="44"/>
      <c r="AT931" s="1"/>
      <c r="AU931" s="2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</row>
    <row r="932" spans="1:60" ht="15.75" customHeight="1" x14ac:dyDescent="0.2">
      <c r="A932" s="49"/>
      <c r="B932" s="49"/>
      <c r="C932" s="49"/>
      <c r="D932" s="49"/>
      <c r="E932" s="49"/>
      <c r="F932" s="49"/>
      <c r="G932" s="45"/>
      <c r="H932" s="45"/>
      <c r="I932" s="46"/>
      <c r="J932" s="47"/>
      <c r="K932" s="47"/>
      <c r="L932" s="47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  <c r="AF932" s="48"/>
      <c r="AG932" s="48"/>
      <c r="AH932" s="48"/>
      <c r="AI932" s="48"/>
      <c r="AJ932" s="48"/>
      <c r="AK932" s="48"/>
      <c r="AL932" s="48"/>
      <c r="AM932" s="48"/>
      <c r="AN932" s="48"/>
      <c r="AO932" s="48"/>
      <c r="AP932" s="44"/>
      <c r="AQ932" s="48"/>
      <c r="AR932" s="44"/>
      <c r="AS932" s="44"/>
      <c r="AT932" s="1"/>
      <c r="AU932" s="2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</row>
    <row r="933" spans="1:60" ht="15.75" customHeight="1" x14ac:dyDescent="0.2">
      <c r="A933" s="49"/>
      <c r="B933" s="49"/>
      <c r="C933" s="49"/>
      <c r="D933" s="49"/>
      <c r="E933" s="49"/>
      <c r="F933" s="49"/>
      <c r="G933" s="45"/>
      <c r="H933" s="45"/>
      <c r="I933" s="46"/>
      <c r="J933" s="47"/>
      <c r="K933" s="47"/>
      <c r="L933" s="47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  <c r="AF933" s="48"/>
      <c r="AG933" s="48"/>
      <c r="AH933" s="48"/>
      <c r="AI933" s="48"/>
      <c r="AJ933" s="48"/>
      <c r="AK933" s="48"/>
      <c r="AL933" s="48"/>
      <c r="AM933" s="48"/>
      <c r="AN933" s="48"/>
      <c r="AO933" s="48"/>
      <c r="AP933" s="44"/>
      <c r="AQ933" s="48"/>
      <c r="AR933" s="44"/>
      <c r="AS933" s="44"/>
      <c r="AT933" s="1"/>
      <c r="AU933" s="2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</row>
    <row r="934" spans="1:60" ht="15.75" customHeight="1" x14ac:dyDescent="0.2">
      <c r="A934" s="49"/>
      <c r="B934" s="49"/>
      <c r="C934" s="49"/>
      <c r="D934" s="49"/>
      <c r="E934" s="49"/>
      <c r="F934" s="49"/>
      <c r="G934" s="45"/>
      <c r="H934" s="45"/>
      <c r="I934" s="46"/>
      <c r="J934" s="47"/>
      <c r="K934" s="47"/>
      <c r="L934" s="47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  <c r="AF934" s="48"/>
      <c r="AG934" s="48"/>
      <c r="AH934" s="48"/>
      <c r="AI934" s="48"/>
      <c r="AJ934" s="48"/>
      <c r="AK934" s="48"/>
      <c r="AL934" s="48"/>
      <c r="AM934" s="48"/>
      <c r="AN934" s="48"/>
      <c r="AO934" s="48"/>
      <c r="AP934" s="44"/>
      <c r="AQ934" s="48"/>
      <c r="AR934" s="44"/>
      <c r="AS934" s="44"/>
      <c r="AT934" s="1"/>
      <c r="AU934" s="2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</row>
    <row r="935" spans="1:60" ht="15.75" customHeight="1" x14ac:dyDescent="0.2">
      <c r="A935" s="49"/>
      <c r="B935" s="49"/>
      <c r="C935" s="49"/>
      <c r="D935" s="49"/>
      <c r="E935" s="49"/>
      <c r="F935" s="49"/>
      <c r="G935" s="45"/>
      <c r="H935" s="45"/>
      <c r="I935" s="46"/>
      <c r="J935" s="47"/>
      <c r="K935" s="47"/>
      <c r="L935" s="47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  <c r="AF935" s="48"/>
      <c r="AG935" s="48"/>
      <c r="AH935" s="48"/>
      <c r="AI935" s="48"/>
      <c r="AJ935" s="48"/>
      <c r="AK935" s="48"/>
      <c r="AL935" s="48"/>
      <c r="AM935" s="48"/>
      <c r="AN935" s="48"/>
      <c r="AO935" s="48"/>
      <c r="AP935" s="44"/>
      <c r="AQ935" s="48"/>
      <c r="AR935" s="44"/>
      <c r="AS935" s="44"/>
      <c r="AT935" s="1"/>
      <c r="AU935" s="2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</row>
    <row r="936" spans="1:60" ht="15.75" customHeight="1" x14ac:dyDescent="0.2">
      <c r="A936" s="49"/>
      <c r="B936" s="49"/>
      <c r="C936" s="49"/>
      <c r="D936" s="49"/>
      <c r="E936" s="49"/>
      <c r="F936" s="49"/>
      <c r="G936" s="45"/>
      <c r="H936" s="45"/>
      <c r="I936" s="46"/>
      <c r="J936" s="47"/>
      <c r="K936" s="47"/>
      <c r="L936" s="47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  <c r="AF936" s="48"/>
      <c r="AG936" s="48"/>
      <c r="AH936" s="48"/>
      <c r="AI936" s="48"/>
      <c r="AJ936" s="48"/>
      <c r="AK936" s="48"/>
      <c r="AL936" s="48"/>
      <c r="AM936" s="48"/>
      <c r="AN936" s="48"/>
      <c r="AO936" s="48"/>
      <c r="AP936" s="44"/>
      <c r="AQ936" s="48"/>
      <c r="AR936" s="44"/>
      <c r="AS936" s="44"/>
      <c r="AT936" s="1"/>
      <c r="AU936" s="2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</row>
    <row r="937" spans="1:60" ht="15.75" customHeight="1" x14ac:dyDescent="0.2">
      <c r="A937" s="49"/>
      <c r="B937" s="49"/>
      <c r="C937" s="49"/>
      <c r="D937" s="49"/>
      <c r="E937" s="49"/>
      <c r="F937" s="49"/>
      <c r="G937" s="45"/>
      <c r="H937" s="45"/>
      <c r="I937" s="46"/>
      <c r="J937" s="47"/>
      <c r="K937" s="47"/>
      <c r="L937" s="47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  <c r="AF937" s="48"/>
      <c r="AG937" s="48"/>
      <c r="AH937" s="48"/>
      <c r="AI937" s="48"/>
      <c r="AJ937" s="48"/>
      <c r="AK937" s="48"/>
      <c r="AL937" s="48"/>
      <c r="AM937" s="48"/>
      <c r="AN937" s="48"/>
      <c r="AO937" s="48"/>
      <c r="AP937" s="44"/>
      <c r="AQ937" s="48"/>
      <c r="AR937" s="44"/>
      <c r="AS937" s="44"/>
      <c r="AT937" s="1"/>
      <c r="AU937" s="2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</row>
    <row r="938" spans="1:60" ht="15.75" customHeight="1" x14ac:dyDescent="0.2">
      <c r="A938" s="49"/>
      <c r="B938" s="49"/>
      <c r="C938" s="49"/>
      <c r="D938" s="49"/>
      <c r="E938" s="49"/>
      <c r="F938" s="49"/>
      <c r="G938" s="45"/>
      <c r="H938" s="45"/>
      <c r="I938" s="46"/>
      <c r="J938" s="47"/>
      <c r="K938" s="47"/>
      <c r="L938" s="47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  <c r="AF938" s="48"/>
      <c r="AG938" s="48"/>
      <c r="AH938" s="48"/>
      <c r="AI938" s="48"/>
      <c r="AJ938" s="48"/>
      <c r="AK938" s="48"/>
      <c r="AL938" s="48"/>
      <c r="AM938" s="48"/>
      <c r="AN938" s="48"/>
      <c r="AO938" s="48"/>
      <c r="AP938" s="44"/>
      <c r="AQ938" s="48"/>
      <c r="AR938" s="44"/>
      <c r="AS938" s="44"/>
      <c r="AT938" s="1"/>
      <c r="AU938" s="2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</row>
    <row r="939" spans="1:60" ht="15.75" customHeight="1" x14ac:dyDescent="0.2">
      <c r="A939" s="49"/>
      <c r="B939" s="49"/>
      <c r="C939" s="49"/>
      <c r="D939" s="49"/>
      <c r="E939" s="49"/>
      <c r="F939" s="49"/>
      <c r="G939" s="45"/>
      <c r="H939" s="45"/>
      <c r="I939" s="46"/>
      <c r="J939" s="47"/>
      <c r="K939" s="47"/>
      <c r="L939" s="47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  <c r="AF939" s="48"/>
      <c r="AG939" s="48"/>
      <c r="AH939" s="48"/>
      <c r="AI939" s="48"/>
      <c r="AJ939" s="48"/>
      <c r="AK939" s="48"/>
      <c r="AL939" s="48"/>
      <c r="AM939" s="48"/>
      <c r="AN939" s="48"/>
      <c r="AO939" s="48"/>
      <c r="AP939" s="44"/>
      <c r="AQ939" s="48"/>
      <c r="AR939" s="44"/>
      <c r="AS939" s="44"/>
      <c r="AT939" s="1"/>
      <c r="AU939" s="2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</row>
    <row r="940" spans="1:60" ht="15.75" customHeight="1" x14ac:dyDescent="0.2">
      <c r="A940" s="49"/>
      <c r="B940" s="49"/>
      <c r="C940" s="49"/>
      <c r="D940" s="49"/>
      <c r="E940" s="49"/>
      <c r="F940" s="49"/>
      <c r="G940" s="45"/>
      <c r="H940" s="45"/>
      <c r="I940" s="46"/>
      <c r="J940" s="47"/>
      <c r="K940" s="47"/>
      <c r="L940" s="47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  <c r="AF940" s="48"/>
      <c r="AG940" s="48"/>
      <c r="AH940" s="48"/>
      <c r="AI940" s="48"/>
      <c r="AJ940" s="48"/>
      <c r="AK940" s="48"/>
      <c r="AL940" s="48"/>
      <c r="AM940" s="48"/>
      <c r="AN940" s="48"/>
      <c r="AO940" s="48"/>
      <c r="AP940" s="44"/>
      <c r="AQ940" s="48"/>
      <c r="AR940" s="44"/>
      <c r="AS940" s="44"/>
      <c r="AT940" s="1"/>
      <c r="AU940" s="2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</row>
    <row r="941" spans="1:60" ht="15.75" customHeight="1" x14ac:dyDescent="0.2">
      <c r="A941" s="49"/>
      <c r="B941" s="49"/>
      <c r="C941" s="49"/>
      <c r="D941" s="49"/>
      <c r="E941" s="49"/>
      <c r="F941" s="49"/>
      <c r="G941" s="45"/>
      <c r="H941" s="45"/>
      <c r="I941" s="46"/>
      <c r="J941" s="47"/>
      <c r="K941" s="47"/>
      <c r="L941" s="47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  <c r="AF941" s="48"/>
      <c r="AG941" s="48"/>
      <c r="AH941" s="48"/>
      <c r="AI941" s="48"/>
      <c r="AJ941" s="48"/>
      <c r="AK941" s="48"/>
      <c r="AL941" s="48"/>
      <c r="AM941" s="48"/>
      <c r="AN941" s="48"/>
      <c r="AO941" s="48"/>
      <c r="AP941" s="44"/>
      <c r="AQ941" s="48"/>
      <c r="AR941" s="44"/>
      <c r="AS941" s="44"/>
      <c r="AT941" s="1"/>
      <c r="AU941" s="2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</row>
    <row r="942" spans="1:60" ht="15.75" customHeight="1" x14ac:dyDescent="0.2">
      <c r="A942" s="49"/>
      <c r="B942" s="49"/>
      <c r="C942" s="49"/>
      <c r="D942" s="49"/>
      <c r="E942" s="49"/>
      <c r="F942" s="49"/>
      <c r="G942" s="45"/>
      <c r="H942" s="45"/>
      <c r="I942" s="46"/>
      <c r="J942" s="47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  <c r="AF942" s="48"/>
      <c r="AG942" s="48"/>
      <c r="AH942" s="48"/>
      <c r="AI942" s="48"/>
      <c r="AJ942" s="48"/>
      <c r="AK942" s="48"/>
      <c r="AL942" s="48"/>
      <c r="AM942" s="48"/>
      <c r="AN942" s="48"/>
      <c r="AO942" s="48"/>
      <c r="AP942" s="44"/>
      <c r="AQ942" s="48"/>
      <c r="AR942" s="44"/>
      <c r="AS942" s="44"/>
      <c r="AT942" s="1"/>
      <c r="AU942" s="2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</row>
    <row r="943" spans="1:60" ht="15.75" customHeight="1" x14ac:dyDescent="0.2">
      <c r="A943" s="44"/>
      <c r="B943" s="44"/>
      <c r="C943" s="45"/>
      <c r="D943" s="45"/>
      <c r="E943" s="45"/>
      <c r="F943" s="45"/>
      <c r="G943" s="45"/>
      <c r="H943" s="45"/>
      <c r="I943" s="46"/>
      <c r="J943" s="47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  <c r="AF943" s="48"/>
      <c r="AG943" s="48"/>
      <c r="AH943" s="48"/>
      <c r="AI943" s="48"/>
      <c r="AJ943" s="48"/>
      <c r="AK943" s="48"/>
      <c r="AL943" s="48"/>
      <c r="AM943" s="48"/>
      <c r="AN943" s="48"/>
      <c r="AO943" s="48"/>
      <c r="AP943" s="44"/>
      <c r="AQ943" s="48"/>
      <c r="AR943" s="44"/>
      <c r="AS943" s="44"/>
      <c r="AT943" s="1"/>
      <c r="AU943" s="2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</row>
    <row r="944" spans="1:60" ht="15.75" customHeight="1" x14ac:dyDescent="0.2">
      <c r="A944" s="220" t="s">
        <v>2445</v>
      </c>
      <c r="B944" s="203"/>
      <c r="C944" s="203"/>
      <c r="D944" s="203"/>
      <c r="E944" s="203"/>
      <c r="F944" s="203"/>
      <c r="G944" s="203"/>
      <c r="H944" s="203"/>
      <c r="I944" s="203"/>
      <c r="J944" s="47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  <c r="AF944" s="48"/>
      <c r="AG944" s="48"/>
      <c r="AH944" s="48"/>
      <c r="AI944" s="48"/>
      <c r="AJ944" s="48"/>
      <c r="AK944" s="48"/>
      <c r="AL944" s="48"/>
      <c r="AM944" s="48"/>
      <c r="AN944" s="48"/>
      <c r="AO944" s="48"/>
      <c r="AP944" s="44"/>
      <c r="AQ944" s="48"/>
      <c r="AR944" s="44"/>
      <c r="AS944" s="44"/>
      <c r="AT944" s="1"/>
      <c r="AU944" s="2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</row>
    <row r="945" spans="1:60" ht="15.75" customHeight="1" x14ac:dyDescent="0.2">
      <c r="A945" s="203"/>
      <c r="B945" s="203"/>
      <c r="C945" s="203"/>
      <c r="D945" s="203"/>
      <c r="E945" s="203"/>
      <c r="F945" s="203"/>
      <c r="G945" s="203"/>
      <c r="H945" s="203"/>
      <c r="I945" s="203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  <c r="AJ945" s="50"/>
      <c r="AK945" s="50"/>
      <c r="AL945" s="50"/>
      <c r="AM945" s="50"/>
      <c r="AN945" s="50"/>
      <c r="AO945" s="50"/>
      <c r="AP945" s="50"/>
      <c r="AQ945" s="50"/>
      <c r="AR945" s="44"/>
      <c r="AS945" s="44"/>
      <c r="AT945" s="1"/>
      <c r="AU945" s="2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</row>
    <row r="946" spans="1:60" ht="28.5" customHeight="1" x14ac:dyDescent="0.45">
      <c r="A946" s="221" t="s">
        <v>2446</v>
      </c>
      <c r="B946" s="203"/>
      <c r="C946" s="203"/>
      <c r="D946" s="203"/>
      <c r="E946" s="203"/>
      <c r="F946" s="203"/>
      <c r="G946" s="203"/>
      <c r="H946" s="203"/>
      <c r="I946" s="203"/>
      <c r="J946" s="51"/>
      <c r="K946" s="52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  <c r="Z946" s="51"/>
      <c r="AA946" s="51"/>
      <c r="AB946" s="51"/>
      <c r="AC946" s="51"/>
      <c r="AD946" s="51"/>
      <c r="AE946" s="51"/>
      <c r="AF946" s="51"/>
      <c r="AG946" s="51"/>
      <c r="AH946" s="51"/>
      <c r="AI946" s="51"/>
      <c r="AJ946" s="51"/>
      <c r="AK946" s="51"/>
      <c r="AL946" s="51"/>
      <c r="AM946" s="51"/>
      <c r="AN946" s="51"/>
      <c r="AO946" s="51"/>
      <c r="AP946" s="51"/>
      <c r="AQ946" s="51"/>
      <c r="AR946" s="44"/>
      <c r="AS946" s="44"/>
      <c r="AT946" s="1"/>
      <c r="AU946" s="2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</row>
    <row r="947" spans="1:60" ht="28.5" customHeight="1" x14ac:dyDescent="0.2">
      <c r="A947" s="202" t="s">
        <v>2447</v>
      </c>
      <c r="B947" s="203"/>
      <c r="C947" s="203"/>
      <c r="D947" s="203"/>
      <c r="E947" s="203"/>
      <c r="F947" s="203"/>
      <c r="G947" s="203"/>
      <c r="H947" s="203"/>
      <c r="I947" s="203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  <c r="Z947" s="51"/>
      <c r="AA947" s="51"/>
      <c r="AB947" s="51"/>
      <c r="AC947" s="51"/>
      <c r="AD947" s="51"/>
      <c r="AE947" s="51"/>
      <c r="AF947" s="51"/>
      <c r="AG947" s="51"/>
      <c r="AH947" s="51"/>
      <c r="AI947" s="51"/>
      <c r="AJ947" s="51"/>
      <c r="AK947" s="51"/>
      <c r="AL947" s="51"/>
      <c r="AM947" s="51"/>
      <c r="AN947" s="51"/>
      <c r="AO947" s="51"/>
      <c r="AP947" s="51"/>
      <c r="AQ947" s="51"/>
      <c r="AR947" s="44"/>
      <c r="AS947" s="44"/>
      <c r="AT947" s="1"/>
      <c r="AU947" s="2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</row>
    <row r="948" spans="1:60" ht="15.75" customHeight="1" x14ac:dyDescent="0.2">
      <c r="A948" s="44"/>
      <c r="B948" s="44"/>
      <c r="C948" s="45"/>
      <c r="D948" s="45"/>
      <c r="E948" s="45"/>
      <c r="F948" s="45"/>
      <c r="G948" s="45"/>
      <c r="H948" s="45"/>
      <c r="I948" s="46"/>
      <c r="J948" s="47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  <c r="AF948" s="48"/>
      <c r="AG948" s="48"/>
      <c r="AH948" s="48"/>
      <c r="AI948" s="48"/>
      <c r="AJ948" s="48"/>
      <c r="AK948" s="48"/>
      <c r="AL948" s="48"/>
      <c r="AM948" s="48"/>
      <c r="AN948" s="48"/>
      <c r="AO948" s="48"/>
      <c r="AP948" s="44"/>
      <c r="AQ948" s="48"/>
      <c r="AR948" s="44"/>
      <c r="AS948" s="44"/>
      <c r="AT948" s="1"/>
      <c r="AU948" s="2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</row>
    <row r="949" spans="1:60" ht="15.75" customHeight="1" x14ac:dyDescent="0.2">
      <c r="A949" s="44"/>
      <c r="B949" s="44"/>
      <c r="C949" s="45"/>
      <c r="D949" s="45"/>
      <c r="E949" s="45"/>
      <c r="F949" s="45"/>
      <c r="G949" s="45"/>
      <c r="H949" s="45"/>
      <c r="I949" s="46"/>
      <c r="J949" s="47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  <c r="AF949" s="48"/>
      <c r="AG949" s="48"/>
      <c r="AH949" s="48"/>
      <c r="AI949" s="48"/>
      <c r="AJ949" s="48"/>
      <c r="AK949" s="48"/>
      <c r="AL949" s="48"/>
      <c r="AM949" s="48"/>
      <c r="AN949" s="48"/>
      <c r="AO949" s="48"/>
      <c r="AP949" s="44"/>
      <c r="AQ949" s="48"/>
      <c r="AR949" s="44"/>
      <c r="AS949" s="44"/>
      <c r="AT949" s="1"/>
      <c r="AU949" s="2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</row>
  </sheetData>
  <autoFilter ref="A4:AS925" xr:uid="{00000000-0009-0000-0000-000000000000}"/>
  <mergeCells count="15">
    <mergeCell ref="A761:H761"/>
    <mergeCell ref="A885:I885"/>
    <mergeCell ref="A1:AS3"/>
    <mergeCell ref="A38:H38"/>
    <mergeCell ref="A758:H758"/>
    <mergeCell ref="B915:I915"/>
    <mergeCell ref="A916:H916"/>
    <mergeCell ref="A925:H925"/>
    <mergeCell ref="A944:I945"/>
    <mergeCell ref="A946:I946"/>
    <mergeCell ref="A947:I947"/>
    <mergeCell ref="A920:H920"/>
    <mergeCell ref="A923:H923"/>
    <mergeCell ref="A924:H924"/>
    <mergeCell ref="A927:K927"/>
  </mergeCells>
  <printOptions horizontalCentered="1"/>
  <pageMargins left="0.23622047244094491" right="0.23622047244094491" top="0.74803149606299213" bottom="0.74803149606299213" header="0" footer="0"/>
  <pageSetup scale="35" fitToHeight="0" orientation="landscape" r:id="rId1"/>
  <headerFooter>
    <oddFooter>&amp;R&amp;P DE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MAYORES - RNPN</vt:lpstr>
      <vt:lpstr>'BIENES MAYORES - RNPN'!Área_de_impresión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2022-11-09T14:39:01Z</cp:lastPrinted>
  <dcterms:created xsi:type="dcterms:W3CDTF">2012-02-23T15:03:36Z</dcterms:created>
  <dcterms:modified xsi:type="dcterms:W3CDTF">2022-11-11T13:28:45Z</dcterms:modified>
</cp:coreProperties>
</file>